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 tabRatio="815" firstSheet="1" activeTab="1"/>
  </bookViews>
  <sheets>
    <sheet name="Référencement - Total" sheetId="2" state="hidden" r:id="rId1"/>
    <sheet name="REE LBC - Total" sheetId="21" r:id="rId2"/>
    <sheet name="Référencement Essences" sheetId="23" state="hidden" r:id="rId3"/>
    <sheet name="REE -PIN laricio - Fert 2" sheetId="22" r:id="rId4"/>
    <sheet name="REE -PIN Alep - Fert 1" sheetId="24" r:id="rId5"/>
    <sheet name="REE - Cèdre Atlas - Fert 1" sheetId="26" r:id="rId6"/>
    <sheet name="REE - Feuillus divers - Fert 2" sheetId="28" r:id="rId7"/>
    <sheet name="REE -PIN noir Autriche - Fert 1" sheetId="30" r:id="rId8"/>
  </sheets>
  <externalReferences>
    <externalReference r:id="rId9"/>
  </externalReferences>
  <definedNames>
    <definedName name="AccPS">'[1]REA-PIN-NOIR-Fert2'!$C$58</definedName>
    <definedName name="Ci">#REF!</definedName>
    <definedName name="CS_BE">'[1]REA-PIN-NOIR-Fert2'!$B$48</definedName>
    <definedName name="CS_BIPAP">'[1]REA-PIN-NOIR-Fert2'!$B$47</definedName>
    <definedName name="CS_BIPX">'[1]REA-PIN-NOIR-Fert2'!$B$46</definedName>
    <definedName name="CS_BO">'[1]REA-PIN-NOIR-Fert2'!$B$45</definedName>
    <definedName name="CS_dyn_F2">#REF!</definedName>
    <definedName name="Ct">#REF!</definedName>
    <definedName name="n">#REF!</definedName>
    <definedName name="PA_F1">#REF!</definedName>
    <definedName name="PL_F2">#REF!</definedName>
    <definedName name="PO1_5" comment="Données Capsis">#REF!</definedName>
    <definedName name="r_">#REF!</definedName>
    <definedName name="R0">#REF!</definedName>
    <definedName name="Ri">#REF!</definedName>
    <definedName name="Rt">#REF!</definedName>
    <definedName name="S">'[1]REA-MODELE-agencePA'!$C$3</definedName>
    <definedName name="Srob">'[1]REA-MODELE-agencePA'!$C$31</definedName>
    <definedName name="t">#REF!</definedName>
    <definedName name="VANannuell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8" i="22" l="1"/>
  <c r="G68" i="24" l="1"/>
  <c r="G68" i="26"/>
  <c r="G68" i="28"/>
  <c r="G68" i="30"/>
  <c r="F101" i="22"/>
  <c r="F101" i="24"/>
  <c r="F101" i="26"/>
  <c r="F101" i="28"/>
  <c r="F101" i="30"/>
  <c r="F102" i="22"/>
  <c r="F102" i="24"/>
  <c r="F102" i="26"/>
  <c r="F102" i="28"/>
  <c r="F102" i="30"/>
  <c r="DG30" i="30" l="1"/>
  <c r="DG29" i="30"/>
  <c r="DG28" i="30"/>
  <c r="CW28" i="30"/>
  <c r="CW30" i="30"/>
  <c r="CW29" i="30"/>
  <c r="CH30" i="30"/>
  <c r="CH29" i="30"/>
  <c r="CH28" i="30"/>
  <c r="BX30" i="30"/>
  <c r="BX29" i="30"/>
  <c r="BX28" i="30"/>
  <c r="BI29" i="30"/>
  <c r="BI30" i="30"/>
  <c r="BI28" i="30"/>
  <c r="AT30" i="30"/>
  <c r="AT29" i="30"/>
  <c r="DD31" i="28" l="1"/>
  <c r="DD29" i="28"/>
  <c r="DD28" i="28"/>
  <c r="CR31" i="28"/>
  <c r="CR29" i="28"/>
  <c r="CR28" i="28"/>
  <c r="CI29" i="28"/>
  <c r="CI31" i="28"/>
  <c r="BZ31" i="28"/>
  <c r="BZ29" i="28"/>
  <c r="BR31" i="28"/>
  <c r="BR29" i="28"/>
  <c r="DG30" i="26" l="1"/>
  <c r="DG29" i="26"/>
  <c r="DG28" i="26"/>
  <c r="CW30" i="26"/>
  <c r="CW29" i="26"/>
  <c r="CW28" i="26"/>
  <c r="CH30" i="26"/>
  <c r="CH29" i="26"/>
  <c r="CH28" i="26"/>
  <c r="BX30" i="26"/>
  <c r="BX29" i="26"/>
  <c r="BX28" i="26"/>
  <c r="BN30" i="26"/>
  <c r="BN29" i="26"/>
  <c r="BN28" i="26"/>
  <c r="BD30" i="26"/>
  <c r="BD29" i="26"/>
  <c r="BD28" i="26"/>
  <c r="AT30" i="26"/>
  <c r="AT29" i="26"/>
  <c r="CH30" i="24" l="1"/>
  <c r="CH29" i="24"/>
  <c r="CH28" i="24"/>
  <c r="BN30" i="24"/>
  <c r="BN29" i="24"/>
  <c r="BN28" i="24"/>
  <c r="AY30" i="24"/>
  <c r="AY29" i="24"/>
  <c r="AY28" i="24"/>
  <c r="AJ28" i="24"/>
  <c r="AJ30" i="24"/>
  <c r="AJ29" i="24"/>
  <c r="CR30" i="22" l="1"/>
  <c r="CR29" i="22"/>
  <c r="CR28" i="22"/>
  <c r="BZ30" i="22"/>
  <c r="BZ29" i="22"/>
  <c r="BZ28" i="22"/>
  <c r="BP29" i="22"/>
  <c r="BP30" i="22"/>
  <c r="BP28" i="22"/>
  <c r="BF30" i="22"/>
  <c r="BF29" i="22"/>
  <c r="BF28" i="22"/>
  <c r="AV29" i="22"/>
  <c r="AV30" i="22"/>
  <c r="AV28" i="22"/>
  <c r="AN30" i="22"/>
  <c r="AN29" i="22"/>
  <c r="AG30" i="22"/>
  <c r="AG29" i="22"/>
  <c r="AA30" i="22"/>
  <c r="AA29" i="22"/>
  <c r="AA28" i="22"/>
  <c r="B11" i="23" l="1"/>
  <c r="B10" i="23"/>
  <c r="F50" i="24"/>
  <c r="G51" i="24" s="1"/>
  <c r="F50" i="26"/>
  <c r="F50" i="28"/>
  <c r="F50" i="30"/>
  <c r="F50" i="22"/>
  <c r="F7" i="24"/>
  <c r="F7" i="26"/>
  <c r="F7" i="28"/>
  <c r="F7" i="30"/>
  <c r="F7" i="22"/>
  <c r="F83" i="24"/>
  <c r="F83" i="26"/>
  <c r="F83" i="28"/>
  <c r="F83" i="30"/>
  <c r="F83" i="22"/>
  <c r="F66" i="28" l="1"/>
  <c r="F66" i="26"/>
  <c r="F66" i="22"/>
  <c r="F66" i="30"/>
  <c r="F66" i="24"/>
  <c r="H18" i="21"/>
  <c r="G69" i="30" l="1"/>
  <c r="G96" i="30"/>
  <c r="G97" i="30" s="1"/>
  <c r="F94" i="30"/>
  <c r="F93" i="30"/>
  <c r="F92" i="30"/>
  <c r="F80" i="30"/>
  <c r="CH68" i="30"/>
  <c r="CG68" i="30"/>
  <c r="CF68" i="30"/>
  <c r="CF69" i="30" s="1"/>
  <c r="CE68" i="30"/>
  <c r="CD68" i="30"/>
  <c r="CC68" i="30"/>
  <c r="CB68" i="30"/>
  <c r="CB69" i="30" s="1"/>
  <c r="CA68" i="30"/>
  <c r="BZ68" i="30"/>
  <c r="BY68" i="30"/>
  <c r="BX68" i="30"/>
  <c r="BX69" i="30" s="1"/>
  <c r="BW68" i="30"/>
  <c r="BV68" i="30"/>
  <c r="BU68" i="30"/>
  <c r="BT68" i="30"/>
  <c r="BT69" i="30" s="1"/>
  <c r="BS68" i="30"/>
  <c r="BR68" i="30"/>
  <c r="BQ68" i="30"/>
  <c r="BP68" i="30"/>
  <c r="BP69" i="30" s="1"/>
  <c r="BO68" i="30"/>
  <c r="BN68" i="30"/>
  <c r="BM68" i="30"/>
  <c r="BL68" i="30"/>
  <c r="BL69" i="30" s="1"/>
  <c r="BK68" i="30"/>
  <c r="BJ68" i="30"/>
  <c r="BI68" i="30"/>
  <c r="BH68" i="30"/>
  <c r="BH69" i="30" s="1"/>
  <c r="BG68" i="30"/>
  <c r="BF68" i="30"/>
  <c r="BE68" i="30"/>
  <c r="BD68" i="30"/>
  <c r="BD69" i="30" s="1"/>
  <c r="BC68" i="30"/>
  <c r="BB68" i="30"/>
  <c r="BA68" i="30"/>
  <c r="AZ68" i="30"/>
  <c r="AZ69" i="30" s="1"/>
  <c r="AY68" i="30"/>
  <c r="AX68" i="30"/>
  <c r="AW68" i="30"/>
  <c r="AV68" i="30"/>
  <c r="AV69" i="30" s="1"/>
  <c r="AU68" i="30"/>
  <c r="AT68" i="30"/>
  <c r="AS68" i="30"/>
  <c r="AR68" i="30"/>
  <c r="AR69" i="30" s="1"/>
  <c r="AQ68" i="30"/>
  <c r="AP68" i="30"/>
  <c r="AO68" i="30"/>
  <c r="AN68" i="30"/>
  <c r="AN69" i="30" s="1"/>
  <c r="AM68" i="30"/>
  <c r="AL68" i="30"/>
  <c r="AK68" i="30"/>
  <c r="AJ68" i="30"/>
  <c r="AJ69" i="30" s="1"/>
  <c r="AI68" i="30"/>
  <c r="AH68" i="30"/>
  <c r="AG68" i="30"/>
  <c r="AF68" i="30"/>
  <c r="AF69" i="30" s="1"/>
  <c r="AE68" i="30"/>
  <c r="AD68" i="30"/>
  <c r="AC68" i="30"/>
  <c r="AB68" i="30"/>
  <c r="AB69" i="30" s="1"/>
  <c r="AA68" i="30"/>
  <c r="Z68" i="30"/>
  <c r="Y68" i="30"/>
  <c r="X68" i="30"/>
  <c r="X69" i="30" s="1"/>
  <c r="W68" i="30"/>
  <c r="V68" i="30"/>
  <c r="U68" i="30"/>
  <c r="T68" i="30"/>
  <c r="T69" i="30" s="1"/>
  <c r="S68" i="30"/>
  <c r="R68" i="30"/>
  <c r="Q68" i="30"/>
  <c r="P68" i="30"/>
  <c r="P69" i="30" s="1"/>
  <c r="O68" i="30"/>
  <c r="N68" i="30"/>
  <c r="M68" i="30"/>
  <c r="M69" i="30" s="1"/>
  <c r="L68" i="30"/>
  <c r="L69" i="30" s="1"/>
  <c r="K68" i="30"/>
  <c r="J68" i="30"/>
  <c r="I68" i="30"/>
  <c r="I69" i="30" s="1"/>
  <c r="H68" i="30"/>
  <c r="H69" i="30" s="1"/>
  <c r="F63" i="30"/>
  <c r="AB51" i="30"/>
  <c r="G40" i="30"/>
  <c r="G41" i="30" s="1"/>
  <c r="F38" i="30"/>
  <c r="F37" i="30"/>
  <c r="F36" i="30"/>
  <c r="F24" i="30"/>
  <c r="Q25" i="30" s="1"/>
  <c r="Q26" i="30" s="1"/>
  <c r="DG13" i="30"/>
  <c r="DF13" i="30"/>
  <c r="DE13" i="30"/>
  <c r="DD13" i="30"/>
  <c r="DC13" i="30"/>
  <c r="DB13" i="30"/>
  <c r="DA13" i="30"/>
  <c r="CZ13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AU13" i="30"/>
  <c r="AT13" i="30"/>
  <c r="AS13" i="30"/>
  <c r="AR13" i="30"/>
  <c r="AQ13" i="30"/>
  <c r="AP13" i="30"/>
  <c r="AO13" i="30"/>
  <c r="AN13" i="30"/>
  <c r="AM13" i="30"/>
  <c r="AL13" i="30"/>
  <c r="AK13" i="30"/>
  <c r="AJ13" i="30"/>
  <c r="AI13" i="30"/>
  <c r="AH13" i="30"/>
  <c r="AG13" i="30"/>
  <c r="AF13" i="30"/>
  <c r="AE13" i="30"/>
  <c r="AD13" i="30"/>
  <c r="AC13" i="30"/>
  <c r="AB13" i="30"/>
  <c r="AA13" i="30"/>
  <c r="Z13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DG12" i="30"/>
  <c r="DF12" i="30"/>
  <c r="DE12" i="30"/>
  <c r="DD12" i="30"/>
  <c r="DC12" i="30"/>
  <c r="DB12" i="30"/>
  <c r="DA12" i="30"/>
  <c r="CZ12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AU12" i="30"/>
  <c r="AT12" i="30"/>
  <c r="AS12" i="30"/>
  <c r="AR12" i="30"/>
  <c r="AQ12" i="30"/>
  <c r="AP12" i="30"/>
  <c r="AO12" i="30"/>
  <c r="AN12" i="30"/>
  <c r="AM12" i="30"/>
  <c r="AL12" i="30"/>
  <c r="AK12" i="30"/>
  <c r="AJ12" i="30"/>
  <c r="AI12" i="30"/>
  <c r="AH12" i="30"/>
  <c r="AG12" i="30"/>
  <c r="AF12" i="30"/>
  <c r="AE12" i="30"/>
  <c r="AD12" i="30"/>
  <c r="AC12" i="30"/>
  <c r="AB12" i="30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DD10" i="30"/>
  <c r="Q69" i="30" l="1"/>
  <c r="U69" i="30"/>
  <c r="Y69" i="30"/>
  <c r="AC69" i="30"/>
  <c r="AC70" i="30" s="1"/>
  <c r="AG69" i="30"/>
  <c r="AK69" i="30"/>
  <c r="AO69" i="30"/>
  <c r="AS69" i="30"/>
  <c r="AW69" i="30"/>
  <c r="BA69" i="30"/>
  <c r="BE69" i="30"/>
  <c r="BI69" i="30"/>
  <c r="BI70" i="30" s="1"/>
  <c r="BM69" i="30"/>
  <c r="BQ69" i="30"/>
  <c r="BU69" i="30"/>
  <c r="BY69" i="30"/>
  <c r="BY70" i="30" s="1"/>
  <c r="CC69" i="30"/>
  <c r="CG69" i="30"/>
  <c r="J69" i="30"/>
  <c r="N69" i="30"/>
  <c r="N70" i="30" s="1"/>
  <c r="R69" i="30"/>
  <c r="V69" i="30"/>
  <c r="Z69" i="30"/>
  <c r="AD69" i="30"/>
  <c r="AH69" i="30"/>
  <c r="AL69" i="30"/>
  <c r="AP69" i="30"/>
  <c r="AT69" i="30"/>
  <c r="AT70" i="30" s="1"/>
  <c r="AX69" i="30"/>
  <c r="BB69" i="30"/>
  <c r="BF69" i="30"/>
  <c r="BJ69" i="30"/>
  <c r="BN69" i="30"/>
  <c r="BR69" i="30"/>
  <c r="BV69" i="30"/>
  <c r="BZ69" i="30"/>
  <c r="BZ70" i="30" s="1"/>
  <c r="CD69" i="30"/>
  <c r="CH79" i="30"/>
  <c r="CH69" i="30"/>
  <c r="CG72" i="30"/>
  <c r="G103" i="30"/>
  <c r="K69" i="30"/>
  <c r="O69" i="30"/>
  <c r="O70" i="30" s="1"/>
  <c r="O74" i="30" s="1"/>
  <c r="S69" i="30"/>
  <c r="S70" i="30" s="1"/>
  <c r="W69" i="30"/>
  <c r="W70" i="30" s="1"/>
  <c r="W74" i="30" s="1"/>
  <c r="AA69" i="30"/>
  <c r="AE69" i="30"/>
  <c r="AI69" i="30"/>
  <c r="AI70" i="30" s="1"/>
  <c r="AI74" i="30" s="1"/>
  <c r="AM69" i="30"/>
  <c r="AQ69" i="30"/>
  <c r="AU69" i="30"/>
  <c r="AY69" i="30"/>
  <c r="AY70" i="30" s="1"/>
  <c r="AY74" i="30" s="1"/>
  <c r="BC69" i="30"/>
  <c r="BG69" i="30"/>
  <c r="BK69" i="30"/>
  <c r="BO69" i="30"/>
  <c r="BO70" i="30" s="1"/>
  <c r="BO74" i="30" s="1"/>
  <c r="BS69" i="30"/>
  <c r="BW69" i="30"/>
  <c r="CA69" i="30"/>
  <c r="CE69" i="30"/>
  <c r="CE70" i="30" s="1"/>
  <c r="CE74" i="30" s="1"/>
  <c r="G81" i="30"/>
  <c r="X70" i="30"/>
  <c r="AN70" i="30"/>
  <c r="CH81" i="30"/>
  <c r="CH82" i="30" s="1"/>
  <c r="CH89" i="30" s="1"/>
  <c r="AU70" i="30"/>
  <c r="BG70" i="30"/>
  <c r="BS81" i="30"/>
  <c r="BS82" i="30" s="1"/>
  <c r="BS88" i="30" s="1"/>
  <c r="AF70" i="30"/>
  <c r="AJ70" i="30"/>
  <c r="AR70" i="30"/>
  <c r="AV70" i="30"/>
  <c r="BL70" i="30"/>
  <c r="BP70" i="30"/>
  <c r="CF70" i="30"/>
  <c r="G71" i="30"/>
  <c r="O71" i="30"/>
  <c r="W71" i="30"/>
  <c r="AE71" i="30"/>
  <c r="AM71" i="30"/>
  <c r="AU71" i="30"/>
  <c r="BC71" i="30"/>
  <c r="BK71" i="30"/>
  <c r="BS71" i="30"/>
  <c r="CA71" i="30"/>
  <c r="G72" i="30"/>
  <c r="O72" i="30"/>
  <c r="W72" i="30"/>
  <c r="AE72" i="30"/>
  <c r="AN72" i="30"/>
  <c r="AY72" i="30"/>
  <c r="BI72" i="30"/>
  <c r="BT72" i="30"/>
  <c r="CE72" i="30"/>
  <c r="K81" i="30"/>
  <c r="K82" i="30" s="1"/>
  <c r="K90" i="30" s="1"/>
  <c r="W81" i="30"/>
  <c r="W82" i="30" s="1"/>
  <c r="W89" i="30" s="1"/>
  <c r="AM81" i="30"/>
  <c r="AM82" i="30" s="1"/>
  <c r="AM88" i="30" s="1"/>
  <c r="BB81" i="30"/>
  <c r="BB82" i="30" s="1"/>
  <c r="BN81" i="30"/>
  <c r="BN82" i="30" s="1"/>
  <c r="BN89" i="30" s="1"/>
  <c r="I70" i="30"/>
  <c r="U70" i="30"/>
  <c r="Y70" i="30"/>
  <c r="AO70" i="30"/>
  <c r="BE70" i="30"/>
  <c r="H71" i="30"/>
  <c r="P71" i="30"/>
  <c r="X71" i="30"/>
  <c r="AF71" i="30"/>
  <c r="AF74" i="30" s="1"/>
  <c r="AN71" i="30"/>
  <c r="AV71" i="30"/>
  <c r="BD71" i="30"/>
  <c r="BL71" i="30"/>
  <c r="BT71" i="30"/>
  <c r="CB71" i="30"/>
  <c r="H72" i="30"/>
  <c r="P72" i="30"/>
  <c r="X72" i="30"/>
  <c r="AF72" i="30"/>
  <c r="AO72" i="30"/>
  <c r="AZ72" i="30"/>
  <c r="BK72" i="30"/>
  <c r="BU72" i="30"/>
  <c r="CF72" i="30"/>
  <c r="M81" i="30"/>
  <c r="M82" i="30" s="1"/>
  <c r="M88" i="30" s="1"/>
  <c r="AC81" i="30"/>
  <c r="AC82" i="30" s="1"/>
  <c r="AC88" i="30" s="1"/>
  <c r="AQ81" i="30"/>
  <c r="AQ82" i="30" s="1"/>
  <c r="BC81" i="30"/>
  <c r="BC82" i="30" s="1"/>
  <c r="BC89" i="30" s="1"/>
  <c r="J70" i="30"/>
  <c r="Z70" i="30"/>
  <c r="AD70" i="30"/>
  <c r="AP70" i="30"/>
  <c r="BF70" i="30"/>
  <c r="BJ70" i="30"/>
  <c r="BV70" i="30"/>
  <c r="K71" i="30"/>
  <c r="S71" i="30"/>
  <c r="AA71" i="30"/>
  <c r="AI71" i="30"/>
  <c r="AQ71" i="30"/>
  <c r="AY71" i="30"/>
  <c r="BG71" i="30"/>
  <c r="BO71" i="30"/>
  <c r="BW71" i="30"/>
  <c r="CE71" i="30"/>
  <c r="K72" i="30"/>
  <c r="S72" i="30"/>
  <c r="AA72" i="30"/>
  <c r="AI72" i="30"/>
  <c r="AS72" i="30"/>
  <c r="BD72" i="30"/>
  <c r="BO72" i="30"/>
  <c r="BY72" i="30"/>
  <c r="BY81" i="30"/>
  <c r="BY82" i="30" s="1"/>
  <c r="BY89" i="30" s="1"/>
  <c r="R81" i="30"/>
  <c r="R82" i="30" s="1"/>
  <c r="AG81" i="30"/>
  <c r="AG82" i="30" s="1"/>
  <c r="AS81" i="30"/>
  <c r="AS82" i="30" s="1"/>
  <c r="AS89" i="30" s="1"/>
  <c r="BI81" i="30"/>
  <c r="BI82" i="30" s="1"/>
  <c r="BI88" i="30" s="1"/>
  <c r="BW81" i="30"/>
  <c r="BW82" i="30" s="1"/>
  <c r="BK70" i="30"/>
  <c r="BS70" i="30"/>
  <c r="L71" i="30"/>
  <c r="T71" i="30"/>
  <c r="AB71" i="30"/>
  <c r="AJ71" i="30"/>
  <c r="AJ74" i="30" s="1"/>
  <c r="AR71" i="30"/>
  <c r="AZ71" i="30"/>
  <c r="BH71" i="30"/>
  <c r="BP71" i="30"/>
  <c r="BX71" i="30"/>
  <c r="CF71" i="30"/>
  <c r="L72" i="30"/>
  <c r="T72" i="30"/>
  <c r="AB72" i="30"/>
  <c r="AJ72" i="30"/>
  <c r="AU72" i="30"/>
  <c r="BE72" i="30"/>
  <c r="BP72" i="30"/>
  <c r="CA72" i="30"/>
  <c r="G82" i="30"/>
  <c r="G88" i="30" s="1"/>
  <c r="V81" i="30"/>
  <c r="V82" i="30" s="1"/>
  <c r="V88" i="30" s="1"/>
  <c r="AH81" i="30"/>
  <c r="AH82" i="30" s="1"/>
  <c r="AH89" i="30" s="1"/>
  <c r="AX81" i="30"/>
  <c r="AX82" i="30" s="1"/>
  <c r="AX89" i="30" s="1"/>
  <c r="BM81" i="30"/>
  <c r="BM82" i="30" s="1"/>
  <c r="CD81" i="30"/>
  <c r="CD82" i="30" s="1"/>
  <c r="CD89" i="30" s="1"/>
  <c r="AG25" i="30"/>
  <c r="AG26" i="30" s="1"/>
  <c r="AG33" i="30" s="1"/>
  <c r="BM25" i="30"/>
  <c r="BM26" i="30" s="1"/>
  <c r="BM34" i="30" s="1"/>
  <c r="CC25" i="30"/>
  <c r="CC26" i="30" s="1"/>
  <c r="CS25" i="30"/>
  <c r="CS26" i="30" s="1"/>
  <c r="CS33" i="30" s="1"/>
  <c r="R25" i="30"/>
  <c r="R26" i="30" s="1"/>
  <c r="R32" i="30" s="1"/>
  <c r="AX25" i="30"/>
  <c r="AX26" i="30" s="1"/>
  <c r="AX33" i="30" s="1"/>
  <c r="CD25" i="30"/>
  <c r="CD26" i="30" s="1"/>
  <c r="CD33" i="30" s="1"/>
  <c r="Q51" i="30"/>
  <c r="I25" i="30"/>
  <c r="I26" i="30" s="1"/>
  <c r="I32" i="30" s="1"/>
  <c r="Y25" i="30"/>
  <c r="Y26" i="30" s="1"/>
  <c r="Y35" i="30" s="1"/>
  <c r="AO25" i="30"/>
  <c r="AO26" i="30" s="1"/>
  <c r="AO32" i="30" s="1"/>
  <c r="BE25" i="30"/>
  <c r="BE26" i="30" s="1"/>
  <c r="BE34" i="30" s="1"/>
  <c r="BU25" i="30"/>
  <c r="BU26" i="30" s="1"/>
  <c r="BU32" i="30" s="1"/>
  <c r="CK25" i="30"/>
  <c r="CK26" i="30" s="1"/>
  <c r="CK35" i="30" s="1"/>
  <c r="DA25" i="30"/>
  <c r="DA26" i="30" s="1"/>
  <c r="DA35" i="30" s="1"/>
  <c r="AW25" i="30"/>
  <c r="AW26" i="30" s="1"/>
  <c r="AW32" i="30" s="1"/>
  <c r="AH25" i="30"/>
  <c r="AH26" i="30" s="1"/>
  <c r="AH35" i="30" s="1"/>
  <c r="BN25" i="30"/>
  <c r="BN26" i="30" s="1"/>
  <c r="BN32" i="30" s="1"/>
  <c r="CT25" i="30"/>
  <c r="CT26" i="30" s="1"/>
  <c r="CT34" i="30" s="1"/>
  <c r="J25" i="30"/>
  <c r="J26" i="30" s="1"/>
  <c r="J35" i="30" s="1"/>
  <c r="Z25" i="30"/>
  <c r="Z26" i="30" s="1"/>
  <c r="Z32" i="30" s="1"/>
  <c r="AP25" i="30"/>
  <c r="AP26" i="30" s="1"/>
  <c r="AP35" i="30" s="1"/>
  <c r="BF25" i="30"/>
  <c r="BF26" i="30" s="1"/>
  <c r="BF32" i="30" s="1"/>
  <c r="BV25" i="30"/>
  <c r="BV26" i="30" s="1"/>
  <c r="BV35" i="30" s="1"/>
  <c r="CL25" i="30"/>
  <c r="CL26" i="30" s="1"/>
  <c r="CL32" i="30" s="1"/>
  <c r="DB25" i="30"/>
  <c r="DB26" i="30" s="1"/>
  <c r="DB32" i="30" s="1"/>
  <c r="AO35" i="30"/>
  <c r="DD11" i="30"/>
  <c r="DD15" i="30" s="1"/>
  <c r="DD19" i="30" s="1"/>
  <c r="BU35" i="30"/>
  <c r="Y32" i="30"/>
  <c r="CK33" i="30"/>
  <c r="BY88" i="30"/>
  <c r="Q35" i="30"/>
  <c r="Q34" i="30"/>
  <c r="Q32" i="30"/>
  <c r="Q33" i="30"/>
  <c r="CC35" i="30"/>
  <c r="CC34" i="30"/>
  <c r="CC32" i="30"/>
  <c r="CC33" i="30"/>
  <c r="J10" i="30"/>
  <c r="R10" i="30"/>
  <c r="Z10" i="30"/>
  <c r="AH10" i="30"/>
  <c r="AP10" i="30"/>
  <c r="AX10" i="30"/>
  <c r="BF10" i="30"/>
  <c r="BP10" i="30"/>
  <c r="BZ10" i="30"/>
  <c r="CK10" i="30"/>
  <c r="CV10" i="30"/>
  <c r="DF10" i="30"/>
  <c r="DA33" i="30"/>
  <c r="AE70" i="30"/>
  <c r="AM70" i="30"/>
  <c r="BC70" i="30"/>
  <c r="K10" i="30"/>
  <c r="S10" i="30"/>
  <c r="AA10" i="30"/>
  <c r="AI10" i="30"/>
  <c r="AQ10" i="30"/>
  <c r="AY10" i="30"/>
  <c r="BG10" i="30"/>
  <c r="BQ10" i="30"/>
  <c r="CB10" i="30"/>
  <c r="CL10" i="30"/>
  <c r="CW10" i="30"/>
  <c r="CB70" i="30"/>
  <c r="R91" i="30"/>
  <c r="R90" i="30"/>
  <c r="R89" i="30"/>
  <c r="R88" i="30"/>
  <c r="AG91" i="30"/>
  <c r="AG90" i="30"/>
  <c r="AG89" i="30"/>
  <c r="AG88" i="30"/>
  <c r="BW91" i="30"/>
  <c r="BW90" i="30"/>
  <c r="BW89" i="30"/>
  <c r="BW88" i="30"/>
  <c r="H10" i="30"/>
  <c r="P10" i="30"/>
  <c r="X10" i="30"/>
  <c r="AF10" i="30"/>
  <c r="AR10" i="30"/>
  <c r="AZ10" i="30"/>
  <c r="BH10" i="30"/>
  <c r="BR10" i="30"/>
  <c r="CC10" i="30"/>
  <c r="CS10" i="30"/>
  <c r="M25" i="30"/>
  <c r="M26" i="30" s="1"/>
  <c r="U25" i="30"/>
  <c r="U26" i="30" s="1"/>
  <c r="AC25" i="30"/>
  <c r="AC26" i="30" s="1"/>
  <c r="AK25" i="30"/>
  <c r="AK26" i="30" s="1"/>
  <c r="AS25" i="30"/>
  <c r="AS26" i="30" s="1"/>
  <c r="BA25" i="30"/>
  <c r="BA26" i="30" s="1"/>
  <c r="BI25" i="30"/>
  <c r="BI26" i="30" s="1"/>
  <c r="BQ25" i="30"/>
  <c r="BQ26" i="30" s="1"/>
  <c r="BY25" i="30"/>
  <c r="BY26" i="30" s="1"/>
  <c r="CG25" i="30"/>
  <c r="CG26" i="30" s="1"/>
  <c r="CO25" i="30"/>
  <c r="CO26" i="30" s="1"/>
  <c r="CW25" i="30"/>
  <c r="CW26" i="30" s="1"/>
  <c r="DE25" i="30"/>
  <c r="DE26" i="30" s="1"/>
  <c r="BV32" i="30"/>
  <c r="G43" i="30"/>
  <c r="AI51" i="30"/>
  <c r="AE51" i="30"/>
  <c r="AA51" i="30"/>
  <c r="W51" i="30"/>
  <c r="S51" i="30"/>
  <c r="O51" i="30"/>
  <c r="K51" i="30"/>
  <c r="G51" i="30"/>
  <c r="AH51" i="30"/>
  <c r="AD51" i="30"/>
  <c r="Z51" i="30"/>
  <c r="AG51" i="30"/>
  <c r="Y51" i="30"/>
  <c r="T51" i="30"/>
  <c r="N51" i="30"/>
  <c r="I51" i="30"/>
  <c r="AF51" i="30"/>
  <c r="X51" i="30"/>
  <c r="R51" i="30"/>
  <c r="M51" i="30"/>
  <c r="H51" i="30"/>
  <c r="V51" i="30"/>
  <c r="L51" i="30"/>
  <c r="AJ51" i="30"/>
  <c r="U51" i="30"/>
  <c r="J51" i="30"/>
  <c r="AC51" i="30"/>
  <c r="G90" i="30"/>
  <c r="H94" i="30" s="1"/>
  <c r="G91" i="30"/>
  <c r="G89" i="30"/>
  <c r="H93" i="30" s="1"/>
  <c r="V89" i="30"/>
  <c r="AX90" i="30"/>
  <c r="BM91" i="30"/>
  <c r="BM90" i="30"/>
  <c r="BM89" i="30"/>
  <c r="BM88" i="30"/>
  <c r="CD90" i="30"/>
  <c r="DG10" i="30"/>
  <c r="DC10" i="30"/>
  <c r="CY10" i="30"/>
  <c r="CU10" i="30"/>
  <c r="CQ10" i="30"/>
  <c r="CM10" i="30"/>
  <c r="CI10" i="30"/>
  <c r="CE10" i="30"/>
  <c r="CA10" i="30"/>
  <c r="BW10" i="30"/>
  <c r="BS10" i="30"/>
  <c r="BO10" i="30"/>
  <c r="BK10" i="30"/>
  <c r="N10" i="30"/>
  <c r="V10" i="30"/>
  <c r="AD10" i="30"/>
  <c r="AL10" i="30"/>
  <c r="AT10" i="30"/>
  <c r="BB10" i="30"/>
  <c r="BJ10" i="30"/>
  <c r="BU10" i="30"/>
  <c r="CF10" i="30"/>
  <c r="CP10" i="30"/>
  <c r="DA10" i="30"/>
  <c r="G70" i="30"/>
  <c r="G74" i="30" s="1"/>
  <c r="CA70" i="30"/>
  <c r="G10" i="30"/>
  <c r="O10" i="30"/>
  <c r="W10" i="30"/>
  <c r="AE10" i="30"/>
  <c r="AM10" i="30"/>
  <c r="AU10" i="30"/>
  <c r="BC10" i="30"/>
  <c r="BL10" i="30"/>
  <c r="BV10" i="30"/>
  <c r="CG10" i="30"/>
  <c r="CR10" i="30"/>
  <c r="DB10" i="30"/>
  <c r="BN35" i="30"/>
  <c r="CD34" i="30"/>
  <c r="CD35" i="30"/>
  <c r="CD32" i="30"/>
  <c r="P70" i="30"/>
  <c r="P74" i="30" s="1"/>
  <c r="BD70" i="30"/>
  <c r="BD74" i="30" s="1"/>
  <c r="L10" i="30"/>
  <c r="T10" i="30"/>
  <c r="AB10" i="30"/>
  <c r="AJ10" i="30"/>
  <c r="AN10" i="30"/>
  <c r="AV10" i="30"/>
  <c r="BD10" i="30"/>
  <c r="BM10" i="30"/>
  <c r="BX10" i="30"/>
  <c r="CH10" i="30"/>
  <c r="CN10" i="30"/>
  <c r="CX10" i="30"/>
  <c r="I10" i="30"/>
  <c r="M10" i="30"/>
  <c r="Q10" i="30"/>
  <c r="U10" i="30"/>
  <c r="Y10" i="30"/>
  <c r="AC10" i="30"/>
  <c r="AG10" i="30"/>
  <c r="AK10" i="30"/>
  <c r="AO10" i="30"/>
  <c r="AS10" i="30"/>
  <c r="AW10" i="30"/>
  <c r="BA10" i="30"/>
  <c r="BE10" i="30"/>
  <c r="BI10" i="30"/>
  <c r="BN10" i="30"/>
  <c r="BT10" i="30"/>
  <c r="BY10" i="30"/>
  <c r="CD10" i="30"/>
  <c r="CJ10" i="30"/>
  <c r="CO10" i="30"/>
  <c r="CT10" i="30"/>
  <c r="CZ10" i="30"/>
  <c r="DE10" i="30"/>
  <c r="DD25" i="30"/>
  <c r="DD26" i="30" s="1"/>
  <c r="CZ25" i="30"/>
  <c r="CZ26" i="30" s="1"/>
  <c r="CV25" i="30"/>
  <c r="CV26" i="30" s="1"/>
  <c r="CR25" i="30"/>
  <c r="CR26" i="30" s="1"/>
  <c r="CN25" i="30"/>
  <c r="CN26" i="30" s="1"/>
  <c r="CJ25" i="30"/>
  <c r="CJ26" i="30" s="1"/>
  <c r="CF25" i="30"/>
  <c r="CF26" i="30" s="1"/>
  <c r="CB25" i="30"/>
  <c r="CB26" i="30" s="1"/>
  <c r="BX25" i="30"/>
  <c r="BX26" i="30" s="1"/>
  <c r="BT25" i="30"/>
  <c r="BT26" i="30" s="1"/>
  <c r="BP25" i="30"/>
  <c r="BP26" i="30" s="1"/>
  <c r="BL25" i="30"/>
  <c r="BL26" i="30" s="1"/>
  <c r="BH25" i="30"/>
  <c r="BH26" i="30" s="1"/>
  <c r="BD25" i="30"/>
  <c r="BD26" i="30" s="1"/>
  <c r="AZ25" i="30"/>
  <c r="AZ26" i="30" s="1"/>
  <c r="AV25" i="30"/>
  <c r="AV26" i="30" s="1"/>
  <c r="AR25" i="30"/>
  <c r="AR26" i="30" s="1"/>
  <c r="AN25" i="30"/>
  <c r="AN26" i="30" s="1"/>
  <c r="AJ25" i="30"/>
  <c r="AJ26" i="30" s="1"/>
  <c r="AF25" i="30"/>
  <c r="AF26" i="30" s="1"/>
  <c r="AB25" i="30"/>
  <c r="AB26" i="30" s="1"/>
  <c r="X25" i="30"/>
  <c r="X26" i="30" s="1"/>
  <c r="T25" i="30"/>
  <c r="T26" i="30" s="1"/>
  <c r="P25" i="30"/>
  <c r="P26" i="30" s="1"/>
  <c r="L25" i="30"/>
  <c r="L26" i="30" s="1"/>
  <c r="H25" i="30"/>
  <c r="H26" i="30" s="1"/>
  <c r="DG25" i="30"/>
  <c r="DG26" i="30" s="1"/>
  <c r="DC25" i="30"/>
  <c r="DC26" i="30" s="1"/>
  <c r="CY25" i="30"/>
  <c r="CY26" i="30" s="1"/>
  <c r="CU25" i="30"/>
  <c r="CU26" i="30" s="1"/>
  <c r="CQ25" i="30"/>
  <c r="CQ26" i="30" s="1"/>
  <c r="CM25" i="30"/>
  <c r="CM26" i="30" s="1"/>
  <c r="CI25" i="30"/>
  <c r="CI26" i="30" s="1"/>
  <c r="CE25" i="30"/>
  <c r="CE26" i="30" s="1"/>
  <c r="CA25" i="30"/>
  <c r="CA26" i="30" s="1"/>
  <c r="BW25" i="30"/>
  <c r="BW26" i="30" s="1"/>
  <c r="BS25" i="30"/>
  <c r="BS26" i="30" s="1"/>
  <c r="BO25" i="30"/>
  <c r="BO26" i="30" s="1"/>
  <c r="BK25" i="30"/>
  <c r="BK26" i="30" s="1"/>
  <c r="BG25" i="30"/>
  <c r="BG26" i="30" s="1"/>
  <c r="BC25" i="30"/>
  <c r="BC26" i="30" s="1"/>
  <c r="AY25" i="30"/>
  <c r="AY26" i="30" s="1"/>
  <c r="AU25" i="30"/>
  <c r="AU26" i="30" s="1"/>
  <c r="AQ25" i="30"/>
  <c r="AQ26" i="30" s="1"/>
  <c r="AM25" i="30"/>
  <c r="AM26" i="30" s="1"/>
  <c r="AI25" i="30"/>
  <c r="AI26" i="30" s="1"/>
  <c r="AE25" i="30"/>
  <c r="AE26" i="30" s="1"/>
  <c r="AA25" i="30"/>
  <c r="AA26" i="30" s="1"/>
  <c r="W25" i="30"/>
  <c r="W26" i="30" s="1"/>
  <c r="S25" i="30"/>
  <c r="S26" i="30" s="1"/>
  <c r="O25" i="30"/>
  <c r="O26" i="30" s="1"/>
  <c r="K25" i="30"/>
  <c r="K26" i="30" s="1"/>
  <c r="G25" i="30"/>
  <c r="G26" i="30" s="1"/>
  <c r="N25" i="30"/>
  <c r="N26" i="30" s="1"/>
  <c r="V25" i="30"/>
  <c r="V26" i="30" s="1"/>
  <c r="AD25" i="30"/>
  <c r="AD26" i="30" s="1"/>
  <c r="AL25" i="30"/>
  <c r="AL26" i="30" s="1"/>
  <c r="AT25" i="30"/>
  <c r="AT26" i="30" s="1"/>
  <c r="BB25" i="30"/>
  <c r="BB26" i="30" s="1"/>
  <c r="BJ25" i="30"/>
  <c r="BJ26" i="30" s="1"/>
  <c r="BR25" i="30"/>
  <c r="BR26" i="30" s="1"/>
  <c r="BZ25" i="30"/>
  <c r="BZ26" i="30" s="1"/>
  <c r="CH25" i="30"/>
  <c r="CH26" i="30" s="1"/>
  <c r="CP25" i="30"/>
  <c r="CP26" i="30" s="1"/>
  <c r="CX25" i="30"/>
  <c r="CX26" i="30" s="1"/>
  <c r="DF25" i="30"/>
  <c r="DF26" i="30" s="1"/>
  <c r="P51" i="30"/>
  <c r="H70" i="30"/>
  <c r="BT70" i="30"/>
  <c r="BT74" i="30" s="1"/>
  <c r="AU74" i="30"/>
  <c r="L70" i="30"/>
  <c r="T70" i="30"/>
  <c r="AB70" i="30"/>
  <c r="AB74" i="30" s="1"/>
  <c r="AZ70" i="30"/>
  <c r="BH70" i="30"/>
  <c r="BX70" i="30"/>
  <c r="K70" i="30"/>
  <c r="AA70" i="30"/>
  <c r="AQ70" i="30"/>
  <c r="BW70" i="30"/>
  <c r="K88" i="30"/>
  <c r="AM90" i="30"/>
  <c r="AM91" i="30"/>
  <c r="AM89" i="30"/>
  <c r="BB91" i="30"/>
  <c r="BB90" i="30"/>
  <c r="BB89" i="30"/>
  <c r="BB88" i="30"/>
  <c r="CH90" i="30"/>
  <c r="M70" i="30"/>
  <c r="Q70" i="30"/>
  <c r="AG70" i="30"/>
  <c r="AK70" i="30"/>
  <c r="AS70" i="30"/>
  <c r="AW70" i="30"/>
  <c r="BA70" i="30"/>
  <c r="BM70" i="30"/>
  <c r="BQ70" i="30"/>
  <c r="BU70" i="30"/>
  <c r="CC70" i="30"/>
  <c r="CG70" i="30"/>
  <c r="AQ91" i="30"/>
  <c r="AQ90" i="30"/>
  <c r="AQ89" i="30"/>
  <c r="AQ88" i="30"/>
  <c r="M91" i="30"/>
  <c r="BC90" i="30"/>
  <c r="H92" i="30"/>
  <c r="R70" i="30"/>
  <c r="V70" i="30"/>
  <c r="AH70" i="30"/>
  <c r="AL70" i="30"/>
  <c r="AX70" i="30"/>
  <c r="BB70" i="30"/>
  <c r="BN70" i="30"/>
  <c r="BR70" i="30"/>
  <c r="CD70" i="30"/>
  <c r="CF81" i="30"/>
  <c r="CF82" i="30" s="1"/>
  <c r="CB81" i="30"/>
  <c r="CB82" i="30" s="1"/>
  <c r="BX81" i="30"/>
  <c r="BX82" i="30" s="1"/>
  <c r="BT81" i="30"/>
  <c r="BT82" i="30" s="1"/>
  <c r="BP81" i="30"/>
  <c r="BP82" i="30" s="1"/>
  <c r="BL81" i="30"/>
  <c r="BL82" i="30" s="1"/>
  <c r="BH81" i="30"/>
  <c r="BH82" i="30" s="1"/>
  <c r="BD81" i="30"/>
  <c r="BD82" i="30" s="1"/>
  <c r="AZ81" i="30"/>
  <c r="AZ82" i="30" s="1"/>
  <c r="AV81" i="30"/>
  <c r="AV82" i="30" s="1"/>
  <c r="AR81" i="30"/>
  <c r="AR82" i="30" s="1"/>
  <c r="AN81" i="30"/>
  <c r="AN82" i="30" s="1"/>
  <c r="AJ81" i="30"/>
  <c r="AJ82" i="30" s="1"/>
  <c r="AF81" i="30"/>
  <c r="AF82" i="30" s="1"/>
  <c r="AB81" i="30"/>
  <c r="AB82" i="30" s="1"/>
  <c r="X81" i="30"/>
  <c r="X82" i="30" s="1"/>
  <c r="T81" i="30"/>
  <c r="T82" i="30" s="1"/>
  <c r="P81" i="30"/>
  <c r="P82" i="30" s="1"/>
  <c r="L81" i="30"/>
  <c r="L82" i="30" s="1"/>
  <c r="H81" i="30"/>
  <c r="H82" i="30" s="1"/>
  <c r="CG81" i="30"/>
  <c r="CG82" i="30" s="1"/>
  <c r="CA81" i="30"/>
  <c r="CA82" i="30" s="1"/>
  <c r="BV81" i="30"/>
  <c r="BV82" i="30" s="1"/>
  <c r="BQ81" i="30"/>
  <c r="BQ82" i="30" s="1"/>
  <c r="BK81" i="30"/>
  <c r="BK82" i="30" s="1"/>
  <c r="BF81" i="30"/>
  <c r="BF82" i="30" s="1"/>
  <c r="BA81" i="30"/>
  <c r="BA82" i="30" s="1"/>
  <c r="AU81" i="30"/>
  <c r="AU82" i="30" s="1"/>
  <c r="AP81" i="30"/>
  <c r="AP82" i="30" s="1"/>
  <c r="AK81" i="30"/>
  <c r="AK82" i="30" s="1"/>
  <c r="AE81" i="30"/>
  <c r="AE82" i="30" s="1"/>
  <c r="Z81" i="30"/>
  <c r="Z82" i="30" s="1"/>
  <c r="U81" i="30"/>
  <c r="U82" i="30" s="1"/>
  <c r="O81" i="30"/>
  <c r="O82" i="30" s="1"/>
  <c r="J81" i="30"/>
  <c r="J82" i="30" s="1"/>
  <c r="CE81" i="30"/>
  <c r="CE82" i="30" s="1"/>
  <c r="BZ81" i="30"/>
  <c r="BZ82" i="30" s="1"/>
  <c r="BU81" i="30"/>
  <c r="BU82" i="30" s="1"/>
  <c r="BO81" i="30"/>
  <c r="BO82" i="30" s="1"/>
  <c r="BJ81" i="30"/>
  <c r="BJ82" i="30" s="1"/>
  <c r="BE81" i="30"/>
  <c r="BE82" i="30" s="1"/>
  <c r="AY81" i="30"/>
  <c r="AY82" i="30" s="1"/>
  <c r="AT81" i="30"/>
  <c r="AT82" i="30" s="1"/>
  <c r="AO81" i="30"/>
  <c r="AO82" i="30" s="1"/>
  <c r="AI81" i="30"/>
  <c r="AI82" i="30" s="1"/>
  <c r="AD81" i="30"/>
  <c r="AD82" i="30" s="1"/>
  <c r="Y81" i="30"/>
  <c r="Y82" i="30" s="1"/>
  <c r="S81" i="30"/>
  <c r="S82" i="30" s="1"/>
  <c r="N81" i="30"/>
  <c r="N82" i="30" s="1"/>
  <c r="I81" i="30"/>
  <c r="I82" i="30" s="1"/>
  <c r="Q81" i="30"/>
  <c r="Q82" i="30" s="1"/>
  <c r="AA81" i="30"/>
  <c r="AA82" i="30" s="1"/>
  <c r="AL81" i="30"/>
  <c r="AL82" i="30" s="1"/>
  <c r="AW81" i="30"/>
  <c r="AW82" i="30" s="1"/>
  <c r="BG81" i="30"/>
  <c r="BG82" i="30" s="1"/>
  <c r="BR81" i="30"/>
  <c r="BR82" i="30" s="1"/>
  <c r="CC81" i="30"/>
  <c r="CC82" i="30" s="1"/>
  <c r="I71" i="30"/>
  <c r="M71" i="30"/>
  <c r="Q71" i="30"/>
  <c r="U71" i="30"/>
  <c r="Y71" i="30"/>
  <c r="AC71" i="30"/>
  <c r="AG71" i="30"/>
  <c r="AK71" i="30"/>
  <c r="AO71" i="30"/>
  <c r="AS71" i="30"/>
  <c r="AW71" i="30"/>
  <c r="BA71" i="30"/>
  <c r="BE71" i="30"/>
  <c r="BI71" i="30"/>
  <c r="BM71" i="30"/>
  <c r="BQ71" i="30"/>
  <c r="BU71" i="30"/>
  <c r="BY71" i="30"/>
  <c r="CC71" i="30"/>
  <c r="CG71" i="30"/>
  <c r="I72" i="30"/>
  <c r="M72" i="30"/>
  <c r="Q72" i="30"/>
  <c r="U72" i="30"/>
  <c r="Y72" i="30"/>
  <c r="AC72" i="30"/>
  <c r="AG72" i="30"/>
  <c r="AK72" i="30"/>
  <c r="AQ72" i="30"/>
  <c r="AV72" i="30"/>
  <c r="BA72" i="30"/>
  <c r="BG72" i="30"/>
  <c r="BL72" i="30"/>
  <c r="BQ72" i="30"/>
  <c r="BW72" i="30"/>
  <c r="CB72" i="30"/>
  <c r="CH72" i="30"/>
  <c r="CD72" i="30"/>
  <c r="BZ72" i="30"/>
  <c r="BV72" i="30"/>
  <c r="BR72" i="30"/>
  <c r="BN72" i="30"/>
  <c r="BJ72" i="30"/>
  <c r="BF72" i="30"/>
  <c r="BB72" i="30"/>
  <c r="AX72" i="30"/>
  <c r="AT72" i="30"/>
  <c r="AP72" i="30"/>
  <c r="AL72" i="30"/>
  <c r="J71" i="30"/>
  <c r="N71" i="30"/>
  <c r="R71" i="30"/>
  <c r="V71" i="30"/>
  <c r="Z71" i="30"/>
  <c r="AD71" i="30"/>
  <c r="AH71" i="30"/>
  <c r="AL71" i="30"/>
  <c r="AP71" i="30"/>
  <c r="AT71" i="30"/>
  <c r="AX71" i="30"/>
  <c r="BB71" i="30"/>
  <c r="BF71" i="30"/>
  <c r="BJ71" i="30"/>
  <c r="BN71" i="30"/>
  <c r="BR71" i="30"/>
  <c r="BV71" i="30"/>
  <c r="BZ71" i="30"/>
  <c r="CD71" i="30"/>
  <c r="CH71" i="30"/>
  <c r="J72" i="30"/>
  <c r="N72" i="30"/>
  <c r="R72" i="30"/>
  <c r="V72" i="30"/>
  <c r="Z72" i="30"/>
  <c r="AD72" i="30"/>
  <c r="AH72" i="30"/>
  <c r="AM72" i="30"/>
  <c r="AR72" i="30"/>
  <c r="AW72" i="30"/>
  <c r="BC72" i="30"/>
  <c r="BH72" i="30"/>
  <c r="BM72" i="30"/>
  <c r="BS72" i="30"/>
  <c r="BX72" i="30"/>
  <c r="CC72" i="30"/>
  <c r="AG103" i="30"/>
  <c r="AC103" i="30"/>
  <c r="Y103" i="30"/>
  <c r="U103" i="30"/>
  <c r="Q103" i="30"/>
  <c r="M103" i="30"/>
  <c r="I103" i="30"/>
  <c r="AJ103" i="30"/>
  <c r="AF103" i="30"/>
  <c r="AB103" i="30"/>
  <c r="X103" i="30"/>
  <c r="T103" i="30"/>
  <c r="P103" i="30"/>
  <c r="L103" i="30"/>
  <c r="H103" i="30"/>
  <c r="AI103" i="30"/>
  <c r="AE103" i="30"/>
  <c r="AA103" i="30"/>
  <c r="W103" i="30"/>
  <c r="S103" i="30"/>
  <c r="O103" i="30"/>
  <c r="K103" i="30"/>
  <c r="AH103" i="30"/>
  <c r="R103" i="30"/>
  <c r="AD103" i="30"/>
  <c r="N103" i="30"/>
  <c r="Z103" i="30"/>
  <c r="V103" i="30"/>
  <c r="J103" i="30"/>
  <c r="K91" i="30" l="1"/>
  <c r="CD91" i="30"/>
  <c r="V90" i="30"/>
  <c r="BV33" i="30"/>
  <c r="CS32" i="30"/>
  <c r="BE32" i="30"/>
  <c r="BK74" i="30"/>
  <c r="X74" i="30"/>
  <c r="CF74" i="30"/>
  <c r="BC88" i="30"/>
  <c r="AS90" i="30"/>
  <c r="BN88" i="30"/>
  <c r="CD88" i="30"/>
  <c r="V91" i="30"/>
  <c r="AW33" i="30"/>
  <c r="BC91" i="30"/>
  <c r="AS91" i="30"/>
  <c r="BN90" i="30"/>
  <c r="AE74" i="30"/>
  <c r="BS91" i="30"/>
  <c r="CH91" i="30"/>
  <c r="W88" i="30"/>
  <c r="BI89" i="30"/>
  <c r="AH88" i="30"/>
  <c r="AH90" i="30"/>
  <c r="BY74" i="30"/>
  <c r="AN74" i="30"/>
  <c r="AV74" i="30"/>
  <c r="AS74" i="30"/>
  <c r="AC89" i="30"/>
  <c r="AA74" i="30"/>
  <c r="H74" i="30"/>
  <c r="BI90" i="30"/>
  <c r="CA74" i="30"/>
  <c r="AP32" i="30"/>
  <c r="BL74" i="30"/>
  <c r="BU74" i="30"/>
  <c r="BE74" i="30"/>
  <c r="AO74" i="30"/>
  <c r="BS89" i="30"/>
  <c r="AC90" i="30"/>
  <c r="CH88" i="30"/>
  <c r="K89" i="30"/>
  <c r="K74" i="30"/>
  <c r="AZ74" i="30"/>
  <c r="L74" i="30"/>
  <c r="BN91" i="30"/>
  <c r="W90" i="30"/>
  <c r="BI91" i="30"/>
  <c r="R35" i="30"/>
  <c r="DB34" i="30"/>
  <c r="AH91" i="30"/>
  <c r="AX88" i="30"/>
  <c r="AP34" i="30"/>
  <c r="DB35" i="30"/>
  <c r="AG34" i="30"/>
  <c r="BY91" i="30"/>
  <c r="Y34" i="30"/>
  <c r="BI74" i="30"/>
  <c r="BP74" i="30"/>
  <c r="T74" i="30"/>
  <c r="BN33" i="30"/>
  <c r="W91" i="30"/>
  <c r="BN34" i="30"/>
  <c r="DB33" i="30"/>
  <c r="AX91" i="30"/>
  <c r="AP33" i="30"/>
  <c r="BY90" i="30"/>
  <c r="BS90" i="30"/>
  <c r="AC91" i="30"/>
  <c r="AS88" i="30"/>
  <c r="R33" i="30"/>
  <c r="R34" i="30"/>
  <c r="S74" i="30"/>
  <c r="CK34" i="30"/>
  <c r="Y33" i="30"/>
  <c r="N74" i="30"/>
  <c r="AC74" i="30"/>
  <c r="CB74" i="30"/>
  <c r="AW34" i="30"/>
  <c r="AG32" i="30"/>
  <c r="BE33" i="30"/>
  <c r="CK32" i="30"/>
  <c r="G104" i="30"/>
  <c r="Z34" i="30"/>
  <c r="AH33" i="30"/>
  <c r="AH34" i="30"/>
  <c r="J32" i="30"/>
  <c r="BV34" i="30"/>
  <c r="J33" i="30"/>
  <c r="BM35" i="30"/>
  <c r="AW35" i="30"/>
  <c r="AG35" i="30"/>
  <c r="BE35" i="30"/>
  <c r="AX35" i="30"/>
  <c r="J34" i="30"/>
  <c r="I35" i="30"/>
  <c r="AX34" i="30"/>
  <c r="CL33" i="30"/>
  <c r="BM33" i="30"/>
  <c r="I34" i="30"/>
  <c r="BU34" i="30"/>
  <c r="AH32" i="30"/>
  <c r="CL35" i="30"/>
  <c r="CL34" i="30"/>
  <c r="BM32" i="30"/>
  <c r="I33" i="30"/>
  <c r="BU33" i="30"/>
  <c r="AX32" i="30"/>
  <c r="Z35" i="30"/>
  <c r="Z33" i="30"/>
  <c r="M74" i="30"/>
  <c r="BZ74" i="30"/>
  <c r="BJ74" i="30"/>
  <c r="AT74" i="30"/>
  <c r="AD74" i="30"/>
  <c r="BA74" i="30"/>
  <c r="BW74" i="30"/>
  <c r="Y74" i="30"/>
  <c r="I74" i="30"/>
  <c r="BV74" i="30"/>
  <c r="BF74" i="30"/>
  <c r="AP74" i="30"/>
  <c r="Z74" i="30"/>
  <c r="CG74" i="30"/>
  <c r="BQ74" i="30"/>
  <c r="AW74" i="30"/>
  <c r="AK74" i="30"/>
  <c r="U74" i="30"/>
  <c r="BG74" i="30"/>
  <c r="AR74" i="30"/>
  <c r="BS74" i="30"/>
  <c r="M90" i="30"/>
  <c r="M89" i="30"/>
  <c r="BR74" i="30"/>
  <c r="BB74" i="30"/>
  <c r="AL74" i="30"/>
  <c r="V74" i="30"/>
  <c r="J74" i="30"/>
  <c r="CC74" i="30"/>
  <c r="BM74" i="30"/>
  <c r="AG74" i="30"/>
  <c r="Q74" i="30"/>
  <c r="AQ74" i="30"/>
  <c r="BX74" i="30"/>
  <c r="BC74" i="30"/>
  <c r="CD74" i="30"/>
  <c r="BN74" i="30"/>
  <c r="AX74" i="30"/>
  <c r="AH74" i="30"/>
  <c r="R74" i="30"/>
  <c r="BH74" i="30"/>
  <c r="AM74" i="30"/>
  <c r="CT32" i="30"/>
  <c r="BF35" i="30"/>
  <c r="DA34" i="30"/>
  <c r="DA32" i="30"/>
  <c r="CS34" i="30"/>
  <c r="AO34" i="30"/>
  <c r="CT33" i="30"/>
  <c r="CT35" i="30"/>
  <c r="BF33" i="30"/>
  <c r="CS35" i="30"/>
  <c r="AO33" i="30"/>
  <c r="BF34" i="30"/>
  <c r="DF34" i="30"/>
  <c r="DF35" i="30"/>
  <c r="DF32" i="30"/>
  <c r="DF33" i="30"/>
  <c r="BZ34" i="30"/>
  <c r="BZ35" i="30"/>
  <c r="BZ32" i="30"/>
  <c r="BZ33" i="30"/>
  <c r="AT35" i="30"/>
  <c r="AT32" i="30"/>
  <c r="N34" i="30"/>
  <c r="N35" i="30"/>
  <c r="N32" i="30"/>
  <c r="N33" i="30"/>
  <c r="S33" i="30"/>
  <c r="S35" i="30"/>
  <c r="S32" i="30"/>
  <c r="S34" i="30"/>
  <c r="AI33" i="30"/>
  <c r="AI35" i="30"/>
  <c r="AI32" i="30"/>
  <c r="AI34" i="30"/>
  <c r="AY33" i="30"/>
  <c r="AY35" i="30"/>
  <c r="AY32" i="30"/>
  <c r="AY34" i="30"/>
  <c r="BO33" i="30"/>
  <c r="BO35" i="30"/>
  <c r="BO32" i="30"/>
  <c r="BO34" i="30"/>
  <c r="CE33" i="30"/>
  <c r="CE35" i="30"/>
  <c r="CE32" i="30"/>
  <c r="CE34" i="30"/>
  <c r="CU33" i="30"/>
  <c r="CU35" i="30"/>
  <c r="CU32" i="30"/>
  <c r="CU34" i="30"/>
  <c r="H32" i="30"/>
  <c r="H35" i="30"/>
  <c r="H33" i="30"/>
  <c r="H34" i="30"/>
  <c r="X32" i="30"/>
  <c r="X35" i="30"/>
  <c r="X33" i="30"/>
  <c r="X34" i="30"/>
  <c r="AN32" i="30"/>
  <c r="AN35" i="30"/>
  <c r="AN33" i="30"/>
  <c r="AN34" i="30"/>
  <c r="BD32" i="30"/>
  <c r="BD35" i="30"/>
  <c r="BD33" i="30"/>
  <c r="BD34" i="30"/>
  <c r="BT32" i="30"/>
  <c r="BT35" i="30"/>
  <c r="BT33" i="30"/>
  <c r="BT34" i="30"/>
  <c r="CJ32" i="30"/>
  <c r="CJ35" i="30"/>
  <c r="CJ33" i="30"/>
  <c r="CJ34" i="30"/>
  <c r="CZ32" i="30"/>
  <c r="CZ35" i="30"/>
  <c r="CZ33" i="30"/>
  <c r="CZ34" i="30"/>
  <c r="CT11" i="30"/>
  <c r="CT15" i="30" s="1"/>
  <c r="CT19" i="30" s="1"/>
  <c r="BY11" i="30"/>
  <c r="BY15" i="30" s="1"/>
  <c r="BY19" i="30" s="1"/>
  <c r="BE11" i="30"/>
  <c r="BE15" i="30" s="1"/>
  <c r="BE19" i="30" s="1"/>
  <c r="AO11" i="30"/>
  <c r="AO15" i="30" s="1"/>
  <c r="AO19" i="30" s="1"/>
  <c r="Y11" i="30"/>
  <c r="Y15" i="30" s="1"/>
  <c r="I11" i="30"/>
  <c r="I15" i="30" s="1"/>
  <c r="BX11" i="30"/>
  <c r="BX15" i="30" s="1"/>
  <c r="AN11" i="30"/>
  <c r="AN15" i="30" s="1"/>
  <c r="AN19" i="30" s="1"/>
  <c r="L11" i="30"/>
  <c r="L15" i="30" s="1"/>
  <c r="DB11" i="30"/>
  <c r="DB15" i="30" s="1"/>
  <c r="DB19" i="30" s="1"/>
  <c r="BL11" i="30"/>
  <c r="BL15" i="30" s="1"/>
  <c r="AE11" i="30"/>
  <c r="AE15" i="30" s="1"/>
  <c r="AE19" i="30" s="1"/>
  <c r="DA11" i="30"/>
  <c r="DA15" i="30" s="1"/>
  <c r="DA19" i="30" s="1"/>
  <c r="BJ11" i="30"/>
  <c r="BJ15" i="30" s="1"/>
  <c r="AD11" i="30"/>
  <c r="AD15" i="30" s="1"/>
  <c r="BO11" i="30"/>
  <c r="BO15" i="30" s="1"/>
  <c r="BO19" i="30" s="1"/>
  <c r="CE11" i="30"/>
  <c r="CE15" i="30" s="1"/>
  <c r="CE19" i="30" s="1"/>
  <c r="CU11" i="30"/>
  <c r="CU15" i="30" s="1"/>
  <c r="CU19" i="30" s="1"/>
  <c r="DE35" i="30"/>
  <c r="DE32" i="30"/>
  <c r="DE33" i="30"/>
  <c r="DE34" i="30"/>
  <c r="BY35" i="30"/>
  <c r="BY32" i="30"/>
  <c r="BY33" i="30"/>
  <c r="BY34" i="30"/>
  <c r="AS35" i="30"/>
  <c r="AS32" i="30"/>
  <c r="AS33" i="30"/>
  <c r="AS34" i="30"/>
  <c r="M35" i="30"/>
  <c r="M32" i="30"/>
  <c r="M33" i="30"/>
  <c r="M34" i="30"/>
  <c r="CS11" i="30"/>
  <c r="CS15" i="30" s="1"/>
  <c r="CS19" i="30" s="1"/>
  <c r="AZ11" i="30"/>
  <c r="AZ15" i="30" s="1"/>
  <c r="P11" i="30"/>
  <c r="P15" i="30" s="1"/>
  <c r="P19" i="30" s="1"/>
  <c r="CW11" i="30"/>
  <c r="CW15" i="30" s="1"/>
  <c r="CW19" i="30" s="1"/>
  <c r="BG11" i="30"/>
  <c r="BG15" i="30" s="1"/>
  <c r="BG19" i="30" s="1"/>
  <c r="AA11" i="30"/>
  <c r="AA15" i="30" s="1"/>
  <c r="AA19" i="30" s="1"/>
  <c r="BZ11" i="30"/>
  <c r="BZ15" i="30" s="1"/>
  <c r="AP11" i="30"/>
  <c r="AP15" i="30" s="1"/>
  <c r="J11" i="30"/>
  <c r="J15" i="30" s="1"/>
  <c r="AW91" i="30"/>
  <c r="AW90" i="30"/>
  <c r="AW88" i="30"/>
  <c r="AW89" i="30"/>
  <c r="AD91" i="30"/>
  <c r="AD90" i="30"/>
  <c r="AD89" i="30"/>
  <c r="AD88" i="30"/>
  <c r="BU91" i="30"/>
  <c r="BU90" i="30"/>
  <c r="BU89" i="30"/>
  <c r="BU88" i="30"/>
  <c r="AK91" i="30"/>
  <c r="AK89" i="30"/>
  <c r="AK88" i="30"/>
  <c r="AK90" i="30"/>
  <c r="BF91" i="30"/>
  <c r="BF90" i="30"/>
  <c r="BF89" i="30"/>
  <c r="BF88" i="30"/>
  <c r="P90" i="30"/>
  <c r="P89" i="30"/>
  <c r="P88" i="30"/>
  <c r="P91" i="30"/>
  <c r="AV90" i="30"/>
  <c r="AV89" i="30"/>
  <c r="AV88" i="30"/>
  <c r="AV91" i="30"/>
  <c r="CB89" i="30"/>
  <c r="CB88" i="30"/>
  <c r="CB91" i="30"/>
  <c r="CB90" i="30"/>
  <c r="H96" i="30"/>
  <c r="H97" i="30" s="1"/>
  <c r="CH32" i="30"/>
  <c r="CH35" i="30"/>
  <c r="V34" i="30"/>
  <c r="V32" i="30"/>
  <c r="V33" i="30"/>
  <c r="V35" i="30"/>
  <c r="AE33" i="30"/>
  <c r="AE34" i="30"/>
  <c r="AE32" i="30"/>
  <c r="AE35" i="30"/>
  <c r="BK33" i="30"/>
  <c r="BK32" i="30"/>
  <c r="BK34" i="30"/>
  <c r="BK35" i="30"/>
  <c r="DG33" i="30"/>
  <c r="DG34" i="30"/>
  <c r="DG32" i="30"/>
  <c r="DG35" i="30"/>
  <c r="AJ32" i="30"/>
  <c r="AJ33" i="30"/>
  <c r="AJ34" i="30"/>
  <c r="AJ35" i="30"/>
  <c r="BP32" i="30"/>
  <c r="BP33" i="30"/>
  <c r="BP34" i="30"/>
  <c r="BP35" i="30"/>
  <c r="CV32" i="30"/>
  <c r="CV33" i="30"/>
  <c r="CV34" i="30"/>
  <c r="CV35" i="30"/>
  <c r="CD11" i="30"/>
  <c r="CD15" i="30" s="1"/>
  <c r="AS11" i="30"/>
  <c r="AS15" i="30" s="1"/>
  <c r="M11" i="30"/>
  <c r="M15" i="30" s="1"/>
  <c r="M19" i="30" s="1"/>
  <c r="AV11" i="30"/>
  <c r="AV15" i="30" s="1"/>
  <c r="BV11" i="30"/>
  <c r="BV15" i="30" s="1"/>
  <c r="G11" i="30"/>
  <c r="G15" i="30" s="1"/>
  <c r="BU11" i="30"/>
  <c r="BU15" i="30" s="1"/>
  <c r="BK11" i="30"/>
  <c r="BK15" i="30" s="1"/>
  <c r="BK19" i="30" s="1"/>
  <c r="CQ11" i="30"/>
  <c r="CQ15" i="30" s="1"/>
  <c r="CQ19" i="30" s="1"/>
  <c r="AT34" i="30"/>
  <c r="AT33" i="30"/>
  <c r="BA35" i="30"/>
  <c r="BA33" i="30"/>
  <c r="BA34" i="30"/>
  <c r="BA32" i="30"/>
  <c r="CH34" i="30"/>
  <c r="CH33" i="30"/>
  <c r="X11" i="30"/>
  <c r="X15" i="30" s="1"/>
  <c r="CK11" i="30"/>
  <c r="CK15" i="30" s="1"/>
  <c r="CK19" i="30" s="1"/>
  <c r="R11" i="30"/>
  <c r="R15" i="30" s="1"/>
  <c r="CC91" i="30"/>
  <c r="CC90" i="30"/>
  <c r="CC89" i="30"/>
  <c r="CC88" i="30"/>
  <c r="N91" i="30"/>
  <c r="N90" i="30"/>
  <c r="N89" i="30"/>
  <c r="N88" i="30"/>
  <c r="BE91" i="30"/>
  <c r="BE89" i="30"/>
  <c r="BE88" i="30"/>
  <c r="BE90" i="30"/>
  <c r="U91" i="30"/>
  <c r="U89" i="30"/>
  <c r="U88" i="30"/>
  <c r="U90" i="30"/>
  <c r="BK91" i="30"/>
  <c r="BK90" i="30"/>
  <c r="BK89" i="30"/>
  <c r="BK88" i="30"/>
  <c r="T90" i="30"/>
  <c r="T89" i="30"/>
  <c r="T88" i="30"/>
  <c r="T91" i="30"/>
  <c r="AJ90" i="30"/>
  <c r="AJ89" i="30"/>
  <c r="AJ88" i="30"/>
  <c r="AJ91" i="30"/>
  <c r="BP89" i="30"/>
  <c r="BP88" i="30"/>
  <c r="BP90" i="30"/>
  <c r="BP91" i="30"/>
  <c r="CF89" i="30"/>
  <c r="CF88" i="30"/>
  <c r="CF91" i="30"/>
  <c r="CF90" i="30"/>
  <c r="BR91" i="30"/>
  <c r="BR90" i="30"/>
  <c r="BR88" i="30"/>
  <c r="BR89" i="30"/>
  <c r="AA91" i="30"/>
  <c r="AA90" i="30"/>
  <c r="AA88" i="30"/>
  <c r="AA89" i="30"/>
  <c r="S91" i="30"/>
  <c r="S90" i="30"/>
  <c r="S89" i="30"/>
  <c r="S88" i="30"/>
  <c r="AO91" i="30"/>
  <c r="AO89" i="30"/>
  <c r="AO88" i="30"/>
  <c r="AO90" i="30"/>
  <c r="BJ91" i="30"/>
  <c r="BJ90" i="30"/>
  <c r="BJ89" i="30"/>
  <c r="BJ88" i="30"/>
  <c r="CE91" i="30"/>
  <c r="CE90" i="30"/>
  <c r="CE89" i="30"/>
  <c r="CE88" i="30"/>
  <c r="Z91" i="30"/>
  <c r="Z90" i="30"/>
  <c r="Z89" i="30"/>
  <c r="Z88" i="30"/>
  <c r="AU90" i="30"/>
  <c r="AU91" i="30"/>
  <c r="AU89" i="30"/>
  <c r="AU88" i="30"/>
  <c r="BQ91" i="30"/>
  <c r="BQ90" i="30"/>
  <c r="BQ89" i="30"/>
  <c r="BQ88" i="30"/>
  <c r="H90" i="30"/>
  <c r="I94" i="30" s="1"/>
  <c r="H89" i="30"/>
  <c r="I93" i="30" s="1"/>
  <c r="H88" i="30"/>
  <c r="I92" i="30" s="1"/>
  <c r="H91" i="30"/>
  <c r="X90" i="30"/>
  <c r="X89" i="30"/>
  <c r="X88" i="30"/>
  <c r="X91" i="30"/>
  <c r="AN90" i="30"/>
  <c r="AN89" i="30"/>
  <c r="AN88" i="30"/>
  <c r="AN91" i="30"/>
  <c r="BD90" i="30"/>
  <c r="BD89" i="30"/>
  <c r="BD88" i="30"/>
  <c r="BD91" i="30"/>
  <c r="BT89" i="30"/>
  <c r="BT88" i="30"/>
  <c r="BT91" i="30"/>
  <c r="BT90" i="30"/>
  <c r="CX34" i="30"/>
  <c r="CX35" i="30"/>
  <c r="CX32" i="30"/>
  <c r="CX33" i="30"/>
  <c r="BR34" i="30"/>
  <c r="BR35" i="30"/>
  <c r="BR33" i="30"/>
  <c r="BR32" i="30"/>
  <c r="AL34" i="30"/>
  <c r="AL35" i="30"/>
  <c r="AL32" i="30"/>
  <c r="AL33" i="30"/>
  <c r="G33" i="30"/>
  <c r="H37" i="30" s="1"/>
  <c r="I37" i="30" s="1"/>
  <c r="G34" i="30"/>
  <c r="H38" i="30" s="1"/>
  <c r="G35" i="30"/>
  <c r="G32" i="30"/>
  <c r="H36" i="30" s="1"/>
  <c r="W33" i="30"/>
  <c r="W34" i="30"/>
  <c r="W35" i="30"/>
  <c r="W32" i="30"/>
  <c r="AM33" i="30"/>
  <c r="AM34" i="30"/>
  <c r="AM35" i="30"/>
  <c r="AM32" i="30"/>
  <c r="BC33" i="30"/>
  <c r="BC34" i="30"/>
  <c r="BC35" i="30"/>
  <c r="BC32" i="30"/>
  <c r="BS33" i="30"/>
  <c r="BS34" i="30"/>
  <c r="BS35" i="30"/>
  <c r="BS32" i="30"/>
  <c r="CI33" i="30"/>
  <c r="CI34" i="30"/>
  <c r="CI35" i="30"/>
  <c r="CI32" i="30"/>
  <c r="CY33" i="30"/>
  <c r="CY34" i="30"/>
  <c r="CY35" i="30"/>
  <c r="CY32" i="30"/>
  <c r="L32" i="30"/>
  <c r="L34" i="30"/>
  <c r="L35" i="30"/>
  <c r="L33" i="30"/>
  <c r="AB32" i="30"/>
  <c r="AB34" i="30"/>
  <c r="AB35" i="30"/>
  <c r="AB33" i="30"/>
  <c r="AR32" i="30"/>
  <c r="AR34" i="30"/>
  <c r="AR35" i="30"/>
  <c r="AR33" i="30"/>
  <c r="BH32" i="30"/>
  <c r="BH34" i="30"/>
  <c r="BH35" i="30"/>
  <c r="BH33" i="30"/>
  <c r="BX32" i="30"/>
  <c r="BX35" i="30"/>
  <c r="CN32" i="30"/>
  <c r="CN34" i="30"/>
  <c r="CN35" i="30"/>
  <c r="CN33" i="30"/>
  <c r="DD32" i="30"/>
  <c r="DD34" i="30"/>
  <c r="DD35" i="30"/>
  <c r="DD33" i="30"/>
  <c r="CO11" i="30"/>
  <c r="CO15" i="30" s="1"/>
  <c r="CO19" i="30" s="1"/>
  <c r="BT11" i="30"/>
  <c r="BT15" i="30" s="1"/>
  <c r="BT19" i="30" s="1"/>
  <c r="BA11" i="30"/>
  <c r="BA15" i="30" s="1"/>
  <c r="AK11" i="30"/>
  <c r="AK15" i="30" s="1"/>
  <c r="U11" i="30"/>
  <c r="U15" i="30" s="1"/>
  <c r="CX11" i="30"/>
  <c r="CX15" i="30" s="1"/>
  <c r="CX19" i="30" s="1"/>
  <c r="BM11" i="30"/>
  <c r="BM15" i="30" s="1"/>
  <c r="AJ11" i="30"/>
  <c r="AJ15" i="30" s="1"/>
  <c r="CR11" i="30"/>
  <c r="CR15" i="30" s="1"/>
  <c r="CR19" i="30" s="1"/>
  <c r="BC11" i="30"/>
  <c r="BC15" i="30" s="1"/>
  <c r="W11" i="30"/>
  <c r="W15" i="30" s="1"/>
  <c r="W19" i="30" s="1"/>
  <c r="CP11" i="30"/>
  <c r="CP15" i="30" s="1"/>
  <c r="CP19" i="30" s="1"/>
  <c r="BB11" i="30"/>
  <c r="BB15" i="30" s="1"/>
  <c r="BB19" i="30" s="1"/>
  <c r="V11" i="30"/>
  <c r="V15" i="30" s="1"/>
  <c r="BS11" i="30"/>
  <c r="BS15" i="30" s="1"/>
  <c r="CI11" i="30"/>
  <c r="CI15" i="30" s="1"/>
  <c r="CI19" i="30" s="1"/>
  <c r="CY11" i="30"/>
  <c r="CY15" i="30" s="1"/>
  <c r="CY19" i="30" s="1"/>
  <c r="CW35" i="30"/>
  <c r="CW32" i="30"/>
  <c r="BQ35" i="30"/>
  <c r="BQ33" i="30"/>
  <c r="BQ34" i="30"/>
  <c r="BQ32" i="30"/>
  <c r="AK35" i="30"/>
  <c r="AK33" i="30"/>
  <c r="AK34" i="30"/>
  <c r="AK32" i="30"/>
  <c r="BX34" i="30"/>
  <c r="BX33" i="30"/>
  <c r="CC11" i="30"/>
  <c r="CC15" i="30" s="1"/>
  <c r="AR11" i="30"/>
  <c r="AR15" i="30" s="1"/>
  <c r="H11" i="30"/>
  <c r="H15" i="30" s="1"/>
  <c r="CL11" i="30"/>
  <c r="CL15" i="30" s="1"/>
  <c r="CL19" i="30" s="1"/>
  <c r="AY11" i="30"/>
  <c r="AY15" i="30" s="1"/>
  <c r="AY19" i="30" s="1"/>
  <c r="S11" i="30"/>
  <c r="S15" i="30" s="1"/>
  <c r="S19" i="30" s="1"/>
  <c r="DF11" i="30"/>
  <c r="DF15" i="30" s="1"/>
  <c r="DF19" i="30" s="1"/>
  <c r="BP11" i="30"/>
  <c r="BP15" i="30" s="1"/>
  <c r="BP19" i="30" s="1"/>
  <c r="AH11" i="30"/>
  <c r="AH15" i="30" s="1"/>
  <c r="I91" i="30"/>
  <c r="I90" i="30"/>
  <c r="I89" i="30"/>
  <c r="I88" i="30"/>
  <c r="AY91" i="30"/>
  <c r="AY90" i="30"/>
  <c r="AY89" i="30"/>
  <c r="AY88" i="30"/>
  <c r="O90" i="30"/>
  <c r="O91" i="30"/>
  <c r="O89" i="30"/>
  <c r="O88" i="30"/>
  <c r="CA89" i="30"/>
  <c r="CA91" i="30"/>
  <c r="CA90" i="30"/>
  <c r="CA88" i="30"/>
  <c r="AF90" i="30"/>
  <c r="AF89" i="30"/>
  <c r="AF88" i="30"/>
  <c r="AF91" i="30"/>
  <c r="BL89" i="30"/>
  <c r="BL88" i="30"/>
  <c r="BL91" i="30"/>
  <c r="BL90" i="30"/>
  <c r="BI33" i="30"/>
  <c r="BI34" i="30"/>
  <c r="BB34" i="30"/>
  <c r="BB32" i="30"/>
  <c r="BB35" i="30"/>
  <c r="BB33" i="30"/>
  <c r="O33" i="30"/>
  <c r="O34" i="30"/>
  <c r="O35" i="30"/>
  <c r="O32" i="30"/>
  <c r="AU33" i="30"/>
  <c r="AU34" i="30"/>
  <c r="AU32" i="30"/>
  <c r="AU35" i="30"/>
  <c r="CA33" i="30"/>
  <c r="CA34" i="30"/>
  <c r="CA32" i="30"/>
  <c r="CA35" i="30"/>
  <c r="CQ33" i="30"/>
  <c r="CQ34" i="30"/>
  <c r="CQ35" i="30"/>
  <c r="CQ32" i="30"/>
  <c r="T32" i="30"/>
  <c r="T33" i="30"/>
  <c r="T34" i="30"/>
  <c r="T35" i="30"/>
  <c r="AZ32" i="30"/>
  <c r="AZ33" i="30"/>
  <c r="AZ34" i="30"/>
  <c r="AZ35" i="30"/>
  <c r="CF32" i="30"/>
  <c r="CF33" i="30"/>
  <c r="CF34" i="30"/>
  <c r="CF35" i="30"/>
  <c r="CZ11" i="30"/>
  <c r="CZ15" i="30" s="1"/>
  <c r="CZ19" i="30" s="1"/>
  <c r="BI11" i="30"/>
  <c r="BI15" i="30" s="1"/>
  <c r="AC11" i="30"/>
  <c r="AC15" i="30" s="1"/>
  <c r="AC19" i="30" s="1"/>
  <c r="CH11" i="30"/>
  <c r="CH15" i="30" s="1"/>
  <c r="T11" i="30"/>
  <c r="T15" i="30" s="1"/>
  <c r="AM11" i="30"/>
  <c r="AM15" i="30" s="1"/>
  <c r="AM19" i="30" s="1"/>
  <c r="AL11" i="30"/>
  <c r="AL15" i="30" s="1"/>
  <c r="CA11" i="30"/>
  <c r="CA15" i="30" s="1"/>
  <c r="CA19" i="30" s="1"/>
  <c r="DG11" i="30"/>
  <c r="DG15" i="30" s="1"/>
  <c r="DG19" i="30" s="1"/>
  <c r="F52" i="30"/>
  <c r="CG35" i="30"/>
  <c r="CG33" i="30"/>
  <c r="CG34" i="30"/>
  <c r="CG32" i="30"/>
  <c r="U35" i="30"/>
  <c r="U33" i="30"/>
  <c r="U34" i="30"/>
  <c r="U32" i="30"/>
  <c r="BH11" i="30"/>
  <c r="BH15" i="30" s="1"/>
  <c r="BQ11" i="30"/>
  <c r="BQ15" i="30" s="1"/>
  <c r="BQ19" i="30" s="1"/>
  <c r="AI11" i="30"/>
  <c r="AI15" i="30" s="1"/>
  <c r="AI19" i="30" s="1"/>
  <c r="AX11" i="30"/>
  <c r="AX15" i="30" s="1"/>
  <c r="AX19" i="30" s="1"/>
  <c r="AL91" i="30"/>
  <c r="AL90" i="30"/>
  <c r="AL88" i="30"/>
  <c r="AL89" i="30"/>
  <c r="AI91" i="30"/>
  <c r="AI90" i="30"/>
  <c r="AI89" i="30"/>
  <c r="AI88" i="30"/>
  <c r="BZ91" i="30"/>
  <c r="BZ90" i="30"/>
  <c r="BZ89" i="30"/>
  <c r="BZ88" i="30"/>
  <c r="AP91" i="30"/>
  <c r="AP90" i="30"/>
  <c r="AP89" i="30"/>
  <c r="AP88" i="30"/>
  <c r="CG91" i="30"/>
  <c r="CG90" i="30"/>
  <c r="CG88" i="30"/>
  <c r="CG89" i="30"/>
  <c r="AZ90" i="30"/>
  <c r="AZ89" i="30"/>
  <c r="AZ88" i="30"/>
  <c r="AZ91" i="30"/>
  <c r="CH70" i="30"/>
  <c r="CH74" i="30" s="1"/>
  <c r="BG91" i="30"/>
  <c r="BG90" i="30"/>
  <c r="BG88" i="30"/>
  <c r="BG89" i="30"/>
  <c r="Q91" i="30"/>
  <c r="Q90" i="30"/>
  <c r="Q88" i="30"/>
  <c r="Q89" i="30"/>
  <c r="Y91" i="30"/>
  <c r="Y89" i="30"/>
  <c r="Y88" i="30"/>
  <c r="Y90" i="30"/>
  <c r="AT91" i="30"/>
  <c r="AT90" i="30"/>
  <c r="AT89" i="30"/>
  <c r="AT88" i="30"/>
  <c r="BO91" i="30"/>
  <c r="BO90" i="30"/>
  <c r="BO89" i="30"/>
  <c r="BO88" i="30"/>
  <c r="J91" i="30"/>
  <c r="J89" i="30"/>
  <c r="J88" i="30"/>
  <c r="J90" i="30"/>
  <c r="AE90" i="30"/>
  <c r="AE91" i="30"/>
  <c r="AE89" i="30"/>
  <c r="AE88" i="30"/>
  <c r="BA91" i="30"/>
  <c r="BA89" i="30"/>
  <c r="BA88" i="30"/>
  <c r="BA90" i="30"/>
  <c r="BV91" i="30"/>
  <c r="BV90" i="30"/>
  <c r="BV89" i="30"/>
  <c r="BV88" i="30"/>
  <c r="L90" i="30"/>
  <c r="L89" i="30"/>
  <c r="L88" i="30"/>
  <c r="L91" i="30"/>
  <c r="AB90" i="30"/>
  <c r="AB89" i="30"/>
  <c r="AB88" i="30"/>
  <c r="AB91" i="30"/>
  <c r="AR90" i="30"/>
  <c r="AR89" i="30"/>
  <c r="AR88" i="30"/>
  <c r="AR91" i="30"/>
  <c r="BH90" i="30"/>
  <c r="BH89" i="30"/>
  <c r="BH88" i="30"/>
  <c r="BH91" i="30"/>
  <c r="BX89" i="30"/>
  <c r="BX88" i="30"/>
  <c r="BX91" i="30"/>
  <c r="BX90" i="30"/>
  <c r="CP34" i="30"/>
  <c r="CP35" i="30"/>
  <c r="CP32" i="30"/>
  <c r="CP33" i="30"/>
  <c r="BJ34" i="30"/>
  <c r="BJ35" i="30"/>
  <c r="BJ32" i="30"/>
  <c r="BJ33" i="30"/>
  <c r="AD34" i="30"/>
  <c r="AD35" i="30"/>
  <c r="AD32" i="30"/>
  <c r="AD33" i="30"/>
  <c r="K33" i="30"/>
  <c r="K34" i="30"/>
  <c r="K32" i="30"/>
  <c r="K35" i="30"/>
  <c r="AA33" i="30"/>
  <c r="AA34" i="30"/>
  <c r="AA35" i="30"/>
  <c r="AA32" i="30"/>
  <c r="AQ33" i="30"/>
  <c r="AQ34" i="30"/>
  <c r="AQ32" i="30"/>
  <c r="AQ35" i="30"/>
  <c r="BG33" i="30"/>
  <c r="BG34" i="30"/>
  <c r="BG35" i="30"/>
  <c r="BG32" i="30"/>
  <c r="BW33" i="30"/>
  <c r="BW34" i="30"/>
  <c r="BW32" i="30"/>
  <c r="BW35" i="30"/>
  <c r="CM33" i="30"/>
  <c r="CM34" i="30"/>
  <c r="CM35" i="30"/>
  <c r="CM32" i="30"/>
  <c r="DC33" i="30"/>
  <c r="DC34" i="30"/>
  <c r="DC32" i="30"/>
  <c r="DC35" i="30"/>
  <c r="P32" i="30"/>
  <c r="P33" i="30"/>
  <c r="P34" i="30"/>
  <c r="P35" i="30"/>
  <c r="AF32" i="30"/>
  <c r="AF33" i="30"/>
  <c r="AF34" i="30"/>
  <c r="AF35" i="30"/>
  <c r="AV32" i="30"/>
  <c r="AV33" i="30"/>
  <c r="AV34" i="30"/>
  <c r="AV35" i="30"/>
  <c r="BL32" i="30"/>
  <c r="BL33" i="30"/>
  <c r="BL34" i="30"/>
  <c r="BL35" i="30"/>
  <c r="CB32" i="30"/>
  <c r="CB33" i="30"/>
  <c r="CB34" i="30"/>
  <c r="CB35" i="30"/>
  <c r="CR32" i="30"/>
  <c r="CR33" i="30"/>
  <c r="CR34" i="30"/>
  <c r="CR35" i="30"/>
  <c r="DE11" i="30"/>
  <c r="DE15" i="30" s="1"/>
  <c r="DE19" i="30" s="1"/>
  <c r="CJ11" i="30"/>
  <c r="CJ15" i="30" s="1"/>
  <c r="CJ19" i="30" s="1"/>
  <c r="BN11" i="30"/>
  <c r="BN15" i="30" s="1"/>
  <c r="AW11" i="30"/>
  <c r="AW15" i="30" s="1"/>
  <c r="AG11" i="30"/>
  <c r="AG15" i="30" s="1"/>
  <c r="AG19" i="30" s="1"/>
  <c r="Q11" i="30"/>
  <c r="Q15" i="30" s="1"/>
  <c r="CN11" i="30"/>
  <c r="CN15" i="30" s="1"/>
  <c r="CN19" i="30" s="1"/>
  <c r="BD11" i="30"/>
  <c r="BD15" i="30" s="1"/>
  <c r="BD19" i="30" s="1"/>
  <c r="AB11" i="30"/>
  <c r="AB15" i="30" s="1"/>
  <c r="AB19" i="30" s="1"/>
  <c r="CG11" i="30"/>
  <c r="CG15" i="30" s="1"/>
  <c r="AU11" i="30"/>
  <c r="AU15" i="30" s="1"/>
  <c r="AU19" i="30" s="1"/>
  <c r="O11" i="30"/>
  <c r="O15" i="30" s="1"/>
  <c r="O19" i="30" s="1"/>
  <c r="CF11" i="30"/>
  <c r="CF15" i="30" s="1"/>
  <c r="CF19" i="30" s="1"/>
  <c r="AT11" i="30"/>
  <c r="AT15" i="30" s="1"/>
  <c r="N11" i="30"/>
  <c r="N15" i="30" s="1"/>
  <c r="N19" i="30" s="1"/>
  <c r="BW11" i="30"/>
  <c r="BW15" i="30" s="1"/>
  <c r="BW19" i="30" s="1"/>
  <c r="CM11" i="30"/>
  <c r="CM15" i="30" s="1"/>
  <c r="CM19" i="30" s="1"/>
  <c r="DC11" i="30"/>
  <c r="DC15" i="30" s="1"/>
  <c r="DC19" i="30" s="1"/>
  <c r="CO35" i="30"/>
  <c r="CO32" i="30"/>
  <c r="CO33" i="30"/>
  <c r="CO34" i="30"/>
  <c r="BI35" i="30"/>
  <c r="BI32" i="30"/>
  <c r="AC35" i="30"/>
  <c r="AC32" i="30"/>
  <c r="AC33" i="30"/>
  <c r="AC34" i="30"/>
  <c r="CW34" i="30"/>
  <c r="CW33" i="30"/>
  <c r="BR11" i="30"/>
  <c r="BR15" i="30" s="1"/>
  <c r="AF11" i="30"/>
  <c r="AF15" i="30" s="1"/>
  <c r="AF19" i="30" s="1"/>
  <c r="CB11" i="30"/>
  <c r="CB15" i="30" s="1"/>
  <c r="CB19" i="30" s="1"/>
  <c r="AQ11" i="30"/>
  <c r="AQ15" i="30" s="1"/>
  <c r="AQ19" i="30" s="1"/>
  <c r="K11" i="30"/>
  <c r="K15" i="30" s="1"/>
  <c r="CV11" i="30"/>
  <c r="CV15" i="30" s="1"/>
  <c r="CV19" i="30" s="1"/>
  <c r="BF11" i="30"/>
  <c r="BF15" i="30" s="1"/>
  <c r="BF19" i="30" s="1"/>
  <c r="Z11" i="30"/>
  <c r="Z15" i="30" s="1"/>
  <c r="Z19" i="30" s="1"/>
  <c r="H19" i="30" l="1"/>
  <c r="AK19" i="30"/>
  <c r="X19" i="30"/>
  <c r="BH19" i="30"/>
  <c r="BS19" i="30"/>
  <c r="AD19" i="30"/>
  <c r="BL19" i="30"/>
  <c r="K19" i="30"/>
  <c r="BN19" i="30"/>
  <c r="CC19" i="30"/>
  <c r="AV19" i="30"/>
  <c r="I19" i="30"/>
  <c r="J94" i="30"/>
  <c r="K94" i="30" s="1"/>
  <c r="L94" i="30" s="1"/>
  <c r="M94" i="30" s="1"/>
  <c r="N94" i="30" s="1"/>
  <c r="O94" i="30" s="1"/>
  <c r="P94" i="30" s="1"/>
  <c r="Q94" i="30" s="1"/>
  <c r="R94" i="30" s="1"/>
  <c r="S94" i="30" s="1"/>
  <c r="T94" i="30" s="1"/>
  <c r="U94" i="30" s="1"/>
  <c r="V94" i="30" s="1"/>
  <c r="W94" i="30" s="1"/>
  <c r="X94" i="30" s="1"/>
  <c r="Y94" i="30" s="1"/>
  <c r="Z94" i="30" s="1"/>
  <c r="AA94" i="30" s="1"/>
  <c r="AB94" i="30" s="1"/>
  <c r="AC94" i="30" s="1"/>
  <c r="AD94" i="30" s="1"/>
  <c r="AE94" i="30" s="1"/>
  <c r="AF94" i="30" s="1"/>
  <c r="AG94" i="30" s="1"/>
  <c r="AH94" i="30" s="1"/>
  <c r="AI94" i="30" s="1"/>
  <c r="AJ94" i="30" s="1"/>
  <c r="AK94" i="30" s="1"/>
  <c r="AL94" i="30" s="1"/>
  <c r="AM94" i="30" s="1"/>
  <c r="AN94" i="30" s="1"/>
  <c r="AO94" i="30" s="1"/>
  <c r="AP94" i="30" s="1"/>
  <c r="AQ94" i="30" s="1"/>
  <c r="AR94" i="30" s="1"/>
  <c r="AS94" i="30" s="1"/>
  <c r="AT94" i="30" s="1"/>
  <c r="AU94" i="30" s="1"/>
  <c r="AV94" i="30" s="1"/>
  <c r="AW94" i="30" s="1"/>
  <c r="AX94" i="30" s="1"/>
  <c r="AY94" i="30" s="1"/>
  <c r="AZ94" i="30" s="1"/>
  <c r="BA94" i="30" s="1"/>
  <c r="BB94" i="30" s="1"/>
  <c r="BC94" i="30" s="1"/>
  <c r="BD94" i="30" s="1"/>
  <c r="BE94" i="30" s="1"/>
  <c r="BF94" i="30" s="1"/>
  <c r="BG94" i="30" s="1"/>
  <c r="BH94" i="30" s="1"/>
  <c r="BI94" i="30" s="1"/>
  <c r="BJ94" i="30" s="1"/>
  <c r="BK94" i="30" s="1"/>
  <c r="BL94" i="30" s="1"/>
  <c r="BM94" i="30" s="1"/>
  <c r="BN94" i="30" s="1"/>
  <c r="BO94" i="30" s="1"/>
  <c r="BP94" i="30" s="1"/>
  <c r="BQ94" i="30" s="1"/>
  <c r="BR94" i="30" s="1"/>
  <c r="BS94" i="30" s="1"/>
  <c r="BT94" i="30" s="1"/>
  <c r="BU94" i="30" s="1"/>
  <c r="BV94" i="30" s="1"/>
  <c r="BW94" i="30" s="1"/>
  <c r="BX94" i="30" s="1"/>
  <c r="BY94" i="30" s="1"/>
  <c r="BZ94" i="30" s="1"/>
  <c r="CA94" i="30" s="1"/>
  <c r="CB94" i="30" s="1"/>
  <c r="CC94" i="30" s="1"/>
  <c r="CD94" i="30" s="1"/>
  <c r="CE94" i="30" s="1"/>
  <c r="CF94" i="30" s="1"/>
  <c r="CG94" i="30" s="1"/>
  <c r="CH94" i="30" s="1"/>
  <c r="AT19" i="30"/>
  <c r="Q19" i="30"/>
  <c r="U19" i="30"/>
  <c r="BU19" i="30"/>
  <c r="BZ19" i="30"/>
  <c r="CG19" i="30"/>
  <c r="T19" i="30"/>
  <c r="AS19" i="30"/>
  <c r="AZ19" i="30"/>
  <c r="AL19" i="30"/>
  <c r="BM19" i="30"/>
  <c r="BA19" i="30"/>
  <c r="BV19" i="30"/>
  <c r="BX19" i="30"/>
  <c r="BR19" i="30"/>
  <c r="AW19" i="30"/>
  <c r="AR19" i="30"/>
  <c r="CD19" i="30"/>
  <c r="J19" i="30"/>
  <c r="BI19" i="30"/>
  <c r="AH19" i="30"/>
  <c r="V19" i="30"/>
  <c r="BC19" i="30"/>
  <c r="R19" i="30"/>
  <c r="AP19" i="30"/>
  <c r="BJ19" i="30"/>
  <c r="L19" i="30"/>
  <c r="Y19" i="30"/>
  <c r="I38" i="30"/>
  <c r="J38" i="30" s="1"/>
  <c r="K38" i="30" s="1"/>
  <c r="L38" i="30" s="1"/>
  <c r="M38" i="30" s="1"/>
  <c r="N38" i="30" s="1"/>
  <c r="O38" i="30" s="1"/>
  <c r="P38" i="30" s="1"/>
  <c r="Q38" i="30" s="1"/>
  <c r="R38" i="30" s="1"/>
  <c r="S38" i="30" s="1"/>
  <c r="T38" i="30" s="1"/>
  <c r="U38" i="30" s="1"/>
  <c r="V38" i="30" s="1"/>
  <c r="W38" i="30" s="1"/>
  <c r="X38" i="30" s="1"/>
  <c r="Y38" i="30" s="1"/>
  <c r="Z38" i="30" s="1"/>
  <c r="AA38" i="30" s="1"/>
  <c r="AB38" i="30" s="1"/>
  <c r="AC38" i="30" s="1"/>
  <c r="AD38" i="30" s="1"/>
  <c r="AE38" i="30" s="1"/>
  <c r="AF38" i="30" s="1"/>
  <c r="AG38" i="30" s="1"/>
  <c r="AH38" i="30" s="1"/>
  <c r="AI38" i="30" s="1"/>
  <c r="AJ38" i="30" s="1"/>
  <c r="AK38" i="30" s="1"/>
  <c r="AL38" i="30" s="1"/>
  <c r="AM38" i="30" s="1"/>
  <c r="AN38" i="30" s="1"/>
  <c r="AO38" i="30" s="1"/>
  <c r="AP38" i="30" s="1"/>
  <c r="AQ38" i="30" s="1"/>
  <c r="AR38" i="30" s="1"/>
  <c r="AS38" i="30" s="1"/>
  <c r="AT38" i="30" s="1"/>
  <c r="AU38" i="30" s="1"/>
  <c r="AV38" i="30" s="1"/>
  <c r="AW38" i="30" s="1"/>
  <c r="AX38" i="30" s="1"/>
  <c r="AY38" i="30" s="1"/>
  <c r="AZ38" i="30" s="1"/>
  <c r="BA38" i="30" s="1"/>
  <c r="BB38" i="30" s="1"/>
  <c r="BC38" i="30" s="1"/>
  <c r="BD38" i="30" s="1"/>
  <c r="BE38" i="30" s="1"/>
  <c r="BF38" i="30" s="1"/>
  <c r="BG38" i="30" s="1"/>
  <c r="BH38" i="30" s="1"/>
  <c r="BI38" i="30" s="1"/>
  <c r="BJ38" i="30" s="1"/>
  <c r="BK38" i="30" s="1"/>
  <c r="BL38" i="30" s="1"/>
  <c r="BM38" i="30" s="1"/>
  <c r="BN38" i="30" s="1"/>
  <c r="BO38" i="30" s="1"/>
  <c r="BP38" i="30" s="1"/>
  <c r="BQ38" i="30" s="1"/>
  <c r="BR38" i="30" s="1"/>
  <c r="BS38" i="30" s="1"/>
  <c r="BT38" i="30" s="1"/>
  <c r="BU38" i="30" s="1"/>
  <c r="BV38" i="30" s="1"/>
  <c r="BW38" i="30" s="1"/>
  <c r="BX38" i="30" s="1"/>
  <c r="BY38" i="30" s="1"/>
  <c r="BZ38" i="30" s="1"/>
  <c r="CA38" i="30" s="1"/>
  <c r="CB38" i="30" s="1"/>
  <c r="CC38" i="30" s="1"/>
  <c r="CD38" i="30" s="1"/>
  <c r="CE38" i="30" s="1"/>
  <c r="CF38" i="30" s="1"/>
  <c r="CG38" i="30" s="1"/>
  <c r="CH38" i="30" s="1"/>
  <c r="CI38" i="30" s="1"/>
  <c r="CJ38" i="30" s="1"/>
  <c r="CK38" i="30" s="1"/>
  <c r="CL38" i="30" s="1"/>
  <c r="CM38" i="30" s="1"/>
  <c r="CN38" i="30" s="1"/>
  <c r="CO38" i="30" s="1"/>
  <c r="CP38" i="30" s="1"/>
  <c r="CQ38" i="30" s="1"/>
  <c r="CR38" i="30" s="1"/>
  <c r="CS38" i="30" s="1"/>
  <c r="CT38" i="30" s="1"/>
  <c r="CU38" i="30" s="1"/>
  <c r="CV38" i="30" s="1"/>
  <c r="CW38" i="30" s="1"/>
  <c r="CX38" i="30" s="1"/>
  <c r="CY38" i="30" s="1"/>
  <c r="CZ38" i="30" s="1"/>
  <c r="DA38" i="30" s="1"/>
  <c r="DB38" i="30" s="1"/>
  <c r="DC38" i="30" s="1"/>
  <c r="DD38" i="30" s="1"/>
  <c r="DE38" i="30" s="1"/>
  <c r="DF38" i="30" s="1"/>
  <c r="DG38" i="30" s="1"/>
  <c r="J37" i="30"/>
  <c r="K37" i="30" s="1"/>
  <c r="L37" i="30" s="1"/>
  <c r="M37" i="30" s="1"/>
  <c r="N37" i="30" s="1"/>
  <c r="O37" i="30" s="1"/>
  <c r="P37" i="30" s="1"/>
  <c r="Q37" i="30" s="1"/>
  <c r="R37" i="30" s="1"/>
  <c r="S37" i="30" s="1"/>
  <c r="T37" i="30" s="1"/>
  <c r="U37" i="30" s="1"/>
  <c r="V37" i="30" s="1"/>
  <c r="W37" i="30" s="1"/>
  <c r="X37" i="30" s="1"/>
  <c r="Y37" i="30" s="1"/>
  <c r="Z37" i="30" s="1"/>
  <c r="AA37" i="30" s="1"/>
  <c r="AB37" i="30" s="1"/>
  <c r="AC37" i="30" s="1"/>
  <c r="AD37" i="30" s="1"/>
  <c r="AE37" i="30" s="1"/>
  <c r="AF37" i="30" s="1"/>
  <c r="AG37" i="30" s="1"/>
  <c r="AH37" i="30" s="1"/>
  <c r="AI37" i="30" s="1"/>
  <c r="AJ37" i="30" s="1"/>
  <c r="AK37" i="30" s="1"/>
  <c r="AL37" i="30" s="1"/>
  <c r="AM37" i="30" s="1"/>
  <c r="AN37" i="30" s="1"/>
  <c r="AO37" i="30" s="1"/>
  <c r="AP37" i="30" s="1"/>
  <c r="AQ37" i="30" s="1"/>
  <c r="AR37" i="30" s="1"/>
  <c r="AS37" i="30" s="1"/>
  <c r="AT37" i="30" s="1"/>
  <c r="AU37" i="30" s="1"/>
  <c r="AV37" i="30" s="1"/>
  <c r="AW37" i="30" s="1"/>
  <c r="AX37" i="30" s="1"/>
  <c r="AY37" i="30" s="1"/>
  <c r="AZ37" i="30" s="1"/>
  <c r="BA37" i="30" s="1"/>
  <c r="BB37" i="30" s="1"/>
  <c r="BC37" i="30" s="1"/>
  <c r="BD37" i="30" s="1"/>
  <c r="BE37" i="30" s="1"/>
  <c r="BF37" i="30" s="1"/>
  <c r="BG37" i="30" s="1"/>
  <c r="BH37" i="30" s="1"/>
  <c r="BI37" i="30" s="1"/>
  <c r="BJ37" i="30" s="1"/>
  <c r="BK37" i="30" s="1"/>
  <c r="BL37" i="30" s="1"/>
  <c r="BM37" i="30" s="1"/>
  <c r="BN37" i="30" s="1"/>
  <c r="BO37" i="30" s="1"/>
  <c r="BP37" i="30" s="1"/>
  <c r="BQ37" i="30" s="1"/>
  <c r="BR37" i="30" s="1"/>
  <c r="BS37" i="30" s="1"/>
  <c r="BT37" i="30" s="1"/>
  <c r="BU37" i="30" s="1"/>
  <c r="BV37" i="30" s="1"/>
  <c r="BW37" i="30" s="1"/>
  <c r="BX37" i="30" s="1"/>
  <c r="BY37" i="30" s="1"/>
  <c r="BZ37" i="30" s="1"/>
  <c r="CA37" i="30" s="1"/>
  <c r="CB37" i="30" s="1"/>
  <c r="CC37" i="30" s="1"/>
  <c r="CD37" i="30" s="1"/>
  <c r="CE37" i="30" s="1"/>
  <c r="CF37" i="30" s="1"/>
  <c r="CG37" i="30" s="1"/>
  <c r="CH37" i="30" s="1"/>
  <c r="CI37" i="30" s="1"/>
  <c r="CJ37" i="30" s="1"/>
  <c r="CK37" i="30" s="1"/>
  <c r="CL37" i="30" s="1"/>
  <c r="CM37" i="30" s="1"/>
  <c r="CN37" i="30" s="1"/>
  <c r="CO37" i="30" s="1"/>
  <c r="CP37" i="30" s="1"/>
  <c r="CQ37" i="30" s="1"/>
  <c r="CR37" i="30" s="1"/>
  <c r="CS37" i="30" s="1"/>
  <c r="CT37" i="30" s="1"/>
  <c r="CU37" i="30" s="1"/>
  <c r="CV37" i="30" s="1"/>
  <c r="CW37" i="30" s="1"/>
  <c r="CX37" i="30" s="1"/>
  <c r="CY37" i="30" s="1"/>
  <c r="CZ37" i="30" s="1"/>
  <c r="DA37" i="30" s="1"/>
  <c r="DB37" i="30" s="1"/>
  <c r="DC37" i="30" s="1"/>
  <c r="DD37" i="30" s="1"/>
  <c r="DE37" i="30" s="1"/>
  <c r="DF37" i="30" s="1"/>
  <c r="DG37" i="30" s="1"/>
  <c r="CH19" i="30"/>
  <c r="J93" i="30"/>
  <c r="K93" i="30" s="1"/>
  <c r="L93" i="30" s="1"/>
  <c r="M93" i="30" s="1"/>
  <c r="N93" i="30" s="1"/>
  <c r="O93" i="30" s="1"/>
  <c r="P93" i="30" s="1"/>
  <c r="Q93" i="30" s="1"/>
  <c r="R93" i="30" s="1"/>
  <c r="S93" i="30" s="1"/>
  <c r="T93" i="30" s="1"/>
  <c r="U93" i="30" s="1"/>
  <c r="V93" i="30" s="1"/>
  <c r="W93" i="30" s="1"/>
  <c r="X93" i="30" s="1"/>
  <c r="Y93" i="30" s="1"/>
  <c r="Z93" i="30" s="1"/>
  <c r="AA93" i="30" s="1"/>
  <c r="AB93" i="30" s="1"/>
  <c r="AC93" i="30" s="1"/>
  <c r="AD93" i="30" s="1"/>
  <c r="AE93" i="30" s="1"/>
  <c r="AF93" i="30" s="1"/>
  <c r="AG93" i="30" s="1"/>
  <c r="AH93" i="30" s="1"/>
  <c r="AI93" i="30" s="1"/>
  <c r="AJ93" i="30" s="1"/>
  <c r="AK93" i="30" s="1"/>
  <c r="AL93" i="30" s="1"/>
  <c r="AM93" i="30" s="1"/>
  <c r="AN93" i="30" s="1"/>
  <c r="AO93" i="30" s="1"/>
  <c r="AP93" i="30" s="1"/>
  <c r="AQ93" i="30" s="1"/>
  <c r="AR93" i="30" s="1"/>
  <c r="AS93" i="30" s="1"/>
  <c r="AT93" i="30" s="1"/>
  <c r="AU93" i="30" s="1"/>
  <c r="AV93" i="30" s="1"/>
  <c r="AW93" i="30" s="1"/>
  <c r="AX93" i="30" s="1"/>
  <c r="AY93" i="30" s="1"/>
  <c r="AZ93" i="30" s="1"/>
  <c r="BA93" i="30" s="1"/>
  <c r="BB93" i="30" s="1"/>
  <c r="BC93" i="30" s="1"/>
  <c r="BD93" i="30" s="1"/>
  <c r="BE93" i="30" s="1"/>
  <c r="BF93" i="30" s="1"/>
  <c r="BG93" i="30" s="1"/>
  <c r="BH93" i="30" s="1"/>
  <c r="BI93" i="30" s="1"/>
  <c r="BJ93" i="30" s="1"/>
  <c r="BK93" i="30" s="1"/>
  <c r="BL93" i="30" s="1"/>
  <c r="BM93" i="30" s="1"/>
  <c r="BN93" i="30" s="1"/>
  <c r="BO93" i="30" s="1"/>
  <c r="BP93" i="30" s="1"/>
  <c r="BQ93" i="30" s="1"/>
  <c r="BR93" i="30" s="1"/>
  <c r="BS93" i="30" s="1"/>
  <c r="BT93" i="30" s="1"/>
  <c r="BU93" i="30" s="1"/>
  <c r="BV93" i="30" s="1"/>
  <c r="BW93" i="30" s="1"/>
  <c r="BX93" i="30" s="1"/>
  <c r="BY93" i="30" s="1"/>
  <c r="BZ93" i="30" s="1"/>
  <c r="CA93" i="30" s="1"/>
  <c r="CB93" i="30" s="1"/>
  <c r="CC93" i="30" s="1"/>
  <c r="CD93" i="30" s="1"/>
  <c r="CE93" i="30" s="1"/>
  <c r="CF93" i="30" s="1"/>
  <c r="CG93" i="30" s="1"/>
  <c r="CH93" i="30" s="1"/>
  <c r="G54" i="30"/>
  <c r="B6" i="30" s="1"/>
  <c r="G19" i="30"/>
  <c r="G17" i="30"/>
  <c r="AJ19" i="30"/>
  <c r="G16" i="30"/>
  <c r="I96" i="30"/>
  <c r="I97" i="30" s="1"/>
  <c r="J92" i="30"/>
  <c r="H40" i="30"/>
  <c r="H41" i="30" s="1"/>
  <c r="I36" i="30"/>
  <c r="G18" i="30" l="1"/>
  <c r="B4" i="30" s="1"/>
  <c r="I40" i="30"/>
  <c r="I41" i="30" s="1"/>
  <c r="I43" i="30" s="1"/>
  <c r="J36" i="30"/>
  <c r="J96" i="30"/>
  <c r="J97" i="30" s="1"/>
  <c r="K92" i="30"/>
  <c r="H43" i="30"/>
  <c r="J40" i="30" l="1"/>
  <c r="J41" i="30" s="1"/>
  <c r="K36" i="30"/>
  <c r="K96" i="30"/>
  <c r="K97" i="30" s="1"/>
  <c r="L92" i="30"/>
  <c r="L36" i="30" l="1"/>
  <c r="K40" i="30"/>
  <c r="K41" i="30" s="1"/>
  <c r="K43" i="30" s="1"/>
  <c r="J43" i="30"/>
  <c r="L96" i="30"/>
  <c r="L97" i="30" s="1"/>
  <c r="M92" i="30"/>
  <c r="M96" i="30" l="1"/>
  <c r="M97" i="30" s="1"/>
  <c r="N92" i="30"/>
  <c r="M36" i="30"/>
  <c r="L40" i="30"/>
  <c r="L41" i="30" s="1"/>
  <c r="N96" i="30" l="1"/>
  <c r="N97" i="30" s="1"/>
  <c r="O92" i="30"/>
  <c r="M40" i="30"/>
  <c r="M41" i="30" s="1"/>
  <c r="M43" i="30" s="1"/>
  <c r="N36" i="30"/>
  <c r="L43" i="30"/>
  <c r="N40" i="30" l="1"/>
  <c r="N41" i="30" s="1"/>
  <c r="N43" i="30" s="1"/>
  <c r="O36" i="30"/>
  <c r="O96" i="30"/>
  <c r="O97" i="30" s="1"/>
  <c r="P92" i="30"/>
  <c r="P36" i="30" l="1"/>
  <c r="O40" i="30"/>
  <c r="O41" i="30" s="1"/>
  <c r="O43" i="30" s="1"/>
  <c r="P96" i="30"/>
  <c r="P97" i="30" s="1"/>
  <c r="Q92" i="30"/>
  <c r="Q96" i="30" l="1"/>
  <c r="Q97" i="30" s="1"/>
  <c r="R92" i="30"/>
  <c r="P40" i="30"/>
  <c r="P41" i="30" s="1"/>
  <c r="P43" i="30" s="1"/>
  <c r="Q36" i="30"/>
  <c r="Q40" i="30" l="1"/>
  <c r="Q41" i="30" s="1"/>
  <c r="Q43" i="30" s="1"/>
  <c r="R36" i="30"/>
  <c r="R96" i="30"/>
  <c r="R97" i="30" s="1"/>
  <c r="S92" i="30"/>
  <c r="S96" i="30" l="1"/>
  <c r="S97" i="30" s="1"/>
  <c r="T92" i="30"/>
  <c r="R40" i="30"/>
  <c r="R41" i="30" s="1"/>
  <c r="R43" i="30" s="1"/>
  <c r="S36" i="30"/>
  <c r="T36" i="30" l="1"/>
  <c r="S40" i="30"/>
  <c r="S41" i="30" s="1"/>
  <c r="S43" i="30" s="1"/>
  <c r="T96" i="30"/>
  <c r="T97" i="30" s="1"/>
  <c r="U92" i="30"/>
  <c r="U96" i="30" l="1"/>
  <c r="U97" i="30" s="1"/>
  <c r="V92" i="30"/>
  <c r="U36" i="30"/>
  <c r="T40" i="30"/>
  <c r="T41" i="30" s="1"/>
  <c r="T43" i="30" s="1"/>
  <c r="V96" i="30" l="1"/>
  <c r="V97" i="30" s="1"/>
  <c r="W92" i="30"/>
  <c r="U40" i="30"/>
  <c r="U41" i="30" s="1"/>
  <c r="U43" i="30" s="1"/>
  <c r="V36" i="30"/>
  <c r="W96" i="30" l="1"/>
  <c r="W97" i="30" s="1"/>
  <c r="X92" i="30"/>
  <c r="V40" i="30"/>
  <c r="V41" i="30" s="1"/>
  <c r="V43" i="30" s="1"/>
  <c r="W36" i="30"/>
  <c r="X36" i="30" l="1"/>
  <c r="W40" i="30"/>
  <c r="W41" i="30" s="1"/>
  <c r="W43" i="30" s="1"/>
  <c r="X96" i="30"/>
  <c r="X97" i="30" s="1"/>
  <c r="Y92" i="30"/>
  <c r="Y96" i="30" l="1"/>
  <c r="Y97" i="30" s="1"/>
  <c r="Z92" i="30"/>
  <c r="X40" i="30"/>
  <c r="X41" i="30" s="1"/>
  <c r="X43" i="30" s="1"/>
  <c r="Y36" i="30"/>
  <c r="Y40" i="30" l="1"/>
  <c r="Y41" i="30" s="1"/>
  <c r="Y43" i="30" s="1"/>
  <c r="Z36" i="30"/>
  <c r="Z96" i="30"/>
  <c r="Z97" i="30" s="1"/>
  <c r="AA92" i="30"/>
  <c r="AA96" i="30" l="1"/>
  <c r="AA97" i="30" s="1"/>
  <c r="AB92" i="30"/>
  <c r="Z40" i="30"/>
  <c r="Z41" i="30" s="1"/>
  <c r="Z43" i="30" s="1"/>
  <c r="AA36" i="30"/>
  <c r="AB36" i="30" l="1"/>
  <c r="AA40" i="30"/>
  <c r="AA41" i="30" s="1"/>
  <c r="AA43" i="30" s="1"/>
  <c r="AB96" i="30"/>
  <c r="AB97" i="30" s="1"/>
  <c r="AC92" i="30"/>
  <c r="AC96" i="30" l="1"/>
  <c r="AC97" i="30" s="1"/>
  <c r="AD92" i="30"/>
  <c r="AC36" i="30"/>
  <c r="AB40" i="30"/>
  <c r="AB41" i="30" s="1"/>
  <c r="AB43" i="30" s="1"/>
  <c r="AC40" i="30" l="1"/>
  <c r="AC41" i="30" s="1"/>
  <c r="AC43" i="30" s="1"/>
  <c r="AD36" i="30"/>
  <c r="AD96" i="30"/>
  <c r="AD97" i="30" s="1"/>
  <c r="AE92" i="30"/>
  <c r="AD40" i="30" l="1"/>
  <c r="AD41" i="30" s="1"/>
  <c r="AD43" i="30" s="1"/>
  <c r="AE36" i="30"/>
  <c r="AE96" i="30"/>
  <c r="AE97" i="30" s="1"/>
  <c r="AF92" i="30"/>
  <c r="AF96" i="30" l="1"/>
  <c r="AF97" i="30" s="1"/>
  <c r="AG92" i="30"/>
  <c r="AF36" i="30"/>
  <c r="AE40" i="30"/>
  <c r="AE41" i="30" s="1"/>
  <c r="AE43" i="30" s="1"/>
  <c r="AF40" i="30" l="1"/>
  <c r="AF41" i="30" s="1"/>
  <c r="AF43" i="30" s="1"/>
  <c r="AG36" i="30"/>
  <c r="AG96" i="30"/>
  <c r="AG97" i="30" s="1"/>
  <c r="AH92" i="30"/>
  <c r="AH96" i="30" l="1"/>
  <c r="AH97" i="30" s="1"/>
  <c r="AI92" i="30"/>
  <c r="AG40" i="30"/>
  <c r="AG41" i="30" s="1"/>
  <c r="AG43" i="30" s="1"/>
  <c r="AH36" i="30"/>
  <c r="AH40" i="30" l="1"/>
  <c r="AH41" i="30" s="1"/>
  <c r="AH43" i="30" s="1"/>
  <c r="AI36" i="30"/>
  <c r="AI96" i="30"/>
  <c r="AI97" i="30" s="1"/>
  <c r="AJ92" i="30"/>
  <c r="AJ96" i="30" l="1"/>
  <c r="AJ97" i="30" s="1"/>
  <c r="AK92" i="30"/>
  <c r="AJ36" i="30"/>
  <c r="AI40" i="30"/>
  <c r="AI41" i="30" s="1"/>
  <c r="AI43" i="30" s="1"/>
  <c r="AK36" i="30" l="1"/>
  <c r="AJ40" i="30"/>
  <c r="AJ41" i="30" s="1"/>
  <c r="AJ43" i="30" s="1"/>
  <c r="G44" i="30" s="1"/>
  <c r="AK96" i="30"/>
  <c r="AK97" i="30" s="1"/>
  <c r="AL92" i="30"/>
  <c r="AL96" i="30" l="1"/>
  <c r="AL97" i="30" s="1"/>
  <c r="AM92" i="30"/>
  <c r="AK40" i="30"/>
  <c r="AK41" i="30" s="1"/>
  <c r="AK43" i="30" s="1"/>
  <c r="AL36" i="30"/>
  <c r="AN92" i="30" l="1"/>
  <c r="AM96" i="30"/>
  <c r="AM97" i="30" s="1"/>
  <c r="AL40" i="30"/>
  <c r="AL41" i="30" s="1"/>
  <c r="AL43" i="30" s="1"/>
  <c r="AM36" i="30"/>
  <c r="AN36" i="30" l="1"/>
  <c r="AM40" i="30"/>
  <c r="AM41" i="30" s="1"/>
  <c r="AM43" i="30" s="1"/>
  <c r="AN96" i="30"/>
  <c r="AN97" i="30" s="1"/>
  <c r="AO92" i="30"/>
  <c r="AO96" i="30" l="1"/>
  <c r="AO97" i="30" s="1"/>
  <c r="AP92" i="30"/>
  <c r="AN40" i="30"/>
  <c r="AN41" i="30" s="1"/>
  <c r="AN43" i="30" s="1"/>
  <c r="AO36" i="30"/>
  <c r="AP96" i="30" l="1"/>
  <c r="AP97" i="30" s="1"/>
  <c r="AQ92" i="30"/>
  <c r="AO40" i="30"/>
  <c r="AO41" i="30" s="1"/>
  <c r="AO43" i="30" s="1"/>
  <c r="AP36" i="30"/>
  <c r="AP40" i="30" l="1"/>
  <c r="AP41" i="30" s="1"/>
  <c r="AP43" i="30" s="1"/>
  <c r="AQ36" i="30"/>
  <c r="AQ96" i="30"/>
  <c r="AQ97" i="30" s="1"/>
  <c r="AR92" i="30"/>
  <c r="AR96" i="30" l="1"/>
  <c r="AR97" i="30" s="1"/>
  <c r="AS92" i="30"/>
  <c r="AR36" i="30"/>
  <c r="AQ40" i="30"/>
  <c r="AQ41" i="30" s="1"/>
  <c r="AQ43" i="30" s="1"/>
  <c r="AS36" i="30" l="1"/>
  <c r="AR40" i="30"/>
  <c r="AR41" i="30" s="1"/>
  <c r="AR43" i="30" s="1"/>
  <c r="AS96" i="30"/>
  <c r="AS97" i="30" s="1"/>
  <c r="AT92" i="30"/>
  <c r="AT96" i="30" l="1"/>
  <c r="AT97" i="30" s="1"/>
  <c r="AU92" i="30"/>
  <c r="AS40" i="30"/>
  <c r="AS41" i="30" s="1"/>
  <c r="AS43" i="30" s="1"/>
  <c r="AT36" i="30"/>
  <c r="AT40" i="30" l="1"/>
  <c r="AT41" i="30" s="1"/>
  <c r="AT43" i="30" s="1"/>
  <c r="AU36" i="30"/>
  <c r="AU96" i="30"/>
  <c r="AU97" i="30" s="1"/>
  <c r="AV92" i="30"/>
  <c r="AV96" i="30" l="1"/>
  <c r="AV97" i="30" s="1"/>
  <c r="AW92" i="30"/>
  <c r="AV36" i="30"/>
  <c r="AU40" i="30"/>
  <c r="AU41" i="30" s="1"/>
  <c r="AU43" i="30" s="1"/>
  <c r="AV40" i="30" l="1"/>
  <c r="AV41" i="30" s="1"/>
  <c r="AV43" i="30" s="1"/>
  <c r="AW36" i="30"/>
  <c r="AW96" i="30"/>
  <c r="AW97" i="30" s="1"/>
  <c r="AX92" i="30"/>
  <c r="AX96" i="30" l="1"/>
  <c r="AX97" i="30" s="1"/>
  <c r="AY92" i="30"/>
  <c r="AW40" i="30"/>
  <c r="AW41" i="30" s="1"/>
  <c r="AW43" i="30" s="1"/>
  <c r="AX36" i="30"/>
  <c r="AX40" i="30" l="1"/>
  <c r="AX41" i="30" s="1"/>
  <c r="AX43" i="30" s="1"/>
  <c r="AY36" i="30"/>
  <c r="AY96" i="30"/>
  <c r="AY97" i="30" s="1"/>
  <c r="AZ92" i="30"/>
  <c r="AZ96" i="30" l="1"/>
  <c r="AZ97" i="30" s="1"/>
  <c r="BA92" i="30"/>
  <c r="AZ36" i="30"/>
  <c r="AY40" i="30"/>
  <c r="AY41" i="30" s="1"/>
  <c r="AY43" i="30" s="1"/>
  <c r="BA36" i="30" l="1"/>
  <c r="AZ40" i="30"/>
  <c r="AZ41" i="30" s="1"/>
  <c r="AZ43" i="30" s="1"/>
  <c r="BA96" i="30"/>
  <c r="BA97" i="30" s="1"/>
  <c r="BB92" i="30"/>
  <c r="BB96" i="30" l="1"/>
  <c r="BB97" i="30" s="1"/>
  <c r="BC92" i="30"/>
  <c r="BA40" i="30"/>
  <c r="BA41" i="30" s="1"/>
  <c r="BA43" i="30" s="1"/>
  <c r="BB36" i="30"/>
  <c r="BB40" i="30" l="1"/>
  <c r="BB41" i="30" s="1"/>
  <c r="BB43" i="30" s="1"/>
  <c r="BC36" i="30"/>
  <c r="BC96" i="30"/>
  <c r="BC97" i="30" s="1"/>
  <c r="BD92" i="30"/>
  <c r="BD96" i="30" l="1"/>
  <c r="BD97" i="30" s="1"/>
  <c r="BE92" i="30"/>
  <c r="BD36" i="30"/>
  <c r="BC40" i="30"/>
  <c r="BC41" i="30" s="1"/>
  <c r="BC43" i="30" s="1"/>
  <c r="BD40" i="30" l="1"/>
  <c r="BD41" i="30" s="1"/>
  <c r="BD43" i="30" s="1"/>
  <c r="BE36" i="30"/>
  <c r="BE96" i="30"/>
  <c r="BE97" i="30" s="1"/>
  <c r="BF92" i="30"/>
  <c r="BF96" i="30" l="1"/>
  <c r="BF97" i="30" s="1"/>
  <c r="BG92" i="30"/>
  <c r="BE40" i="30"/>
  <c r="BE41" i="30" s="1"/>
  <c r="BE43" i="30" s="1"/>
  <c r="BF36" i="30"/>
  <c r="BF40" i="30" l="1"/>
  <c r="BF41" i="30" s="1"/>
  <c r="BF43" i="30" s="1"/>
  <c r="BG36" i="30"/>
  <c r="BG96" i="30"/>
  <c r="BG97" i="30" s="1"/>
  <c r="BH92" i="30"/>
  <c r="BH36" i="30" l="1"/>
  <c r="BG40" i="30"/>
  <c r="BG41" i="30" s="1"/>
  <c r="BG43" i="30" s="1"/>
  <c r="BH96" i="30"/>
  <c r="BH97" i="30" s="1"/>
  <c r="BI92" i="30"/>
  <c r="BI96" i="30" l="1"/>
  <c r="BI97" i="30" s="1"/>
  <c r="BJ92" i="30"/>
  <c r="BI36" i="30"/>
  <c r="BH40" i="30"/>
  <c r="BH41" i="30" s="1"/>
  <c r="BH43" i="30" s="1"/>
  <c r="BI40" i="30" l="1"/>
  <c r="BI41" i="30" s="1"/>
  <c r="BI43" i="30" s="1"/>
  <c r="BJ36" i="30"/>
  <c r="BJ96" i="30"/>
  <c r="BJ97" i="30" s="1"/>
  <c r="BK92" i="30"/>
  <c r="BK96" i="30" l="1"/>
  <c r="BK97" i="30" s="1"/>
  <c r="BL92" i="30"/>
  <c r="BJ40" i="30"/>
  <c r="BJ41" i="30" s="1"/>
  <c r="BJ43" i="30" s="1"/>
  <c r="BK36" i="30"/>
  <c r="BL96" i="30" l="1"/>
  <c r="BL97" i="30" s="1"/>
  <c r="BM92" i="30"/>
  <c r="BL36" i="30"/>
  <c r="BK40" i="30"/>
  <c r="BK41" i="30" s="1"/>
  <c r="BK43" i="30" s="1"/>
  <c r="BM96" i="30" l="1"/>
  <c r="BM97" i="30" s="1"/>
  <c r="BN92" i="30"/>
  <c r="BL40" i="30"/>
  <c r="BL41" i="30" s="1"/>
  <c r="BL43" i="30" s="1"/>
  <c r="BM36" i="30"/>
  <c r="BM40" i="30" l="1"/>
  <c r="BM41" i="30" s="1"/>
  <c r="BM43" i="30" s="1"/>
  <c r="BN36" i="30"/>
  <c r="BN96" i="30"/>
  <c r="BN97" i="30" s="1"/>
  <c r="BO92" i="30"/>
  <c r="BO96" i="30" l="1"/>
  <c r="BO97" i="30" s="1"/>
  <c r="BP92" i="30"/>
  <c r="BN40" i="30"/>
  <c r="BN41" i="30" s="1"/>
  <c r="BN43" i="30" s="1"/>
  <c r="BO36" i="30"/>
  <c r="BP36" i="30" l="1"/>
  <c r="BO40" i="30"/>
  <c r="BO41" i="30" s="1"/>
  <c r="BO43" i="30" s="1"/>
  <c r="BP96" i="30"/>
  <c r="BP97" i="30" s="1"/>
  <c r="BQ92" i="30"/>
  <c r="BQ96" i="30" l="1"/>
  <c r="BQ97" i="30" s="1"/>
  <c r="BR92" i="30"/>
  <c r="BQ36" i="30"/>
  <c r="BP40" i="30"/>
  <c r="BP41" i="30" s="1"/>
  <c r="BP43" i="30" s="1"/>
  <c r="BR96" i="30" l="1"/>
  <c r="BR97" i="30" s="1"/>
  <c r="BS92" i="30"/>
  <c r="BQ40" i="30"/>
  <c r="BQ41" i="30" s="1"/>
  <c r="BQ43" i="30" s="1"/>
  <c r="BR36" i="30"/>
  <c r="BR40" i="30" l="1"/>
  <c r="BR41" i="30" s="1"/>
  <c r="BR43" i="30" s="1"/>
  <c r="BS36" i="30"/>
  <c r="BT92" i="30"/>
  <c r="BS96" i="30"/>
  <c r="BS97" i="30" s="1"/>
  <c r="BT96" i="30" l="1"/>
  <c r="BT97" i="30" s="1"/>
  <c r="BU92" i="30"/>
  <c r="BT36" i="30"/>
  <c r="BS40" i="30"/>
  <c r="BS41" i="30" s="1"/>
  <c r="BS43" i="30" s="1"/>
  <c r="BU96" i="30" l="1"/>
  <c r="BU97" i="30" s="1"/>
  <c r="BV92" i="30"/>
  <c r="BT40" i="30"/>
  <c r="BT41" i="30" s="1"/>
  <c r="BT43" i="30" s="1"/>
  <c r="BU36" i="30"/>
  <c r="BU40" i="30" l="1"/>
  <c r="BU41" i="30" s="1"/>
  <c r="BU43" i="30" s="1"/>
  <c r="BV36" i="30"/>
  <c r="BV96" i="30"/>
  <c r="BV97" i="30" s="1"/>
  <c r="BW92" i="30"/>
  <c r="BW96" i="30" l="1"/>
  <c r="BW97" i="30" s="1"/>
  <c r="BX92" i="30"/>
  <c r="BV40" i="30"/>
  <c r="BV41" i="30" s="1"/>
  <c r="BV43" i="30" s="1"/>
  <c r="BW36" i="30"/>
  <c r="BX36" i="30" l="1"/>
  <c r="BW40" i="30"/>
  <c r="BW41" i="30" s="1"/>
  <c r="BW43" i="30" s="1"/>
  <c r="BX96" i="30"/>
  <c r="BX97" i="30" s="1"/>
  <c r="BY92" i="30"/>
  <c r="BY96" i="30" l="1"/>
  <c r="BY97" i="30" s="1"/>
  <c r="BZ92" i="30"/>
  <c r="BY36" i="30"/>
  <c r="BX40" i="30"/>
  <c r="BX41" i="30" s="1"/>
  <c r="BX43" i="30" s="1"/>
  <c r="BY40" i="30" l="1"/>
  <c r="BY41" i="30" s="1"/>
  <c r="BY43" i="30" s="1"/>
  <c r="BZ36" i="30"/>
  <c r="BZ96" i="30"/>
  <c r="BZ97" i="30" s="1"/>
  <c r="CA92" i="30"/>
  <c r="BZ40" i="30" l="1"/>
  <c r="BZ41" i="30" s="1"/>
  <c r="BZ43" i="30" s="1"/>
  <c r="CA36" i="30"/>
  <c r="CA96" i="30"/>
  <c r="CA97" i="30" s="1"/>
  <c r="CB92" i="30"/>
  <c r="CB96" i="30" l="1"/>
  <c r="CB97" i="30" s="1"/>
  <c r="CC92" i="30"/>
  <c r="CB36" i="30"/>
  <c r="CA40" i="30"/>
  <c r="CA41" i="30" s="1"/>
  <c r="CA43" i="30" s="1"/>
  <c r="CB40" i="30" l="1"/>
  <c r="CB41" i="30" s="1"/>
  <c r="CB43" i="30" s="1"/>
  <c r="CC36" i="30"/>
  <c r="CC96" i="30"/>
  <c r="CC97" i="30" s="1"/>
  <c r="CD92" i="30"/>
  <c r="CC40" i="30" l="1"/>
  <c r="CC41" i="30" s="1"/>
  <c r="CC43" i="30" s="1"/>
  <c r="CD36" i="30"/>
  <c r="CD96" i="30"/>
  <c r="CD97" i="30" s="1"/>
  <c r="CE92" i="30"/>
  <c r="CD40" i="30" l="1"/>
  <c r="CD41" i="30" s="1"/>
  <c r="CD43" i="30" s="1"/>
  <c r="CE36" i="30"/>
  <c r="CE96" i="30"/>
  <c r="CE97" i="30" s="1"/>
  <c r="CF92" i="30"/>
  <c r="CF96" i="30" l="1"/>
  <c r="CF97" i="30" s="1"/>
  <c r="CG92" i="30"/>
  <c r="CF36" i="30"/>
  <c r="CE40" i="30"/>
  <c r="CE41" i="30" s="1"/>
  <c r="CE43" i="30" s="1"/>
  <c r="CG36" i="30" l="1"/>
  <c r="CF40" i="30"/>
  <c r="CF41" i="30" s="1"/>
  <c r="CF43" i="30" s="1"/>
  <c r="CG96" i="30"/>
  <c r="CG97" i="30" s="1"/>
  <c r="CH92" i="30"/>
  <c r="CH96" i="30" s="1"/>
  <c r="CH97" i="30" s="1"/>
  <c r="CG40" i="30" l="1"/>
  <c r="CG41" i="30" s="1"/>
  <c r="CG43" i="30" s="1"/>
  <c r="CH36" i="30"/>
  <c r="CH40" i="30" l="1"/>
  <c r="CH41" i="30" s="1"/>
  <c r="CH43" i="30" s="1"/>
  <c r="CI36" i="30"/>
  <c r="CJ36" i="30" l="1"/>
  <c r="CI40" i="30"/>
  <c r="CI41" i="30" s="1"/>
  <c r="CI43" i="30" s="1"/>
  <c r="CJ40" i="30" l="1"/>
  <c r="CJ41" i="30" s="1"/>
  <c r="CJ43" i="30" s="1"/>
  <c r="CK36" i="30"/>
  <c r="CK40" i="30" l="1"/>
  <c r="CK41" i="30" s="1"/>
  <c r="CK43" i="30" s="1"/>
  <c r="CL36" i="30"/>
  <c r="CL40" i="30" l="1"/>
  <c r="CL41" i="30" s="1"/>
  <c r="CL43" i="30" s="1"/>
  <c r="CM36" i="30"/>
  <c r="CN36" i="30" l="1"/>
  <c r="CM40" i="30"/>
  <c r="CM41" i="30" s="1"/>
  <c r="CM43" i="30" s="1"/>
  <c r="CO36" i="30" l="1"/>
  <c r="CN40" i="30"/>
  <c r="CN41" i="30" s="1"/>
  <c r="CN43" i="30" s="1"/>
  <c r="CO40" i="30" l="1"/>
  <c r="CO41" i="30" s="1"/>
  <c r="CO43" i="30" s="1"/>
  <c r="CP36" i="30"/>
  <c r="CP40" i="30" l="1"/>
  <c r="CP41" i="30" s="1"/>
  <c r="CP43" i="30" s="1"/>
  <c r="CQ36" i="30"/>
  <c r="CR36" i="30" l="1"/>
  <c r="CQ40" i="30"/>
  <c r="CQ41" i="30" s="1"/>
  <c r="CQ43" i="30" s="1"/>
  <c r="CR40" i="30" l="1"/>
  <c r="CR41" i="30" s="1"/>
  <c r="CR43" i="30" s="1"/>
  <c r="CS36" i="30"/>
  <c r="CS40" i="30" l="1"/>
  <c r="CS41" i="30" s="1"/>
  <c r="CS43" i="30" s="1"/>
  <c r="CT36" i="30"/>
  <c r="CT40" i="30" l="1"/>
  <c r="CT41" i="30" s="1"/>
  <c r="CT43" i="30" s="1"/>
  <c r="CU36" i="30"/>
  <c r="CV36" i="30" l="1"/>
  <c r="CU40" i="30"/>
  <c r="CU41" i="30" s="1"/>
  <c r="CU43" i="30" s="1"/>
  <c r="CW36" i="30" l="1"/>
  <c r="CV40" i="30"/>
  <c r="CV41" i="30" s="1"/>
  <c r="CV43" i="30" s="1"/>
  <c r="CW40" i="30" l="1"/>
  <c r="CW41" i="30" s="1"/>
  <c r="CW43" i="30" s="1"/>
  <c r="CX36" i="30"/>
  <c r="CX40" i="30" l="1"/>
  <c r="CX41" i="30" s="1"/>
  <c r="CX43" i="30" s="1"/>
  <c r="CY36" i="30"/>
  <c r="G96" i="28"/>
  <c r="G97" i="28" s="1"/>
  <c r="F94" i="28"/>
  <c r="F93" i="28"/>
  <c r="F92" i="28"/>
  <c r="F80" i="28"/>
  <c r="CH68" i="28"/>
  <c r="CG68" i="28"/>
  <c r="CF68" i="28"/>
  <c r="CE68" i="28"/>
  <c r="CD68" i="28"/>
  <c r="CD69" i="28" s="1"/>
  <c r="CC68" i="28"/>
  <c r="CB68" i="28"/>
  <c r="CA68" i="28"/>
  <c r="BZ68" i="28"/>
  <c r="BZ69" i="28" s="1"/>
  <c r="BY68" i="28"/>
  <c r="BX68" i="28"/>
  <c r="BW68" i="28"/>
  <c r="BV68" i="28"/>
  <c r="BV69" i="28" s="1"/>
  <c r="BU68" i="28"/>
  <c r="BT68" i="28"/>
  <c r="BS68" i="28"/>
  <c r="BR68" i="28"/>
  <c r="BR69" i="28" s="1"/>
  <c r="BQ68" i="28"/>
  <c r="BP68" i="28"/>
  <c r="BO68" i="28"/>
  <c r="BN68" i="28"/>
  <c r="BN69" i="28" s="1"/>
  <c r="BM68" i="28"/>
  <c r="BL68" i="28"/>
  <c r="BK68" i="28"/>
  <c r="BJ68" i="28"/>
  <c r="BJ69" i="28" s="1"/>
  <c r="BI68" i="28"/>
  <c r="BH68" i="28"/>
  <c r="BG68" i="28"/>
  <c r="BF68" i="28"/>
  <c r="BF69" i="28" s="1"/>
  <c r="BE68" i="28"/>
  <c r="BD68" i="28"/>
  <c r="BC68" i="28"/>
  <c r="BB68" i="28"/>
  <c r="BB69" i="28" s="1"/>
  <c r="BA68" i="28"/>
  <c r="AZ68" i="28"/>
  <c r="AY68" i="28"/>
  <c r="AX68" i="28"/>
  <c r="AX69" i="28" s="1"/>
  <c r="AW68" i="28"/>
  <c r="AV68" i="28"/>
  <c r="AU68" i="28"/>
  <c r="AT68" i="28"/>
  <c r="AT69" i="28" s="1"/>
  <c r="AS68" i="28"/>
  <c r="AR68" i="28"/>
  <c r="AQ68" i="28"/>
  <c r="AP68" i="28"/>
  <c r="AP69" i="28" s="1"/>
  <c r="AO68" i="28"/>
  <c r="AN68" i="28"/>
  <c r="AM68" i="28"/>
  <c r="AL68" i="28"/>
  <c r="AL69" i="28" s="1"/>
  <c r="AK68" i="28"/>
  <c r="AJ68" i="28"/>
  <c r="AI68" i="28"/>
  <c r="AH68" i="28"/>
  <c r="AH69" i="28" s="1"/>
  <c r="AG68" i="28"/>
  <c r="AF68" i="28"/>
  <c r="AE68" i="28"/>
  <c r="AD68" i="28"/>
  <c r="AD69" i="28" s="1"/>
  <c r="AC68" i="28"/>
  <c r="AB68" i="28"/>
  <c r="AA68" i="28"/>
  <c r="Z68" i="28"/>
  <c r="Z69" i="28" s="1"/>
  <c r="Y68" i="28"/>
  <c r="X68" i="28"/>
  <c r="W68" i="28"/>
  <c r="V68" i="28"/>
  <c r="V69" i="28" s="1"/>
  <c r="U68" i="28"/>
  <c r="T68" i="28"/>
  <c r="S68" i="28"/>
  <c r="R68" i="28"/>
  <c r="R69" i="28" s="1"/>
  <c r="Q68" i="28"/>
  <c r="P68" i="28"/>
  <c r="O68" i="28"/>
  <c r="N68" i="28"/>
  <c r="N69" i="28" s="1"/>
  <c r="M68" i="28"/>
  <c r="L68" i="28"/>
  <c r="K68" i="28"/>
  <c r="J68" i="28"/>
  <c r="J69" i="28" s="1"/>
  <c r="I68" i="28"/>
  <c r="H68" i="28"/>
  <c r="H69" i="28" s="1"/>
  <c r="F63" i="28"/>
  <c r="Z51" i="28"/>
  <c r="G40" i="28"/>
  <c r="G41" i="28" s="1"/>
  <c r="F38" i="28"/>
  <c r="F37" i="28"/>
  <c r="F36" i="28"/>
  <c r="F24" i="28"/>
  <c r="FC13" i="28"/>
  <c r="FB13" i="28"/>
  <c r="FA13" i="28"/>
  <c r="EZ13" i="28"/>
  <c r="EY13" i="28"/>
  <c r="EX13" i="28"/>
  <c r="EW13" i="28"/>
  <c r="EV13" i="28"/>
  <c r="EU13" i="28"/>
  <c r="ET13" i="28"/>
  <c r="ES13" i="28"/>
  <c r="ER13" i="28"/>
  <c r="EQ13" i="28"/>
  <c r="EP13" i="28"/>
  <c r="EO13" i="28"/>
  <c r="EN13" i="28"/>
  <c r="EM13" i="28"/>
  <c r="EL13" i="28"/>
  <c r="EK13" i="28"/>
  <c r="EJ13" i="28"/>
  <c r="EI13" i="28"/>
  <c r="EH13" i="28"/>
  <c r="EG13" i="28"/>
  <c r="EF13" i="28"/>
  <c r="EE13" i="28"/>
  <c r="ED13" i="28"/>
  <c r="EC13" i="28"/>
  <c r="EB13" i="28"/>
  <c r="EA13" i="28"/>
  <c r="DZ13" i="28"/>
  <c r="DY13" i="28"/>
  <c r="DX13" i="28"/>
  <c r="DW13" i="28"/>
  <c r="DV13" i="28"/>
  <c r="DU13" i="28"/>
  <c r="DT13" i="28"/>
  <c r="DS13" i="28"/>
  <c r="DR13" i="28"/>
  <c r="DQ13" i="28"/>
  <c r="DP13" i="28"/>
  <c r="DO13" i="28"/>
  <c r="DN13" i="28"/>
  <c r="DM13" i="28"/>
  <c r="DL13" i="28"/>
  <c r="DK13" i="28"/>
  <c r="DJ13" i="28"/>
  <c r="DI13" i="28"/>
  <c r="DH13" i="28"/>
  <c r="DG13" i="28"/>
  <c r="DF13" i="28"/>
  <c r="DE13" i="28"/>
  <c r="DD13" i="28"/>
  <c r="DC13" i="28"/>
  <c r="DB13" i="28"/>
  <c r="DA13" i="28"/>
  <c r="CZ13" i="28"/>
  <c r="CY13" i="28"/>
  <c r="CX13" i="28"/>
  <c r="CW13" i="28"/>
  <c r="CV13" i="28"/>
  <c r="CU13" i="28"/>
  <c r="CT13" i="28"/>
  <c r="CS13" i="28"/>
  <c r="CR13" i="28"/>
  <c r="CQ13" i="28"/>
  <c r="CP13" i="28"/>
  <c r="CO13" i="28"/>
  <c r="CN13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AX13" i="28"/>
  <c r="AW13" i="28"/>
  <c r="AV13" i="28"/>
  <c r="AU13" i="28"/>
  <c r="AT13" i="28"/>
  <c r="AS13" i="28"/>
  <c r="AR13" i="28"/>
  <c r="AQ13" i="28"/>
  <c r="AP13" i="28"/>
  <c r="AO13" i="28"/>
  <c r="AN13" i="28"/>
  <c r="AM13" i="28"/>
  <c r="AL13" i="28"/>
  <c r="AK13" i="28"/>
  <c r="AJ13" i="28"/>
  <c r="AI13" i="28"/>
  <c r="AH13" i="28"/>
  <c r="AG13" i="28"/>
  <c r="AF13" i="28"/>
  <c r="AE13" i="28"/>
  <c r="AD13" i="28"/>
  <c r="AC13" i="28"/>
  <c r="AB13" i="28"/>
  <c r="AA13" i="28"/>
  <c r="Z13" i="28"/>
  <c r="Y13" i="28"/>
  <c r="X13" i="28"/>
  <c r="W13" i="28"/>
  <c r="V13" i="28"/>
  <c r="U13" i="28"/>
  <c r="T13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C12" i="28"/>
  <c r="FB12" i="28"/>
  <c r="FA12" i="28"/>
  <c r="EZ12" i="28"/>
  <c r="EY12" i="28"/>
  <c r="EX12" i="28"/>
  <c r="EW12" i="28"/>
  <c r="EV12" i="28"/>
  <c r="EU12" i="28"/>
  <c r="ET12" i="28"/>
  <c r="ES12" i="28"/>
  <c r="ER12" i="28"/>
  <c r="EQ12" i="28"/>
  <c r="EP12" i="28"/>
  <c r="EO12" i="28"/>
  <c r="EN12" i="28"/>
  <c r="EM12" i="28"/>
  <c r="EL12" i="28"/>
  <c r="EK12" i="28"/>
  <c r="EJ12" i="28"/>
  <c r="EI12" i="28"/>
  <c r="EH12" i="28"/>
  <c r="EG12" i="28"/>
  <c r="EF12" i="28"/>
  <c r="EE12" i="28"/>
  <c r="ED12" i="28"/>
  <c r="EC12" i="28"/>
  <c r="EB12" i="28"/>
  <c r="EA12" i="28"/>
  <c r="DZ12" i="28"/>
  <c r="DY12" i="28"/>
  <c r="DX12" i="28"/>
  <c r="DW12" i="28"/>
  <c r="DV12" i="28"/>
  <c r="DU12" i="28"/>
  <c r="DT12" i="28"/>
  <c r="DS12" i="28"/>
  <c r="DR12" i="28"/>
  <c r="DQ12" i="28"/>
  <c r="DP12" i="28"/>
  <c r="DO12" i="28"/>
  <c r="DN12" i="28"/>
  <c r="DM12" i="28"/>
  <c r="DL12" i="28"/>
  <c r="DK12" i="28"/>
  <c r="DJ12" i="28"/>
  <c r="DI12" i="28"/>
  <c r="DH12" i="28"/>
  <c r="DG12" i="28"/>
  <c r="DF12" i="28"/>
  <c r="DE12" i="28"/>
  <c r="DD12" i="28"/>
  <c r="DC12" i="28"/>
  <c r="DB12" i="28"/>
  <c r="DA12" i="28"/>
  <c r="CZ12" i="28"/>
  <c r="CY12" i="28"/>
  <c r="CX12" i="28"/>
  <c r="CW12" i="28"/>
  <c r="CV12" i="28"/>
  <c r="CU12" i="28"/>
  <c r="CT12" i="28"/>
  <c r="CS12" i="28"/>
  <c r="CR12" i="28"/>
  <c r="CQ12" i="28"/>
  <c r="CP12" i="28"/>
  <c r="CO12" i="28"/>
  <c r="CN12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AX12" i="28"/>
  <c r="AW12" i="28"/>
  <c r="AV12" i="28"/>
  <c r="AU12" i="28"/>
  <c r="AT12" i="28"/>
  <c r="AS12" i="28"/>
  <c r="AR12" i="28"/>
  <c r="AQ12" i="28"/>
  <c r="AP12" i="28"/>
  <c r="AO12" i="28"/>
  <c r="AN12" i="28"/>
  <c r="AM12" i="28"/>
  <c r="AL12" i="28"/>
  <c r="AK12" i="28"/>
  <c r="AJ12" i="28"/>
  <c r="AI12" i="28"/>
  <c r="AH12" i="28"/>
  <c r="AG12" i="28"/>
  <c r="AF12" i="28"/>
  <c r="AE12" i="28"/>
  <c r="AD12" i="28"/>
  <c r="AC12" i="28"/>
  <c r="AB12" i="28"/>
  <c r="AA12" i="28"/>
  <c r="Z12" i="28"/>
  <c r="Y12" i="28"/>
  <c r="X12" i="28"/>
  <c r="W12" i="28"/>
  <c r="V12" i="28"/>
  <c r="U12" i="28"/>
  <c r="T12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B10" i="28"/>
  <c r="FB11" i="28" s="1"/>
  <c r="CB72" i="28" l="1"/>
  <c r="G103" i="28"/>
  <c r="G69" i="28"/>
  <c r="K69" i="28"/>
  <c r="O69" i="28"/>
  <c r="S69" i="28"/>
  <c r="W69" i="28"/>
  <c r="AA69" i="28"/>
  <c r="AA70" i="28" s="1"/>
  <c r="AE69" i="28"/>
  <c r="AI69" i="28"/>
  <c r="AM69" i="28"/>
  <c r="AQ69" i="28"/>
  <c r="AU69" i="28"/>
  <c r="AY69" i="28"/>
  <c r="BC69" i="28"/>
  <c r="BG69" i="28"/>
  <c r="BG70" i="28" s="1"/>
  <c r="BK69" i="28"/>
  <c r="BO69" i="28"/>
  <c r="BS69" i="28"/>
  <c r="BW69" i="28"/>
  <c r="CA69" i="28"/>
  <c r="CE69" i="28"/>
  <c r="G81" i="28"/>
  <c r="CH79" i="28"/>
  <c r="CH81" i="28" s="1"/>
  <c r="CH82" i="28" s="1"/>
  <c r="CH69" i="28"/>
  <c r="L69" i="28"/>
  <c r="P69" i="28"/>
  <c r="T69" i="28"/>
  <c r="T70" i="28" s="1"/>
  <c r="X69" i="28"/>
  <c r="AB69" i="28"/>
  <c r="AF69" i="28"/>
  <c r="AJ69" i="28"/>
  <c r="AJ70" i="28" s="1"/>
  <c r="AN69" i="28"/>
  <c r="AR69" i="28"/>
  <c r="AV69" i="28"/>
  <c r="AZ69" i="28"/>
  <c r="BD69" i="28"/>
  <c r="BH69" i="28"/>
  <c r="BL69" i="28"/>
  <c r="BP69" i="28"/>
  <c r="BP70" i="28" s="1"/>
  <c r="BT69" i="28"/>
  <c r="BX69" i="28"/>
  <c r="CB69" i="28"/>
  <c r="CF69" i="28"/>
  <c r="CF70" i="28" s="1"/>
  <c r="I69" i="28"/>
  <c r="M69" i="28"/>
  <c r="Q69" i="28"/>
  <c r="U69" i="28"/>
  <c r="U70" i="28" s="1"/>
  <c r="Y69" i="28"/>
  <c r="AC69" i="28"/>
  <c r="AG69" i="28"/>
  <c r="AK69" i="28"/>
  <c r="AO69" i="28"/>
  <c r="AS69" i="28"/>
  <c r="AW69" i="28"/>
  <c r="BA69" i="28"/>
  <c r="BE69" i="28"/>
  <c r="BI69" i="28"/>
  <c r="BM69" i="28"/>
  <c r="BQ69" i="28"/>
  <c r="BQ70" i="28" s="1"/>
  <c r="BU69" i="28"/>
  <c r="BY69" i="28"/>
  <c r="CC69" i="28"/>
  <c r="CG69" i="28"/>
  <c r="CG70" i="28" s="1"/>
  <c r="Z70" i="28"/>
  <c r="AD70" i="28"/>
  <c r="BF70" i="28"/>
  <c r="BJ70" i="28"/>
  <c r="O70" i="28"/>
  <c r="S70" i="28"/>
  <c r="AU70" i="28"/>
  <c r="AY70" i="28"/>
  <c r="CE70" i="28"/>
  <c r="X10" i="28"/>
  <c r="X11" i="28" s="1"/>
  <c r="AN10" i="28"/>
  <c r="AN11" i="28" s="1"/>
  <c r="BO10" i="28"/>
  <c r="BO11" i="28" s="1"/>
  <c r="BO15" i="28" s="1"/>
  <c r="CU10" i="28"/>
  <c r="CU11" i="28" s="1"/>
  <c r="CU15" i="28" s="1"/>
  <c r="CU19" i="28" s="1"/>
  <c r="EA10" i="28"/>
  <c r="EA11" i="28" s="1"/>
  <c r="EA15" i="28" s="1"/>
  <c r="EA19" i="28" s="1"/>
  <c r="Y70" i="28"/>
  <c r="BI70" i="28"/>
  <c r="BY70" i="28"/>
  <c r="V71" i="28"/>
  <c r="AL71" i="28"/>
  <c r="BB71" i="28"/>
  <c r="CH71" i="28"/>
  <c r="AW72" i="28"/>
  <c r="H10" i="28"/>
  <c r="H11" i="28" s="1"/>
  <c r="K10" i="28"/>
  <c r="K11" i="28" s="1"/>
  <c r="AA10" i="28"/>
  <c r="AA11" i="28" s="1"/>
  <c r="AQ10" i="28"/>
  <c r="AQ11" i="28" s="1"/>
  <c r="BS10" i="28"/>
  <c r="BS11" i="28" s="1"/>
  <c r="BS15" i="28" s="1"/>
  <c r="CY10" i="28"/>
  <c r="CY11" i="28" s="1"/>
  <c r="CY15" i="28" s="1"/>
  <c r="CY19" i="28" s="1"/>
  <c r="EE10" i="28"/>
  <c r="I71" i="28"/>
  <c r="Y71" i="28"/>
  <c r="AO71" i="28"/>
  <c r="BE71" i="28"/>
  <c r="L72" i="28"/>
  <c r="BB72" i="28"/>
  <c r="P10" i="28"/>
  <c r="P11" i="28" s="1"/>
  <c r="AF10" i="28"/>
  <c r="AF11" i="28" s="1"/>
  <c r="AY10" i="28"/>
  <c r="AY11" i="28" s="1"/>
  <c r="CE10" i="28"/>
  <c r="DK10" i="28"/>
  <c r="EQ10" i="28"/>
  <c r="N71" i="28"/>
  <c r="AD71" i="28"/>
  <c r="AT71" i="28"/>
  <c r="BM71" i="28"/>
  <c r="AB72" i="28"/>
  <c r="BT72" i="28"/>
  <c r="S10" i="28"/>
  <c r="S11" i="28" s="1"/>
  <c r="AI10" i="28"/>
  <c r="AI11" i="28" s="1"/>
  <c r="BC10" i="28"/>
  <c r="CI10" i="28"/>
  <c r="DO10" i="28"/>
  <c r="DO11" i="28" s="1"/>
  <c r="DO15" i="28" s="1"/>
  <c r="DO19" i="28" s="1"/>
  <c r="EU10" i="28"/>
  <c r="AZ70" i="28"/>
  <c r="BD70" i="28"/>
  <c r="Q71" i="28"/>
  <c r="AG71" i="28"/>
  <c r="AW71" i="28"/>
  <c r="BR71" i="28"/>
  <c r="AG72" i="28"/>
  <c r="AJ10" i="28"/>
  <c r="AJ11" i="28" s="1"/>
  <c r="BG10" i="28"/>
  <c r="BG11" i="28" s="1"/>
  <c r="BG15" i="28" s="1"/>
  <c r="BW10" i="28"/>
  <c r="BW11" i="28" s="1"/>
  <c r="BW15" i="28" s="1"/>
  <c r="CM10" i="28"/>
  <c r="CM11" i="28" s="1"/>
  <c r="CM15" i="28" s="1"/>
  <c r="CM19" i="28" s="1"/>
  <c r="DC10" i="28"/>
  <c r="DC11" i="28" s="1"/>
  <c r="DC15" i="28" s="1"/>
  <c r="DC19" i="28" s="1"/>
  <c r="DS10" i="28"/>
  <c r="DS11" i="28" s="1"/>
  <c r="DS15" i="28" s="1"/>
  <c r="DS19" i="28" s="1"/>
  <c r="EI10" i="28"/>
  <c r="EI11" i="28" s="1"/>
  <c r="EY10" i="28"/>
  <c r="EY11" i="28" s="1"/>
  <c r="EY15" i="28" s="1"/>
  <c r="EY19" i="28" s="1"/>
  <c r="P51" i="28"/>
  <c r="AJ51" i="28"/>
  <c r="O51" i="28"/>
  <c r="L10" i="28"/>
  <c r="L11" i="28" s="1"/>
  <c r="T10" i="28"/>
  <c r="T11" i="28" s="1"/>
  <c r="AB10" i="28"/>
  <c r="AB11" i="28" s="1"/>
  <c r="AR10" i="28"/>
  <c r="AR11" i="28" s="1"/>
  <c r="G10" i="28"/>
  <c r="G11" i="28" s="1"/>
  <c r="O10" i="28"/>
  <c r="O11" i="28" s="1"/>
  <c r="W10" i="28"/>
  <c r="W11" i="28" s="1"/>
  <c r="AE10" i="28"/>
  <c r="AE11" i="28" s="1"/>
  <c r="AM10" i="28"/>
  <c r="AM11" i="28" s="1"/>
  <c r="AU10" i="28"/>
  <c r="AU11" i="28" s="1"/>
  <c r="AU15" i="28" s="1"/>
  <c r="BK10" i="28"/>
  <c r="BK11" i="28" s="1"/>
  <c r="BK15" i="28" s="1"/>
  <c r="CA10" i="28"/>
  <c r="CA11" i="28" s="1"/>
  <c r="CQ10" i="28"/>
  <c r="DG10" i="28"/>
  <c r="DG11" i="28" s="1"/>
  <c r="DG15" i="28" s="1"/>
  <c r="DG19" i="28" s="1"/>
  <c r="DW10" i="28"/>
  <c r="DW11" i="28" s="1"/>
  <c r="DW15" i="28" s="1"/>
  <c r="DW19" i="28" s="1"/>
  <c r="EM10" i="28"/>
  <c r="EM11" i="28" s="1"/>
  <c r="EM15" i="28" s="1"/>
  <c r="EM19" i="28" s="1"/>
  <c r="FC10" i="28"/>
  <c r="FC11" i="28" s="1"/>
  <c r="CZ36" i="30"/>
  <c r="CY40" i="30"/>
  <c r="CY41" i="30" s="1"/>
  <c r="CY43" i="30" s="1"/>
  <c r="CE11" i="28"/>
  <c r="CE15" i="28" s="1"/>
  <c r="BC11" i="28"/>
  <c r="BC15" i="28" s="1"/>
  <c r="CI11" i="28"/>
  <c r="CI15" i="28" s="1"/>
  <c r="CI19" i="28" s="1"/>
  <c r="EU11" i="28"/>
  <c r="EU15" i="28" s="1"/>
  <c r="EU19" i="28" s="1"/>
  <c r="AA15" i="28"/>
  <c r="FB15" i="28"/>
  <c r="FB19" i="28" s="1"/>
  <c r="AE15" i="28"/>
  <c r="EQ11" i="28"/>
  <c r="EE11" i="28"/>
  <c r="EE15" i="28" s="1"/>
  <c r="EE19" i="28" s="1"/>
  <c r="AQ15" i="28"/>
  <c r="DK11" i="28"/>
  <c r="DK15" i="28" s="1"/>
  <c r="DK19" i="28" s="1"/>
  <c r="AM15" i="28"/>
  <c r="AZ10" i="28"/>
  <c r="BH10" i="28"/>
  <c r="BP10" i="28"/>
  <c r="BX10" i="28"/>
  <c r="CF10" i="28"/>
  <c r="CN10" i="28"/>
  <c r="CR10" i="28"/>
  <c r="CV10" i="28"/>
  <c r="CZ10" i="28"/>
  <c r="DD10" i="28"/>
  <c r="DH10" i="28"/>
  <c r="DL10" i="28"/>
  <c r="DP10" i="28"/>
  <c r="DT10" i="28"/>
  <c r="DX10" i="28"/>
  <c r="EB10" i="28"/>
  <c r="EF10" i="28"/>
  <c r="EJ10" i="28"/>
  <c r="EN10" i="28"/>
  <c r="ER10" i="28"/>
  <c r="EV10" i="28"/>
  <c r="EZ10" i="28"/>
  <c r="P15" i="28"/>
  <c r="AN15" i="28"/>
  <c r="CS25" i="28"/>
  <c r="CS26" i="28" s="1"/>
  <c r="I70" i="28"/>
  <c r="AK70" i="28"/>
  <c r="AO70" i="28"/>
  <c r="BE70" i="28"/>
  <c r="BU70" i="28"/>
  <c r="BV70" i="28"/>
  <c r="AV10" i="28"/>
  <c r="BD10" i="28"/>
  <c r="BL10" i="28"/>
  <c r="BT10" i="28"/>
  <c r="CB10" i="28"/>
  <c r="CJ10" i="28"/>
  <c r="I10" i="28"/>
  <c r="M10" i="28"/>
  <c r="Q10" i="28"/>
  <c r="U10" i="28"/>
  <c r="Y10" i="28"/>
  <c r="AC10" i="28"/>
  <c r="AG10" i="28"/>
  <c r="AK10" i="28"/>
  <c r="AO10" i="28"/>
  <c r="AS10" i="28"/>
  <c r="AW10" i="28"/>
  <c r="BA10" i="28"/>
  <c r="BE10" i="28"/>
  <c r="BI10" i="28"/>
  <c r="BM10" i="28"/>
  <c r="BQ10" i="28"/>
  <c r="BU10" i="28"/>
  <c r="BY10" i="28"/>
  <c r="CC10" i="28"/>
  <c r="CG10" i="28"/>
  <c r="CK10" i="28"/>
  <c r="CO10" i="28"/>
  <c r="CS10" i="28"/>
  <c r="CW10" i="28"/>
  <c r="DA10" i="28"/>
  <c r="DE10" i="28"/>
  <c r="DI10" i="28"/>
  <c r="DM10" i="28"/>
  <c r="DQ10" i="28"/>
  <c r="DU10" i="28"/>
  <c r="DY10" i="28"/>
  <c r="EC10" i="28"/>
  <c r="EG10" i="28"/>
  <c r="EK10" i="28"/>
  <c r="EO10" i="28"/>
  <c r="ES10" i="28"/>
  <c r="EW10" i="28"/>
  <c r="FA10" i="28"/>
  <c r="J10" i="28"/>
  <c r="N10" i="28"/>
  <c r="R10" i="28"/>
  <c r="V10" i="28"/>
  <c r="Z10" i="28"/>
  <c r="AD10" i="28"/>
  <c r="AH10" i="28"/>
  <c r="AL10" i="28"/>
  <c r="AP10" i="28"/>
  <c r="AT10" i="28"/>
  <c r="AX10" i="28"/>
  <c r="BB10" i="28"/>
  <c r="BF10" i="28"/>
  <c r="BJ10" i="28"/>
  <c r="BN10" i="28"/>
  <c r="BR10" i="28"/>
  <c r="BV10" i="28"/>
  <c r="BZ10" i="28"/>
  <c r="CD10" i="28"/>
  <c r="CH10" i="28"/>
  <c r="CL10" i="28"/>
  <c r="CP10" i="28"/>
  <c r="CT10" i="28"/>
  <c r="CX10" i="28"/>
  <c r="DB10" i="28"/>
  <c r="DF10" i="28"/>
  <c r="DJ10" i="28"/>
  <c r="DN10" i="28"/>
  <c r="DR10" i="28"/>
  <c r="DV10" i="28"/>
  <c r="DZ10" i="28"/>
  <c r="ED10" i="28"/>
  <c r="EH10" i="28"/>
  <c r="EL10" i="28"/>
  <c r="EP10" i="28"/>
  <c r="ET10" i="28"/>
  <c r="EX10" i="28"/>
  <c r="G43" i="28"/>
  <c r="AE70" i="28"/>
  <c r="AG51" i="28"/>
  <c r="AC51" i="28"/>
  <c r="Y51" i="28"/>
  <c r="U51" i="28"/>
  <c r="Q51" i="28"/>
  <c r="M51" i="28"/>
  <c r="I51" i="28"/>
  <c r="AI51" i="28"/>
  <c r="AD51" i="28"/>
  <c r="X51" i="28"/>
  <c r="S51" i="28"/>
  <c r="N51" i="28"/>
  <c r="H51" i="28"/>
  <c r="AH51" i="28"/>
  <c r="AB51" i="28"/>
  <c r="W51" i="28"/>
  <c r="R51" i="28"/>
  <c r="L51" i="28"/>
  <c r="G51" i="28"/>
  <c r="AF51" i="28"/>
  <c r="V51" i="28"/>
  <c r="K51" i="28"/>
  <c r="AE51" i="28"/>
  <c r="T51" i="28"/>
  <c r="J51" i="28"/>
  <c r="AA51" i="28"/>
  <c r="J70" i="28"/>
  <c r="BK70" i="28"/>
  <c r="H70" i="28"/>
  <c r="L70" i="28"/>
  <c r="P70" i="28"/>
  <c r="X70" i="28"/>
  <c r="AB70" i="28"/>
  <c r="AF70" i="28"/>
  <c r="AN70" i="28"/>
  <c r="AR70" i="28"/>
  <c r="AV70" i="28"/>
  <c r="BH70" i="28"/>
  <c r="BL70" i="28"/>
  <c r="BT70" i="28"/>
  <c r="BX70" i="28"/>
  <c r="CB70" i="28"/>
  <c r="AP70" i="28"/>
  <c r="BA70" i="28"/>
  <c r="M70" i="28"/>
  <c r="Q70" i="28"/>
  <c r="AC70" i="28"/>
  <c r="AG70" i="28"/>
  <c r="AG74" i="28" s="1"/>
  <c r="AS70" i="28"/>
  <c r="AW70" i="28"/>
  <c r="BO70" i="28"/>
  <c r="BZ70" i="28"/>
  <c r="CG81" i="28"/>
  <c r="CG82" i="28" s="1"/>
  <c r="CC81" i="28"/>
  <c r="CC82" i="28" s="1"/>
  <c r="BY81" i="28"/>
  <c r="BY82" i="28" s="1"/>
  <c r="BU81" i="28"/>
  <c r="BU82" i="28" s="1"/>
  <c r="BQ81" i="28"/>
  <c r="BQ82" i="28" s="1"/>
  <c r="BM81" i="28"/>
  <c r="BM82" i="28" s="1"/>
  <c r="BI81" i="28"/>
  <c r="BI82" i="28" s="1"/>
  <c r="BE81" i="28"/>
  <c r="BE82" i="28" s="1"/>
  <c r="BA81" i="28"/>
  <c r="BA82" i="28" s="1"/>
  <c r="AW81" i="28"/>
  <c r="AW82" i="28" s="1"/>
  <c r="AS81" i="28"/>
  <c r="AS82" i="28" s="1"/>
  <c r="AO81" i="28"/>
  <c r="AO82" i="28" s="1"/>
  <c r="AK81" i="28"/>
  <c r="AK82" i="28" s="1"/>
  <c r="AG81" i="28"/>
  <c r="AG82" i="28" s="1"/>
  <c r="AC81" i="28"/>
  <c r="AC82" i="28" s="1"/>
  <c r="Y81" i="28"/>
  <c r="Y82" i="28" s="1"/>
  <c r="U81" i="28"/>
  <c r="U82" i="28" s="1"/>
  <c r="Q81" i="28"/>
  <c r="Q82" i="28" s="1"/>
  <c r="M81" i="28"/>
  <c r="M82" i="28" s="1"/>
  <c r="I81" i="28"/>
  <c r="I82" i="28" s="1"/>
  <c r="CF81" i="28"/>
  <c r="CF82" i="28" s="1"/>
  <c r="CB81" i="28"/>
  <c r="CB82" i="28" s="1"/>
  <c r="BX81" i="28"/>
  <c r="BX82" i="28" s="1"/>
  <c r="BT81" i="28"/>
  <c r="BT82" i="28" s="1"/>
  <c r="BP81" i="28"/>
  <c r="BP82" i="28" s="1"/>
  <c r="BL81" i="28"/>
  <c r="BL82" i="28" s="1"/>
  <c r="BH81" i="28"/>
  <c r="BH82" i="28" s="1"/>
  <c r="BD81" i="28"/>
  <c r="BD82" i="28" s="1"/>
  <c r="AZ81" i="28"/>
  <c r="AZ82" i="28" s="1"/>
  <c r="AV81" i="28"/>
  <c r="AV82" i="28" s="1"/>
  <c r="AR81" i="28"/>
  <c r="AR82" i="28" s="1"/>
  <c r="AN81" i="28"/>
  <c r="AN82" i="28" s="1"/>
  <c r="AJ81" i="28"/>
  <c r="AJ82" i="28" s="1"/>
  <c r="AF81" i="28"/>
  <c r="AF82" i="28" s="1"/>
  <c r="AB81" i="28"/>
  <c r="AB82" i="28" s="1"/>
  <c r="X81" i="28"/>
  <c r="X82" i="28" s="1"/>
  <c r="T81" i="28"/>
  <c r="T82" i="28" s="1"/>
  <c r="P81" i="28"/>
  <c r="P82" i="28" s="1"/>
  <c r="L81" i="28"/>
  <c r="L82" i="28" s="1"/>
  <c r="H81" i="28"/>
  <c r="H82" i="28" s="1"/>
  <c r="CE81" i="28"/>
  <c r="CE82" i="28" s="1"/>
  <c r="BW81" i="28"/>
  <c r="BW82" i="28" s="1"/>
  <c r="BO81" i="28"/>
  <c r="BO82" i="28" s="1"/>
  <c r="BG81" i="28"/>
  <c r="BG82" i="28" s="1"/>
  <c r="AY81" i="28"/>
  <c r="AY82" i="28" s="1"/>
  <c r="AQ81" i="28"/>
  <c r="AQ82" i="28" s="1"/>
  <c r="AI81" i="28"/>
  <c r="AI82" i="28" s="1"/>
  <c r="AA81" i="28"/>
  <c r="AA82" i="28" s="1"/>
  <c r="S81" i="28"/>
  <c r="S82" i="28" s="1"/>
  <c r="K81" i="28"/>
  <c r="K82" i="28" s="1"/>
  <c r="CD81" i="28"/>
  <c r="CD82" i="28" s="1"/>
  <c r="BV81" i="28"/>
  <c r="BV82" i="28" s="1"/>
  <c r="BN81" i="28"/>
  <c r="BN82" i="28" s="1"/>
  <c r="BF81" i="28"/>
  <c r="BF82" i="28" s="1"/>
  <c r="AX81" i="28"/>
  <c r="AX82" i="28" s="1"/>
  <c r="AP81" i="28"/>
  <c r="AP82" i="28" s="1"/>
  <c r="AH81" i="28"/>
  <c r="AH82" i="28" s="1"/>
  <c r="Z81" i="28"/>
  <c r="Z82" i="28" s="1"/>
  <c r="R81" i="28"/>
  <c r="R82" i="28" s="1"/>
  <c r="J81" i="28"/>
  <c r="J82" i="28" s="1"/>
  <c r="CA81" i="28"/>
  <c r="CA82" i="28" s="1"/>
  <c r="BS81" i="28"/>
  <c r="BS82" i="28" s="1"/>
  <c r="BK81" i="28"/>
  <c r="BK82" i="28" s="1"/>
  <c r="BC81" i="28"/>
  <c r="BC82" i="28" s="1"/>
  <c r="AU81" i="28"/>
  <c r="AU82" i="28" s="1"/>
  <c r="AM81" i="28"/>
  <c r="AM82" i="28" s="1"/>
  <c r="AE81" i="28"/>
  <c r="AE82" i="28" s="1"/>
  <c r="W81" i="28"/>
  <c r="W82" i="28" s="1"/>
  <c r="O81" i="28"/>
  <c r="O82" i="28" s="1"/>
  <c r="G82" i="28"/>
  <c r="G88" i="28" s="1"/>
  <c r="BJ81" i="28"/>
  <c r="BJ82" i="28" s="1"/>
  <c r="AD81" i="28"/>
  <c r="AD82" i="28" s="1"/>
  <c r="BB81" i="28"/>
  <c r="BB82" i="28" s="1"/>
  <c r="V81" i="28"/>
  <c r="V82" i="28" s="1"/>
  <c r="BZ81" i="28"/>
  <c r="BZ82" i="28" s="1"/>
  <c r="AT81" i="28"/>
  <c r="AT82" i="28" s="1"/>
  <c r="N81" i="28"/>
  <c r="N82" i="28" s="1"/>
  <c r="R70" i="28"/>
  <c r="V70" i="28"/>
  <c r="AH70" i="28"/>
  <c r="AL70" i="28"/>
  <c r="AX70" i="28"/>
  <c r="BB70" i="28"/>
  <c r="BN70" i="28"/>
  <c r="CD70" i="28"/>
  <c r="CA70" i="28"/>
  <c r="BM70" i="28"/>
  <c r="CC70" i="28"/>
  <c r="AL81" i="28"/>
  <c r="AL82" i="28" s="1"/>
  <c r="G70" i="28"/>
  <c r="K70" i="28"/>
  <c r="W70" i="28"/>
  <c r="AM70" i="28"/>
  <c r="AQ70" i="28"/>
  <c r="BC70" i="28"/>
  <c r="BS70" i="28"/>
  <c r="BW70" i="28"/>
  <c r="N70" i="28"/>
  <c r="AI70" i="28"/>
  <c r="AT70" i="28"/>
  <c r="BR70" i="28"/>
  <c r="BR81" i="28"/>
  <c r="BR82" i="28" s="1"/>
  <c r="CE72" i="28"/>
  <c r="CA72" i="28"/>
  <c r="BW72" i="28"/>
  <c r="BS72" i="28"/>
  <c r="BO72" i="28"/>
  <c r="BK72" i="28"/>
  <c r="BG72" i="28"/>
  <c r="BC72" i="28"/>
  <c r="AY72" i="28"/>
  <c r="AU72" i="28"/>
  <c r="AQ72" i="28"/>
  <c r="AM72" i="28"/>
  <c r="AI72" i="28"/>
  <c r="AE72" i="28"/>
  <c r="AA72" i="28"/>
  <c r="W72" i="28"/>
  <c r="S72" i="28"/>
  <c r="O72" i="28"/>
  <c r="K72" i="28"/>
  <c r="G72" i="28"/>
  <c r="CE71" i="28"/>
  <c r="CA71" i="28"/>
  <c r="BW71" i="28"/>
  <c r="BS71" i="28"/>
  <c r="BO71" i="28"/>
  <c r="CH72" i="28"/>
  <c r="CD72" i="28"/>
  <c r="BZ72" i="28"/>
  <c r="BV72" i="28"/>
  <c r="BR72" i="28"/>
  <c r="CG72" i="28"/>
  <c r="BY72" i="28"/>
  <c r="BQ72" i="28"/>
  <c r="BL72" i="28"/>
  <c r="BF72" i="28"/>
  <c r="BA72" i="28"/>
  <c r="AV72" i="28"/>
  <c r="AP72" i="28"/>
  <c r="AK72" i="28"/>
  <c r="AF72" i="28"/>
  <c r="Z72" i="28"/>
  <c r="U72" i="28"/>
  <c r="P72" i="28"/>
  <c r="J72" i="28"/>
  <c r="CG71" i="28"/>
  <c r="CB71" i="28"/>
  <c r="CB74" i="28" s="1"/>
  <c r="BV71" i="28"/>
  <c r="BQ71" i="28"/>
  <c r="BL71" i="28"/>
  <c r="BH71" i="28"/>
  <c r="BD71" i="28"/>
  <c r="AZ71" i="28"/>
  <c r="AV71" i="28"/>
  <c r="AR71" i="28"/>
  <c r="AN71" i="28"/>
  <c r="AJ71" i="28"/>
  <c r="AF71" i="28"/>
  <c r="AB71" i="28"/>
  <c r="AB74" i="28" s="1"/>
  <c r="X71" i="28"/>
  <c r="T71" i="28"/>
  <c r="P71" i="28"/>
  <c r="L71" i="28"/>
  <c r="H71" i="28"/>
  <c r="CF72" i="28"/>
  <c r="BX72" i="28"/>
  <c r="BP72" i="28"/>
  <c r="BJ72" i="28"/>
  <c r="BE72" i="28"/>
  <c r="AZ72" i="28"/>
  <c r="AT72" i="28"/>
  <c r="AO72" i="28"/>
  <c r="AJ72" i="28"/>
  <c r="AD72" i="28"/>
  <c r="Y72" i="28"/>
  <c r="T72" i="28"/>
  <c r="N72" i="28"/>
  <c r="I72" i="28"/>
  <c r="CF71" i="28"/>
  <c r="BZ71" i="28"/>
  <c r="BU71" i="28"/>
  <c r="BP71" i="28"/>
  <c r="BK71" i="28"/>
  <c r="BK74" i="28" s="1"/>
  <c r="BG71" i="28"/>
  <c r="BC71" i="28"/>
  <c r="AY71" i="28"/>
  <c r="AU71" i="28"/>
  <c r="AU74" i="28" s="1"/>
  <c r="AQ71" i="28"/>
  <c r="AM71" i="28"/>
  <c r="AI71" i="28"/>
  <c r="AI74" i="28" s="1"/>
  <c r="AE71" i="28"/>
  <c r="AE74" i="28" s="1"/>
  <c r="AA71" i="28"/>
  <c r="W71" i="28"/>
  <c r="S71" i="28"/>
  <c r="O71" i="28"/>
  <c r="O74" i="28" s="1"/>
  <c r="K71" i="28"/>
  <c r="G71" i="28"/>
  <c r="CC72" i="28"/>
  <c r="BU72" i="28"/>
  <c r="BN72" i="28"/>
  <c r="BI72" i="28"/>
  <c r="BD72" i="28"/>
  <c r="AX72" i="28"/>
  <c r="AS72" i="28"/>
  <c r="AN72" i="28"/>
  <c r="AH72" i="28"/>
  <c r="AC72" i="28"/>
  <c r="X72" i="28"/>
  <c r="R72" i="28"/>
  <c r="M72" i="28"/>
  <c r="H72" i="28"/>
  <c r="CD71" i="28"/>
  <c r="BY71" i="28"/>
  <c r="BT71" i="28"/>
  <c r="BT74" i="28" s="1"/>
  <c r="BN71" i="28"/>
  <c r="BJ71" i="28"/>
  <c r="J71" i="28"/>
  <c r="R71" i="28"/>
  <c r="R74" i="28" s="1"/>
  <c r="Z71" i="28"/>
  <c r="AH71" i="28"/>
  <c r="AP71" i="28"/>
  <c r="AX71" i="28"/>
  <c r="AX74" i="28" s="1"/>
  <c r="BF71" i="28"/>
  <c r="BX71" i="28"/>
  <c r="Q72" i="28"/>
  <c r="AL72" i="28"/>
  <c r="BH72" i="28"/>
  <c r="M71" i="28"/>
  <c r="U71" i="28"/>
  <c r="AC71" i="28"/>
  <c r="AK71" i="28"/>
  <c r="AS71" i="28"/>
  <c r="BA71" i="28"/>
  <c r="BI71" i="28"/>
  <c r="CC71" i="28"/>
  <c r="V72" i="28"/>
  <c r="AR72" i="28"/>
  <c r="BM72" i="28"/>
  <c r="AG103" i="28"/>
  <c r="J103" i="28"/>
  <c r="N103" i="28"/>
  <c r="R103" i="28"/>
  <c r="V103" i="28"/>
  <c r="Z103" i="28"/>
  <c r="AD103" i="28"/>
  <c r="AH103" i="28"/>
  <c r="K103" i="28"/>
  <c r="O103" i="28"/>
  <c r="S103" i="28"/>
  <c r="W103" i="28"/>
  <c r="AA103" i="28"/>
  <c r="AE103" i="28"/>
  <c r="AI103" i="28"/>
  <c r="H103" i="28"/>
  <c r="L103" i="28"/>
  <c r="P103" i="28"/>
  <c r="T103" i="28"/>
  <c r="X103" i="28"/>
  <c r="AB103" i="28"/>
  <c r="AF103" i="28"/>
  <c r="AJ103" i="28"/>
  <c r="I103" i="28"/>
  <c r="M103" i="28"/>
  <c r="Q103" i="28"/>
  <c r="U103" i="28"/>
  <c r="Y103" i="28"/>
  <c r="AC103" i="28"/>
  <c r="AA74" i="28" l="1"/>
  <c r="BF74" i="28"/>
  <c r="AW74" i="28"/>
  <c r="K15" i="28"/>
  <c r="K19" i="28" s="1"/>
  <c r="BG74" i="28"/>
  <c r="L74" i="28"/>
  <c r="BA74" i="28"/>
  <c r="J74" i="28"/>
  <c r="S74" i="28"/>
  <c r="AY74" i="28"/>
  <c r="AD74" i="28"/>
  <c r="AZ74" i="28"/>
  <c r="BB74" i="28"/>
  <c r="AR15" i="28"/>
  <c r="AI15" i="28"/>
  <c r="BY74" i="28"/>
  <c r="BJ74" i="28"/>
  <c r="K74" i="28"/>
  <c r="AQ74" i="28"/>
  <c r="BZ74" i="28"/>
  <c r="BW74" i="28"/>
  <c r="BW19" i="28" s="1"/>
  <c r="X15" i="28"/>
  <c r="AJ74" i="28"/>
  <c r="N74" i="28"/>
  <c r="Q74" i="28"/>
  <c r="BN74" i="28"/>
  <c r="AH74" i="28"/>
  <c r="BD74" i="28"/>
  <c r="BL74" i="28"/>
  <c r="T74" i="28"/>
  <c r="L15" i="28"/>
  <c r="AB15" i="28"/>
  <c r="AB19" i="28" s="1"/>
  <c r="AY15" i="28"/>
  <c r="EQ15" i="28"/>
  <c r="EQ19" i="28" s="1"/>
  <c r="AJ15" i="28"/>
  <c r="AJ19" i="28" s="1"/>
  <c r="T15" i="28"/>
  <c r="H15" i="28"/>
  <c r="W15" i="28"/>
  <c r="S15" i="28"/>
  <c r="AF15" i="28"/>
  <c r="O15" i="28"/>
  <c r="BS74" i="28"/>
  <c r="AM74" i="28"/>
  <c r="G74" i="28"/>
  <c r="CA74" i="28"/>
  <c r="BI74" i="28"/>
  <c r="AP74" i="28"/>
  <c r="X74" i="28"/>
  <c r="X19" i="28" s="1"/>
  <c r="BU74" i="28"/>
  <c r="AK74" i="28"/>
  <c r="BR74" i="28"/>
  <c r="CE74" i="28"/>
  <c r="CE19" i="28" s="1"/>
  <c r="V74" i="28"/>
  <c r="BO74" i="28"/>
  <c r="M74" i="28"/>
  <c r="CF74" i="28"/>
  <c r="BP74" i="28"/>
  <c r="AV74" i="28"/>
  <c r="H74" i="28"/>
  <c r="BQ74" i="28"/>
  <c r="Y74" i="28"/>
  <c r="AR74" i="28"/>
  <c r="AT74" i="28"/>
  <c r="BC74" i="28"/>
  <c r="BC19" i="28" s="1"/>
  <c r="W74" i="28"/>
  <c r="CD74" i="28"/>
  <c r="AL74" i="28"/>
  <c r="AC74" i="28"/>
  <c r="AF74" i="28"/>
  <c r="CG74" i="28"/>
  <c r="BE74" i="28"/>
  <c r="I74" i="28"/>
  <c r="FC15" i="28"/>
  <c r="FC19" i="28" s="1"/>
  <c r="CC74" i="28"/>
  <c r="Z74" i="28"/>
  <c r="BM74" i="28"/>
  <c r="AS74" i="28"/>
  <c r="BX74" i="28"/>
  <c r="BH74" i="28"/>
  <c r="AN74" i="28"/>
  <c r="AN19" i="28" s="1"/>
  <c r="P74" i="28"/>
  <c r="P19" i="28" s="1"/>
  <c r="U74" i="28"/>
  <c r="BV74" i="28"/>
  <c r="AO74" i="28"/>
  <c r="CA15" i="28"/>
  <c r="CA19" i="28" s="1"/>
  <c r="EI15" i="28"/>
  <c r="EI19" i="28" s="1"/>
  <c r="FC25" i="28"/>
  <c r="FC26" i="28" s="1"/>
  <c r="FC33" i="28" s="1"/>
  <c r="DL25" i="28"/>
  <c r="DL26" i="28" s="1"/>
  <c r="DL35" i="28" s="1"/>
  <c r="BU25" i="28"/>
  <c r="BU26" i="28" s="1"/>
  <c r="BU32" i="28" s="1"/>
  <c r="DU25" i="28"/>
  <c r="DU26" i="28" s="1"/>
  <c r="DU32" i="28" s="1"/>
  <c r="CE25" i="28"/>
  <c r="CE26" i="28" s="1"/>
  <c r="CE35" i="28" s="1"/>
  <c r="AN25" i="28"/>
  <c r="AN26" i="28" s="1"/>
  <c r="AN34" i="28" s="1"/>
  <c r="V25" i="28"/>
  <c r="V26" i="28" s="1"/>
  <c r="V34" i="28" s="1"/>
  <c r="BB25" i="28"/>
  <c r="BB26" i="28" s="1"/>
  <c r="CH25" i="28"/>
  <c r="CH26" i="28" s="1"/>
  <c r="CH35" i="28" s="1"/>
  <c r="DN25" i="28"/>
  <c r="DN26" i="28" s="1"/>
  <c r="DN35" i="28" s="1"/>
  <c r="ET25" i="28"/>
  <c r="ET26" i="28" s="1"/>
  <c r="ET34" i="28" s="1"/>
  <c r="EE25" i="28"/>
  <c r="EE26" i="28" s="1"/>
  <c r="EE35" i="28" s="1"/>
  <c r="EW25" i="28"/>
  <c r="EW26" i="28" s="1"/>
  <c r="EW33" i="28" s="1"/>
  <c r="BF25" i="28"/>
  <c r="BF26" i="28" s="1"/>
  <c r="BF35" i="28" s="1"/>
  <c r="DG25" i="28"/>
  <c r="DG26" i="28" s="1"/>
  <c r="DG32" i="28" s="1"/>
  <c r="DP25" i="28"/>
  <c r="DP26" i="28" s="1"/>
  <c r="DP34" i="28" s="1"/>
  <c r="BY25" i="28"/>
  <c r="BY26" i="28" s="1"/>
  <c r="BY33" i="28" s="1"/>
  <c r="AI25" i="28"/>
  <c r="AI26" i="28" s="1"/>
  <c r="AI35" i="28" s="1"/>
  <c r="Z25" i="28"/>
  <c r="Z26" i="28" s="1"/>
  <c r="Z32" i="28" s="1"/>
  <c r="CL25" i="28"/>
  <c r="CL26" i="28" s="1"/>
  <c r="CL35" i="28" s="1"/>
  <c r="DR25" i="28"/>
  <c r="DR26" i="28" s="1"/>
  <c r="DR35" i="28" s="1"/>
  <c r="EX25" i="28"/>
  <c r="EX26" i="28" s="1"/>
  <c r="EX35" i="28" s="1"/>
  <c r="DO25" i="28"/>
  <c r="DO26" i="28" s="1"/>
  <c r="DO34" i="28" s="1"/>
  <c r="EG25" i="28"/>
  <c r="EG26" i="28" s="1"/>
  <c r="EG35" i="28" s="1"/>
  <c r="CQ25" i="28"/>
  <c r="CQ26" i="28" s="1"/>
  <c r="CQ33" i="28" s="1"/>
  <c r="EQ25" i="28"/>
  <c r="EQ26" i="28" s="1"/>
  <c r="EQ32" i="28" s="1"/>
  <c r="CZ25" i="28"/>
  <c r="CZ26" i="28" s="1"/>
  <c r="CZ32" i="28" s="1"/>
  <c r="BI25" i="28"/>
  <c r="BI26" i="28" s="1"/>
  <c r="BI33" i="28" s="1"/>
  <c r="S25" i="28"/>
  <c r="S26" i="28" s="1"/>
  <c r="S35" i="28" s="1"/>
  <c r="AL25" i="28"/>
  <c r="AL26" i="28" s="1"/>
  <c r="AL35" i="28" s="1"/>
  <c r="BR25" i="28"/>
  <c r="BR26" i="28" s="1"/>
  <c r="BR34" i="28" s="1"/>
  <c r="CX25" i="28"/>
  <c r="CX26" i="28" s="1"/>
  <c r="CX35" i="28" s="1"/>
  <c r="ED25" i="28"/>
  <c r="ED26" i="28" s="1"/>
  <c r="ED33" i="28" s="1"/>
  <c r="DI25" i="28"/>
  <c r="DI26" i="28" s="1"/>
  <c r="DI35" i="28" s="1"/>
  <c r="CQ11" i="28"/>
  <c r="CQ15" i="28" s="1"/>
  <c r="CQ19" i="28" s="1"/>
  <c r="EB25" i="28"/>
  <c r="EB26" i="28" s="1"/>
  <c r="CK25" i="28"/>
  <c r="CK26" i="28" s="1"/>
  <c r="CK32" i="28" s="1"/>
  <c r="EK25" i="28"/>
  <c r="EK26" i="28" s="1"/>
  <c r="EK32" i="28" s="1"/>
  <c r="CU25" i="28"/>
  <c r="CU26" i="28" s="1"/>
  <c r="CU33" i="28" s="1"/>
  <c r="BD25" i="28"/>
  <c r="BD26" i="28" s="1"/>
  <c r="BD35" i="28" s="1"/>
  <c r="N25" i="28"/>
  <c r="N26" i="28" s="1"/>
  <c r="N32" i="28" s="1"/>
  <c r="AP25" i="28"/>
  <c r="AP26" i="28" s="1"/>
  <c r="AP32" i="28" s="1"/>
  <c r="BV25" i="28"/>
  <c r="BV26" i="28" s="1"/>
  <c r="BV34" i="28" s="1"/>
  <c r="DB25" i="28"/>
  <c r="DB26" i="28" s="1"/>
  <c r="DB32" i="28" s="1"/>
  <c r="EH25" i="28"/>
  <c r="EH26" i="28" s="1"/>
  <c r="EH34" i="28" s="1"/>
  <c r="EJ25" i="28"/>
  <c r="EJ26" i="28" s="1"/>
  <c r="EJ34" i="28" s="1"/>
  <c r="G15" i="28"/>
  <c r="CZ40" i="30"/>
  <c r="CZ41" i="30" s="1"/>
  <c r="CZ43" i="30" s="1"/>
  <c r="DA36" i="30"/>
  <c r="BS19" i="28"/>
  <c r="BO19" i="28"/>
  <c r="V91" i="28"/>
  <c r="V90" i="28"/>
  <c r="V88" i="28"/>
  <c r="V89" i="28"/>
  <c r="AM91" i="28"/>
  <c r="AM90" i="28"/>
  <c r="AM89" i="28"/>
  <c r="AM88" i="28"/>
  <c r="Z91" i="28"/>
  <c r="Z90" i="28"/>
  <c r="Z89" i="28"/>
  <c r="Z88" i="28"/>
  <c r="K90" i="28"/>
  <c r="K91" i="28"/>
  <c r="K89" i="28"/>
  <c r="K88" i="28"/>
  <c r="BW91" i="28"/>
  <c r="BW90" i="28"/>
  <c r="BW89" i="28"/>
  <c r="BW88" i="28"/>
  <c r="AV91" i="28"/>
  <c r="AV90" i="28"/>
  <c r="AV89" i="28"/>
  <c r="AV88" i="28"/>
  <c r="CB91" i="28"/>
  <c r="CB90" i="28"/>
  <c r="CB89" i="28"/>
  <c r="CB88" i="28"/>
  <c r="Q91" i="28"/>
  <c r="Q90" i="28"/>
  <c r="Q89" i="28"/>
  <c r="Q88" i="28"/>
  <c r="BM91" i="28"/>
  <c r="BM90" i="28"/>
  <c r="BM89" i="28"/>
  <c r="BM88" i="28"/>
  <c r="EL11" i="28"/>
  <c r="EL15" i="28" s="1"/>
  <c r="EL19" i="28" s="1"/>
  <c r="DF11" i="28"/>
  <c r="DF15" i="28" s="1"/>
  <c r="DF19" i="28" s="1"/>
  <c r="BZ11" i="28"/>
  <c r="BZ15" i="28" s="1"/>
  <c r="AT11" i="28"/>
  <c r="AT15" i="28" s="1"/>
  <c r="AT19" i="28" s="1"/>
  <c r="EG11" i="28"/>
  <c r="EG15" i="28" s="1"/>
  <c r="EG19" i="28" s="1"/>
  <c r="BE11" i="28"/>
  <c r="BE15" i="28" s="1"/>
  <c r="BE19" i="28" s="1"/>
  <c r="DT11" i="28"/>
  <c r="DT15" i="28" s="1"/>
  <c r="DT19" i="28" s="1"/>
  <c r="AY19" i="28"/>
  <c r="BG19" i="28"/>
  <c r="G104" i="28"/>
  <c r="N91" i="28"/>
  <c r="N90" i="28"/>
  <c r="N89" i="28"/>
  <c r="N88" i="28"/>
  <c r="BB91" i="28"/>
  <c r="BB90" i="28"/>
  <c r="BB88" i="28"/>
  <c r="BB89" i="28"/>
  <c r="O90" i="28"/>
  <c r="O89" i="28"/>
  <c r="O88" i="28"/>
  <c r="O91" i="28"/>
  <c r="AU91" i="28"/>
  <c r="AU89" i="28"/>
  <c r="AU88" i="28"/>
  <c r="AU90" i="28"/>
  <c r="CA91" i="28"/>
  <c r="CA89" i="28"/>
  <c r="CA88" i="28"/>
  <c r="CA90" i="28"/>
  <c r="AH89" i="28"/>
  <c r="AH88" i="28"/>
  <c r="AH91" i="28"/>
  <c r="AH90" i="28"/>
  <c r="BN91" i="28"/>
  <c r="BN89" i="28"/>
  <c r="BN88" i="28"/>
  <c r="BN90" i="28"/>
  <c r="S91" i="28"/>
  <c r="S89" i="28"/>
  <c r="S88" i="28"/>
  <c r="S90" i="28"/>
  <c r="AY91" i="28"/>
  <c r="AY90" i="28"/>
  <c r="AY89" i="28"/>
  <c r="AY88" i="28"/>
  <c r="CE91" i="28"/>
  <c r="CE90" i="28"/>
  <c r="CE89" i="28"/>
  <c r="CE88" i="28"/>
  <c r="T91" i="28"/>
  <c r="T90" i="28"/>
  <c r="T89" i="28"/>
  <c r="T88" i="28"/>
  <c r="AJ91" i="28"/>
  <c r="AJ90" i="28"/>
  <c r="AJ89" i="28"/>
  <c r="AJ88" i="28"/>
  <c r="AZ91" i="28"/>
  <c r="AZ90" i="28"/>
  <c r="AZ89" i="28"/>
  <c r="AZ88" i="28"/>
  <c r="BP91" i="28"/>
  <c r="BP90" i="28"/>
  <c r="BP89" i="28"/>
  <c r="BP88" i="28"/>
  <c r="CF91" i="28"/>
  <c r="CF90" i="28"/>
  <c r="CF89" i="28"/>
  <c r="CF88" i="28"/>
  <c r="U91" i="28"/>
  <c r="U90" i="28"/>
  <c r="U89" i="28"/>
  <c r="U88" i="28"/>
  <c r="AK91" i="28"/>
  <c r="AK90" i="28"/>
  <c r="AK89" i="28"/>
  <c r="AK88" i="28"/>
  <c r="BA91" i="28"/>
  <c r="BA90" i="28"/>
  <c r="BA89" i="28"/>
  <c r="BA88" i="28"/>
  <c r="BQ91" i="28"/>
  <c r="BQ90" i="28"/>
  <c r="BQ89" i="28"/>
  <c r="BQ88" i="28"/>
  <c r="CG91" i="28"/>
  <c r="CG90" i="28"/>
  <c r="CG89" i="28"/>
  <c r="CG88" i="28"/>
  <c r="EX11" i="28"/>
  <c r="EX15" i="28" s="1"/>
  <c r="EX19" i="28" s="1"/>
  <c r="EH11" i="28"/>
  <c r="EH15" i="28" s="1"/>
  <c r="EH19" i="28" s="1"/>
  <c r="CL11" i="28"/>
  <c r="CL15" i="28" s="1"/>
  <c r="CL19" i="28" s="1"/>
  <c r="BF11" i="28"/>
  <c r="BF15" i="28" s="1"/>
  <c r="BF19" i="28" s="1"/>
  <c r="Z11" i="28"/>
  <c r="Z15" i="28" s="1"/>
  <c r="Z19" i="28" s="1"/>
  <c r="DP33" i="28"/>
  <c r="EC11" i="28"/>
  <c r="EC15" i="28" s="1"/>
  <c r="EC19" i="28" s="1"/>
  <c r="CW11" i="28"/>
  <c r="CW15" i="28" s="1"/>
  <c r="CW19" i="28" s="1"/>
  <c r="BA11" i="28"/>
  <c r="BA15" i="28" s="1"/>
  <c r="BA19" i="28" s="1"/>
  <c r="U11" i="28"/>
  <c r="U15" i="28" s="1"/>
  <c r="U19" i="28" s="1"/>
  <c r="CJ11" i="28"/>
  <c r="CJ15" i="28" s="1"/>
  <c r="CJ19" i="28" s="1"/>
  <c r="BJ28" i="28"/>
  <c r="BJ31" i="28" s="1"/>
  <c r="BB28" i="28"/>
  <c r="BB31" i="28" s="1"/>
  <c r="BP25" i="28"/>
  <c r="BP26" i="28" s="1"/>
  <c r="BK25" i="28"/>
  <c r="BK26" i="28" s="1"/>
  <c r="BE25" i="28"/>
  <c r="BE26" i="28" s="1"/>
  <c r="AZ25" i="28"/>
  <c r="AZ26" i="28" s="1"/>
  <c r="AU25" i="28"/>
  <c r="AU26" i="28" s="1"/>
  <c r="AO25" i="28"/>
  <c r="AO26" i="28" s="1"/>
  <c r="AJ25" i="28"/>
  <c r="AJ26" i="28" s="1"/>
  <c r="AE25" i="28"/>
  <c r="AE26" i="28" s="1"/>
  <c r="Y25" i="28"/>
  <c r="Y26" i="28" s="1"/>
  <c r="T25" i="28"/>
  <c r="T26" i="28" s="1"/>
  <c r="O25" i="28"/>
  <c r="O26" i="28" s="1"/>
  <c r="K25" i="28"/>
  <c r="K26" i="28" s="1"/>
  <c r="G25" i="28"/>
  <c r="G26" i="28" s="1"/>
  <c r="EN25" i="28"/>
  <c r="EN26" i="28" s="1"/>
  <c r="DX25" i="28"/>
  <c r="DX26" i="28" s="1"/>
  <c r="DH25" i="28"/>
  <c r="DH26" i="28" s="1"/>
  <c r="CR25" i="28"/>
  <c r="CR26" i="28" s="1"/>
  <c r="CB25" i="28"/>
  <c r="CB26" i="28" s="1"/>
  <c r="BL25" i="28"/>
  <c r="BL26" i="28" s="1"/>
  <c r="AV25" i="28"/>
  <c r="AV26" i="28" s="1"/>
  <c r="AF25" i="28"/>
  <c r="AF26" i="28" s="1"/>
  <c r="P25" i="28"/>
  <c r="P26" i="28" s="1"/>
  <c r="EY25" i="28"/>
  <c r="EY26" i="28" s="1"/>
  <c r="EI25" i="28"/>
  <c r="EI26" i="28" s="1"/>
  <c r="DS25" i="28"/>
  <c r="DS26" i="28" s="1"/>
  <c r="DC25" i="28"/>
  <c r="DC26" i="28" s="1"/>
  <c r="CM25" i="28"/>
  <c r="CM26" i="28" s="1"/>
  <c r="BW25" i="28"/>
  <c r="BW26" i="28" s="1"/>
  <c r="BG25" i="28"/>
  <c r="BG26" i="28" s="1"/>
  <c r="AQ25" i="28"/>
  <c r="AQ26" i="28" s="1"/>
  <c r="AA25" i="28"/>
  <c r="AA26" i="28" s="1"/>
  <c r="L25" i="28"/>
  <c r="L26" i="28" s="1"/>
  <c r="CN25" i="28"/>
  <c r="CN26" i="28" s="1"/>
  <c r="CI25" i="28"/>
  <c r="CI26" i="28" s="1"/>
  <c r="CC25" i="28"/>
  <c r="CC26" i="28" s="1"/>
  <c r="BX25" i="28"/>
  <c r="BX26" i="28" s="1"/>
  <c r="BS25" i="28"/>
  <c r="BS26" i="28" s="1"/>
  <c r="BM25" i="28"/>
  <c r="BM26" i="28" s="1"/>
  <c r="BH25" i="28"/>
  <c r="BH26" i="28" s="1"/>
  <c r="BC25" i="28"/>
  <c r="BC26" i="28" s="1"/>
  <c r="AW25" i="28"/>
  <c r="AW26" i="28" s="1"/>
  <c r="AR25" i="28"/>
  <c r="AR26" i="28" s="1"/>
  <c r="AM25" i="28"/>
  <c r="AM26" i="28" s="1"/>
  <c r="AG25" i="28"/>
  <c r="AG26" i="28" s="1"/>
  <c r="AB25" i="28"/>
  <c r="AB26" i="28" s="1"/>
  <c r="W25" i="28"/>
  <c r="W26" i="28" s="1"/>
  <c r="Q25" i="28"/>
  <c r="Q26" i="28" s="1"/>
  <c r="M25" i="28"/>
  <c r="M26" i="28" s="1"/>
  <c r="I25" i="28"/>
  <c r="I26" i="28" s="1"/>
  <c r="AV28" i="28"/>
  <c r="AV31" i="28" s="1"/>
  <c r="ES25" i="28"/>
  <c r="ES26" i="28" s="1"/>
  <c r="EC25" i="28"/>
  <c r="EC26" i="28" s="1"/>
  <c r="DM25" i="28"/>
  <c r="DM26" i="28" s="1"/>
  <c r="CW25" i="28"/>
  <c r="CW26" i="28" s="1"/>
  <c r="CG25" i="28"/>
  <c r="CG26" i="28" s="1"/>
  <c r="BQ25" i="28"/>
  <c r="BQ26" i="28" s="1"/>
  <c r="BA25" i="28"/>
  <c r="BA26" i="28" s="1"/>
  <c r="AK25" i="28"/>
  <c r="AK26" i="28" s="1"/>
  <c r="U25" i="28"/>
  <c r="U26" i="28" s="1"/>
  <c r="H25" i="28"/>
  <c r="H26" i="28" s="1"/>
  <c r="EV11" i="28"/>
  <c r="EV15" i="28" s="1"/>
  <c r="EV19" i="28" s="1"/>
  <c r="EF11" i="28"/>
  <c r="EF15" i="28" s="1"/>
  <c r="EF19" i="28" s="1"/>
  <c r="DP11" i="28"/>
  <c r="DP15" i="28" s="1"/>
  <c r="DP19" i="28" s="1"/>
  <c r="CZ11" i="28"/>
  <c r="CZ15" i="28" s="1"/>
  <c r="CZ19" i="28" s="1"/>
  <c r="CF11" i="28"/>
  <c r="CF15" i="28" s="1"/>
  <c r="AZ11" i="28"/>
  <c r="AZ15" i="28" s="1"/>
  <c r="AI19" i="28"/>
  <c r="AU19" i="28"/>
  <c r="EZ25" i="28"/>
  <c r="EZ26" i="28" s="1"/>
  <c r="CH70" i="28"/>
  <c r="CH74" i="28" s="1"/>
  <c r="AL91" i="28"/>
  <c r="AL90" i="28"/>
  <c r="AL89" i="28"/>
  <c r="AL88" i="28"/>
  <c r="AT91" i="28"/>
  <c r="AT90" i="28"/>
  <c r="AT89" i="28"/>
  <c r="AT88" i="28"/>
  <c r="AD91" i="28"/>
  <c r="AD90" i="28"/>
  <c r="AD88" i="28"/>
  <c r="AD89" i="28"/>
  <c r="W91" i="28"/>
  <c r="W90" i="28"/>
  <c r="W89" i="28"/>
  <c r="W88" i="28"/>
  <c r="BC90" i="28"/>
  <c r="BC89" i="28"/>
  <c r="BC88" i="28"/>
  <c r="BC91" i="28"/>
  <c r="J90" i="28"/>
  <c r="J91" i="28"/>
  <c r="J89" i="28"/>
  <c r="J88" i="28"/>
  <c r="AP91" i="28"/>
  <c r="AP90" i="28"/>
  <c r="AP89" i="28"/>
  <c r="AP88" i="28"/>
  <c r="BV91" i="28"/>
  <c r="BV90" i="28"/>
  <c r="BV89" i="28"/>
  <c r="BV88" i="28"/>
  <c r="AA91" i="28"/>
  <c r="AA90" i="28"/>
  <c r="AA89" i="28"/>
  <c r="AA88" i="28"/>
  <c r="BG91" i="28"/>
  <c r="BG90" i="28"/>
  <c r="BG89" i="28"/>
  <c r="BG88" i="28"/>
  <c r="H91" i="28"/>
  <c r="H89" i="28"/>
  <c r="H88" i="28"/>
  <c r="H90" i="28"/>
  <c r="X91" i="28"/>
  <c r="X90" i="28"/>
  <c r="X89" i="28"/>
  <c r="X88" i="28"/>
  <c r="AN91" i="28"/>
  <c r="AN90" i="28"/>
  <c r="AN89" i="28"/>
  <c r="AN88" i="28"/>
  <c r="BD91" i="28"/>
  <c r="BD90" i="28"/>
  <c r="BD89" i="28"/>
  <c r="BD88" i="28"/>
  <c r="BT91" i="28"/>
  <c r="BT90" i="28"/>
  <c r="BT89" i="28"/>
  <c r="BT88" i="28"/>
  <c r="I91" i="28"/>
  <c r="I90" i="28"/>
  <c r="I89" i="28"/>
  <c r="I88" i="28"/>
  <c r="Y91" i="28"/>
  <c r="Y90" i="28"/>
  <c r="Y89" i="28"/>
  <c r="Y88" i="28"/>
  <c r="AO91" i="28"/>
  <c r="AO90" i="28"/>
  <c r="AO89" i="28"/>
  <c r="AO88" i="28"/>
  <c r="BE91" i="28"/>
  <c r="BE90" i="28"/>
  <c r="BE89" i="28"/>
  <c r="BE88" i="28"/>
  <c r="BU91" i="28"/>
  <c r="BU90" i="28"/>
  <c r="BU89" i="28"/>
  <c r="BU88" i="28"/>
  <c r="ER25" i="28"/>
  <c r="ER26" i="28" s="1"/>
  <c r="DW25" i="28"/>
  <c r="DW26" i="28" s="1"/>
  <c r="DA25" i="28"/>
  <c r="DA26" i="28" s="1"/>
  <c r="CF25" i="28"/>
  <c r="CF26" i="28" s="1"/>
  <c r="ET11" i="28"/>
  <c r="ET15" i="28" s="1"/>
  <c r="ET19" i="28" s="1"/>
  <c r="ED11" i="28"/>
  <c r="ED15" i="28" s="1"/>
  <c r="ED19" i="28" s="1"/>
  <c r="DN11" i="28"/>
  <c r="DN15" i="28" s="1"/>
  <c r="DN19" i="28" s="1"/>
  <c r="CX11" i="28"/>
  <c r="CX15" i="28" s="1"/>
  <c r="CX19" i="28" s="1"/>
  <c r="CH11" i="28"/>
  <c r="CH15" i="28" s="1"/>
  <c r="BR11" i="28"/>
  <c r="BR15" i="28" s="1"/>
  <c r="BR19" i="28" s="1"/>
  <c r="BB11" i="28"/>
  <c r="BB15" i="28" s="1"/>
  <c r="AL11" i="28"/>
  <c r="AL15" i="28" s="1"/>
  <c r="AL19" i="28" s="1"/>
  <c r="V11" i="28"/>
  <c r="V15" i="28" s="1"/>
  <c r="FA25" i="28"/>
  <c r="FA26" i="28" s="1"/>
  <c r="EF25" i="28"/>
  <c r="EF26" i="28" s="1"/>
  <c r="DK25" i="28"/>
  <c r="DK26" i="28" s="1"/>
  <c r="CO25" i="28"/>
  <c r="CO26" i="28" s="1"/>
  <c r="BT25" i="28"/>
  <c r="BT26" i="28" s="1"/>
  <c r="AY25" i="28"/>
  <c r="AY26" i="28" s="1"/>
  <c r="AC25" i="28"/>
  <c r="AC26" i="28" s="1"/>
  <c r="J25" i="28"/>
  <c r="J26" i="28" s="1"/>
  <c r="AD25" i="28"/>
  <c r="AD26" i="28" s="1"/>
  <c r="AT25" i="28"/>
  <c r="AT26" i="28" s="1"/>
  <c r="BJ25" i="28"/>
  <c r="BJ26" i="28" s="1"/>
  <c r="BZ25" i="28"/>
  <c r="BZ26" i="28" s="1"/>
  <c r="CP25" i="28"/>
  <c r="CP26" i="28" s="1"/>
  <c r="DF25" i="28"/>
  <c r="DF26" i="28" s="1"/>
  <c r="DV25" i="28"/>
  <c r="DV26" i="28" s="1"/>
  <c r="EL25" i="28"/>
  <c r="EL26" i="28" s="1"/>
  <c r="FB25" i="28"/>
  <c r="FB26" i="28" s="1"/>
  <c r="EO11" i="28"/>
  <c r="EO15" i="28" s="1"/>
  <c r="EO19" i="28" s="1"/>
  <c r="DY11" i="28"/>
  <c r="DY15" i="28" s="1"/>
  <c r="DY19" i="28" s="1"/>
  <c r="DI11" i="28"/>
  <c r="DI15" i="28" s="1"/>
  <c r="DI19" i="28" s="1"/>
  <c r="CS11" i="28"/>
  <c r="CS15" i="28" s="1"/>
  <c r="CS19" i="28" s="1"/>
  <c r="CC11" i="28"/>
  <c r="CC15" i="28" s="1"/>
  <c r="CC19" i="28" s="1"/>
  <c r="BM11" i="28"/>
  <c r="BM15" i="28" s="1"/>
  <c r="AW11" i="28"/>
  <c r="AW15" i="28" s="1"/>
  <c r="AW19" i="28" s="1"/>
  <c r="AG11" i="28"/>
  <c r="AG15" i="28" s="1"/>
  <c r="AG19" i="28" s="1"/>
  <c r="Q11" i="28"/>
  <c r="Q15" i="28" s="1"/>
  <c r="CB11" i="28"/>
  <c r="CB15" i="28" s="1"/>
  <c r="CB19" i="28" s="1"/>
  <c r="AV11" i="28"/>
  <c r="AV15" i="28" s="1"/>
  <c r="AV19" i="28" s="1"/>
  <c r="EU25" i="28"/>
  <c r="EU26" i="28" s="1"/>
  <c r="DY25" i="28"/>
  <c r="DY26" i="28" s="1"/>
  <c r="DD25" i="28"/>
  <c r="DD26" i="28" s="1"/>
  <c r="AR19" i="28"/>
  <c r="L19" i="28"/>
  <c r="ER11" i="28"/>
  <c r="ER15" i="28" s="1"/>
  <c r="ER19" i="28" s="1"/>
  <c r="EB11" i="28"/>
  <c r="EB15" i="28" s="1"/>
  <c r="EB19" i="28" s="1"/>
  <c r="DL11" i="28"/>
  <c r="DL15" i="28" s="1"/>
  <c r="DL19" i="28" s="1"/>
  <c r="CV11" i="28"/>
  <c r="CV15" i="28" s="1"/>
  <c r="CV19" i="28" s="1"/>
  <c r="BX11" i="28"/>
  <c r="BX15" i="28" s="1"/>
  <c r="BX19" i="28" s="1"/>
  <c r="AM19" i="28"/>
  <c r="AE19" i="28"/>
  <c r="G91" i="28"/>
  <c r="G89" i="28"/>
  <c r="H93" i="28" s="1"/>
  <c r="H92" i="28"/>
  <c r="G90" i="28"/>
  <c r="H94" i="28" s="1"/>
  <c r="I94" i="28" s="1"/>
  <c r="BS91" i="28"/>
  <c r="BS90" i="28"/>
  <c r="BS89" i="28"/>
  <c r="BS88" i="28"/>
  <c r="BF91" i="28"/>
  <c r="BF90" i="28"/>
  <c r="BF89" i="28"/>
  <c r="BF88" i="28"/>
  <c r="AQ91" i="28"/>
  <c r="AQ90" i="28"/>
  <c r="AQ89" i="28"/>
  <c r="AQ88" i="28"/>
  <c r="P91" i="28"/>
  <c r="P90" i="28"/>
  <c r="P89" i="28"/>
  <c r="P88" i="28"/>
  <c r="AF91" i="28"/>
  <c r="AF90" i="28"/>
  <c r="AF89" i="28"/>
  <c r="AF88" i="28"/>
  <c r="BL91" i="28"/>
  <c r="BL90" i="28"/>
  <c r="BL89" i="28"/>
  <c r="BL88" i="28"/>
  <c r="AG91" i="28"/>
  <c r="AG90" i="28"/>
  <c r="AG89" i="28"/>
  <c r="AG88" i="28"/>
  <c r="AW91" i="28"/>
  <c r="AW90" i="28"/>
  <c r="AW89" i="28"/>
  <c r="AW88" i="28"/>
  <c r="CC91" i="28"/>
  <c r="CC90" i="28"/>
  <c r="CC89" i="28"/>
  <c r="CC88" i="28"/>
  <c r="DL32" i="28"/>
  <c r="DV11" i="28"/>
  <c r="DV15" i="28" s="1"/>
  <c r="DV19" i="28" s="1"/>
  <c r="CP11" i="28"/>
  <c r="CP15" i="28" s="1"/>
  <c r="CP19" i="28" s="1"/>
  <c r="BJ11" i="28"/>
  <c r="BJ15" i="28" s="1"/>
  <c r="AD11" i="28"/>
  <c r="AD15" i="28" s="1"/>
  <c r="AD19" i="28" s="1"/>
  <c r="N11" i="28"/>
  <c r="N15" i="28" s="1"/>
  <c r="DU35" i="28"/>
  <c r="CE34" i="28"/>
  <c r="BI34" i="28"/>
  <c r="BB33" i="28"/>
  <c r="CX34" i="28"/>
  <c r="EW11" i="28"/>
  <c r="EW15" i="28" s="1"/>
  <c r="EW19" i="28" s="1"/>
  <c r="DQ11" i="28"/>
  <c r="DQ15" i="28" s="1"/>
  <c r="DQ19" i="28" s="1"/>
  <c r="DA11" i="28"/>
  <c r="DA15" i="28" s="1"/>
  <c r="DA19" i="28" s="1"/>
  <c r="CK11" i="28"/>
  <c r="CK15" i="28" s="1"/>
  <c r="CK19" i="28" s="1"/>
  <c r="BU11" i="28"/>
  <c r="BU15" i="28" s="1"/>
  <c r="AO11" i="28"/>
  <c r="AO15" i="28" s="1"/>
  <c r="Y11" i="28"/>
  <c r="Y15" i="28" s="1"/>
  <c r="I11" i="28"/>
  <c r="I15" i="28" s="1"/>
  <c r="BL11" i="28"/>
  <c r="BL15" i="28" s="1"/>
  <c r="CS33" i="28"/>
  <c r="CS34" i="28"/>
  <c r="CS35" i="28"/>
  <c r="CS32" i="28"/>
  <c r="EZ11" i="28"/>
  <c r="EZ15" i="28" s="1"/>
  <c r="EZ19" i="28" s="1"/>
  <c r="EJ11" i="28"/>
  <c r="EJ15" i="28" s="1"/>
  <c r="EJ19" i="28" s="1"/>
  <c r="DD11" i="28"/>
  <c r="DD15" i="28" s="1"/>
  <c r="DD19" i="28" s="1"/>
  <c r="CN11" i="28"/>
  <c r="CN15" i="28" s="1"/>
  <c r="CN19" i="28" s="1"/>
  <c r="BH11" i="28"/>
  <c r="BH15" i="28" s="1"/>
  <c r="BH19" i="28" s="1"/>
  <c r="BK19" i="28"/>
  <c r="EB33" i="28"/>
  <c r="DR11" i="28"/>
  <c r="DR15" i="28" s="1"/>
  <c r="DR19" i="28" s="1"/>
  <c r="DB11" i="28"/>
  <c r="DB15" i="28" s="1"/>
  <c r="DB19" i="28" s="1"/>
  <c r="BV11" i="28"/>
  <c r="BV15" i="28" s="1"/>
  <c r="BV19" i="28" s="1"/>
  <c r="AP11" i="28"/>
  <c r="AP15" i="28" s="1"/>
  <c r="AP19" i="28" s="1"/>
  <c r="J11" i="28"/>
  <c r="J15" i="28" s="1"/>
  <c r="AP35" i="28"/>
  <c r="EH32" i="28"/>
  <c r="ES11" i="28"/>
  <c r="ES15" i="28" s="1"/>
  <c r="ES19" i="28" s="1"/>
  <c r="DM11" i="28"/>
  <c r="DM15" i="28" s="1"/>
  <c r="DM19" i="28" s="1"/>
  <c r="CG11" i="28"/>
  <c r="CG15" i="28" s="1"/>
  <c r="CG19" i="28" s="1"/>
  <c r="BQ11" i="28"/>
  <c r="BQ15" i="28" s="1"/>
  <c r="AK11" i="28"/>
  <c r="AK15" i="28" s="1"/>
  <c r="AK19" i="28" s="1"/>
  <c r="BD11" i="28"/>
  <c r="BD15" i="28" s="1"/>
  <c r="EE34" i="28"/>
  <c r="BR91" i="28"/>
  <c r="BR90" i="28"/>
  <c r="BR89" i="28"/>
  <c r="BR88" i="28"/>
  <c r="CH91" i="28"/>
  <c r="CH90" i="28"/>
  <c r="CH89" i="28"/>
  <c r="CH88" i="28"/>
  <c r="BZ91" i="28"/>
  <c r="BZ90" i="28"/>
  <c r="BZ89" i="28"/>
  <c r="BZ88" i="28"/>
  <c r="BJ91" i="28"/>
  <c r="BJ90" i="28"/>
  <c r="BJ88" i="28"/>
  <c r="BJ89" i="28"/>
  <c r="AE89" i="28"/>
  <c r="AE88" i="28"/>
  <c r="AE91" i="28"/>
  <c r="AE90" i="28"/>
  <c r="BK91" i="28"/>
  <c r="BK89" i="28"/>
  <c r="BK88" i="28"/>
  <c r="BK90" i="28"/>
  <c r="R89" i="28"/>
  <c r="R88" i="28"/>
  <c r="R91" i="28"/>
  <c r="R90" i="28"/>
  <c r="AX91" i="28"/>
  <c r="AX89" i="28"/>
  <c r="AX88" i="28"/>
  <c r="AX90" i="28"/>
  <c r="CD91" i="28"/>
  <c r="CD89" i="28"/>
  <c r="CD88" i="28"/>
  <c r="CD90" i="28"/>
  <c r="AI91" i="28"/>
  <c r="AI90" i="28"/>
  <c r="AI89" i="28"/>
  <c r="AI88" i="28"/>
  <c r="BO91" i="28"/>
  <c r="BO90" i="28"/>
  <c r="BO89" i="28"/>
  <c r="BO88" i="28"/>
  <c r="L91" i="28"/>
  <c r="L89" i="28"/>
  <c r="L88" i="28"/>
  <c r="L90" i="28"/>
  <c r="AB91" i="28"/>
  <c r="AB90" i="28"/>
  <c r="AB89" i="28"/>
  <c r="AB88" i="28"/>
  <c r="AR91" i="28"/>
  <c r="AR90" i="28"/>
  <c r="AR89" i="28"/>
  <c r="AR88" i="28"/>
  <c r="BH91" i="28"/>
  <c r="BH90" i="28"/>
  <c r="BH89" i="28"/>
  <c r="BH88" i="28"/>
  <c r="BX91" i="28"/>
  <c r="BX90" i="28"/>
  <c r="BX89" i="28"/>
  <c r="BX88" i="28"/>
  <c r="M91" i="28"/>
  <c r="M90" i="28"/>
  <c r="M89" i="28"/>
  <c r="M88" i="28"/>
  <c r="AC91" i="28"/>
  <c r="AC90" i="28"/>
  <c r="AC89" i="28"/>
  <c r="AC88" i="28"/>
  <c r="AS91" i="28"/>
  <c r="AS90" i="28"/>
  <c r="AS89" i="28"/>
  <c r="AS88" i="28"/>
  <c r="BI91" i="28"/>
  <c r="BI90" i="28"/>
  <c r="BI89" i="28"/>
  <c r="BI88" i="28"/>
  <c r="BY91" i="28"/>
  <c r="BY90" i="28"/>
  <c r="BY89" i="28"/>
  <c r="BY88" i="28"/>
  <c r="F52" i="28"/>
  <c r="EM25" i="28"/>
  <c r="EM26" i="28" s="1"/>
  <c r="DQ25" i="28"/>
  <c r="DQ26" i="28" s="1"/>
  <c r="CV25" i="28"/>
  <c r="CV26" i="28" s="1"/>
  <c r="CA25" i="28"/>
  <c r="CA26" i="28" s="1"/>
  <c r="EP11" i="28"/>
  <c r="EP15" i="28" s="1"/>
  <c r="EP19" i="28" s="1"/>
  <c r="DZ11" i="28"/>
  <c r="DZ15" i="28" s="1"/>
  <c r="DZ19" i="28" s="1"/>
  <c r="DJ11" i="28"/>
  <c r="DJ15" i="28" s="1"/>
  <c r="DJ19" i="28" s="1"/>
  <c r="CT11" i="28"/>
  <c r="CT15" i="28" s="1"/>
  <c r="CT19" i="28" s="1"/>
  <c r="CD11" i="28"/>
  <c r="CD15" i="28" s="1"/>
  <c r="CD19" i="28" s="1"/>
  <c r="BN11" i="28"/>
  <c r="BN15" i="28" s="1"/>
  <c r="BN19" i="28" s="1"/>
  <c r="AX11" i="28"/>
  <c r="AX15" i="28" s="1"/>
  <c r="AX19" i="28" s="1"/>
  <c r="AH11" i="28"/>
  <c r="AH15" i="28" s="1"/>
  <c r="AH19" i="28" s="1"/>
  <c r="R11" i="28"/>
  <c r="R15" i="28" s="1"/>
  <c r="R19" i="28" s="1"/>
  <c r="EV25" i="28"/>
  <c r="EV26" i="28" s="1"/>
  <c r="EA25" i="28"/>
  <c r="EA26" i="28" s="1"/>
  <c r="DE25" i="28"/>
  <c r="DE26" i="28" s="1"/>
  <c r="CJ25" i="28"/>
  <c r="CJ26" i="28" s="1"/>
  <c r="BO25" i="28"/>
  <c r="BO26" i="28" s="1"/>
  <c r="AS25" i="28"/>
  <c r="AS26" i="28" s="1"/>
  <c r="X25" i="28"/>
  <c r="X26" i="28" s="1"/>
  <c r="R25" i="28"/>
  <c r="R26" i="28" s="1"/>
  <c r="AH25" i="28"/>
  <c r="AH26" i="28" s="1"/>
  <c r="AX25" i="28"/>
  <c r="AX26" i="28" s="1"/>
  <c r="BN25" i="28"/>
  <c r="BN26" i="28" s="1"/>
  <c r="CD25" i="28"/>
  <c r="CD26" i="28" s="1"/>
  <c r="CT25" i="28"/>
  <c r="CT26" i="28" s="1"/>
  <c r="DJ25" i="28"/>
  <c r="DJ26" i="28" s="1"/>
  <c r="DZ25" i="28"/>
  <c r="DZ26" i="28" s="1"/>
  <c r="EP25" i="28"/>
  <c r="EP26" i="28" s="1"/>
  <c r="FA11" i="28"/>
  <c r="FA15" i="28" s="1"/>
  <c r="FA19" i="28" s="1"/>
  <c r="EK11" i="28"/>
  <c r="EK15" i="28" s="1"/>
  <c r="EK19" i="28" s="1"/>
  <c r="DU11" i="28"/>
  <c r="DU15" i="28" s="1"/>
  <c r="DU19" i="28" s="1"/>
  <c r="DE11" i="28"/>
  <c r="DE15" i="28" s="1"/>
  <c r="DE19" i="28" s="1"/>
  <c r="CO11" i="28"/>
  <c r="CO15" i="28" s="1"/>
  <c r="CO19" i="28" s="1"/>
  <c r="BY11" i="28"/>
  <c r="BY15" i="28" s="1"/>
  <c r="BY19" i="28" s="1"/>
  <c r="BI11" i="28"/>
  <c r="BI15" i="28" s="1"/>
  <c r="BI19" i="28" s="1"/>
  <c r="AS11" i="28"/>
  <c r="AS15" i="28" s="1"/>
  <c r="AC11" i="28"/>
  <c r="AC15" i="28" s="1"/>
  <c r="M11" i="28"/>
  <c r="M15" i="28" s="1"/>
  <c r="M19" i="28" s="1"/>
  <c r="BT11" i="28"/>
  <c r="BT15" i="28" s="1"/>
  <c r="BT19" i="28" s="1"/>
  <c r="EO25" i="28"/>
  <c r="EO26" i="28" s="1"/>
  <c r="DT25" i="28"/>
  <c r="DT26" i="28" s="1"/>
  <c r="CY25" i="28"/>
  <c r="CY26" i="28" s="1"/>
  <c r="H19" i="28"/>
  <c r="EN11" i="28"/>
  <c r="EN15" i="28" s="1"/>
  <c r="EN19" i="28" s="1"/>
  <c r="DX11" i="28"/>
  <c r="DX15" i="28" s="1"/>
  <c r="DX19" i="28" s="1"/>
  <c r="DH11" i="28"/>
  <c r="DH15" i="28" s="1"/>
  <c r="DH19" i="28" s="1"/>
  <c r="CR11" i="28"/>
  <c r="CR15" i="28" s="1"/>
  <c r="CR19" i="28" s="1"/>
  <c r="BP11" i="28"/>
  <c r="BP15" i="28" s="1"/>
  <c r="AQ19" i="28"/>
  <c r="O19" i="28"/>
  <c r="AA19" i="28"/>
  <c r="EK35" i="28" l="1"/>
  <c r="EX34" i="28"/>
  <c r="EQ35" i="28"/>
  <c r="J19" i="28"/>
  <c r="AL34" i="28"/>
  <c r="BF34" i="28"/>
  <c r="I19" i="28"/>
  <c r="DN34" i="28"/>
  <c r="AN33" i="28"/>
  <c r="DI34" i="28"/>
  <c r="AI34" i="28"/>
  <c r="S19" i="28"/>
  <c r="BP19" i="28"/>
  <c r="AS19" i="28"/>
  <c r="BL19" i="28"/>
  <c r="BU19" i="28"/>
  <c r="T19" i="28"/>
  <c r="V19" i="28"/>
  <c r="Y19" i="28"/>
  <c r="BJ19" i="28"/>
  <c r="Q19" i="28"/>
  <c r="BB19" i="28"/>
  <c r="AC19" i="28"/>
  <c r="BD19" i="28"/>
  <c r="CE33" i="28"/>
  <c r="FC34" i="28"/>
  <c r="I93" i="28"/>
  <c r="J93" i="28" s="1"/>
  <c r="K93" i="28" s="1"/>
  <c r="L93" i="28" s="1"/>
  <c r="BZ19" i="28"/>
  <c r="N35" i="28"/>
  <c r="CK35" i="28"/>
  <c r="AO19" i="28"/>
  <c r="CH34" i="28"/>
  <c r="BM19" i="28"/>
  <c r="AZ19" i="28"/>
  <c r="DR34" i="28"/>
  <c r="BY34" i="28"/>
  <c r="EW32" i="28"/>
  <c r="G19" i="28"/>
  <c r="BQ19" i="28"/>
  <c r="EH33" i="28"/>
  <c r="N34" i="28"/>
  <c r="CK34" i="28"/>
  <c r="CH32" i="28"/>
  <c r="N19" i="28"/>
  <c r="J94" i="28"/>
  <c r="K94" i="28" s="1"/>
  <c r="L94" i="28" s="1"/>
  <c r="CF19" i="28"/>
  <c r="DR33" i="28"/>
  <c r="BY32" i="28"/>
  <c r="EW35" i="28"/>
  <c r="W19" i="28"/>
  <c r="AF19" i="28"/>
  <c r="DB35" i="28"/>
  <c r="BV33" i="28"/>
  <c r="CU34" i="28"/>
  <c r="DO33" i="28"/>
  <c r="ET32" i="28"/>
  <c r="ED35" i="28"/>
  <c r="CQ32" i="28"/>
  <c r="BR33" i="28"/>
  <c r="BU35" i="28"/>
  <c r="S33" i="28"/>
  <c r="DO35" i="28"/>
  <c r="S34" i="28"/>
  <c r="CQ35" i="28"/>
  <c r="BV35" i="28"/>
  <c r="ET35" i="28"/>
  <c r="V35" i="28"/>
  <c r="BU34" i="28"/>
  <c r="Z35" i="28"/>
  <c r="ED34" i="28"/>
  <c r="G16" i="28"/>
  <c r="CL34" i="28"/>
  <c r="EG32" i="28"/>
  <c r="BD34" i="28"/>
  <c r="EJ33" i="28"/>
  <c r="EB35" i="28"/>
  <c r="BB32" i="28"/>
  <c r="EE33" i="28"/>
  <c r="BD33" i="28"/>
  <c r="BB35" i="28"/>
  <c r="DB34" i="28"/>
  <c r="EB34" i="28"/>
  <c r="CX32" i="28"/>
  <c r="BI32" i="28"/>
  <c r="DU33" i="28"/>
  <c r="CL33" i="28"/>
  <c r="EG34" i="28"/>
  <c r="EE32" i="28"/>
  <c r="DB33" i="28"/>
  <c r="BD32" i="28"/>
  <c r="CU32" i="28"/>
  <c r="CX33" i="28"/>
  <c r="BB34" i="28"/>
  <c r="V32" i="28"/>
  <c r="BI35" i="28"/>
  <c r="DU34" i="28"/>
  <c r="DP35" i="28"/>
  <c r="CL32" i="28"/>
  <c r="EG33" i="28"/>
  <c r="DG34" i="28"/>
  <c r="CZ35" i="28"/>
  <c r="FC32" i="28"/>
  <c r="AL32" i="28"/>
  <c r="DI33" i="28"/>
  <c r="EX33" i="28"/>
  <c r="BF33" i="28"/>
  <c r="EJ32" i="28"/>
  <c r="G54" i="28"/>
  <c r="B6" i="28" s="1"/>
  <c r="EH35" i="28"/>
  <c r="AP33" i="28"/>
  <c r="N33" i="28"/>
  <c r="EK34" i="28"/>
  <c r="CK33" i="28"/>
  <c r="DN33" i="28"/>
  <c r="CH33" i="28"/>
  <c r="AL33" i="28"/>
  <c r="AN35" i="28"/>
  <c r="CE32" i="28"/>
  <c r="DL34" i="28"/>
  <c r="FC35" i="28"/>
  <c r="DI32" i="28"/>
  <c r="EX32" i="28"/>
  <c r="DR32" i="28"/>
  <c r="BF32" i="28"/>
  <c r="AI32" i="28"/>
  <c r="BY35" i="28"/>
  <c r="EW34" i="28"/>
  <c r="EJ35" i="28"/>
  <c r="ED32" i="28"/>
  <c r="S32" i="28"/>
  <c r="EQ33" i="28"/>
  <c r="CQ34" i="28"/>
  <c r="AP34" i="28"/>
  <c r="EK33" i="28"/>
  <c r="DN32" i="28"/>
  <c r="AN32" i="28"/>
  <c r="DL33" i="28"/>
  <c r="AI33" i="28"/>
  <c r="EQ34" i="28"/>
  <c r="EB32" i="28"/>
  <c r="M93" i="28"/>
  <c r="N93" i="28" s="1"/>
  <c r="O93" i="28" s="1"/>
  <c r="P93" i="28" s="1"/>
  <c r="Q93" i="28" s="1"/>
  <c r="R93" i="28" s="1"/>
  <c r="S93" i="28" s="1"/>
  <c r="T93" i="28" s="1"/>
  <c r="U93" i="28" s="1"/>
  <c r="V93" i="28" s="1"/>
  <c r="W93" i="28" s="1"/>
  <c r="X93" i="28" s="1"/>
  <c r="Y93" i="28" s="1"/>
  <c r="Z93" i="28" s="1"/>
  <c r="AA93" i="28" s="1"/>
  <c r="AB93" i="28" s="1"/>
  <c r="AC93" i="28" s="1"/>
  <c r="AD93" i="28" s="1"/>
  <c r="AE93" i="28" s="1"/>
  <c r="AF93" i="28" s="1"/>
  <c r="AG93" i="28" s="1"/>
  <c r="AH93" i="28" s="1"/>
  <c r="AI93" i="28" s="1"/>
  <c r="AJ93" i="28" s="1"/>
  <c r="AK93" i="28" s="1"/>
  <c r="AL93" i="28" s="1"/>
  <c r="AM93" i="28" s="1"/>
  <c r="AN93" i="28" s="1"/>
  <c r="AO93" i="28" s="1"/>
  <c r="AP93" i="28" s="1"/>
  <c r="AQ93" i="28" s="1"/>
  <c r="AR93" i="28" s="1"/>
  <c r="AS93" i="28" s="1"/>
  <c r="AT93" i="28" s="1"/>
  <c r="AU93" i="28" s="1"/>
  <c r="AV93" i="28" s="1"/>
  <c r="AW93" i="28" s="1"/>
  <c r="AX93" i="28" s="1"/>
  <c r="AY93" i="28" s="1"/>
  <c r="AZ93" i="28" s="1"/>
  <c r="BA93" i="28" s="1"/>
  <c r="BB93" i="28" s="1"/>
  <c r="BC93" i="28" s="1"/>
  <c r="BD93" i="28" s="1"/>
  <c r="BE93" i="28" s="1"/>
  <c r="BF93" i="28" s="1"/>
  <c r="BG93" i="28" s="1"/>
  <c r="BH93" i="28" s="1"/>
  <c r="BI93" i="28" s="1"/>
  <c r="BJ93" i="28" s="1"/>
  <c r="BK93" i="28" s="1"/>
  <c r="BL93" i="28" s="1"/>
  <c r="BM93" i="28" s="1"/>
  <c r="BN93" i="28" s="1"/>
  <c r="BO93" i="28" s="1"/>
  <c r="BP93" i="28" s="1"/>
  <c r="BQ93" i="28" s="1"/>
  <c r="BR93" i="28" s="1"/>
  <c r="BS93" i="28" s="1"/>
  <c r="BT93" i="28" s="1"/>
  <c r="BU93" i="28" s="1"/>
  <c r="BV93" i="28" s="1"/>
  <c r="BW93" i="28" s="1"/>
  <c r="BX93" i="28" s="1"/>
  <c r="BY93" i="28" s="1"/>
  <c r="BZ93" i="28" s="1"/>
  <c r="CA93" i="28" s="1"/>
  <c r="CB93" i="28" s="1"/>
  <c r="CC93" i="28" s="1"/>
  <c r="CD93" i="28" s="1"/>
  <c r="CE93" i="28" s="1"/>
  <c r="CF93" i="28" s="1"/>
  <c r="CG93" i="28" s="1"/>
  <c r="CH93" i="28" s="1"/>
  <c r="CH19" i="28"/>
  <c r="BV32" i="28"/>
  <c r="CU35" i="28"/>
  <c r="DO32" i="28"/>
  <c r="ET33" i="28"/>
  <c r="V33" i="28"/>
  <c r="BU33" i="28"/>
  <c r="Z34" i="28"/>
  <c r="DG33" i="28"/>
  <c r="CZ34" i="28"/>
  <c r="BR35" i="28"/>
  <c r="Z33" i="28"/>
  <c r="DG35" i="28"/>
  <c r="CZ33" i="28"/>
  <c r="DA40" i="30"/>
  <c r="DA41" i="30" s="1"/>
  <c r="DA43" i="30" s="1"/>
  <c r="DB36" i="30"/>
  <c r="AH32" i="28"/>
  <c r="AH35" i="28"/>
  <c r="AH34" i="28"/>
  <c r="AH33" i="28"/>
  <c r="EV34" i="28"/>
  <c r="EV35" i="28"/>
  <c r="EV32" i="28"/>
  <c r="EV33" i="28"/>
  <c r="BZ32" i="28"/>
  <c r="BZ33" i="28"/>
  <c r="BZ34" i="28"/>
  <c r="BZ35" i="28"/>
  <c r="AR34" i="28"/>
  <c r="AR35" i="28"/>
  <c r="AR32" i="28"/>
  <c r="AR33" i="28"/>
  <c r="L34" i="28"/>
  <c r="L35" i="28"/>
  <c r="L32" i="28"/>
  <c r="L33" i="28"/>
  <c r="EI35" i="28"/>
  <c r="EI34" i="28"/>
  <c r="EI32" i="28"/>
  <c r="EI33" i="28"/>
  <c r="CB34" i="28"/>
  <c r="CB35" i="28"/>
  <c r="CB33" i="28"/>
  <c r="CB32" i="28"/>
  <c r="T34" i="28"/>
  <c r="T33" i="28"/>
  <c r="T32" i="28"/>
  <c r="T35" i="28"/>
  <c r="BK35" i="28"/>
  <c r="BK33" i="28"/>
  <c r="BK34" i="28"/>
  <c r="BK32" i="28"/>
  <c r="DT34" i="28"/>
  <c r="DT35" i="28"/>
  <c r="DT32" i="28"/>
  <c r="DT33" i="28"/>
  <c r="EP32" i="28"/>
  <c r="EP35" i="28"/>
  <c r="EP33" i="28"/>
  <c r="EP34" i="28"/>
  <c r="CD32" i="28"/>
  <c r="CD35" i="28"/>
  <c r="CD33" i="28"/>
  <c r="CD34" i="28"/>
  <c r="R32" i="28"/>
  <c r="R35" i="28"/>
  <c r="R34" i="28"/>
  <c r="R33" i="28"/>
  <c r="CJ34" i="28"/>
  <c r="CJ35" i="28"/>
  <c r="CJ32" i="28"/>
  <c r="CJ33" i="28"/>
  <c r="DQ33" i="28"/>
  <c r="DQ34" i="28"/>
  <c r="DQ35" i="28"/>
  <c r="DQ32" i="28"/>
  <c r="DV32" i="28"/>
  <c r="DV33" i="28"/>
  <c r="DV34" i="28"/>
  <c r="DV35" i="28"/>
  <c r="BJ32" i="28"/>
  <c r="BJ33" i="28"/>
  <c r="BJ34" i="28"/>
  <c r="BJ35" i="28"/>
  <c r="AC33" i="28"/>
  <c r="AC35" i="28"/>
  <c r="AC32" i="28"/>
  <c r="AC34" i="28"/>
  <c r="DK35" i="28"/>
  <c r="DK32" i="28"/>
  <c r="DK33" i="28"/>
  <c r="DK34" i="28"/>
  <c r="ER34" i="28"/>
  <c r="ER33" i="28"/>
  <c r="ER32" i="28"/>
  <c r="ER35" i="28"/>
  <c r="EZ34" i="28"/>
  <c r="EZ35" i="28"/>
  <c r="EZ32" i="28"/>
  <c r="EZ33" i="28"/>
  <c r="BA33" i="28"/>
  <c r="BA34" i="28"/>
  <c r="BA35" i="28"/>
  <c r="BA32" i="28"/>
  <c r="DM33" i="28"/>
  <c r="DM34" i="28"/>
  <c r="DM35" i="28"/>
  <c r="DM32" i="28"/>
  <c r="I33" i="28"/>
  <c r="I34" i="28"/>
  <c r="I32" i="28"/>
  <c r="I35" i="28"/>
  <c r="AB34" i="28"/>
  <c r="AB35" i="28"/>
  <c r="AB32" i="28"/>
  <c r="AB33" i="28"/>
  <c r="AW33" i="28"/>
  <c r="AW34" i="28"/>
  <c r="AW35" i="28"/>
  <c r="AW32" i="28"/>
  <c r="BS35" i="28"/>
  <c r="BS32" i="28"/>
  <c r="BS33" i="28"/>
  <c r="BS34" i="28"/>
  <c r="CN34" i="28"/>
  <c r="CN35" i="28"/>
  <c r="CN32" i="28"/>
  <c r="CN33" i="28"/>
  <c r="AA35" i="28"/>
  <c r="AA34" i="28"/>
  <c r="AA33" i="28"/>
  <c r="AA32" i="28"/>
  <c r="CM35" i="28"/>
  <c r="CM34" i="28"/>
  <c r="CM32" i="28"/>
  <c r="CM33" i="28"/>
  <c r="EY35" i="28"/>
  <c r="EY34" i="28"/>
  <c r="EY32" i="28"/>
  <c r="EY33" i="28"/>
  <c r="AF34" i="28"/>
  <c r="AF35" i="28"/>
  <c r="AF32" i="28"/>
  <c r="AF33" i="28"/>
  <c r="CR34" i="28"/>
  <c r="CR35" i="28"/>
  <c r="CR32" i="28"/>
  <c r="CR33" i="28"/>
  <c r="G35" i="28"/>
  <c r="G32" i="28"/>
  <c r="H36" i="28" s="1"/>
  <c r="G34" i="28"/>
  <c r="H38" i="28" s="1"/>
  <c r="G33" i="28"/>
  <c r="H37" i="28" s="1"/>
  <c r="Y33" i="28"/>
  <c r="Y34" i="28"/>
  <c r="Y35" i="28"/>
  <c r="Y32" i="28"/>
  <c r="AU35" i="28"/>
  <c r="AU33" i="28"/>
  <c r="AU34" i="28"/>
  <c r="AU32" i="28"/>
  <c r="BP34" i="28"/>
  <c r="BP33" i="28"/>
  <c r="BP35" i="28"/>
  <c r="BP32" i="28"/>
  <c r="DP32" i="28"/>
  <c r="EL32" i="28"/>
  <c r="EL33" i="28"/>
  <c r="EL34" i="28"/>
  <c r="EL35" i="28"/>
  <c r="CO33" i="28"/>
  <c r="CO35" i="28"/>
  <c r="CO32" i="28"/>
  <c r="CO34" i="28"/>
  <c r="CW33" i="28"/>
  <c r="CW34" i="28"/>
  <c r="CW35" i="28"/>
  <c r="CW32" i="28"/>
  <c r="CI35" i="28"/>
  <c r="CI32" i="28"/>
  <c r="CI33" i="28"/>
  <c r="CI34" i="28"/>
  <c r="EO33" i="28"/>
  <c r="EO34" i="28"/>
  <c r="EO35" i="28"/>
  <c r="EO32" i="28"/>
  <c r="DZ32" i="28"/>
  <c r="DZ35" i="28"/>
  <c r="DZ33" i="28"/>
  <c r="DZ34" i="28"/>
  <c r="X34" i="28"/>
  <c r="X35" i="28"/>
  <c r="X32" i="28"/>
  <c r="X33" i="28"/>
  <c r="M94" i="28"/>
  <c r="N94" i="28" s="1"/>
  <c r="O94" i="28" s="1"/>
  <c r="P94" i="28" s="1"/>
  <c r="Q94" i="28" s="1"/>
  <c r="R94" i="28" s="1"/>
  <c r="S94" i="28" s="1"/>
  <c r="T94" i="28" s="1"/>
  <c r="U94" i="28" s="1"/>
  <c r="V94" i="28" s="1"/>
  <c r="W94" i="28" s="1"/>
  <c r="X94" i="28" s="1"/>
  <c r="Y94" i="28" s="1"/>
  <c r="Z94" i="28" s="1"/>
  <c r="AA94" i="28" s="1"/>
  <c r="AB94" i="28" s="1"/>
  <c r="AC94" i="28" s="1"/>
  <c r="AD94" i="28" s="1"/>
  <c r="AE94" i="28" s="1"/>
  <c r="AF94" i="28" s="1"/>
  <c r="AG94" i="28" s="1"/>
  <c r="AH94" i="28" s="1"/>
  <c r="AI94" i="28" s="1"/>
  <c r="AJ94" i="28" s="1"/>
  <c r="AK94" i="28" s="1"/>
  <c r="AL94" i="28" s="1"/>
  <c r="AM94" i="28" s="1"/>
  <c r="AN94" i="28" s="1"/>
  <c r="AO94" i="28" s="1"/>
  <c r="AP94" i="28" s="1"/>
  <c r="AQ94" i="28" s="1"/>
  <c r="AR94" i="28" s="1"/>
  <c r="AS94" i="28" s="1"/>
  <c r="AT94" i="28" s="1"/>
  <c r="AU94" i="28" s="1"/>
  <c r="AV94" i="28" s="1"/>
  <c r="AW94" i="28" s="1"/>
  <c r="AX94" i="28" s="1"/>
  <c r="AY94" i="28" s="1"/>
  <c r="AZ94" i="28" s="1"/>
  <c r="BA94" i="28" s="1"/>
  <c r="BB94" i="28" s="1"/>
  <c r="BC94" i="28" s="1"/>
  <c r="BD94" i="28" s="1"/>
  <c r="BE94" i="28" s="1"/>
  <c r="BF94" i="28" s="1"/>
  <c r="BG94" i="28" s="1"/>
  <c r="BH94" i="28" s="1"/>
  <c r="BI94" i="28" s="1"/>
  <c r="BJ94" i="28" s="1"/>
  <c r="BK94" i="28" s="1"/>
  <c r="BL94" i="28" s="1"/>
  <c r="BM94" i="28" s="1"/>
  <c r="BN94" i="28" s="1"/>
  <c r="BO94" i="28" s="1"/>
  <c r="BP94" i="28" s="1"/>
  <c r="BQ94" i="28" s="1"/>
  <c r="BR94" i="28" s="1"/>
  <c r="BS94" i="28" s="1"/>
  <c r="BT94" i="28" s="1"/>
  <c r="BU94" i="28" s="1"/>
  <c r="BV94" i="28" s="1"/>
  <c r="BW94" i="28" s="1"/>
  <c r="BX94" i="28" s="1"/>
  <c r="BY94" i="28" s="1"/>
  <c r="BZ94" i="28" s="1"/>
  <c r="CA94" i="28" s="1"/>
  <c r="CB94" i="28" s="1"/>
  <c r="CC94" i="28" s="1"/>
  <c r="CD94" i="28" s="1"/>
  <c r="CE94" i="28" s="1"/>
  <c r="CF94" i="28" s="1"/>
  <c r="CG94" i="28" s="1"/>
  <c r="CH94" i="28" s="1"/>
  <c r="DD34" i="28"/>
  <c r="DD35" i="28"/>
  <c r="DD32" i="28"/>
  <c r="DD33" i="28"/>
  <c r="DF32" i="28"/>
  <c r="DF33" i="28"/>
  <c r="DF34" i="28"/>
  <c r="DF35" i="28"/>
  <c r="AT32" i="28"/>
  <c r="AT33" i="28"/>
  <c r="AT34" i="28"/>
  <c r="AT35" i="28"/>
  <c r="AY35" i="28"/>
  <c r="AY32" i="28"/>
  <c r="AY33" i="28"/>
  <c r="AY34" i="28"/>
  <c r="EF34" i="28"/>
  <c r="EF35" i="28"/>
  <c r="EF32" i="28"/>
  <c r="EF33" i="28"/>
  <c r="CF34" i="28"/>
  <c r="CF33" i="28"/>
  <c r="CF32" i="28"/>
  <c r="CF35" i="28"/>
  <c r="H34" i="28"/>
  <c r="H35" i="28"/>
  <c r="H32" i="28"/>
  <c r="H33" i="28"/>
  <c r="BQ33" i="28"/>
  <c r="BQ34" i="28"/>
  <c r="BQ35" i="28"/>
  <c r="BQ32" i="28"/>
  <c r="EC33" i="28"/>
  <c r="EC34" i="28"/>
  <c r="EC35" i="28"/>
  <c r="EC32" i="28"/>
  <c r="M33" i="28"/>
  <c r="M35" i="28"/>
  <c r="M32" i="28"/>
  <c r="M34" i="28"/>
  <c r="AG33" i="28"/>
  <c r="AG34" i="28"/>
  <c r="AG35" i="28"/>
  <c r="AG32" i="28"/>
  <c r="BC35" i="28"/>
  <c r="BC32" i="28"/>
  <c r="BC34" i="28"/>
  <c r="BC33" i="28"/>
  <c r="BX34" i="28"/>
  <c r="BX35" i="28"/>
  <c r="BX32" i="28"/>
  <c r="BX33" i="28"/>
  <c r="AQ35" i="28"/>
  <c r="AQ34" i="28"/>
  <c r="AQ33" i="28"/>
  <c r="AQ32" i="28"/>
  <c r="DC35" i="28"/>
  <c r="DC34" i="28"/>
  <c r="DC33" i="28"/>
  <c r="DC32" i="28"/>
  <c r="AV34" i="28"/>
  <c r="AV35" i="28"/>
  <c r="AV33" i="28"/>
  <c r="AV32" i="28"/>
  <c r="DH34" i="28"/>
  <c r="DH35" i="28"/>
  <c r="DH32" i="28"/>
  <c r="DH33" i="28"/>
  <c r="K35" i="28"/>
  <c r="K34" i="28"/>
  <c r="K33" i="28"/>
  <c r="K32" i="28"/>
  <c r="AE35" i="28"/>
  <c r="AE33" i="28"/>
  <c r="AE34" i="28"/>
  <c r="AE32" i="28"/>
  <c r="AZ34" i="28"/>
  <c r="AZ33" i="28"/>
  <c r="AZ32" i="28"/>
  <c r="AZ35" i="28"/>
  <c r="CY35" i="28"/>
  <c r="CY32" i="28"/>
  <c r="CY33" i="28"/>
  <c r="CY34" i="28"/>
  <c r="CT32" i="28"/>
  <c r="CT35" i="28"/>
  <c r="CT33" i="28"/>
  <c r="CT34" i="28"/>
  <c r="BO35" i="28"/>
  <c r="BO32" i="28"/>
  <c r="BO33" i="28"/>
  <c r="BO34" i="28"/>
  <c r="CV34" i="28"/>
  <c r="CV33" i="28"/>
  <c r="CV35" i="28"/>
  <c r="CV32" i="28"/>
  <c r="EU35" i="28"/>
  <c r="EU32" i="28"/>
  <c r="EU33" i="28"/>
  <c r="EU34" i="28"/>
  <c r="J32" i="28"/>
  <c r="J33" i="28"/>
  <c r="J34" i="28"/>
  <c r="J35" i="28"/>
  <c r="DW35" i="28"/>
  <c r="DW33" i="28"/>
  <c r="DW34" i="28"/>
  <c r="DW32" i="28"/>
  <c r="AK33" i="28"/>
  <c r="AK34" i="28"/>
  <c r="AK35" i="28"/>
  <c r="AK32" i="28"/>
  <c r="W35" i="28"/>
  <c r="W32" i="28"/>
  <c r="W34" i="28"/>
  <c r="W33" i="28"/>
  <c r="BM33" i="28"/>
  <c r="BM34" i="28"/>
  <c r="BM35" i="28"/>
  <c r="BM32" i="28"/>
  <c r="BW35" i="28"/>
  <c r="BW34" i="28"/>
  <c r="BW33" i="28"/>
  <c r="BW32" i="28"/>
  <c r="P34" i="28"/>
  <c r="P35" i="28"/>
  <c r="P33" i="28"/>
  <c r="P32" i="28"/>
  <c r="EN34" i="28"/>
  <c r="EN35" i="28"/>
  <c r="EN33" i="28"/>
  <c r="EN32" i="28"/>
  <c r="AO33" i="28"/>
  <c r="AO34" i="28"/>
  <c r="AO32" i="28"/>
  <c r="AO35" i="28"/>
  <c r="BN32" i="28"/>
  <c r="BN35" i="28"/>
  <c r="BN33" i="28"/>
  <c r="BN34" i="28"/>
  <c r="DE33" i="28"/>
  <c r="DE35" i="28"/>
  <c r="DE32" i="28"/>
  <c r="DE34" i="28"/>
  <c r="EM35" i="28"/>
  <c r="EM33" i="28"/>
  <c r="EM34" i="28"/>
  <c r="EM32" i="28"/>
  <c r="DJ32" i="28"/>
  <c r="DJ35" i="28"/>
  <c r="DJ33" i="28"/>
  <c r="DJ34" i="28"/>
  <c r="AX32" i="28"/>
  <c r="AX35" i="28"/>
  <c r="AX33" i="28"/>
  <c r="AX34" i="28"/>
  <c r="AS33" i="28"/>
  <c r="AS35" i="28"/>
  <c r="AS32" i="28"/>
  <c r="AS34" i="28"/>
  <c r="EA35" i="28"/>
  <c r="EA32" i="28"/>
  <c r="EA33" i="28"/>
  <c r="EA34" i="28"/>
  <c r="CA35" i="28"/>
  <c r="CA33" i="28"/>
  <c r="CA34" i="28"/>
  <c r="CA32" i="28"/>
  <c r="H96" i="28"/>
  <c r="H97" i="28" s="1"/>
  <c r="I92" i="28"/>
  <c r="DY33" i="28"/>
  <c r="DY34" i="28"/>
  <c r="DY35" i="28"/>
  <c r="DY32" i="28"/>
  <c r="FB32" i="28"/>
  <c r="FB33" i="28"/>
  <c r="FB34" i="28"/>
  <c r="FB35" i="28"/>
  <c r="CP32" i="28"/>
  <c r="CP33" i="28"/>
  <c r="CP34" i="28"/>
  <c r="CP35" i="28"/>
  <c r="AD32" i="28"/>
  <c r="AD33" i="28"/>
  <c r="AD34" i="28"/>
  <c r="AD35" i="28"/>
  <c r="BT34" i="28"/>
  <c r="BT35" i="28"/>
  <c r="BT32" i="28"/>
  <c r="BT33" i="28"/>
  <c r="FA33" i="28"/>
  <c r="FA35" i="28"/>
  <c r="FA32" i="28"/>
  <c r="FA34" i="28"/>
  <c r="DA33" i="28"/>
  <c r="DA34" i="28"/>
  <c r="DA32" i="28"/>
  <c r="DA35" i="28"/>
  <c r="U33" i="28"/>
  <c r="U34" i="28"/>
  <c r="U35" i="28"/>
  <c r="U32" i="28"/>
  <c r="CG33" i="28"/>
  <c r="CG34" i="28"/>
  <c r="CG35" i="28"/>
  <c r="CG32" i="28"/>
  <c r="ES33" i="28"/>
  <c r="ES34" i="28"/>
  <c r="ES35" i="28"/>
  <c r="ES32" i="28"/>
  <c r="Q33" i="28"/>
  <c r="Q34" i="28"/>
  <c r="Q35" i="28"/>
  <c r="Q32" i="28"/>
  <c r="AM35" i="28"/>
  <c r="AM32" i="28"/>
  <c r="AM34" i="28"/>
  <c r="AM33" i="28"/>
  <c r="BH34" i="28"/>
  <c r="BH35" i="28"/>
  <c r="BH32" i="28"/>
  <c r="BH33" i="28"/>
  <c r="CC33" i="28"/>
  <c r="CC34" i="28"/>
  <c r="CC35" i="28"/>
  <c r="CC32" i="28"/>
  <c r="BG35" i="28"/>
  <c r="BG34" i="28"/>
  <c r="BG33" i="28"/>
  <c r="BG32" i="28"/>
  <c r="DS35" i="28"/>
  <c r="DS34" i="28"/>
  <c r="DS33" i="28"/>
  <c r="DS32" i="28"/>
  <c r="BL34" i="28"/>
  <c r="BL35" i="28"/>
  <c r="BL32" i="28"/>
  <c r="BL33" i="28"/>
  <c r="DX34" i="28"/>
  <c r="DX35" i="28"/>
  <c r="DX33" i="28"/>
  <c r="DX32" i="28"/>
  <c r="O35" i="28"/>
  <c r="O33" i="28"/>
  <c r="O34" i="28"/>
  <c r="O32" i="28"/>
  <c r="AJ34" i="28"/>
  <c r="AJ33" i="28"/>
  <c r="AJ35" i="28"/>
  <c r="AJ32" i="28"/>
  <c r="BE33" i="28"/>
  <c r="BE34" i="28"/>
  <c r="BE35" i="28"/>
  <c r="BE32" i="28"/>
  <c r="G17" i="28"/>
  <c r="G18" i="28" s="1"/>
  <c r="B4" i="28" s="1"/>
  <c r="BR32" i="28"/>
  <c r="I37" i="28" l="1"/>
  <c r="J37" i="28" s="1"/>
  <c r="K37" i="28" s="1"/>
  <c r="L37" i="28" s="1"/>
  <c r="M37" i="28" s="1"/>
  <c r="N37" i="28" s="1"/>
  <c r="O37" i="28" s="1"/>
  <c r="P37" i="28" s="1"/>
  <c r="Q37" i="28" s="1"/>
  <c r="R37" i="28" s="1"/>
  <c r="S37" i="28" s="1"/>
  <c r="T37" i="28" s="1"/>
  <c r="U37" i="28" s="1"/>
  <c r="V37" i="28" s="1"/>
  <c r="W37" i="28" s="1"/>
  <c r="X37" i="28" s="1"/>
  <c r="Y37" i="28" s="1"/>
  <c r="Z37" i="28" s="1"/>
  <c r="AA37" i="28" s="1"/>
  <c r="AB37" i="28" s="1"/>
  <c r="AC37" i="28" s="1"/>
  <c r="AD37" i="28" s="1"/>
  <c r="AE37" i="28" s="1"/>
  <c r="AF37" i="28" s="1"/>
  <c r="AG37" i="28" s="1"/>
  <c r="AH37" i="28" s="1"/>
  <c r="AI37" i="28" s="1"/>
  <c r="AJ37" i="28" s="1"/>
  <c r="AK37" i="28" s="1"/>
  <c r="AL37" i="28" s="1"/>
  <c r="AM37" i="28" s="1"/>
  <c r="AN37" i="28" s="1"/>
  <c r="AO37" i="28" s="1"/>
  <c r="AP37" i="28" s="1"/>
  <c r="AQ37" i="28" s="1"/>
  <c r="AR37" i="28" s="1"/>
  <c r="AS37" i="28" s="1"/>
  <c r="AT37" i="28" s="1"/>
  <c r="AU37" i="28" s="1"/>
  <c r="AV37" i="28" s="1"/>
  <c r="AW37" i="28" s="1"/>
  <c r="AX37" i="28" s="1"/>
  <c r="AY37" i="28" s="1"/>
  <c r="AZ37" i="28" s="1"/>
  <c r="BA37" i="28" s="1"/>
  <c r="BB37" i="28" s="1"/>
  <c r="BC37" i="28" s="1"/>
  <c r="BD37" i="28" s="1"/>
  <c r="BE37" i="28" s="1"/>
  <c r="BF37" i="28" s="1"/>
  <c r="BG37" i="28" s="1"/>
  <c r="BH37" i="28" s="1"/>
  <c r="BI37" i="28" s="1"/>
  <c r="BJ37" i="28" s="1"/>
  <c r="BK37" i="28" s="1"/>
  <c r="BL37" i="28" s="1"/>
  <c r="BM37" i="28" s="1"/>
  <c r="BN37" i="28" s="1"/>
  <c r="BO37" i="28" s="1"/>
  <c r="BP37" i="28" s="1"/>
  <c r="BQ37" i="28" s="1"/>
  <c r="BR37" i="28" s="1"/>
  <c r="BS37" i="28" s="1"/>
  <c r="BT37" i="28" s="1"/>
  <c r="BU37" i="28" s="1"/>
  <c r="BV37" i="28" s="1"/>
  <c r="BW37" i="28" s="1"/>
  <c r="BX37" i="28" s="1"/>
  <c r="BY37" i="28" s="1"/>
  <c r="BZ37" i="28" s="1"/>
  <c r="CA37" i="28" s="1"/>
  <c r="CB37" i="28" s="1"/>
  <c r="CC37" i="28" s="1"/>
  <c r="CD37" i="28" s="1"/>
  <c r="CE37" i="28" s="1"/>
  <c r="CF37" i="28" s="1"/>
  <c r="CG37" i="28" s="1"/>
  <c r="CH37" i="28" s="1"/>
  <c r="CI37" i="28" s="1"/>
  <c r="CJ37" i="28" s="1"/>
  <c r="CK37" i="28" s="1"/>
  <c r="CL37" i="28" s="1"/>
  <c r="CM37" i="28" s="1"/>
  <c r="CN37" i="28" s="1"/>
  <c r="CO37" i="28" s="1"/>
  <c r="CP37" i="28" s="1"/>
  <c r="CQ37" i="28" s="1"/>
  <c r="CR37" i="28" s="1"/>
  <c r="CS37" i="28" s="1"/>
  <c r="CT37" i="28" s="1"/>
  <c r="CU37" i="28" s="1"/>
  <c r="CV37" i="28" s="1"/>
  <c r="CW37" i="28" s="1"/>
  <c r="CX37" i="28" s="1"/>
  <c r="CY37" i="28" s="1"/>
  <c r="CZ37" i="28" s="1"/>
  <c r="DA37" i="28" s="1"/>
  <c r="DB37" i="28" s="1"/>
  <c r="DC37" i="28" s="1"/>
  <c r="DD37" i="28" s="1"/>
  <c r="DE37" i="28" s="1"/>
  <c r="DF37" i="28" s="1"/>
  <c r="DG37" i="28" s="1"/>
  <c r="DH37" i="28" s="1"/>
  <c r="DI37" i="28" s="1"/>
  <c r="DJ37" i="28" s="1"/>
  <c r="DK37" i="28" s="1"/>
  <c r="DL37" i="28" s="1"/>
  <c r="DM37" i="28" s="1"/>
  <c r="DN37" i="28" s="1"/>
  <c r="DO37" i="28" s="1"/>
  <c r="DP37" i="28" s="1"/>
  <c r="DQ37" i="28" s="1"/>
  <c r="DR37" i="28" s="1"/>
  <c r="DS37" i="28" s="1"/>
  <c r="DT37" i="28" s="1"/>
  <c r="DU37" i="28" s="1"/>
  <c r="DV37" i="28" s="1"/>
  <c r="DW37" i="28" s="1"/>
  <c r="DX37" i="28" s="1"/>
  <c r="DY37" i="28" s="1"/>
  <c r="DZ37" i="28" s="1"/>
  <c r="EA37" i="28" s="1"/>
  <c r="EB37" i="28" s="1"/>
  <c r="EC37" i="28" s="1"/>
  <c r="ED37" i="28" s="1"/>
  <c r="EE37" i="28" s="1"/>
  <c r="EF37" i="28" s="1"/>
  <c r="EG37" i="28" s="1"/>
  <c r="EH37" i="28" s="1"/>
  <c r="EI37" i="28" s="1"/>
  <c r="EJ37" i="28" s="1"/>
  <c r="EK37" i="28" s="1"/>
  <c r="EL37" i="28" s="1"/>
  <c r="EM37" i="28" s="1"/>
  <c r="EN37" i="28" s="1"/>
  <c r="EO37" i="28" s="1"/>
  <c r="EP37" i="28" s="1"/>
  <c r="EQ37" i="28" s="1"/>
  <c r="ER37" i="28" s="1"/>
  <c r="ES37" i="28" s="1"/>
  <c r="ET37" i="28" s="1"/>
  <c r="EU37" i="28" s="1"/>
  <c r="EV37" i="28" s="1"/>
  <c r="EW37" i="28" s="1"/>
  <c r="EX37" i="28" s="1"/>
  <c r="EY37" i="28" s="1"/>
  <c r="EZ37" i="28" s="1"/>
  <c r="FA37" i="28" s="1"/>
  <c r="FB37" i="28" s="1"/>
  <c r="FC37" i="28" s="1"/>
  <c r="DB40" i="30"/>
  <c r="DB41" i="30" s="1"/>
  <c r="DB43" i="30" s="1"/>
  <c r="DC36" i="30"/>
  <c r="I38" i="28"/>
  <c r="J38" i="28" s="1"/>
  <c r="K38" i="28" s="1"/>
  <c r="L38" i="28" s="1"/>
  <c r="M38" i="28" s="1"/>
  <c r="N38" i="28" s="1"/>
  <c r="O38" i="28" s="1"/>
  <c r="P38" i="28" s="1"/>
  <c r="Q38" i="28" s="1"/>
  <c r="R38" i="28" s="1"/>
  <c r="S38" i="28" s="1"/>
  <c r="T38" i="28" s="1"/>
  <c r="U38" i="28" s="1"/>
  <c r="V38" i="28" s="1"/>
  <c r="W38" i="28" s="1"/>
  <c r="X38" i="28" s="1"/>
  <c r="Y38" i="28" s="1"/>
  <c r="Z38" i="28" s="1"/>
  <c r="AA38" i="28" s="1"/>
  <c r="AB38" i="28" s="1"/>
  <c r="AC38" i="28" s="1"/>
  <c r="AD38" i="28" s="1"/>
  <c r="AE38" i="28" s="1"/>
  <c r="AF38" i="28" s="1"/>
  <c r="AG38" i="28" s="1"/>
  <c r="AH38" i="28" s="1"/>
  <c r="AI38" i="28" s="1"/>
  <c r="AJ38" i="28" s="1"/>
  <c r="AK38" i="28" s="1"/>
  <c r="AL38" i="28" s="1"/>
  <c r="AM38" i="28" s="1"/>
  <c r="AN38" i="28" s="1"/>
  <c r="AO38" i="28" s="1"/>
  <c r="AP38" i="28" s="1"/>
  <c r="AQ38" i="28" s="1"/>
  <c r="AR38" i="28" s="1"/>
  <c r="AS38" i="28" s="1"/>
  <c r="AT38" i="28" s="1"/>
  <c r="AU38" i="28" s="1"/>
  <c r="AV38" i="28" s="1"/>
  <c r="AW38" i="28" s="1"/>
  <c r="AX38" i="28" s="1"/>
  <c r="AY38" i="28" s="1"/>
  <c r="AZ38" i="28" s="1"/>
  <c r="BA38" i="28" s="1"/>
  <c r="BB38" i="28" s="1"/>
  <c r="BC38" i="28" s="1"/>
  <c r="BD38" i="28" s="1"/>
  <c r="BE38" i="28" s="1"/>
  <c r="BF38" i="28" s="1"/>
  <c r="BG38" i="28" s="1"/>
  <c r="BH38" i="28" s="1"/>
  <c r="BI38" i="28" s="1"/>
  <c r="BJ38" i="28" s="1"/>
  <c r="BK38" i="28" s="1"/>
  <c r="BL38" i="28" s="1"/>
  <c r="BM38" i="28" s="1"/>
  <c r="BN38" i="28" s="1"/>
  <c r="BO38" i="28" s="1"/>
  <c r="BP38" i="28" s="1"/>
  <c r="BQ38" i="28" s="1"/>
  <c r="BR38" i="28" s="1"/>
  <c r="BS38" i="28" s="1"/>
  <c r="BT38" i="28" s="1"/>
  <c r="BU38" i="28" s="1"/>
  <c r="BV38" i="28" s="1"/>
  <c r="BW38" i="28" s="1"/>
  <c r="BX38" i="28" s="1"/>
  <c r="BY38" i="28" s="1"/>
  <c r="BZ38" i="28" s="1"/>
  <c r="CA38" i="28" s="1"/>
  <c r="CB38" i="28" s="1"/>
  <c r="CC38" i="28" s="1"/>
  <c r="CD38" i="28" s="1"/>
  <c r="CE38" i="28" s="1"/>
  <c r="CF38" i="28" s="1"/>
  <c r="CG38" i="28" s="1"/>
  <c r="CH38" i="28" s="1"/>
  <c r="CI38" i="28" s="1"/>
  <c r="CJ38" i="28" s="1"/>
  <c r="CK38" i="28" s="1"/>
  <c r="CL38" i="28" s="1"/>
  <c r="CM38" i="28" s="1"/>
  <c r="CN38" i="28" s="1"/>
  <c r="CO38" i="28" s="1"/>
  <c r="CP38" i="28" s="1"/>
  <c r="CQ38" i="28" s="1"/>
  <c r="CR38" i="28" s="1"/>
  <c r="CS38" i="28" s="1"/>
  <c r="CT38" i="28" s="1"/>
  <c r="CU38" i="28" s="1"/>
  <c r="CV38" i="28" s="1"/>
  <c r="CW38" i="28" s="1"/>
  <c r="CX38" i="28" s="1"/>
  <c r="CY38" i="28" s="1"/>
  <c r="CZ38" i="28" s="1"/>
  <c r="DA38" i="28" s="1"/>
  <c r="DB38" i="28" s="1"/>
  <c r="DC38" i="28" s="1"/>
  <c r="DD38" i="28" s="1"/>
  <c r="DE38" i="28" s="1"/>
  <c r="DF38" i="28" s="1"/>
  <c r="DG38" i="28" s="1"/>
  <c r="DH38" i="28" s="1"/>
  <c r="DI38" i="28" s="1"/>
  <c r="DJ38" i="28" s="1"/>
  <c r="DK38" i="28" s="1"/>
  <c r="DL38" i="28" s="1"/>
  <c r="DM38" i="28" s="1"/>
  <c r="DN38" i="28" s="1"/>
  <c r="DO38" i="28" s="1"/>
  <c r="DP38" i="28" s="1"/>
  <c r="DQ38" i="28" s="1"/>
  <c r="DR38" i="28" s="1"/>
  <c r="DS38" i="28" s="1"/>
  <c r="DT38" i="28" s="1"/>
  <c r="DU38" i="28" s="1"/>
  <c r="DV38" i="28" s="1"/>
  <c r="DW38" i="28" s="1"/>
  <c r="DX38" i="28" s="1"/>
  <c r="DY38" i="28" s="1"/>
  <c r="DZ38" i="28" s="1"/>
  <c r="EA38" i="28" s="1"/>
  <c r="EB38" i="28" s="1"/>
  <c r="EC38" i="28" s="1"/>
  <c r="ED38" i="28" s="1"/>
  <c r="EE38" i="28" s="1"/>
  <c r="EF38" i="28" s="1"/>
  <c r="EG38" i="28" s="1"/>
  <c r="EH38" i="28" s="1"/>
  <c r="EI38" i="28" s="1"/>
  <c r="EJ38" i="28" s="1"/>
  <c r="EK38" i="28" s="1"/>
  <c r="EL38" i="28" s="1"/>
  <c r="EM38" i="28" s="1"/>
  <c r="EN38" i="28" s="1"/>
  <c r="EO38" i="28" s="1"/>
  <c r="EP38" i="28" s="1"/>
  <c r="EQ38" i="28" s="1"/>
  <c r="ER38" i="28" s="1"/>
  <c r="ES38" i="28" s="1"/>
  <c r="ET38" i="28" s="1"/>
  <c r="EU38" i="28" s="1"/>
  <c r="EV38" i="28" s="1"/>
  <c r="EW38" i="28" s="1"/>
  <c r="EX38" i="28" s="1"/>
  <c r="EY38" i="28" s="1"/>
  <c r="EZ38" i="28" s="1"/>
  <c r="FA38" i="28" s="1"/>
  <c r="FB38" i="28" s="1"/>
  <c r="FC38" i="28" s="1"/>
  <c r="H40" i="28"/>
  <c r="H41" i="28" s="1"/>
  <c r="I36" i="28"/>
  <c r="I96" i="28"/>
  <c r="I97" i="28" s="1"/>
  <c r="J92" i="28"/>
  <c r="DD36" i="30" l="1"/>
  <c r="DC40" i="30"/>
  <c r="DC41" i="30" s="1"/>
  <c r="DC43" i="30" s="1"/>
  <c r="I40" i="28"/>
  <c r="I41" i="28" s="1"/>
  <c r="I43" i="28" s="1"/>
  <c r="J36" i="28"/>
  <c r="H43" i="28"/>
  <c r="J96" i="28"/>
  <c r="J97" i="28" s="1"/>
  <c r="K92" i="28"/>
  <c r="DE36" i="30" l="1"/>
  <c r="DD40" i="30"/>
  <c r="DD41" i="30" s="1"/>
  <c r="DD43" i="30" s="1"/>
  <c r="L92" i="28"/>
  <c r="K96" i="28"/>
  <c r="K97" i="28" s="1"/>
  <c r="J40" i="28"/>
  <c r="J41" i="28" s="1"/>
  <c r="K36" i="28"/>
  <c r="DE40" i="30" l="1"/>
  <c r="DE41" i="30" s="1"/>
  <c r="DE43" i="30" s="1"/>
  <c r="DF36" i="30"/>
  <c r="L96" i="28"/>
  <c r="L97" i="28" s="1"/>
  <c r="M92" i="28"/>
  <c r="J43" i="28"/>
  <c r="K40" i="28"/>
  <c r="K41" i="28" s="1"/>
  <c r="K43" i="28" s="1"/>
  <c r="L36" i="28"/>
  <c r="DF40" i="30" l="1"/>
  <c r="DF41" i="30" s="1"/>
  <c r="DF43" i="30" s="1"/>
  <c r="DG36" i="30"/>
  <c r="DG40" i="30" s="1"/>
  <c r="DG41" i="30" s="1"/>
  <c r="L40" i="28"/>
  <c r="L41" i="28" s="1"/>
  <c r="M36" i="28"/>
  <c r="M96" i="28"/>
  <c r="M97" i="28" s="1"/>
  <c r="N92" i="28"/>
  <c r="DG43" i="30" l="1"/>
  <c r="G46" i="30"/>
  <c r="B5" i="30" s="1"/>
  <c r="B7" i="30" s="1"/>
  <c r="M40" i="28"/>
  <c r="M41" i="28" s="1"/>
  <c r="M43" i="28" s="1"/>
  <c r="N36" i="28"/>
  <c r="N96" i="28"/>
  <c r="N97" i="28" s="1"/>
  <c r="O92" i="28"/>
  <c r="L43" i="28"/>
  <c r="P92" i="28" l="1"/>
  <c r="O96" i="28"/>
  <c r="O97" i="28" s="1"/>
  <c r="N40" i="28"/>
  <c r="N41" i="28" s="1"/>
  <c r="O36" i="28"/>
  <c r="N43" i="28" l="1"/>
  <c r="O40" i="28"/>
  <c r="O41" i="28" s="1"/>
  <c r="O43" i="28" s="1"/>
  <c r="P36" i="28"/>
  <c r="P96" i="28"/>
  <c r="P97" i="28" s="1"/>
  <c r="Q92" i="28"/>
  <c r="Q96" i="28" l="1"/>
  <c r="Q97" i="28" s="1"/>
  <c r="R92" i="28"/>
  <c r="P40" i="28"/>
  <c r="P41" i="28" s="1"/>
  <c r="P43" i="28" s="1"/>
  <c r="Q36" i="28"/>
  <c r="Q40" i="28" l="1"/>
  <c r="Q41" i="28" s="1"/>
  <c r="Q43" i="28" s="1"/>
  <c r="R36" i="28"/>
  <c r="R96" i="28"/>
  <c r="R97" i="28" s="1"/>
  <c r="S92" i="28"/>
  <c r="S96" i="28" l="1"/>
  <c r="S97" i="28" s="1"/>
  <c r="T92" i="28"/>
  <c r="R40" i="28"/>
  <c r="R41" i="28" s="1"/>
  <c r="R43" i="28" s="1"/>
  <c r="S36" i="28"/>
  <c r="S40" i="28" l="1"/>
  <c r="S41" i="28" s="1"/>
  <c r="S43" i="28" s="1"/>
  <c r="T36" i="28"/>
  <c r="T96" i="28"/>
  <c r="T97" i="28" s="1"/>
  <c r="U92" i="28"/>
  <c r="U96" i="28" l="1"/>
  <c r="U97" i="28" s="1"/>
  <c r="V92" i="28"/>
  <c r="U36" i="28"/>
  <c r="T40" i="28"/>
  <c r="T41" i="28" s="1"/>
  <c r="T43" i="28" s="1"/>
  <c r="U40" i="28" l="1"/>
  <c r="U41" i="28" s="1"/>
  <c r="U43" i="28" s="1"/>
  <c r="V36" i="28"/>
  <c r="V96" i="28"/>
  <c r="V97" i="28" s="1"/>
  <c r="W92" i="28"/>
  <c r="V40" i="28" l="1"/>
  <c r="V41" i="28" s="1"/>
  <c r="V43" i="28" s="1"/>
  <c r="W36" i="28"/>
  <c r="W96" i="28"/>
  <c r="W97" i="28" s="1"/>
  <c r="X92" i="28"/>
  <c r="W40" i="28" l="1"/>
  <c r="W41" i="28" s="1"/>
  <c r="W43" i="28" s="1"/>
  <c r="X36" i="28"/>
  <c r="X96" i="28"/>
  <c r="X97" i="28" s="1"/>
  <c r="Y92" i="28"/>
  <c r="X40" i="28" l="1"/>
  <c r="X41" i="28" s="1"/>
  <c r="X43" i="28" s="1"/>
  <c r="Y36" i="28"/>
  <c r="Y96" i="28"/>
  <c r="Y97" i="28" s="1"/>
  <c r="Z92" i="28"/>
  <c r="Y40" i="28" l="1"/>
  <c r="Y41" i="28" s="1"/>
  <c r="Y43" i="28" s="1"/>
  <c r="Z36" i="28"/>
  <c r="Z96" i="28"/>
  <c r="Z97" i="28" s="1"/>
  <c r="AA92" i="28"/>
  <c r="Z40" i="28" l="1"/>
  <c r="Z41" i="28" s="1"/>
  <c r="Z43" i="28" s="1"/>
  <c r="AA36" i="28"/>
  <c r="AB92" i="28"/>
  <c r="AA96" i="28"/>
  <c r="AA97" i="28" s="1"/>
  <c r="AB96" i="28" l="1"/>
  <c r="AB97" i="28" s="1"/>
  <c r="AC92" i="28"/>
  <c r="AA40" i="28"/>
  <c r="AA41" i="28" s="1"/>
  <c r="AA43" i="28" s="1"/>
  <c r="AB36" i="28"/>
  <c r="AC96" i="28" l="1"/>
  <c r="AC97" i="28" s="1"/>
  <c r="AD92" i="28"/>
  <c r="AB40" i="28"/>
  <c r="AB41" i="28" s="1"/>
  <c r="AB43" i="28" s="1"/>
  <c r="AC36" i="28"/>
  <c r="AC40" i="28" l="1"/>
  <c r="AC41" i="28" s="1"/>
  <c r="AC43" i="28" s="1"/>
  <c r="AD36" i="28"/>
  <c r="AD96" i="28"/>
  <c r="AD97" i="28" s="1"/>
  <c r="AE92" i="28"/>
  <c r="AF92" i="28" l="1"/>
  <c r="AE96" i="28"/>
  <c r="AE97" i="28" s="1"/>
  <c r="AD40" i="28"/>
  <c r="AD41" i="28" s="1"/>
  <c r="AD43" i="28" s="1"/>
  <c r="AE36" i="28"/>
  <c r="AE40" i="28" l="1"/>
  <c r="AE41" i="28" s="1"/>
  <c r="AE43" i="28" s="1"/>
  <c r="AF36" i="28"/>
  <c r="AF96" i="28"/>
  <c r="AF97" i="28" s="1"/>
  <c r="AG92" i="28"/>
  <c r="AG96" i="28" l="1"/>
  <c r="AG97" i="28" s="1"/>
  <c r="AH92" i="28"/>
  <c r="AF40" i="28"/>
  <c r="AF41" i="28" s="1"/>
  <c r="AF43" i="28" s="1"/>
  <c r="AG36" i="28"/>
  <c r="AG40" i="28" l="1"/>
  <c r="AG41" i="28" s="1"/>
  <c r="AG43" i="28" s="1"/>
  <c r="AH36" i="28"/>
  <c r="AH96" i="28"/>
  <c r="AH97" i="28" s="1"/>
  <c r="AI92" i="28"/>
  <c r="AI96" i="28" l="1"/>
  <c r="AI97" i="28" s="1"/>
  <c r="AJ92" i="28"/>
  <c r="AH40" i="28"/>
  <c r="AH41" i="28" s="1"/>
  <c r="AH43" i="28" s="1"/>
  <c r="AI36" i="28"/>
  <c r="AI40" i="28" l="1"/>
  <c r="AI41" i="28" s="1"/>
  <c r="AI43" i="28" s="1"/>
  <c r="AJ36" i="28"/>
  <c r="AJ96" i="28"/>
  <c r="AJ97" i="28" s="1"/>
  <c r="AK92" i="28"/>
  <c r="AJ40" i="28" l="1"/>
  <c r="AJ41" i="28" s="1"/>
  <c r="AJ43" i="28" s="1"/>
  <c r="G44" i="28" s="1"/>
  <c r="AK36" i="28"/>
  <c r="AK96" i="28"/>
  <c r="AK97" i="28" s="1"/>
  <c r="AL92" i="28"/>
  <c r="AK40" i="28" l="1"/>
  <c r="AK41" i="28" s="1"/>
  <c r="AK43" i="28" s="1"/>
  <c r="AL36" i="28"/>
  <c r="AL96" i="28"/>
  <c r="AL97" i="28" s="1"/>
  <c r="AM92" i="28"/>
  <c r="AM96" i="28" l="1"/>
  <c r="AM97" i="28" s="1"/>
  <c r="AN92" i="28"/>
  <c r="AL40" i="28"/>
  <c r="AL41" i="28" s="1"/>
  <c r="AL43" i="28" s="1"/>
  <c r="AM36" i="28"/>
  <c r="AN96" i="28" l="1"/>
  <c r="AN97" i="28" s="1"/>
  <c r="AO92" i="28"/>
  <c r="AM40" i="28"/>
  <c r="AM41" i="28" s="1"/>
  <c r="AM43" i="28" s="1"/>
  <c r="AN36" i="28"/>
  <c r="AN40" i="28" l="1"/>
  <c r="AN41" i="28" s="1"/>
  <c r="AN43" i="28" s="1"/>
  <c r="AO36" i="28"/>
  <c r="AO96" i="28"/>
  <c r="AO97" i="28" s="1"/>
  <c r="AP92" i="28"/>
  <c r="AP96" i="28" l="1"/>
  <c r="AP97" i="28" s="1"/>
  <c r="AQ92" i="28"/>
  <c r="AO40" i="28"/>
  <c r="AO41" i="28" s="1"/>
  <c r="AO43" i="28" s="1"/>
  <c r="AP36" i="28"/>
  <c r="AR92" i="28" l="1"/>
  <c r="AQ96" i="28"/>
  <c r="AQ97" i="28" s="1"/>
  <c r="AP40" i="28"/>
  <c r="AP41" i="28" s="1"/>
  <c r="AP43" i="28" s="1"/>
  <c r="AQ36" i="28"/>
  <c r="AQ40" i="28" l="1"/>
  <c r="AQ41" i="28" s="1"/>
  <c r="AQ43" i="28" s="1"/>
  <c r="AR36" i="28"/>
  <c r="AR96" i="28"/>
  <c r="AR97" i="28" s="1"/>
  <c r="AS92" i="28"/>
  <c r="AS96" i="28" l="1"/>
  <c r="AS97" i="28" s="1"/>
  <c r="AT92" i="28"/>
  <c r="AR40" i="28"/>
  <c r="AR41" i="28" s="1"/>
  <c r="AR43" i="28" s="1"/>
  <c r="AS36" i="28"/>
  <c r="AS40" i="28" l="1"/>
  <c r="AS41" i="28" s="1"/>
  <c r="AS43" i="28" s="1"/>
  <c r="AT36" i="28"/>
  <c r="AT96" i="28"/>
  <c r="AT97" i="28" s="1"/>
  <c r="AU92" i="28"/>
  <c r="AT40" i="28" l="1"/>
  <c r="AT41" i="28" s="1"/>
  <c r="AT43" i="28" s="1"/>
  <c r="AU36" i="28"/>
  <c r="AV92" i="28"/>
  <c r="AU96" i="28"/>
  <c r="AU97" i="28" s="1"/>
  <c r="AU40" i="28" l="1"/>
  <c r="AU41" i="28" s="1"/>
  <c r="AU43" i="28" s="1"/>
  <c r="AV36" i="28"/>
  <c r="AV96" i="28"/>
  <c r="AV97" i="28" s="1"/>
  <c r="AW92" i="28"/>
  <c r="AW96" i="28" l="1"/>
  <c r="AW97" i="28" s="1"/>
  <c r="AX92" i="28"/>
  <c r="AV40" i="28"/>
  <c r="AV41" i="28" s="1"/>
  <c r="AV43" i="28" s="1"/>
  <c r="AW36" i="28"/>
  <c r="AX96" i="28" l="1"/>
  <c r="AX97" i="28" s="1"/>
  <c r="AY92" i="28"/>
  <c r="AW40" i="28"/>
  <c r="AW41" i="28" s="1"/>
  <c r="AW43" i="28" s="1"/>
  <c r="AX36" i="28"/>
  <c r="AX40" i="28" l="1"/>
  <c r="AX41" i="28" s="1"/>
  <c r="AX43" i="28" s="1"/>
  <c r="AY36" i="28"/>
  <c r="AY96" i="28"/>
  <c r="AY97" i="28" s="1"/>
  <c r="AZ92" i="28"/>
  <c r="AY40" i="28" l="1"/>
  <c r="AY41" i="28" s="1"/>
  <c r="AY43" i="28" s="1"/>
  <c r="AZ36" i="28"/>
  <c r="AZ96" i="28"/>
  <c r="AZ97" i="28" s="1"/>
  <c r="BA92" i="28"/>
  <c r="AZ40" i="28" l="1"/>
  <c r="AZ41" i="28" s="1"/>
  <c r="AZ43" i="28" s="1"/>
  <c r="BA36" i="28"/>
  <c r="BA96" i="28"/>
  <c r="BA97" i="28" s="1"/>
  <c r="BB92" i="28"/>
  <c r="BB96" i="28" l="1"/>
  <c r="BB97" i="28" s="1"/>
  <c r="BC92" i="28"/>
  <c r="BA40" i="28"/>
  <c r="BA41" i="28" s="1"/>
  <c r="BA43" i="28" s="1"/>
  <c r="BB36" i="28"/>
  <c r="BB40" i="28" l="1"/>
  <c r="BB41" i="28" s="1"/>
  <c r="BB43" i="28" s="1"/>
  <c r="BC36" i="28"/>
  <c r="BC96" i="28"/>
  <c r="BC97" i="28" s="1"/>
  <c r="BD92" i="28"/>
  <c r="BC40" i="28" l="1"/>
  <c r="BC41" i="28" s="1"/>
  <c r="BC43" i="28" s="1"/>
  <c r="BD36" i="28"/>
  <c r="BD96" i="28"/>
  <c r="BD97" i="28" s="1"/>
  <c r="BE92" i="28"/>
  <c r="BE96" i="28" l="1"/>
  <c r="BE97" i="28" s="1"/>
  <c r="BF92" i="28"/>
  <c r="BD40" i="28"/>
  <c r="BD41" i="28" s="1"/>
  <c r="BD43" i="28" s="1"/>
  <c r="BE36" i="28"/>
  <c r="BE40" i="28" l="1"/>
  <c r="BE41" i="28" s="1"/>
  <c r="BE43" i="28" s="1"/>
  <c r="BF36" i="28"/>
  <c r="BF96" i="28"/>
  <c r="BF97" i="28" s="1"/>
  <c r="BG92" i="28"/>
  <c r="BH92" i="28" l="1"/>
  <c r="BG96" i="28"/>
  <c r="BG97" i="28" s="1"/>
  <c r="BF40" i="28"/>
  <c r="BF41" i="28" s="1"/>
  <c r="BF43" i="28" s="1"/>
  <c r="BG36" i="28"/>
  <c r="BG40" i="28" l="1"/>
  <c r="BG41" i="28" s="1"/>
  <c r="BG43" i="28" s="1"/>
  <c r="BH36" i="28"/>
  <c r="BH96" i="28"/>
  <c r="BH97" i="28" s="1"/>
  <c r="BI92" i="28"/>
  <c r="BH40" i="28" l="1"/>
  <c r="BH41" i="28" s="1"/>
  <c r="BH43" i="28" s="1"/>
  <c r="BI36" i="28"/>
  <c r="BI96" i="28"/>
  <c r="BI97" i="28" s="1"/>
  <c r="BJ92" i="28"/>
  <c r="BI40" i="28" l="1"/>
  <c r="BI41" i="28" s="1"/>
  <c r="BI43" i="28" s="1"/>
  <c r="BJ36" i="28"/>
  <c r="BJ96" i="28"/>
  <c r="BJ97" i="28" s="1"/>
  <c r="BK92" i="28"/>
  <c r="BJ40" i="28" l="1"/>
  <c r="BJ41" i="28" s="1"/>
  <c r="BJ43" i="28" s="1"/>
  <c r="BK36" i="28"/>
  <c r="BL92" i="28"/>
  <c r="BK96" i="28"/>
  <c r="BK97" i="28" s="1"/>
  <c r="BL96" i="28" l="1"/>
  <c r="BL97" i="28" s="1"/>
  <c r="BM92" i="28"/>
  <c r="BK40" i="28"/>
  <c r="BK41" i="28" s="1"/>
  <c r="BK43" i="28" s="1"/>
  <c r="BL36" i="28"/>
  <c r="BL40" i="28" l="1"/>
  <c r="BL41" i="28" s="1"/>
  <c r="BL43" i="28" s="1"/>
  <c r="BM36" i="28"/>
  <c r="BM96" i="28"/>
  <c r="BM97" i="28" s="1"/>
  <c r="BN92" i="28"/>
  <c r="BN96" i="28" l="1"/>
  <c r="BN97" i="28" s="1"/>
  <c r="BO92" i="28"/>
  <c r="BM40" i="28"/>
  <c r="BM41" i="28" s="1"/>
  <c r="BM43" i="28" s="1"/>
  <c r="BN36" i="28"/>
  <c r="BN40" i="28" l="1"/>
  <c r="BN41" i="28" s="1"/>
  <c r="BN43" i="28" s="1"/>
  <c r="BO36" i="28"/>
  <c r="BO96" i="28"/>
  <c r="BO97" i="28" s="1"/>
  <c r="BP92" i="28"/>
  <c r="BP96" i="28" l="1"/>
  <c r="BP97" i="28" s="1"/>
  <c r="BQ92" i="28"/>
  <c r="BO40" i="28"/>
  <c r="BO41" i="28" s="1"/>
  <c r="BO43" i="28" s="1"/>
  <c r="BP36" i="28"/>
  <c r="BP40" i="28" l="1"/>
  <c r="BP41" i="28" s="1"/>
  <c r="BP43" i="28" s="1"/>
  <c r="BQ36" i="28"/>
  <c r="BQ96" i="28"/>
  <c r="BQ97" i="28" s="1"/>
  <c r="BR92" i="28"/>
  <c r="BR96" i="28" l="1"/>
  <c r="BR97" i="28" s="1"/>
  <c r="BS92" i="28"/>
  <c r="BQ40" i="28"/>
  <c r="BQ41" i="28" s="1"/>
  <c r="BQ43" i="28" s="1"/>
  <c r="BR36" i="28"/>
  <c r="BR40" i="28" l="1"/>
  <c r="BR41" i="28" s="1"/>
  <c r="BR43" i="28" s="1"/>
  <c r="BS36" i="28"/>
  <c r="BS96" i="28"/>
  <c r="BS97" i="28" s="1"/>
  <c r="BT92" i="28"/>
  <c r="BT96" i="28" l="1"/>
  <c r="BT97" i="28" s="1"/>
  <c r="BU92" i="28"/>
  <c r="BS40" i="28"/>
  <c r="BS41" i="28" s="1"/>
  <c r="BS43" i="28" s="1"/>
  <c r="BT36" i="28"/>
  <c r="BT40" i="28" l="1"/>
  <c r="BT41" i="28" s="1"/>
  <c r="BT43" i="28" s="1"/>
  <c r="BU36" i="28"/>
  <c r="BU96" i="28"/>
  <c r="BU97" i="28" s="1"/>
  <c r="BV92" i="28"/>
  <c r="BV96" i="28" l="1"/>
  <c r="BV97" i="28" s="1"/>
  <c r="BW92" i="28"/>
  <c r="BU40" i="28"/>
  <c r="BU41" i="28" s="1"/>
  <c r="BU43" i="28" s="1"/>
  <c r="BV36" i="28"/>
  <c r="BV40" i="28" l="1"/>
  <c r="BV41" i="28" s="1"/>
  <c r="BV43" i="28" s="1"/>
  <c r="BW36" i="28"/>
  <c r="BX92" i="28"/>
  <c r="BW96" i="28"/>
  <c r="BW97" i="28" s="1"/>
  <c r="BW40" i="28" l="1"/>
  <c r="BW41" i="28" s="1"/>
  <c r="BW43" i="28" s="1"/>
  <c r="BX36" i="28"/>
  <c r="BX96" i="28"/>
  <c r="BX97" i="28" s="1"/>
  <c r="BY92" i="28"/>
  <c r="BY96" i="28" l="1"/>
  <c r="BY97" i="28" s="1"/>
  <c r="BZ92" i="28"/>
  <c r="BX40" i="28"/>
  <c r="BX41" i="28" s="1"/>
  <c r="BX43" i="28" s="1"/>
  <c r="BY36" i="28"/>
  <c r="BZ96" i="28" l="1"/>
  <c r="BZ97" i="28" s="1"/>
  <c r="CA92" i="28"/>
  <c r="BY40" i="28"/>
  <c r="BY41" i="28" s="1"/>
  <c r="BY43" i="28" s="1"/>
  <c r="BZ36" i="28"/>
  <c r="BZ40" i="28" l="1"/>
  <c r="BZ41" i="28" s="1"/>
  <c r="BZ43" i="28" s="1"/>
  <c r="CA36" i="28"/>
  <c r="CB92" i="28"/>
  <c r="CA96" i="28"/>
  <c r="CA97" i="28" s="1"/>
  <c r="CB96" i="28" l="1"/>
  <c r="CB97" i="28" s="1"/>
  <c r="CC92" i="28"/>
  <c r="CA40" i="28"/>
  <c r="CA41" i="28" s="1"/>
  <c r="CA43" i="28" s="1"/>
  <c r="CB36" i="28"/>
  <c r="CB40" i="28" l="1"/>
  <c r="CB41" i="28" s="1"/>
  <c r="CB43" i="28" s="1"/>
  <c r="CC36" i="28"/>
  <c r="CC96" i="28"/>
  <c r="CC97" i="28" s="1"/>
  <c r="CD92" i="28"/>
  <c r="CD96" i="28" l="1"/>
  <c r="CD97" i="28" s="1"/>
  <c r="CE92" i="28"/>
  <c r="CC40" i="28"/>
  <c r="CC41" i="28" s="1"/>
  <c r="CC43" i="28" s="1"/>
  <c r="CD36" i="28"/>
  <c r="CD40" i="28" l="1"/>
  <c r="CD41" i="28" s="1"/>
  <c r="CD43" i="28" s="1"/>
  <c r="CE36" i="28"/>
  <c r="CE96" i="28"/>
  <c r="CE97" i="28" s="1"/>
  <c r="CF92" i="28"/>
  <c r="CF96" i="28" l="1"/>
  <c r="CF97" i="28" s="1"/>
  <c r="CG92" i="28"/>
  <c r="CE40" i="28"/>
  <c r="CE41" i="28" s="1"/>
  <c r="CE43" i="28" s="1"/>
  <c r="CF36" i="28"/>
  <c r="CG36" i="28" l="1"/>
  <c r="CF40" i="28"/>
  <c r="CF41" i="28" s="1"/>
  <c r="CF43" i="28" s="1"/>
  <c r="CG96" i="28"/>
  <c r="CG97" i="28" s="1"/>
  <c r="CH92" i="28"/>
  <c r="CH96" i="28" s="1"/>
  <c r="CH97" i="28" s="1"/>
  <c r="CG40" i="28" l="1"/>
  <c r="CG41" i="28" s="1"/>
  <c r="CG43" i="28" s="1"/>
  <c r="CH36" i="28"/>
  <c r="CH40" i="28" l="1"/>
  <c r="CH41" i="28" s="1"/>
  <c r="CH43" i="28" s="1"/>
  <c r="CI36" i="28"/>
  <c r="CI40" i="28" l="1"/>
  <c r="CI41" i="28" s="1"/>
  <c r="CI43" i="28" s="1"/>
  <c r="CJ36" i="28"/>
  <c r="CJ40" i="28" l="1"/>
  <c r="CJ41" i="28" s="1"/>
  <c r="CJ43" i="28" s="1"/>
  <c r="CK36" i="28"/>
  <c r="CK40" i="28" l="1"/>
  <c r="CK41" i="28" s="1"/>
  <c r="CK43" i="28" s="1"/>
  <c r="CL36" i="28"/>
  <c r="CL40" i="28" l="1"/>
  <c r="CL41" i="28" s="1"/>
  <c r="CL43" i="28" s="1"/>
  <c r="CM36" i="28"/>
  <c r="CM40" i="28" l="1"/>
  <c r="CM41" i="28" s="1"/>
  <c r="CM43" i="28" s="1"/>
  <c r="CN36" i="28"/>
  <c r="CN40" i="28" l="1"/>
  <c r="CN41" i="28" s="1"/>
  <c r="CN43" i="28" s="1"/>
  <c r="CO36" i="28"/>
  <c r="CO40" i="28" l="1"/>
  <c r="CO41" i="28" s="1"/>
  <c r="CO43" i="28" s="1"/>
  <c r="CP36" i="28"/>
  <c r="CP40" i="28" l="1"/>
  <c r="CP41" i="28" s="1"/>
  <c r="CP43" i="28" s="1"/>
  <c r="CQ36" i="28"/>
  <c r="CQ40" i="28" l="1"/>
  <c r="CQ41" i="28" s="1"/>
  <c r="CQ43" i="28" s="1"/>
  <c r="CR36" i="28"/>
  <c r="CR40" i="28" l="1"/>
  <c r="CR41" i="28" s="1"/>
  <c r="CR43" i="28" s="1"/>
  <c r="CS36" i="28"/>
  <c r="CS40" i="28" l="1"/>
  <c r="CS41" i="28" s="1"/>
  <c r="CS43" i="28" s="1"/>
  <c r="CT36" i="28"/>
  <c r="CT40" i="28" l="1"/>
  <c r="CT41" i="28" s="1"/>
  <c r="CT43" i="28" s="1"/>
  <c r="CU36" i="28"/>
  <c r="CU40" i="28" l="1"/>
  <c r="CU41" i="28" s="1"/>
  <c r="CU43" i="28" s="1"/>
  <c r="CV36" i="28"/>
  <c r="G96" i="26"/>
  <c r="G97" i="26" s="1"/>
  <c r="F94" i="26"/>
  <c r="F93" i="26"/>
  <c r="F92" i="26"/>
  <c r="F80" i="26"/>
  <c r="CH68" i="26"/>
  <c r="CG68" i="26"/>
  <c r="CF68" i="26"/>
  <c r="CE68" i="26"/>
  <c r="CD68" i="26"/>
  <c r="CD69" i="26" s="1"/>
  <c r="CC68" i="26"/>
  <c r="CB68" i="26"/>
  <c r="CA68" i="26"/>
  <c r="BZ68" i="26"/>
  <c r="BZ69" i="26" s="1"/>
  <c r="BY68" i="26"/>
  <c r="BX68" i="26"/>
  <c r="BW68" i="26"/>
  <c r="BV68" i="26"/>
  <c r="BV69" i="26" s="1"/>
  <c r="BU68" i="26"/>
  <c r="BT68" i="26"/>
  <c r="BS68" i="26"/>
  <c r="BR68" i="26"/>
  <c r="BR69" i="26" s="1"/>
  <c r="BQ68" i="26"/>
  <c r="BP68" i="26"/>
  <c r="BO68" i="26"/>
  <c r="BN68" i="26"/>
  <c r="BN69" i="26" s="1"/>
  <c r="BM68" i="26"/>
  <c r="BL68" i="26"/>
  <c r="BK68" i="26"/>
  <c r="BJ68" i="26"/>
  <c r="BJ69" i="26" s="1"/>
  <c r="BI68" i="26"/>
  <c r="BH68" i="26"/>
  <c r="BG68" i="26"/>
  <c r="BF68" i="26"/>
  <c r="BF69" i="26" s="1"/>
  <c r="BE68" i="26"/>
  <c r="BD68" i="26"/>
  <c r="BC68" i="26"/>
  <c r="BB68" i="26"/>
  <c r="BB69" i="26" s="1"/>
  <c r="BA68" i="26"/>
  <c r="AZ68" i="26"/>
  <c r="AY68" i="26"/>
  <c r="AX68" i="26"/>
  <c r="AX69" i="26" s="1"/>
  <c r="AW68" i="26"/>
  <c r="AV68" i="26"/>
  <c r="AU68" i="26"/>
  <c r="AT68" i="26"/>
  <c r="AT69" i="26" s="1"/>
  <c r="AS68" i="26"/>
  <c r="AR68" i="26"/>
  <c r="AQ68" i="26"/>
  <c r="AP68" i="26"/>
  <c r="AP69" i="26" s="1"/>
  <c r="AO68" i="26"/>
  <c r="AN68" i="26"/>
  <c r="AM68" i="26"/>
  <c r="AL68" i="26"/>
  <c r="AL69" i="26" s="1"/>
  <c r="AK68" i="26"/>
  <c r="AJ68" i="26"/>
  <c r="AI68" i="26"/>
  <c r="AH68" i="26"/>
  <c r="AH69" i="26" s="1"/>
  <c r="AG68" i="26"/>
  <c r="AF68" i="26"/>
  <c r="AE68" i="26"/>
  <c r="AD68" i="26"/>
  <c r="AD69" i="26" s="1"/>
  <c r="AC68" i="26"/>
  <c r="AB68" i="26"/>
  <c r="AB69" i="26" s="1"/>
  <c r="AA68" i="26"/>
  <c r="Z68" i="26"/>
  <c r="Z69" i="26" s="1"/>
  <c r="Y68" i="26"/>
  <c r="X68" i="26"/>
  <c r="X69" i="26" s="1"/>
  <c r="W68" i="26"/>
  <c r="V68" i="26"/>
  <c r="V69" i="26" s="1"/>
  <c r="U68" i="26"/>
  <c r="T68" i="26"/>
  <c r="T69" i="26" s="1"/>
  <c r="S68" i="26"/>
  <c r="R68" i="26"/>
  <c r="R69" i="26" s="1"/>
  <c r="Q68" i="26"/>
  <c r="P68" i="26"/>
  <c r="P69" i="26" s="1"/>
  <c r="O68" i="26"/>
  <c r="N68" i="26"/>
  <c r="N69" i="26" s="1"/>
  <c r="M68" i="26"/>
  <c r="L68" i="26"/>
  <c r="L69" i="26" s="1"/>
  <c r="K68" i="26"/>
  <c r="J68" i="26"/>
  <c r="J69" i="26" s="1"/>
  <c r="I68" i="26"/>
  <c r="H68" i="26"/>
  <c r="H69" i="26" s="1"/>
  <c r="F63" i="26"/>
  <c r="AI51" i="26"/>
  <c r="G40" i="26"/>
  <c r="G41" i="26" s="1"/>
  <c r="F38" i="26"/>
  <c r="F37" i="26"/>
  <c r="F36" i="26"/>
  <c r="F24" i="26"/>
  <c r="DG13" i="26"/>
  <c r="DF13" i="26"/>
  <c r="DE13" i="26"/>
  <c r="DD13" i="26"/>
  <c r="DC13" i="26"/>
  <c r="DB13" i="26"/>
  <c r="DA13" i="26"/>
  <c r="CZ13" i="26"/>
  <c r="CY13" i="26"/>
  <c r="CX13" i="26"/>
  <c r="CW13" i="26"/>
  <c r="CV13" i="26"/>
  <c r="CU13" i="26"/>
  <c r="CT13" i="26"/>
  <c r="CS13" i="26"/>
  <c r="CR13" i="26"/>
  <c r="CQ13" i="26"/>
  <c r="CP13" i="26"/>
  <c r="CO13" i="26"/>
  <c r="CN13" i="26"/>
  <c r="CM13" i="26"/>
  <c r="CL13" i="26"/>
  <c r="CK13" i="26"/>
  <c r="CJ13" i="26"/>
  <c r="CI13" i="26"/>
  <c r="CH13" i="26"/>
  <c r="CG13" i="26"/>
  <c r="CF13" i="26"/>
  <c r="CE13" i="26"/>
  <c r="CD13" i="26"/>
  <c r="CC13" i="26"/>
  <c r="CB13" i="26"/>
  <c r="CA13" i="26"/>
  <c r="BZ13" i="26"/>
  <c r="BY13" i="26"/>
  <c r="BX13" i="26"/>
  <c r="BW13" i="26"/>
  <c r="BV13" i="26"/>
  <c r="BU13" i="26"/>
  <c r="BT13" i="26"/>
  <c r="BS13" i="26"/>
  <c r="BR13" i="26"/>
  <c r="BQ13" i="26"/>
  <c r="BP13" i="26"/>
  <c r="BO13" i="26"/>
  <c r="BN13" i="26"/>
  <c r="BM13" i="26"/>
  <c r="BL13" i="26"/>
  <c r="BK13" i="26"/>
  <c r="BJ13" i="26"/>
  <c r="BI13" i="26"/>
  <c r="BH13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DG12" i="26"/>
  <c r="DF12" i="26"/>
  <c r="DE12" i="26"/>
  <c r="DD12" i="26"/>
  <c r="DC12" i="26"/>
  <c r="DB12" i="26"/>
  <c r="DA12" i="26"/>
  <c r="CZ12" i="26"/>
  <c r="CY12" i="26"/>
  <c r="CX12" i="26"/>
  <c r="CW12" i="26"/>
  <c r="CV12" i="26"/>
  <c r="CU12" i="26"/>
  <c r="CT12" i="26"/>
  <c r="CS12" i="26"/>
  <c r="CR12" i="26"/>
  <c r="CQ12" i="26"/>
  <c r="CP12" i="26"/>
  <c r="CO12" i="26"/>
  <c r="CN12" i="26"/>
  <c r="CM12" i="26"/>
  <c r="CL12" i="26"/>
  <c r="CK12" i="26"/>
  <c r="CJ12" i="26"/>
  <c r="CI12" i="26"/>
  <c r="CH12" i="26"/>
  <c r="CG12" i="26"/>
  <c r="CF12" i="26"/>
  <c r="CE12" i="26"/>
  <c r="CD12" i="26"/>
  <c r="CC12" i="26"/>
  <c r="CB12" i="26"/>
  <c r="CA12" i="26"/>
  <c r="BZ12" i="26"/>
  <c r="BY12" i="26"/>
  <c r="BX12" i="26"/>
  <c r="BW12" i="26"/>
  <c r="BV12" i="26"/>
  <c r="BU12" i="26"/>
  <c r="BT12" i="26"/>
  <c r="BS12" i="26"/>
  <c r="BR12" i="26"/>
  <c r="BQ12" i="26"/>
  <c r="BP12" i="26"/>
  <c r="BO12" i="26"/>
  <c r="BN12" i="26"/>
  <c r="BM12" i="26"/>
  <c r="BL12" i="26"/>
  <c r="BK12" i="26"/>
  <c r="BJ12" i="26"/>
  <c r="BI12" i="26"/>
  <c r="BH12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DF10" i="26"/>
  <c r="CH79" i="26" l="1"/>
  <c r="CH69" i="26"/>
  <c r="CH72" i="26"/>
  <c r="G103" i="26"/>
  <c r="G69" i="26"/>
  <c r="K69" i="26"/>
  <c r="O69" i="26"/>
  <c r="S69" i="26"/>
  <c r="S70" i="26" s="1"/>
  <c r="W69" i="26"/>
  <c r="AA69" i="26"/>
  <c r="AE69" i="26"/>
  <c r="AI69" i="26"/>
  <c r="AI70" i="26" s="1"/>
  <c r="AM69" i="26"/>
  <c r="AQ69" i="26"/>
  <c r="AU69" i="26"/>
  <c r="AY69" i="26"/>
  <c r="AY70" i="26" s="1"/>
  <c r="BC69" i="26"/>
  <c r="BG69" i="26"/>
  <c r="BK69" i="26"/>
  <c r="BO69" i="26"/>
  <c r="BS69" i="26"/>
  <c r="BW69" i="26"/>
  <c r="CA69" i="26"/>
  <c r="CE69" i="26"/>
  <c r="CE70" i="26" s="1"/>
  <c r="G81" i="26"/>
  <c r="AF69" i="26"/>
  <c r="AJ69" i="26"/>
  <c r="AN69" i="26"/>
  <c r="AN70" i="26" s="1"/>
  <c r="AR69" i="26"/>
  <c r="AV69" i="26"/>
  <c r="AZ69" i="26"/>
  <c r="BD69" i="26"/>
  <c r="BD70" i="26" s="1"/>
  <c r="BH69" i="26"/>
  <c r="BL69" i="26"/>
  <c r="BP69" i="26"/>
  <c r="BT69" i="26"/>
  <c r="BT70" i="26" s="1"/>
  <c r="BX69" i="26"/>
  <c r="CB69" i="26"/>
  <c r="CF69" i="26"/>
  <c r="I69" i="26"/>
  <c r="I70" i="26" s="1"/>
  <c r="M69" i="26"/>
  <c r="Q69" i="26"/>
  <c r="U69" i="26"/>
  <c r="Y69" i="26"/>
  <c r="Y70" i="26" s="1"/>
  <c r="AC69" i="26"/>
  <c r="AG69" i="26"/>
  <c r="AK69" i="26"/>
  <c r="AO69" i="26"/>
  <c r="AO70" i="26" s="1"/>
  <c r="AS69" i="26"/>
  <c r="AW69" i="26"/>
  <c r="BA69" i="26"/>
  <c r="BE69" i="26"/>
  <c r="BE70" i="26" s="1"/>
  <c r="BI69" i="26"/>
  <c r="BM69" i="26"/>
  <c r="BQ69" i="26"/>
  <c r="BU69" i="26"/>
  <c r="BU70" i="26" s="1"/>
  <c r="BY69" i="26"/>
  <c r="CC69" i="26"/>
  <c r="CG69" i="26"/>
  <c r="P70" i="26"/>
  <c r="O70" i="26"/>
  <c r="AE70" i="26"/>
  <c r="AU70" i="26"/>
  <c r="BK70" i="26"/>
  <c r="CA70" i="26"/>
  <c r="AV70" i="26"/>
  <c r="BL70" i="26"/>
  <c r="CB70" i="26"/>
  <c r="DG25" i="26"/>
  <c r="DG26" i="26" s="1"/>
  <c r="DG35" i="26" s="1"/>
  <c r="CV40" i="28"/>
  <c r="CV41" i="28" s="1"/>
  <c r="CV43" i="28" s="1"/>
  <c r="CW36" i="28"/>
  <c r="DF11" i="26"/>
  <c r="DF15" i="26" s="1"/>
  <c r="DF19" i="26" s="1"/>
  <c r="J10" i="26"/>
  <c r="G10" i="26"/>
  <c r="K10" i="26"/>
  <c r="O10" i="26"/>
  <c r="S10" i="26"/>
  <c r="W10" i="26"/>
  <c r="AA10" i="26"/>
  <c r="AE10" i="26"/>
  <c r="AI10" i="26"/>
  <c r="AM10" i="26"/>
  <c r="AQ10" i="26"/>
  <c r="AU10" i="26"/>
  <c r="AY10" i="26"/>
  <c r="BC10" i="26"/>
  <c r="BG10" i="26"/>
  <c r="BK10" i="26"/>
  <c r="BO10" i="26"/>
  <c r="BS10" i="26"/>
  <c r="BW10" i="26"/>
  <c r="CA10" i="26"/>
  <c r="CE10" i="26"/>
  <c r="CI10" i="26"/>
  <c r="CM10" i="26"/>
  <c r="CQ10" i="26"/>
  <c r="CU10" i="26"/>
  <c r="CY10" i="26"/>
  <c r="DC10" i="26"/>
  <c r="DG10" i="26"/>
  <c r="H25" i="26"/>
  <c r="H26" i="26" s="1"/>
  <c r="L25" i="26"/>
  <c r="L26" i="26" s="1"/>
  <c r="P25" i="26"/>
  <c r="P26" i="26" s="1"/>
  <c r="T25" i="26"/>
  <c r="T26" i="26" s="1"/>
  <c r="X25" i="26"/>
  <c r="X26" i="26" s="1"/>
  <c r="AB25" i="26"/>
  <c r="AB26" i="26" s="1"/>
  <c r="AF25" i="26"/>
  <c r="AF26" i="26" s="1"/>
  <c r="AJ25" i="26"/>
  <c r="AJ26" i="26" s="1"/>
  <c r="AN25" i="26"/>
  <c r="AN26" i="26" s="1"/>
  <c r="AR25" i="26"/>
  <c r="AR26" i="26" s="1"/>
  <c r="AV25" i="26"/>
  <c r="AV26" i="26" s="1"/>
  <c r="AZ25" i="26"/>
  <c r="AZ26" i="26" s="1"/>
  <c r="BD25" i="26"/>
  <c r="BD26" i="26" s="1"/>
  <c r="BH25" i="26"/>
  <c r="BH26" i="26" s="1"/>
  <c r="BL25" i="26"/>
  <c r="BL26" i="26" s="1"/>
  <c r="BP25" i="26"/>
  <c r="BP26" i="26" s="1"/>
  <c r="BT25" i="26"/>
  <c r="BT26" i="26" s="1"/>
  <c r="BX25" i="26"/>
  <c r="BX26" i="26" s="1"/>
  <c r="CB25" i="26"/>
  <c r="CB26" i="26" s="1"/>
  <c r="CF25" i="26"/>
  <c r="CF26" i="26" s="1"/>
  <c r="CJ25" i="26"/>
  <c r="CJ26" i="26" s="1"/>
  <c r="CN25" i="26"/>
  <c r="CN26" i="26" s="1"/>
  <c r="CR25" i="26"/>
  <c r="CR26" i="26" s="1"/>
  <c r="CV25" i="26"/>
  <c r="CV26" i="26" s="1"/>
  <c r="CZ25" i="26"/>
  <c r="CZ26" i="26" s="1"/>
  <c r="DD25" i="26"/>
  <c r="DD26" i="26" s="1"/>
  <c r="H10" i="26"/>
  <c r="L10" i="26"/>
  <c r="P10" i="26"/>
  <c r="T10" i="26"/>
  <c r="X10" i="26"/>
  <c r="AB10" i="26"/>
  <c r="AF10" i="26"/>
  <c r="AJ10" i="26"/>
  <c r="AN10" i="26"/>
  <c r="AR10" i="26"/>
  <c r="AV10" i="26"/>
  <c r="AZ10" i="26"/>
  <c r="BD10" i="26"/>
  <c r="BH10" i="26"/>
  <c r="BL10" i="26"/>
  <c r="BP10" i="26"/>
  <c r="BT10" i="26"/>
  <c r="BX10" i="26"/>
  <c r="CB10" i="26"/>
  <c r="CF10" i="26"/>
  <c r="CJ10" i="26"/>
  <c r="CN10" i="26"/>
  <c r="CR10" i="26"/>
  <c r="CV10" i="26"/>
  <c r="CZ10" i="26"/>
  <c r="DD10" i="26"/>
  <c r="I25" i="26"/>
  <c r="I26" i="26" s="1"/>
  <c r="M25" i="26"/>
  <c r="M26" i="26" s="1"/>
  <c r="Q25" i="26"/>
  <c r="Q26" i="26" s="1"/>
  <c r="U25" i="26"/>
  <c r="U26" i="26" s="1"/>
  <c r="Y25" i="26"/>
  <c r="Y26" i="26" s="1"/>
  <c r="AC25" i="26"/>
  <c r="AC26" i="26" s="1"/>
  <c r="AG25" i="26"/>
  <c r="AG26" i="26" s="1"/>
  <c r="AK25" i="26"/>
  <c r="AK26" i="26" s="1"/>
  <c r="AO25" i="26"/>
  <c r="AO26" i="26" s="1"/>
  <c r="AS25" i="26"/>
  <c r="AS26" i="26" s="1"/>
  <c r="AW25" i="26"/>
  <c r="AW26" i="26" s="1"/>
  <c r="BA25" i="26"/>
  <c r="BA26" i="26" s="1"/>
  <c r="BE25" i="26"/>
  <c r="BE26" i="26" s="1"/>
  <c r="BI25" i="26"/>
  <c r="BI26" i="26" s="1"/>
  <c r="BM25" i="26"/>
  <c r="BM26" i="26" s="1"/>
  <c r="BQ25" i="26"/>
  <c r="BQ26" i="26" s="1"/>
  <c r="BU25" i="26"/>
  <c r="BU26" i="26" s="1"/>
  <c r="BY25" i="26"/>
  <c r="BY26" i="26" s="1"/>
  <c r="CC25" i="26"/>
  <c r="CC26" i="26" s="1"/>
  <c r="CG25" i="26"/>
  <c r="CG26" i="26" s="1"/>
  <c r="CK25" i="26"/>
  <c r="CK26" i="26" s="1"/>
  <c r="CO25" i="26"/>
  <c r="CO26" i="26" s="1"/>
  <c r="CS25" i="26"/>
  <c r="CS26" i="26" s="1"/>
  <c r="CW25" i="26"/>
  <c r="CW26" i="26" s="1"/>
  <c r="DA25" i="26"/>
  <c r="DA26" i="26" s="1"/>
  <c r="DE25" i="26"/>
  <c r="DE26" i="26" s="1"/>
  <c r="I10" i="26"/>
  <c r="M10" i="26"/>
  <c r="Q10" i="26"/>
  <c r="U10" i="26"/>
  <c r="Y10" i="26"/>
  <c r="AC10" i="26"/>
  <c r="AG10" i="26"/>
  <c r="AK10" i="26"/>
  <c r="AO10" i="26"/>
  <c r="AS10" i="26"/>
  <c r="AW10" i="26"/>
  <c r="BA10" i="26"/>
  <c r="BE10" i="26"/>
  <c r="BI10" i="26"/>
  <c r="BM10" i="26"/>
  <c r="BQ10" i="26"/>
  <c r="BU10" i="26"/>
  <c r="BY10" i="26"/>
  <c r="CC10" i="26"/>
  <c r="CG10" i="26"/>
  <c r="CK10" i="26"/>
  <c r="CO10" i="26"/>
  <c r="CS10" i="26"/>
  <c r="CW10" i="26"/>
  <c r="DA10" i="26"/>
  <c r="DE10" i="26"/>
  <c r="J25" i="26"/>
  <c r="J26" i="26" s="1"/>
  <c r="N25" i="26"/>
  <c r="N26" i="26" s="1"/>
  <c r="R25" i="26"/>
  <c r="R26" i="26" s="1"/>
  <c r="V25" i="26"/>
  <c r="V26" i="26" s="1"/>
  <c r="Z25" i="26"/>
  <c r="Z26" i="26" s="1"/>
  <c r="AD25" i="26"/>
  <c r="AD26" i="26" s="1"/>
  <c r="AH25" i="26"/>
  <c r="AH26" i="26" s="1"/>
  <c r="AL25" i="26"/>
  <c r="AL26" i="26" s="1"/>
  <c r="AP25" i="26"/>
  <c r="AP26" i="26" s="1"/>
  <c r="AT25" i="26"/>
  <c r="AT26" i="26" s="1"/>
  <c r="AX25" i="26"/>
  <c r="AX26" i="26" s="1"/>
  <c r="BB25" i="26"/>
  <c r="BB26" i="26" s="1"/>
  <c r="BF25" i="26"/>
  <c r="BF26" i="26" s="1"/>
  <c r="BJ25" i="26"/>
  <c r="BJ26" i="26" s="1"/>
  <c r="BN25" i="26"/>
  <c r="BN26" i="26" s="1"/>
  <c r="BR25" i="26"/>
  <c r="BR26" i="26" s="1"/>
  <c r="BV25" i="26"/>
  <c r="BV26" i="26" s="1"/>
  <c r="BZ25" i="26"/>
  <c r="BZ26" i="26" s="1"/>
  <c r="CD25" i="26"/>
  <c r="CD26" i="26" s="1"/>
  <c r="CH25" i="26"/>
  <c r="CH26" i="26" s="1"/>
  <c r="CL25" i="26"/>
  <c r="CL26" i="26" s="1"/>
  <c r="CP25" i="26"/>
  <c r="CP26" i="26" s="1"/>
  <c r="CT25" i="26"/>
  <c r="CT26" i="26" s="1"/>
  <c r="CX25" i="26"/>
  <c r="CX26" i="26" s="1"/>
  <c r="DB25" i="26"/>
  <c r="DB26" i="26" s="1"/>
  <c r="DF25" i="26"/>
  <c r="DF26" i="26" s="1"/>
  <c r="N10" i="26"/>
  <c r="R10" i="26"/>
  <c r="V10" i="26"/>
  <c r="Z10" i="26"/>
  <c r="AD10" i="26"/>
  <c r="AH10" i="26"/>
  <c r="AL10" i="26"/>
  <c r="AP10" i="26"/>
  <c r="AT10" i="26"/>
  <c r="AX10" i="26"/>
  <c r="BB10" i="26"/>
  <c r="BF10" i="26"/>
  <c r="BJ10" i="26"/>
  <c r="BN10" i="26"/>
  <c r="BR10" i="26"/>
  <c r="BV10" i="26"/>
  <c r="BZ10" i="26"/>
  <c r="CD10" i="26"/>
  <c r="CH10" i="26"/>
  <c r="CL10" i="26"/>
  <c r="CP10" i="26"/>
  <c r="CT10" i="26"/>
  <c r="CX10" i="26"/>
  <c r="DB10" i="26"/>
  <c r="G25" i="26"/>
  <c r="G26" i="26" s="1"/>
  <c r="K25" i="26"/>
  <c r="K26" i="26" s="1"/>
  <c r="O25" i="26"/>
  <c r="O26" i="26" s="1"/>
  <c r="S25" i="26"/>
  <c r="S26" i="26" s="1"/>
  <c r="W25" i="26"/>
  <c r="W26" i="26" s="1"/>
  <c r="AA25" i="26"/>
  <c r="AA26" i="26" s="1"/>
  <c r="AE25" i="26"/>
  <c r="AE26" i="26" s="1"/>
  <c r="AI25" i="26"/>
  <c r="AI26" i="26" s="1"/>
  <c r="AM25" i="26"/>
  <c r="AM26" i="26" s="1"/>
  <c r="AQ25" i="26"/>
  <c r="AQ26" i="26" s="1"/>
  <c r="AU25" i="26"/>
  <c r="AU26" i="26" s="1"/>
  <c r="AY25" i="26"/>
  <c r="AY26" i="26" s="1"/>
  <c r="BC25" i="26"/>
  <c r="BC26" i="26" s="1"/>
  <c r="BG25" i="26"/>
  <c r="BG26" i="26" s="1"/>
  <c r="BK25" i="26"/>
  <c r="BK26" i="26" s="1"/>
  <c r="BO25" i="26"/>
  <c r="BO26" i="26" s="1"/>
  <c r="BS25" i="26"/>
  <c r="BS26" i="26" s="1"/>
  <c r="BW25" i="26"/>
  <c r="BW26" i="26" s="1"/>
  <c r="CA25" i="26"/>
  <c r="CA26" i="26" s="1"/>
  <c r="CE25" i="26"/>
  <c r="CE26" i="26" s="1"/>
  <c r="CI25" i="26"/>
  <c r="CI26" i="26" s="1"/>
  <c r="CM25" i="26"/>
  <c r="CM26" i="26" s="1"/>
  <c r="CQ25" i="26"/>
  <c r="CQ26" i="26" s="1"/>
  <c r="CU25" i="26"/>
  <c r="CU26" i="26" s="1"/>
  <c r="CY25" i="26"/>
  <c r="CY26" i="26" s="1"/>
  <c r="DC25" i="26"/>
  <c r="DC26" i="26" s="1"/>
  <c r="G43" i="26"/>
  <c r="M70" i="26"/>
  <c r="Q70" i="26"/>
  <c r="U70" i="26"/>
  <c r="AC70" i="26"/>
  <c r="AG70" i="26"/>
  <c r="AK70" i="26"/>
  <c r="AS70" i="26"/>
  <c r="AW70" i="26"/>
  <c r="BA70" i="26"/>
  <c r="BI70" i="26"/>
  <c r="BM70" i="26"/>
  <c r="BQ70" i="26"/>
  <c r="BY70" i="26"/>
  <c r="CC70" i="26"/>
  <c r="CG70" i="26"/>
  <c r="J70" i="26"/>
  <c r="N70" i="26"/>
  <c r="R70" i="26"/>
  <c r="V70" i="26"/>
  <c r="Z70" i="26"/>
  <c r="AD70" i="26"/>
  <c r="AH70" i="26"/>
  <c r="AL70" i="26"/>
  <c r="AP70" i="26"/>
  <c r="AT70" i="26"/>
  <c r="AX70" i="26"/>
  <c r="BB70" i="26"/>
  <c r="BF70" i="26"/>
  <c r="BJ70" i="26"/>
  <c r="BN70" i="26"/>
  <c r="BR70" i="26"/>
  <c r="BV70" i="26"/>
  <c r="BZ70" i="26"/>
  <c r="CD70" i="26"/>
  <c r="G70" i="26"/>
  <c r="K70" i="26"/>
  <c r="W70" i="26"/>
  <c r="AA70" i="26"/>
  <c r="AM70" i="26"/>
  <c r="AQ70" i="26"/>
  <c r="BC70" i="26"/>
  <c r="BG70" i="26"/>
  <c r="BO70" i="26"/>
  <c r="BS70" i="26"/>
  <c r="BW70" i="26"/>
  <c r="H70" i="26"/>
  <c r="L70" i="26"/>
  <c r="T70" i="26"/>
  <c r="X70" i="26"/>
  <c r="AB70" i="26"/>
  <c r="AF70" i="26"/>
  <c r="AJ70" i="26"/>
  <c r="AR70" i="26"/>
  <c r="AZ70" i="26"/>
  <c r="BH70" i="26"/>
  <c r="BP70" i="26"/>
  <c r="BX70" i="26"/>
  <c r="CF70" i="26"/>
  <c r="H51" i="26"/>
  <c r="L51" i="26"/>
  <c r="P51" i="26"/>
  <c r="T51" i="26"/>
  <c r="X51" i="26"/>
  <c r="AB51" i="26"/>
  <c r="AF51" i="26"/>
  <c r="AJ51" i="26"/>
  <c r="G71" i="26"/>
  <c r="K71" i="26"/>
  <c r="O71" i="26"/>
  <c r="S71" i="26"/>
  <c r="W71" i="26"/>
  <c r="AA71" i="26"/>
  <c r="AE71" i="26"/>
  <c r="AI71" i="26"/>
  <c r="AM71" i="26"/>
  <c r="AQ71" i="26"/>
  <c r="AU71" i="26"/>
  <c r="AY71" i="26"/>
  <c r="BC71" i="26"/>
  <c r="BG71" i="26"/>
  <c r="BK71" i="26"/>
  <c r="BO71" i="26"/>
  <c r="BS71" i="26"/>
  <c r="BW71" i="26"/>
  <c r="CA71" i="26"/>
  <c r="CE71" i="26"/>
  <c r="G72" i="26"/>
  <c r="K72" i="26"/>
  <c r="O72" i="26"/>
  <c r="S72" i="26"/>
  <c r="W72" i="26"/>
  <c r="AA72" i="26"/>
  <c r="AE72" i="26"/>
  <c r="AI72" i="26"/>
  <c r="AM72" i="26"/>
  <c r="AQ72" i="26"/>
  <c r="AU72" i="26"/>
  <c r="AY72" i="26"/>
  <c r="BC72" i="26"/>
  <c r="BG72" i="26"/>
  <c r="BK72" i="26"/>
  <c r="BO72" i="26"/>
  <c r="BS72" i="26"/>
  <c r="BW72" i="26"/>
  <c r="CA72" i="26"/>
  <c r="CE72" i="26"/>
  <c r="I51" i="26"/>
  <c r="M51" i="26"/>
  <c r="Q51" i="26"/>
  <c r="U51" i="26"/>
  <c r="Y51" i="26"/>
  <c r="AC51" i="26"/>
  <c r="AG51" i="26"/>
  <c r="H71" i="26"/>
  <c r="L71" i="26"/>
  <c r="P71" i="26"/>
  <c r="T71" i="26"/>
  <c r="X71" i="26"/>
  <c r="AB71" i="26"/>
  <c r="AF71" i="26"/>
  <c r="AJ71" i="26"/>
  <c r="AN71" i="26"/>
  <c r="AR71" i="26"/>
  <c r="AV71" i="26"/>
  <c r="AZ71" i="26"/>
  <c r="BD71" i="26"/>
  <c r="BH71" i="26"/>
  <c r="BL71" i="26"/>
  <c r="BP71" i="26"/>
  <c r="BT71" i="26"/>
  <c r="BX71" i="26"/>
  <c r="CB71" i="26"/>
  <c r="CF71" i="26"/>
  <c r="H72" i="26"/>
  <c r="L72" i="26"/>
  <c r="P72" i="26"/>
  <c r="T72" i="26"/>
  <c r="X72" i="26"/>
  <c r="AB72" i="26"/>
  <c r="AF72" i="26"/>
  <c r="AJ72" i="26"/>
  <c r="AN72" i="26"/>
  <c r="AR72" i="26"/>
  <c r="AV72" i="26"/>
  <c r="AZ72" i="26"/>
  <c r="BD72" i="26"/>
  <c r="BH72" i="26"/>
  <c r="BL72" i="26"/>
  <c r="BP72" i="26"/>
  <c r="BT72" i="26"/>
  <c r="BX72" i="26"/>
  <c r="CB72" i="26"/>
  <c r="CF72" i="26"/>
  <c r="J51" i="26"/>
  <c r="N51" i="26"/>
  <c r="R51" i="26"/>
  <c r="V51" i="26"/>
  <c r="Z51" i="26"/>
  <c r="AD51" i="26"/>
  <c r="AH51" i="26"/>
  <c r="I71" i="26"/>
  <c r="M71" i="26"/>
  <c r="Q71" i="26"/>
  <c r="U71" i="26"/>
  <c r="Y71" i="26"/>
  <c r="AC71" i="26"/>
  <c r="AG71" i="26"/>
  <c r="AK71" i="26"/>
  <c r="AO71" i="26"/>
  <c r="AS71" i="26"/>
  <c r="AW71" i="26"/>
  <c r="BA71" i="26"/>
  <c r="BE71" i="26"/>
  <c r="BI71" i="26"/>
  <c r="BM71" i="26"/>
  <c r="BQ71" i="26"/>
  <c r="BU71" i="26"/>
  <c r="BY71" i="26"/>
  <c r="CC71" i="26"/>
  <c r="CG71" i="26"/>
  <c r="I72" i="26"/>
  <c r="M72" i="26"/>
  <c r="Q72" i="26"/>
  <c r="U72" i="26"/>
  <c r="Y72" i="26"/>
  <c r="AC72" i="26"/>
  <c r="AG72" i="26"/>
  <c r="AK72" i="26"/>
  <c r="AO72" i="26"/>
  <c r="AS72" i="26"/>
  <c r="AW72" i="26"/>
  <c r="BA72" i="26"/>
  <c r="BE72" i="26"/>
  <c r="BI72" i="26"/>
  <c r="BM72" i="26"/>
  <c r="BQ72" i="26"/>
  <c r="BU72" i="26"/>
  <c r="BY72" i="26"/>
  <c r="CC72" i="26"/>
  <c r="CG72" i="26"/>
  <c r="CG81" i="26"/>
  <c r="CG82" i="26" s="1"/>
  <c r="G51" i="26"/>
  <c r="K51" i="26"/>
  <c r="O51" i="26"/>
  <c r="S51" i="26"/>
  <c r="W51" i="26"/>
  <c r="AA51" i="26"/>
  <c r="AE51" i="26"/>
  <c r="CH81" i="26"/>
  <c r="CH82" i="26" s="1"/>
  <c r="J71" i="26"/>
  <c r="N71" i="26"/>
  <c r="R71" i="26"/>
  <c r="V71" i="26"/>
  <c r="Z71" i="26"/>
  <c r="AD71" i="26"/>
  <c r="AH71" i="26"/>
  <c r="AL71" i="26"/>
  <c r="AP71" i="26"/>
  <c r="AT71" i="26"/>
  <c r="AX71" i="26"/>
  <c r="BB71" i="26"/>
  <c r="BF71" i="26"/>
  <c r="BJ71" i="26"/>
  <c r="BN71" i="26"/>
  <c r="BR71" i="26"/>
  <c r="BV71" i="26"/>
  <c r="BZ71" i="26"/>
  <c r="CD71" i="26"/>
  <c r="CH71" i="26"/>
  <c r="J72" i="26"/>
  <c r="N72" i="26"/>
  <c r="R72" i="26"/>
  <c r="V72" i="26"/>
  <c r="Z72" i="26"/>
  <c r="AD72" i="26"/>
  <c r="AH72" i="26"/>
  <c r="AL72" i="26"/>
  <c r="AP72" i="26"/>
  <c r="AT72" i="26"/>
  <c r="AX72" i="26"/>
  <c r="BB72" i="26"/>
  <c r="BF72" i="26"/>
  <c r="BJ72" i="26"/>
  <c r="BN72" i="26"/>
  <c r="BR72" i="26"/>
  <c r="BV72" i="26"/>
  <c r="BZ72" i="26"/>
  <c r="CD72" i="26"/>
  <c r="J81" i="26"/>
  <c r="J82" i="26" s="1"/>
  <c r="N81" i="26"/>
  <c r="N82" i="26" s="1"/>
  <c r="R81" i="26"/>
  <c r="R82" i="26" s="1"/>
  <c r="V81" i="26"/>
  <c r="V82" i="26" s="1"/>
  <c r="Z81" i="26"/>
  <c r="Z82" i="26" s="1"/>
  <c r="AD81" i="26"/>
  <c r="AD82" i="26" s="1"/>
  <c r="AH81" i="26"/>
  <c r="AH82" i="26" s="1"/>
  <c r="AL81" i="26"/>
  <c r="AL82" i="26" s="1"/>
  <c r="AP81" i="26"/>
  <c r="AP82" i="26" s="1"/>
  <c r="AT81" i="26"/>
  <c r="AT82" i="26" s="1"/>
  <c r="AX81" i="26"/>
  <c r="AX82" i="26" s="1"/>
  <c r="BB81" i="26"/>
  <c r="BB82" i="26" s="1"/>
  <c r="BF81" i="26"/>
  <c r="BF82" i="26" s="1"/>
  <c r="BJ81" i="26"/>
  <c r="BJ82" i="26" s="1"/>
  <c r="BN81" i="26"/>
  <c r="BN82" i="26" s="1"/>
  <c r="BR81" i="26"/>
  <c r="BR82" i="26" s="1"/>
  <c r="BV81" i="26"/>
  <c r="BV82" i="26" s="1"/>
  <c r="BZ81" i="26"/>
  <c r="BZ82" i="26" s="1"/>
  <c r="CD81" i="26"/>
  <c r="CD82" i="26" s="1"/>
  <c r="G82" i="26"/>
  <c r="G88" i="26" s="1"/>
  <c r="K81" i="26"/>
  <c r="K82" i="26" s="1"/>
  <c r="O81" i="26"/>
  <c r="O82" i="26" s="1"/>
  <c r="S81" i="26"/>
  <c r="S82" i="26" s="1"/>
  <c r="W81" i="26"/>
  <c r="W82" i="26" s="1"/>
  <c r="AA81" i="26"/>
  <c r="AA82" i="26" s="1"/>
  <c r="AE81" i="26"/>
  <c r="AE82" i="26" s="1"/>
  <c r="AI81" i="26"/>
  <c r="AI82" i="26" s="1"/>
  <c r="AM81" i="26"/>
  <c r="AM82" i="26" s="1"/>
  <c r="AQ81" i="26"/>
  <c r="AQ82" i="26" s="1"/>
  <c r="AU81" i="26"/>
  <c r="AU82" i="26" s="1"/>
  <c r="AY81" i="26"/>
  <c r="AY82" i="26" s="1"/>
  <c r="BC81" i="26"/>
  <c r="BC82" i="26" s="1"/>
  <c r="BG81" i="26"/>
  <c r="BG82" i="26" s="1"/>
  <c r="BK81" i="26"/>
  <c r="BK82" i="26" s="1"/>
  <c r="BO81" i="26"/>
  <c r="BO82" i="26" s="1"/>
  <c r="BS81" i="26"/>
  <c r="BS82" i="26" s="1"/>
  <c r="BW81" i="26"/>
  <c r="BW82" i="26" s="1"/>
  <c r="CA81" i="26"/>
  <c r="CA82" i="26" s="1"/>
  <c r="CE81" i="26"/>
  <c r="CE82" i="26" s="1"/>
  <c r="H81" i="26"/>
  <c r="H82" i="26" s="1"/>
  <c r="L81" i="26"/>
  <c r="L82" i="26" s="1"/>
  <c r="P81" i="26"/>
  <c r="P82" i="26" s="1"/>
  <c r="T81" i="26"/>
  <c r="T82" i="26" s="1"/>
  <c r="X81" i="26"/>
  <c r="X82" i="26" s="1"/>
  <c r="AB81" i="26"/>
  <c r="AB82" i="26" s="1"/>
  <c r="AF81" i="26"/>
  <c r="AF82" i="26" s="1"/>
  <c r="AJ81" i="26"/>
  <c r="AJ82" i="26" s="1"/>
  <c r="AN81" i="26"/>
  <c r="AN82" i="26" s="1"/>
  <c r="AR81" i="26"/>
  <c r="AR82" i="26" s="1"/>
  <c r="AV81" i="26"/>
  <c r="AV82" i="26" s="1"/>
  <c r="AZ81" i="26"/>
  <c r="AZ82" i="26" s="1"/>
  <c r="BD81" i="26"/>
  <c r="BD82" i="26" s="1"/>
  <c r="BH81" i="26"/>
  <c r="BH82" i="26" s="1"/>
  <c r="BL81" i="26"/>
  <c r="BL82" i="26" s="1"/>
  <c r="BP81" i="26"/>
  <c r="BP82" i="26" s="1"/>
  <c r="BT81" i="26"/>
  <c r="BT82" i="26" s="1"/>
  <c r="BX81" i="26"/>
  <c r="BX82" i="26" s="1"/>
  <c r="CB81" i="26"/>
  <c r="CB82" i="26" s="1"/>
  <c r="CF81" i="26"/>
  <c r="CF82" i="26" s="1"/>
  <c r="I81" i="26"/>
  <c r="I82" i="26" s="1"/>
  <c r="M81" i="26"/>
  <c r="M82" i="26" s="1"/>
  <c r="Q81" i="26"/>
  <c r="Q82" i="26" s="1"/>
  <c r="U81" i="26"/>
  <c r="U82" i="26" s="1"/>
  <c r="Y81" i="26"/>
  <c r="Y82" i="26" s="1"/>
  <c r="AC81" i="26"/>
  <c r="AC82" i="26" s="1"/>
  <c r="AG81" i="26"/>
  <c r="AG82" i="26" s="1"/>
  <c r="AK81" i="26"/>
  <c r="AK82" i="26" s="1"/>
  <c r="AO81" i="26"/>
  <c r="AO82" i="26" s="1"/>
  <c r="AS81" i="26"/>
  <c r="AS82" i="26" s="1"/>
  <c r="AW81" i="26"/>
  <c r="AW82" i="26" s="1"/>
  <c r="BA81" i="26"/>
  <c r="BA82" i="26" s="1"/>
  <c r="BE81" i="26"/>
  <c r="BE82" i="26" s="1"/>
  <c r="BI81" i="26"/>
  <c r="BI82" i="26" s="1"/>
  <c r="BM81" i="26"/>
  <c r="BM82" i="26" s="1"/>
  <c r="BQ81" i="26"/>
  <c r="BQ82" i="26" s="1"/>
  <c r="BU81" i="26"/>
  <c r="BU82" i="26" s="1"/>
  <c r="BY81" i="26"/>
  <c r="BY82" i="26" s="1"/>
  <c r="CC81" i="26"/>
  <c r="CC82" i="26" s="1"/>
  <c r="AG103" i="26"/>
  <c r="J103" i="26"/>
  <c r="N103" i="26"/>
  <c r="R103" i="26"/>
  <c r="V103" i="26"/>
  <c r="Z103" i="26"/>
  <c r="AD103" i="26"/>
  <c r="AH103" i="26"/>
  <c r="K103" i="26"/>
  <c r="O103" i="26"/>
  <c r="S103" i="26"/>
  <c r="W103" i="26"/>
  <c r="AA103" i="26"/>
  <c r="AE103" i="26"/>
  <c r="AI103" i="26"/>
  <c r="H103" i="26"/>
  <c r="L103" i="26"/>
  <c r="P103" i="26"/>
  <c r="T103" i="26"/>
  <c r="X103" i="26"/>
  <c r="AB103" i="26"/>
  <c r="AF103" i="26"/>
  <c r="AJ103" i="26"/>
  <c r="I103" i="26"/>
  <c r="M103" i="26"/>
  <c r="Q103" i="26"/>
  <c r="U103" i="26"/>
  <c r="Y103" i="26"/>
  <c r="AC103" i="26"/>
  <c r="DG34" i="26" l="1"/>
  <c r="DG33" i="26"/>
  <c r="DG32" i="26"/>
  <c r="AL74" i="26"/>
  <c r="BY74" i="26"/>
  <c r="BI74" i="26"/>
  <c r="AS74" i="26"/>
  <c r="AC74" i="26"/>
  <c r="M74" i="26"/>
  <c r="CF74" i="26"/>
  <c r="BP74" i="26"/>
  <c r="AZ74" i="26"/>
  <c r="AJ74" i="26"/>
  <c r="CE74" i="26"/>
  <c r="BO74" i="26"/>
  <c r="AY74" i="26"/>
  <c r="AI74" i="26"/>
  <c r="S74" i="26"/>
  <c r="CD74" i="26"/>
  <c r="BN74" i="26"/>
  <c r="AX74" i="26"/>
  <c r="AH74" i="26"/>
  <c r="R74" i="26"/>
  <c r="CC74" i="26"/>
  <c r="BM74" i="26"/>
  <c r="AW74" i="26"/>
  <c r="AG74" i="26"/>
  <c r="Q74" i="26"/>
  <c r="T74" i="26"/>
  <c r="CB74" i="26"/>
  <c r="BL74" i="26"/>
  <c r="AV74" i="26"/>
  <c r="AF74" i="26"/>
  <c r="P74" i="26"/>
  <c r="CA74" i="26"/>
  <c r="BK74" i="26"/>
  <c r="AU74" i="26"/>
  <c r="AE74" i="26"/>
  <c r="O74" i="26"/>
  <c r="BZ74" i="26"/>
  <c r="BJ74" i="26"/>
  <c r="AT74" i="26"/>
  <c r="AD74" i="26"/>
  <c r="N74" i="26"/>
  <c r="CG74" i="26"/>
  <c r="BQ74" i="26"/>
  <c r="BA74" i="26"/>
  <c r="AK74" i="26"/>
  <c r="BX74" i="26"/>
  <c r="BH74" i="26"/>
  <c r="AR74" i="26"/>
  <c r="L74" i="26"/>
  <c r="BW74" i="26"/>
  <c r="BG74" i="26"/>
  <c r="AQ74" i="26"/>
  <c r="AA74" i="26"/>
  <c r="K74" i="26"/>
  <c r="BV74" i="26"/>
  <c r="BF74" i="26"/>
  <c r="AP74" i="26"/>
  <c r="Z74" i="26"/>
  <c r="J74" i="26"/>
  <c r="BU74" i="26"/>
  <c r="BE74" i="26"/>
  <c r="AO74" i="26"/>
  <c r="Y74" i="26"/>
  <c r="I74" i="26"/>
  <c r="AB74" i="26"/>
  <c r="BT74" i="26"/>
  <c r="BD74" i="26"/>
  <c r="AN74" i="26"/>
  <c r="X74" i="26"/>
  <c r="H74" i="26"/>
  <c r="BS74" i="26"/>
  <c r="BC74" i="26"/>
  <c r="AM74" i="26"/>
  <c r="W74" i="26"/>
  <c r="G74" i="26"/>
  <c r="BR74" i="26"/>
  <c r="BB74" i="26"/>
  <c r="V74" i="26"/>
  <c r="U74" i="26"/>
  <c r="CW40" i="28"/>
  <c r="CW41" i="28" s="1"/>
  <c r="CW43" i="28" s="1"/>
  <c r="CX36" i="28"/>
  <c r="G104" i="26"/>
  <c r="BY91" i="26"/>
  <c r="BY90" i="26"/>
  <c r="BY89" i="26"/>
  <c r="BY88" i="26"/>
  <c r="BI91" i="26"/>
  <c r="BI90" i="26"/>
  <c r="BI89" i="26"/>
  <c r="BI88" i="26"/>
  <c r="AS91" i="26"/>
  <c r="AS90" i="26"/>
  <c r="AS89" i="26"/>
  <c r="AS88" i="26"/>
  <c r="AC91" i="26"/>
  <c r="AC90" i="26"/>
  <c r="AC89" i="26"/>
  <c r="AC88" i="26"/>
  <c r="M91" i="26"/>
  <c r="M90" i="26"/>
  <c r="M89" i="26"/>
  <c r="M88" i="26"/>
  <c r="BX91" i="26"/>
  <c r="BX90" i="26"/>
  <c r="BX89" i="26"/>
  <c r="BX88" i="26"/>
  <c r="BH91" i="26"/>
  <c r="BH90" i="26"/>
  <c r="BH89" i="26"/>
  <c r="BH88" i="26"/>
  <c r="AR91" i="26"/>
  <c r="AR90" i="26"/>
  <c r="AR89" i="26"/>
  <c r="AR88" i="26"/>
  <c r="AB91" i="26"/>
  <c r="AB90" i="26"/>
  <c r="AB89" i="26"/>
  <c r="AB88" i="26"/>
  <c r="L91" i="26"/>
  <c r="L90" i="26"/>
  <c r="L89" i="26"/>
  <c r="L88" i="26"/>
  <c r="BW91" i="26"/>
  <c r="BW90" i="26"/>
  <c r="BW89" i="26"/>
  <c r="BW88" i="26"/>
  <c r="BG91" i="26"/>
  <c r="BG90" i="26"/>
  <c r="BG89" i="26"/>
  <c r="BG88" i="26"/>
  <c r="AQ91" i="26"/>
  <c r="AQ90" i="26"/>
  <c r="AQ89" i="26"/>
  <c r="AQ88" i="26"/>
  <c r="AA91" i="26"/>
  <c r="AA90" i="26"/>
  <c r="AA89" i="26"/>
  <c r="AA88" i="26"/>
  <c r="K91" i="26"/>
  <c r="K90" i="26"/>
  <c r="K89" i="26"/>
  <c r="K88" i="26"/>
  <c r="BZ91" i="26"/>
  <c r="BZ90" i="26"/>
  <c r="BZ89" i="26"/>
  <c r="BZ88" i="26"/>
  <c r="BJ91" i="26"/>
  <c r="BJ90" i="26"/>
  <c r="BJ89" i="26"/>
  <c r="BJ88" i="26"/>
  <c r="AT91" i="26"/>
  <c r="AT90" i="26"/>
  <c r="AT89" i="26"/>
  <c r="AT88" i="26"/>
  <c r="AD91" i="26"/>
  <c r="AD90" i="26"/>
  <c r="AD89" i="26"/>
  <c r="AD88" i="26"/>
  <c r="N91" i="26"/>
  <c r="N90" i="26"/>
  <c r="N89" i="26"/>
  <c r="N88" i="26"/>
  <c r="CU34" i="26"/>
  <c r="CU33" i="26"/>
  <c r="CU35" i="26"/>
  <c r="CU32" i="26"/>
  <c r="CE34" i="26"/>
  <c r="CE33" i="26"/>
  <c r="CE35" i="26"/>
  <c r="CE32" i="26"/>
  <c r="BO34" i="26"/>
  <c r="BO33" i="26"/>
  <c r="BO35" i="26"/>
  <c r="BO32" i="26"/>
  <c r="AY34" i="26"/>
  <c r="AY33" i="26"/>
  <c r="AY35" i="26"/>
  <c r="AY32" i="26"/>
  <c r="AI34" i="26"/>
  <c r="AI33" i="26"/>
  <c r="AI35" i="26"/>
  <c r="AI32" i="26"/>
  <c r="S34" i="26"/>
  <c r="S33" i="26"/>
  <c r="S35" i="26"/>
  <c r="S32" i="26"/>
  <c r="DB11" i="26"/>
  <c r="DB15" i="26" s="1"/>
  <c r="DB19" i="26" s="1"/>
  <c r="CL11" i="26"/>
  <c r="CL15" i="26" s="1"/>
  <c r="CL19" i="26" s="1"/>
  <c r="BV11" i="26"/>
  <c r="BV15" i="26" s="1"/>
  <c r="BV19" i="26" s="1"/>
  <c r="BF11" i="26"/>
  <c r="BF15" i="26" s="1"/>
  <c r="AP11" i="26"/>
  <c r="AP15" i="26" s="1"/>
  <c r="Z11" i="26"/>
  <c r="Z15" i="26" s="1"/>
  <c r="Z19" i="26" s="1"/>
  <c r="CW33" i="26"/>
  <c r="CX35" i="26"/>
  <c r="CX34" i="26"/>
  <c r="CX33" i="26"/>
  <c r="CX32" i="26"/>
  <c r="CH35" i="26"/>
  <c r="CH32" i="26"/>
  <c r="BR35" i="26"/>
  <c r="BR34" i="26"/>
  <c r="BR33" i="26"/>
  <c r="BR32" i="26"/>
  <c r="BB35" i="26"/>
  <c r="BB34" i="26"/>
  <c r="BB33" i="26"/>
  <c r="BB32" i="26"/>
  <c r="AL35" i="26"/>
  <c r="AL34" i="26"/>
  <c r="AL33" i="26"/>
  <c r="AL32" i="26"/>
  <c r="V35" i="26"/>
  <c r="V34" i="26"/>
  <c r="V33" i="26"/>
  <c r="V32" i="26"/>
  <c r="DE11" i="26"/>
  <c r="DE15" i="26" s="1"/>
  <c r="DE19" i="26" s="1"/>
  <c r="CO11" i="26"/>
  <c r="CO15" i="26" s="1"/>
  <c r="CO19" i="26" s="1"/>
  <c r="BY11" i="26"/>
  <c r="BY15" i="26" s="1"/>
  <c r="BY19" i="26" s="1"/>
  <c r="BI11" i="26"/>
  <c r="BI15" i="26" s="1"/>
  <c r="BI19" i="26" s="1"/>
  <c r="AS11" i="26"/>
  <c r="AS15" i="26" s="1"/>
  <c r="AS19" i="26" s="1"/>
  <c r="AC11" i="26"/>
  <c r="AC15" i="26" s="1"/>
  <c r="AC19" i="26" s="1"/>
  <c r="M11" i="26"/>
  <c r="M15" i="26" s="1"/>
  <c r="M19" i="26" s="1"/>
  <c r="AT34" i="26"/>
  <c r="AT33" i="26"/>
  <c r="CS35" i="26"/>
  <c r="CS34" i="26"/>
  <c r="CS33" i="26"/>
  <c r="CS32" i="26"/>
  <c r="CC35" i="26"/>
  <c r="CC34" i="26"/>
  <c r="CC33" i="26"/>
  <c r="CC32" i="26"/>
  <c r="BM35" i="26"/>
  <c r="BM34" i="26"/>
  <c r="BM33" i="26"/>
  <c r="BM32" i="26"/>
  <c r="AW35" i="26"/>
  <c r="AW34" i="26"/>
  <c r="AW33" i="26"/>
  <c r="AW32" i="26"/>
  <c r="AG35" i="26"/>
  <c r="AG34" i="26"/>
  <c r="AG33" i="26"/>
  <c r="AG32" i="26"/>
  <c r="Q35" i="26"/>
  <c r="Q34" i="26"/>
  <c r="Q33" i="26"/>
  <c r="Q32" i="26"/>
  <c r="CZ11" i="26"/>
  <c r="CZ15" i="26" s="1"/>
  <c r="CZ19" i="26" s="1"/>
  <c r="CJ11" i="26"/>
  <c r="CJ15" i="26" s="1"/>
  <c r="CJ19" i="26" s="1"/>
  <c r="BT11" i="26"/>
  <c r="BT15" i="26" s="1"/>
  <c r="BT19" i="26" s="1"/>
  <c r="BD11" i="26"/>
  <c r="BD15" i="26" s="1"/>
  <c r="BD19" i="26" s="1"/>
  <c r="AN11" i="26"/>
  <c r="AN15" i="26" s="1"/>
  <c r="AN19" i="26" s="1"/>
  <c r="X11" i="26"/>
  <c r="X15" i="26" s="1"/>
  <c r="H11" i="26"/>
  <c r="H15" i="26" s="1"/>
  <c r="H19" i="26" s="1"/>
  <c r="CV33" i="26"/>
  <c r="CV35" i="26"/>
  <c r="CV34" i="26"/>
  <c r="CV32" i="26"/>
  <c r="CF33" i="26"/>
  <c r="CF35" i="26"/>
  <c r="CF34" i="26"/>
  <c r="CF32" i="26"/>
  <c r="BP33" i="26"/>
  <c r="BP35" i="26"/>
  <c r="BP34" i="26"/>
  <c r="BP32" i="26"/>
  <c r="AZ33" i="26"/>
  <c r="AZ35" i="26"/>
  <c r="AZ34" i="26"/>
  <c r="AZ32" i="26"/>
  <c r="AJ33" i="26"/>
  <c r="AJ35" i="26"/>
  <c r="AJ34" i="26"/>
  <c r="AJ32" i="26"/>
  <c r="T33" i="26"/>
  <c r="T35" i="26"/>
  <c r="T34" i="26"/>
  <c r="T32" i="26"/>
  <c r="DG11" i="26"/>
  <c r="DG15" i="26" s="1"/>
  <c r="DG19" i="26" s="1"/>
  <c r="CQ11" i="26"/>
  <c r="CQ15" i="26" s="1"/>
  <c r="CQ19" i="26" s="1"/>
  <c r="CA11" i="26"/>
  <c r="CA15" i="26" s="1"/>
  <c r="BK11" i="26"/>
  <c r="BK15" i="26" s="1"/>
  <c r="AU11" i="26"/>
  <c r="AU15" i="26" s="1"/>
  <c r="AU19" i="26" s="1"/>
  <c r="AE11" i="26"/>
  <c r="AE15" i="26" s="1"/>
  <c r="AE19" i="26" s="1"/>
  <c r="O11" i="26"/>
  <c r="O15" i="26" s="1"/>
  <c r="BU91" i="26"/>
  <c r="BU90" i="26"/>
  <c r="BU89" i="26"/>
  <c r="BU88" i="26"/>
  <c r="AO91" i="26"/>
  <c r="AO90" i="26"/>
  <c r="AO89" i="26"/>
  <c r="AO88" i="26"/>
  <c r="I91" i="26"/>
  <c r="I90" i="26"/>
  <c r="I89" i="26"/>
  <c r="I88" i="26"/>
  <c r="BT91" i="26"/>
  <c r="BT90" i="26"/>
  <c r="BT89" i="26"/>
  <c r="BT88" i="26"/>
  <c r="AN91" i="26"/>
  <c r="AN90" i="26"/>
  <c r="AN89" i="26"/>
  <c r="AN88" i="26"/>
  <c r="X91" i="26"/>
  <c r="X90" i="26"/>
  <c r="X89" i="26"/>
  <c r="X88" i="26"/>
  <c r="H91" i="26"/>
  <c r="H90" i="26"/>
  <c r="H89" i="26"/>
  <c r="H88" i="26"/>
  <c r="BS91" i="26"/>
  <c r="BS90" i="26"/>
  <c r="BS89" i="26"/>
  <c r="BS88" i="26"/>
  <c r="BC91" i="26"/>
  <c r="BC90" i="26"/>
  <c r="BC89" i="26"/>
  <c r="BC88" i="26"/>
  <c r="AM91" i="26"/>
  <c r="AM90" i="26"/>
  <c r="AM89" i="26"/>
  <c r="AM88" i="26"/>
  <c r="W91" i="26"/>
  <c r="W90" i="26"/>
  <c r="W89" i="26"/>
  <c r="W88" i="26"/>
  <c r="G91" i="26"/>
  <c r="G90" i="26"/>
  <c r="H94" i="26" s="1"/>
  <c r="I94" i="26" s="1"/>
  <c r="J94" i="26" s="1"/>
  <c r="G89" i="26"/>
  <c r="H93" i="26" s="1"/>
  <c r="I93" i="26" s="1"/>
  <c r="J93" i="26" s="1"/>
  <c r="H92" i="26"/>
  <c r="BV91" i="26"/>
  <c r="BV90" i="26"/>
  <c r="BV89" i="26"/>
  <c r="BV88" i="26"/>
  <c r="BF91" i="26"/>
  <c r="BF90" i="26"/>
  <c r="BF89" i="26"/>
  <c r="BF88" i="26"/>
  <c r="AP91" i="26"/>
  <c r="AP90" i="26"/>
  <c r="AP89" i="26"/>
  <c r="AP88" i="26"/>
  <c r="Z91" i="26"/>
  <c r="Z90" i="26"/>
  <c r="Z89" i="26"/>
  <c r="Z88" i="26"/>
  <c r="J91" i="26"/>
  <c r="J90" i="26"/>
  <c r="J89" i="26"/>
  <c r="J88" i="26"/>
  <c r="CH70" i="26"/>
  <c r="CH74" i="26" s="1"/>
  <c r="F52" i="26"/>
  <c r="BN33" i="26"/>
  <c r="BN34" i="26"/>
  <c r="CQ34" i="26"/>
  <c r="CQ33" i="26"/>
  <c r="CQ35" i="26"/>
  <c r="CQ32" i="26"/>
  <c r="CA34" i="26"/>
  <c r="CA33" i="26"/>
  <c r="CA35" i="26"/>
  <c r="CA32" i="26"/>
  <c r="BK34" i="26"/>
  <c r="BK33" i="26"/>
  <c r="BK35" i="26"/>
  <c r="BK32" i="26"/>
  <c r="AU34" i="26"/>
  <c r="AU33" i="26"/>
  <c r="AU35" i="26"/>
  <c r="AU32" i="26"/>
  <c r="AE34" i="26"/>
  <c r="AE33" i="26"/>
  <c r="AE35" i="26"/>
  <c r="AE32" i="26"/>
  <c r="O34" i="26"/>
  <c r="O33" i="26"/>
  <c r="O35" i="26"/>
  <c r="O32" i="26"/>
  <c r="CX11" i="26"/>
  <c r="CX15" i="26" s="1"/>
  <c r="CX19" i="26" s="1"/>
  <c r="CH11" i="26"/>
  <c r="CH15" i="26" s="1"/>
  <c r="BR11" i="26"/>
  <c r="BR15" i="26" s="1"/>
  <c r="BR19" i="26" s="1"/>
  <c r="BB11" i="26"/>
  <c r="BB15" i="26" s="1"/>
  <c r="AL11" i="26"/>
  <c r="AL15" i="26" s="1"/>
  <c r="V11" i="26"/>
  <c r="V15" i="26" s="1"/>
  <c r="V19" i="26" s="1"/>
  <c r="BD33" i="26"/>
  <c r="BD34" i="26"/>
  <c r="CT35" i="26"/>
  <c r="CT34" i="26"/>
  <c r="CT33" i="26"/>
  <c r="CT32" i="26"/>
  <c r="CD35" i="26"/>
  <c r="CD34" i="26"/>
  <c r="CD33" i="26"/>
  <c r="CD32" i="26"/>
  <c r="BN35" i="26"/>
  <c r="BN32" i="26"/>
  <c r="AX35" i="26"/>
  <c r="AX34" i="26"/>
  <c r="AX33" i="26"/>
  <c r="AX32" i="26"/>
  <c r="AH35" i="26"/>
  <c r="AH34" i="26"/>
  <c r="AH33" i="26"/>
  <c r="AH32" i="26"/>
  <c r="R35" i="26"/>
  <c r="R34" i="26"/>
  <c r="R33" i="26"/>
  <c r="R32" i="26"/>
  <c r="DA11" i="26"/>
  <c r="DA15" i="26" s="1"/>
  <c r="DA19" i="26" s="1"/>
  <c r="CK11" i="26"/>
  <c r="CK15" i="26" s="1"/>
  <c r="CK19" i="26" s="1"/>
  <c r="BU11" i="26"/>
  <c r="BU15" i="26" s="1"/>
  <c r="BE11" i="26"/>
  <c r="BE15" i="26" s="1"/>
  <c r="AO11" i="26"/>
  <c r="AO15" i="26" s="1"/>
  <c r="AO19" i="26" s="1"/>
  <c r="Y11" i="26"/>
  <c r="Y15" i="26" s="1"/>
  <c r="Y19" i="26" s="1"/>
  <c r="I11" i="26"/>
  <c r="I15" i="26" s="1"/>
  <c r="DE32" i="26"/>
  <c r="DE35" i="26"/>
  <c r="DE34" i="26"/>
  <c r="DE33" i="26"/>
  <c r="CO35" i="26"/>
  <c r="CO34" i="26"/>
  <c r="CO33" i="26"/>
  <c r="CO32" i="26"/>
  <c r="BY35" i="26"/>
  <c r="BY34" i="26"/>
  <c r="BY33" i="26"/>
  <c r="BY32" i="26"/>
  <c r="BI35" i="26"/>
  <c r="BI34" i="26"/>
  <c r="BI33" i="26"/>
  <c r="BI32" i="26"/>
  <c r="AS35" i="26"/>
  <c r="AS34" i="26"/>
  <c r="AS33" i="26"/>
  <c r="AS32" i="26"/>
  <c r="AC35" i="26"/>
  <c r="AC34" i="26"/>
  <c r="AC33" i="26"/>
  <c r="AC32" i="26"/>
  <c r="M35" i="26"/>
  <c r="M34" i="26"/>
  <c r="M33" i="26"/>
  <c r="M32" i="26"/>
  <c r="CV11" i="26"/>
  <c r="CV15" i="26" s="1"/>
  <c r="CV19" i="26" s="1"/>
  <c r="CF11" i="26"/>
  <c r="CF15" i="26" s="1"/>
  <c r="CF19" i="26" s="1"/>
  <c r="BP11" i="26"/>
  <c r="BP15" i="26" s="1"/>
  <c r="AZ11" i="26"/>
  <c r="AZ15" i="26" s="1"/>
  <c r="AJ11" i="26"/>
  <c r="AJ15" i="26" s="1"/>
  <c r="T11" i="26"/>
  <c r="T15" i="26" s="1"/>
  <c r="T19" i="26" s="1"/>
  <c r="BX34" i="26"/>
  <c r="CR33" i="26"/>
  <c r="CR35" i="26"/>
  <c r="CR34" i="26"/>
  <c r="CR32" i="26"/>
  <c r="CB33" i="26"/>
  <c r="CB35" i="26"/>
  <c r="CB34" i="26"/>
  <c r="CB32" i="26"/>
  <c r="BL33" i="26"/>
  <c r="BL35" i="26"/>
  <c r="BL34" i="26"/>
  <c r="BL32" i="26"/>
  <c r="AV33" i="26"/>
  <c r="AV35" i="26"/>
  <c r="AV34" i="26"/>
  <c r="AV32" i="26"/>
  <c r="AF33" i="26"/>
  <c r="AF35" i="26"/>
  <c r="AF34" i="26"/>
  <c r="AF32" i="26"/>
  <c r="P33" i="26"/>
  <c r="P35" i="26"/>
  <c r="P34" i="26"/>
  <c r="P32" i="26"/>
  <c r="DC11" i="26"/>
  <c r="DC15" i="26" s="1"/>
  <c r="DC19" i="26" s="1"/>
  <c r="CM11" i="26"/>
  <c r="CM15" i="26" s="1"/>
  <c r="CM19" i="26" s="1"/>
  <c r="BW11" i="26"/>
  <c r="BW15" i="26" s="1"/>
  <c r="BW19" i="26" s="1"/>
  <c r="BG11" i="26"/>
  <c r="BG15" i="26" s="1"/>
  <c r="BG19" i="26" s="1"/>
  <c r="AQ11" i="26"/>
  <c r="AQ15" i="26" s="1"/>
  <c r="AA11" i="26"/>
  <c r="AA15" i="26" s="1"/>
  <c r="K11" i="26"/>
  <c r="K15" i="26" s="1"/>
  <c r="K19" i="26" s="1"/>
  <c r="BE91" i="26"/>
  <c r="BE90" i="26"/>
  <c r="BE89" i="26"/>
  <c r="BE88" i="26"/>
  <c r="Y91" i="26"/>
  <c r="Y90" i="26"/>
  <c r="Y89" i="26"/>
  <c r="Y88" i="26"/>
  <c r="BD91" i="26"/>
  <c r="BD90" i="26"/>
  <c r="BD89" i="26"/>
  <c r="BD88" i="26"/>
  <c r="BQ91" i="26"/>
  <c r="BQ90" i="26"/>
  <c r="BQ89" i="26"/>
  <c r="BQ88" i="26"/>
  <c r="BA91" i="26"/>
  <c r="BA90" i="26"/>
  <c r="BA89" i="26"/>
  <c r="BA88" i="26"/>
  <c r="AK91" i="26"/>
  <c r="AK90" i="26"/>
  <c r="AK89" i="26"/>
  <c r="AK88" i="26"/>
  <c r="U91" i="26"/>
  <c r="U90" i="26"/>
  <c r="U89" i="26"/>
  <c r="U88" i="26"/>
  <c r="CF91" i="26"/>
  <c r="CF90" i="26"/>
  <c r="CF89" i="26"/>
  <c r="CF88" i="26"/>
  <c r="BP91" i="26"/>
  <c r="BP90" i="26"/>
  <c r="BP89" i="26"/>
  <c r="BP88" i="26"/>
  <c r="AZ91" i="26"/>
  <c r="AZ90" i="26"/>
  <c r="AZ88" i="26"/>
  <c r="AZ89" i="26"/>
  <c r="AJ91" i="26"/>
  <c r="AJ90" i="26"/>
  <c r="AJ89" i="26"/>
  <c r="AJ88" i="26"/>
  <c r="T91" i="26"/>
  <c r="T90" i="26"/>
  <c r="T89" i="26"/>
  <c r="T88" i="26"/>
  <c r="CE91" i="26"/>
  <c r="CE90" i="26"/>
  <c r="CE89" i="26"/>
  <c r="CE88" i="26"/>
  <c r="BO91" i="26"/>
  <c r="BO90" i="26"/>
  <c r="BO89" i="26"/>
  <c r="BO88" i="26"/>
  <c r="AY91" i="26"/>
  <c r="AY90" i="26"/>
  <c r="AY89" i="26"/>
  <c r="AY88" i="26"/>
  <c r="AI91" i="26"/>
  <c r="AI90" i="26"/>
  <c r="AI89" i="26"/>
  <c r="AI88" i="26"/>
  <c r="S91" i="26"/>
  <c r="S90" i="26"/>
  <c r="S89" i="26"/>
  <c r="S88" i="26"/>
  <c r="BR91" i="26"/>
  <c r="BR90" i="26"/>
  <c r="BR89" i="26"/>
  <c r="BR88" i="26"/>
  <c r="BB91" i="26"/>
  <c r="BB90" i="26"/>
  <c r="BB89" i="26"/>
  <c r="BB88" i="26"/>
  <c r="AL91" i="26"/>
  <c r="AL90" i="26"/>
  <c r="AL89" i="26"/>
  <c r="AL88" i="26"/>
  <c r="V91" i="26"/>
  <c r="V90" i="26"/>
  <c r="V89" i="26"/>
  <c r="V88" i="26"/>
  <c r="CH91" i="26"/>
  <c r="CH90" i="26"/>
  <c r="CH89" i="26"/>
  <c r="CH88" i="26"/>
  <c r="CG91" i="26"/>
  <c r="CG90" i="26"/>
  <c r="CG89" i="26"/>
  <c r="CG88" i="26"/>
  <c r="DC34" i="26"/>
  <c r="DC33" i="26"/>
  <c r="DC35" i="26"/>
  <c r="DC32" i="26"/>
  <c r="CM34" i="26"/>
  <c r="CM33" i="26"/>
  <c r="CM35" i="26"/>
  <c r="CM32" i="26"/>
  <c r="BW34" i="26"/>
  <c r="BW33" i="26"/>
  <c r="BW35" i="26"/>
  <c r="BW32" i="26"/>
  <c r="BG34" i="26"/>
  <c r="BG33" i="26"/>
  <c r="BG35" i="26"/>
  <c r="BG32" i="26"/>
  <c r="AQ34" i="26"/>
  <c r="AQ33" i="26"/>
  <c r="AQ35" i="26"/>
  <c r="AQ32" i="26"/>
  <c r="AA34" i="26"/>
  <c r="AA33" i="26"/>
  <c r="AA35" i="26"/>
  <c r="AA32" i="26"/>
  <c r="K34" i="26"/>
  <c r="K35" i="26"/>
  <c r="K32" i="26"/>
  <c r="K33" i="26"/>
  <c r="CT11" i="26"/>
  <c r="CT15" i="26" s="1"/>
  <c r="CT19" i="26" s="1"/>
  <c r="CD11" i="26"/>
  <c r="CD15" i="26" s="1"/>
  <c r="BN11" i="26"/>
  <c r="BN15" i="26" s="1"/>
  <c r="AX11" i="26"/>
  <c r="AX15" i="26" s="1"/>
  <c r="AX19" i="26" s="1"/>
  <c r="AH11" i="26"/>
  <c r="AH15" i="26" s="1"/>
  <c r="AH19" i="26" s="1"/>
  <c r="R11" i="26"/>
  <c r="R15" i="26" s="1"/>
  <c r="DF35" i="26"/>
  <c r="DF34" i="26"/>
  <c r="DF33" i="26"/>
  <c r="DF32" i="26"/>
  <c r="CP35" i="26"/>
  <c r="CP34" i="26"/>
  <c r="CP33" i="26"/>
  <c r="CP32" i="26"/>
  <c r="BZ35" i="26"/>
  <c r="BZ34" i="26"/>
  <c r="BZ33" i="26"/>
  <c r="BZ32" i="26"/>
  <c r="BJ35" i="26"/>
  <c r="BJ34" i="26"/>
  <c r="BJ33" i="26"/>
  <c r="BJ32" i="26"/>
  <c r="AT35" i="26"/>
  <c r="AT32" i="26"/>
  <c r="AD35" i="26"/>
  <c r="AD34" i="26"/>
  <c r="AD33" i="26"/>
  <c r="AD32" i="26"/>
  <c r="N35" i="26"/>
  <c r="N34" i="26"/>
  <c r="N33" i="26"/>
  <c r="N32" i="26"/>
  <c r="CW11" i="26"/>
  <c r="CW15" i="26" s="1"/>
  <c r="CW19" i="26" s="1"/>
  <c r="CG11" i="26"/>
  <c r="CG15" i="26" s="1"/>
  <c r="CG19" i="26" s="1"/>
  <c r="BQ11" i="26"/>
  <c r="BQ15" i="26" s="1"/>
  <c r="BQ19" i="26" s="1"/>
  <c r="BA11" i="26"/>
  <c r="BA15" i="26" s="1"/>
  <c r="BA19" i="26" s="1"/>
  <c r="AK11" i="26"/>
  <c r="AK15" i="26" s="1"/>
  <c r="U11" i="26"/>
  <c r="U15" i="26" s="1"/>
  <c r="U19" i="26" s="1"/>
  <c r="DA32" i="26"/>
  <c r="DA35" i="26"/>
  <c r="DA34" i="26"/>
  <c r="DA33" i="26"/>
  <c r="CK35" i="26"/>
  <c r="CK34" i="26"/>
  <c r="CK33" i="26"/>
  <c r="CK32" i="26"/>
  <c r="BU35" i="26"/>
  <c r="BU34" i="26"/>
  <c r="BU33" i="26"/>
  <c r="BU32" i="26"/>
  <c r="BE35" i="26"/>
  <c r="BE34" i="26"/>
  <c r="BE33" i="26"/>
  <c r="BE32" i="26"/>
  <c r="AO35" i="26"/>
  <c r="AO34" i="26"/>
  <c r="AO33" i="26"/>
  <c r="AO32" i="26"/>
  <c r="Y35" i="26"/>
  <c r="Y34" i="26"/>
  <c r="Y33" i="26"/>
  <c r="Y32" i="26"/>
  <c r="I35" i="26"/>
  <c r="I34" i="26"/>
  <c r="I33" i="26"/>
  <c r="I32" i="26"/>
  <c r="CR11" i="26"/>
  <c r="CR15" i="26" s="1"/>
  <c r="CR19" i="26" s="1"/>
  <c r="CB11" i="26"/>
  <c r="CB15" i="26" s="1"/>
  <c r="CB19" i="26" s="1"/>
  <c r="BL11" i="26"/>
  <c r="BL15" i="26" s="1"/>
  <c r="AV11" i="26"/>
  <c r="AV15" i="26" s="1"/>
  <c r="AF11" i="26"/>
  <c r="AF15" i="26" s="1"/>
  <c r="AF19" i="26" s="1"/>
  <c r="P11" i="26"/>
  <c r="P15" i="26" s="1"/>
  <c r="P19" i="26" s="1"/>
  <c r="DD33" i="26"/>
  <c r="DD35" i="26"/>
  <c r="DD34" i="26"/>
  <c r="DD32" i="26"/>
  <c r="CN33" i="26"/>
  <c r="CN35" i="26"/>
  <c r="CN34" i="26"/>
  <c r="CN32" i="26"/>
  <c r="BX33" i="26"/>
  <c r="BX35" i="26"/>
  <c r="BX32" i="26"/>
  <c r="BH33" i="26"/>
  <c r="BH35" i="26"/>
  <c r="BH34" i="26"/>
  <c r="BH32" i="26"/>
  <c r="AR33" i="26"/>
  <c r="AR35" i="26"/>
  <c r="AR34" i="26"/>
  <c r="AR32" i="26"/>
  <c r="AB33" i="26"/>
  <c r="AB35" i="26"/>
  <c r="AB34" i="26"/>
  <c r="AB32" i="26"/>
  <c r="L33" i="26"/>
  <c r="L35" i="26"/>
  <c r="L34" i="26"/>
  <c r="L32" i="26"/>
  <c r="CY11" i="26"/>
  <c r="CY15" i="26" s="1"/>
  <c r="CY19" i="26" s="1"/>
  <c r="CI11" i="26"/>
  <c r="CI15" i="26" s="1"/>
  <c r="CI19" i="26" s="1"/>
  <c r="BS11" i="26"/>
  <c r="BS15" i="26" s="1"/>
  <c r="BS19" i="26" s="1"/>
  <c r="BC11" i="26"/>
  <c r="BC15" i="26" s="1"/>
  <c r="BC19" i="26" s="1"/>
  <c r="AM11" i="26"/>
  <c r="AM15" i="26" s="1"/>
  <c r="AM19" i="26" s="1"/>
  <c r="W11" i="26"/>
  <c r="W15" i="26" s="1"/>
  <c r="W19" i="26" s="1"/>
  <c r="G11" i="26"/>
  <c r="G15" i="26" s="1"/>
  <c r="CC91" i="26"/>
  <c r="CC90" i="26"/>
  <c r="CC89" i="26"/>
  <c r="CC88" i="26"/>
  <c r="BM91" i="26"/>
  <c r="BM90" i="26"/>
  <c r="BM89" i="26"/>
  <c r="BM88" i="26"/>
  <c r="AW91" i="26"/>
  <c r="AW90" i="26"/>
  <c r="AW89" i="26"/>
  <c r="AW88" i="26"/>
  <c r="AG91" i="26"/>
  <c r="AG90" i="26"/>
  <c r="AG89" i="26"/>
  <c r="AG88" i="26"/>
  <c r="Q91" i="26"/>
  <c r="Q90" i="26"/>
  <c r="Q89" i="26"/>
  <c r="Q88" i="26"/>
  <c r="CB91" i="26"/>
  <c r="CB90" i="26"/>
  <c r="CB89" i="26"/>
  <c r="CB88" i="26"/>
  <c r="BL91" i="26"/>
  <c r="BL90" i="26"/>
  <c r="BL89" i="26"/>
  <c r="BL88" i="26"/>
  <c r="AV91" i="26"/>
  <c r="AV90" i="26"/>
  <c r="AV88" i="26"/>
  <c r="AV89" i="26"/>
  <c r="AF91" i="26"/>
  <c r="AF90" i="26"/>
  <c r="AF89" i="26"/>
  <c r="AF88" i="26"/>
  <c r="P91" i="26"/>
  <c r="P90" i="26"/>
  <c r="P89" i="26"/>
  <c r="P88" i="26"/>
  <c r="CA91" i="26"/>
  <c r="CA90" i="26"/>
  <c r="CA89" i="26"/>
  <c r="CA88" i="26"/>
  <c r="BK91" i="26"/>
  <c r="BK90" i="26"/>
  <c r="BK89" i="26"/>
  <c r="BK88" i="26"/>
  <c r="AU91" i="26"/>
  <c r="AU90" i="26"/>
  <c r="AU88" i="26"/>
  <c r="AU89" i="26"/>
  <c r="AE91" i="26"/>
  <c r="AE90" i="26"/>
  <c r="AE89" i="26"/>
  <c r="AE88" i="26"/>
  <c r="O91" i="26"/>
  <c r="O90" i="26"/>
  <c r="O89" i="26"/>
  <c r="O88" i="26"/>
  <c r="CD91" i="26"/>
  <c r="CD90" i="26"/>
  <c r="CD89" i="26"/>
  <c r="CD88" i="26"/>
  <c r="BN91" i="26"/>
  <c r="BN90" i="26"/>
  <c r="BN89" i="26"/>
  <c r="BN88" i="26"/>
  <c r="AX91" i="26"/>
  <c r="AX90" i="26"/>
  <c r="AX89" i="26"/>
  <c r="AX88" i="26"/>
  <c r="AH91" i="26"/>
  <c r="AH90" i="26"/>
  <c r="AH89" i="26"/>
  <c r="AH88" i="26"/>
  <c r="R91" i="26"/>
  <c r="R90" i="26"/>
  <c r="R89" i="26"/>
  <c r="R88" i="26"/>
  <c r="CY34" i="26"/>
  <c r="CY33" i="26"/>
  <c r="CY35" i="26"/>
  <c r="CY32" i="26"/>
  <c r="CI34" i="26"/>
  <c r="CI33" i="26"/>
  <c r="CI35" i="26"/>
  <c r="CI32" i="26"/>
  <c r="BS34" i="26"/>
  <c r="BS33" i="26"/>
  <c r="BS35" i="26"/>
  <c r="BS32" i="26"/>
  <c r="BC34" i="26"/>
  <c r="BC33" i="26"/>
  <c r="BC35" i="26"/>
  <c r="BC32" i="26"/>
  <c r="AM34" i="26"/>
  <c r="AM33" i="26"/>
  <c r="AM35" i="26"/>
  <c r="AM32" i="26"/>
  <c r="W34" i="26"/>
  <c r="W33" i="26"/>
  <c r="W35" i="26"/>
  <c r="W32" i="26"/>
  <c r="G34" i="26"/>
  <c r="H38" i="26" s="1"/>
  <c r="G35" i="26"/>
  <c r="G32" i="26"/>
  <c r="H36" i="26" s="1"/>
  <c r="G33" i="26"/>
  <c r="H37" i="26" s="1"/>
  <c r="CP11" i="26"/>
  <c r="CP15" i="26" s="1"/>
  <c r="CP19" i="26" s="1"/>
  <c r="BZ11" i="26"/>
  <c r="BZ15" i="26" s="1"/>
  <c r="BZ19" i="26" s="1"/>
  <c r="BJ11" i="26"/>
  <c r="BJ15" i="26" s="1"/>
  <c r="BJ19" i="26" s="1"/>
  <c r="AT11" i="26"/>
  <c r="AT15" i="26" s="1"/>
  <c r="AT19" i="26" s="1"/>
  <c r="AD11" i="26"/>
  <c r="AD15" i="26" s="1"/>
  <c r="AD19" i="26" s="1"/>
  <c r="N11" i="26"/>
  <c r="N15" i="26" s="1"/>
  <c r="N19" i="26" s="1"/>
  <c r="DB35" i="26"/>
  <c r="DB34" i="26"/>
  <c r="DB33" i="26"/>
  <c r="DB32" i="26"/>
  <c r="CL35" i="26"/>
  <c r="CL34" i="26"/>
  <c r="CL33" i="26"/>
  <c r="CL32" i="26"/>
  <c r="BV35" i="26"/>
  <c r="BV34" i="26"/>
  <c r="BV33" i="26"/>
  <c r="BV32" i="26"/>
  <c r="BF35" i="26"/>
  <c r="BF34" i="26"/>
  <c r="BF33" i="26"/>
  <c r="BF32" i="26"/>
  <c r="AP35" i="26"/>
  <c r="AP34" i="26"/>
  <c r="AP33" i="26"/>
  <c r="AP32" i="26"/>
  <c r="Z35" i="26"/>
  <c r="Z34" i="26"/>
  <c r="Z33" i="26"/>
  <c r="Z32" i="26"/>
  <c r="J35" i="26"/>
  <c r="J34" i="26"/>
  <c r="J33" i="26"/>
  <c r="J32" i="26"/>
  <c r="CS11" i="26"/>
  <c r="CS15" i="26" s="1"/>
  <c r="CS19" i="26" s="1"/>
  <c r="CC11" i="26"/>
  <c r="CC15" i="26" s="1"/>
  <c r="BM11" i="26"/>
  <c r="BM15" i="26" s="1"/>
  <c r="BM19" i="26" s="1"/>
  <c r="AW11" i="26"/>
  <c r="AW15" i="26" s="1"/>
  <c r="AW19" i="26" s="1"/>
  <c r="AG11" i="26"/>
  <c r="AG15" i="26" s="1"/>
  <c r="Q11" i="26"/>
  <c r="Q15" i="26" s="1"/>
  <c r="CH34" i="26"/>
  <c r="CH33" i="26"/>
  <c r="CW35" i="26"/>
  <c r="CW34" i="26"/>
  <c r="CW32" i="26"/>
  <c r="CG35" i="26"/>
  <c r="CG34" i="26"/>
  <c r="CG33" i="26"/>
  <c r="CG32" i="26"/>
  <c r="BQ35" i="26"/>
  <c r="BQ34" i="26"/>
  <c r="BQ33" i="26"/>
  <c r="BQ32" i="26"/>
  <c r="BA35" i="26"/>
  <c r="BA34" i="26"/>
  <c r="BA33" i="26"/>
  <c r="BA32" i="26"/>
  <c r="AK35" i="26"/>
  <c r="AK34" i="26"/>
  <c r="AK33" i="26"/>
  <c r="AK32" i="26"/>
  <c r="U35" i="26"/>
  <c r="U34" i="26"/>
  <c r="U33" i="26"/>
  <c r="U32" i="26"/>
  <c r="DD11" i="26"/>
  <c r="DD15" i="26" s="1"/>
  <c r="DD19" i="26" s="1"/>
  <c r="CN11" i="26"/>
  <c r="CN15" i="26" s="1"/>
  <c r="CN19" i="26" s="1"/>
  <c r="BX11" i="26"/>
  <c r="BX15" i="26" s="1"/>
  <c r="BX19" i="26" s="1"/>
  <c r="BH11" i="26"/>
  <c r="BH15" i="26" s="1"/>
  <c r="BH19" i="26" s="1"/>
  <c r="AR11" i="26"/>
  <c r="AR15" i="26" s="1"/>
  <c r="AR19" i="26" s="1"/>
  <c r="AB11" i="26"/>
  <c r="AB15" i="26" s="1"/>
  <c r="L11" i="26"/>
  <c r="L15" i="26" s="1"/>
  <c r="CZ33" i="26"/>
  <c r="CZ35" i="26"/>
  <c r="CZ34" i="26"/>
  <c r="CZ32" i="26"/>
  <c r="CJ33" i="26"/>
  <c r="CJ35" i="26"/>
  <c r="CJ34" i="26"/>
  <c r="CJ32" i="26"/>
  <c r="BT33" i="26"/>
  <c r="BT35" i="26"/>
  <c r="BT34" i="26"/>
  <c r="BT32" i="26"/>
  <c r="BD35" i="26"/>
  <c r="BD32" i="26"/>
  <c r="AN33" i="26"/>
  <c r="AN35" i="26"/>
  <c r="AN34" i="26"/>
  <c r="AN32" i="26"/>
  <c r="X33" i="26"/>
  <c r="X35" i="26"/>
  <c r="X34" i="26"/>
  <c r="X32" i="26"/>
  <c r="H33" i="26"/>
  <c r="H35" i="26"/>
  <c r="H34" i="26"/>
  <c r="H32" i="26"/>
  <c r="CU11" i="26"/>
  <c r="CU15" i="26" s="1"/>
  <c r="CU19" i="26" s="1"/>
  <c r="CE11" i="26"/>
  <c r="CE15" i="26" s="1"/>
  <c r="CE19" i="26" s="1"/>
  <c r="BO11" i="26"/>
  <c r="BO15" i="26" s="1"/>
  <c r="BO19" i="26" s="1"/>
  <c r="AY11" i="26"/>
  <c r="AY15" i="26" s="1"/>
  <c r="AY19" i="26" s="1"/>
  <c r="AI11" i="26"/>
  <c r="AI15" i="26" s="1"/>
  <c r="AI19" i="26" s="1"/>
  <c r="S11" i="26"/>
  <c r="S15" i="26" s="1"/>
  <c r="S19" i="26" s="1"/>
  <c r="J11" i="26"/>
  <c r="J15" i="26" s="1"/>
  <c r="J19" i="26" s="1"/>
  <c r="R19" i="26" l="1"/>
  <c r="CD19" i="26"/>
  <c r="AQ19" i="26"/>
  <c r="I19" i="26"/>
  <c r="BU19" i="26"/>
  <c r="AG19" i="26"/>
  <c r="BL19" i="26"/>
  <c r="BP19" i="26"/>
  <c r="O19" i="26"/>
  <c r="CA19" i="26"/>
  <c r="BF19" i="26"/>
  <c r="BN19" i="26"/>
  <c r="AA19" i="26"/>
  <c r="BE19" i="26"/>
  <c r="L19" i="26"/>
  <c r="Q19" i="26"/>
  <c r="CC19" i="26"/>
  <c r="AV19" i="26"/>
  <c r="AZ19" i="26"/>
  <c r="AL19" i="26"/>
  <c r="BK19" i="26"/>
  <c r="AP19" i="26"/>
  <c r="AB19" i="26"/>
  <c r="AK19" i="26"/>
  <c r="BB19" i="26"/>
  <c r="X19" i="26"/>
  <c r="G54" i="26"/>
  <c r="B6" i="26" s="1"/>
  <c r="CX40" i="28"/>
  <c r="CX41" i="28" s="1"/>
  <c r="CX43" i="28" s="1"/>
  <c r="CY36" i="28"/>
  <c r="G17" i="26"/>
  <c r="G19" i="26"/>
  <c r="AJ19" i="26"/>
  <c r="G16" i="26"/>
  <c r="I38" i="26"/>
  <c r="J38" i="26" s="1"/>
  <c r="K38" i="26" s="1"/>
  <c r="L38" i="26" s="1"/>
  <c r="M38" i="26" s="1"/>
  <c r="N38" i="26" s="1"/>
  <c r="O38" i="26" s="1"/>
  <c r="P38" i="26" s="1"/>
  <c r="Q38" i="26" s="1"/>
  <c r="R38" i="26" s="1"/>
  <c r="S38" i="26" s="1"/>
  <c r="T38" i="26" s="1"/>
  <c r="U38" i="26" s="1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AF38" i="26" s="1"/>
  <c r="AG38" i="26" s="1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S38" i="26" s="1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BD38" i="26" s="1"/>
  <c r="BE38" i="26" s="1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BP38" i="26" s="1"/>
  <c r="BQ38" i="26" s="1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CC38" i="26" s="1"/>
  <c r="CD38" i="26" s="1"/>
  <c r="CE38" i="26" s="1"/>
  <c r="CF38" i="26" s="1"/>
  <c r="CG38" i="26" s="1"/>
  <c r="CH38" i="26" s="1"/>
  <c r="CI38" i="26" s="1"/>
  <c r="CJ38" i="26" s="1"/>
  <c r="CK38" i="26" s="1"/>
  <c r="CL38" i="26" s="1"/>
  <c r="CM38" i="26" s="1"/>
  <c r="CN38" i="26" s="1"/>
  <c r="CO38" i="26" s="1"/>
  <c r="CP38" i="26" s="1"/>
  <c r="CQ38" i="26" s="1"/>
  <c r="CR38" i="26" s="1"/>
  <c r="CS38" i="26" s="1"/>
  <c r="CT38" i="26" s="1"/>
  <c r="CU38" i="26" s="1"/>
  <c r="CV38" i="26" s="1"/>
  <c r="CW38" i="26" s="1"/>
  <c r="CX38" i="26" s="1"/>
  <c r="CY38" i="26" s="1"/>
  <c r="CZ38" i="26" s="1"/>
  <c r="DA38" i="26" s="1"/>
  <c r="DB38" i="26" s="1"/>
  <c r="DC38" i="26" s="1"/>
  <c r="DD38" i="26" s="1"/>
  <c r="DE38" i="26" s="1"/>
  <c r="DF38" i="26" s="1"/>
  <c r="DG38" i="26" s="1"/>
  <c r="CH19" i="26"/>
  <c r="H96" i="26"/>
  <c r="H97" i="26" s="1"/>
  <c r="I92" i="26"/>
  <c r="I37" i="26"/>
  <c r="J37" i="26" s="1"/>
  <c r="K37" i="26" s="1"/>
  <c r="L37" i="26" s="1"/>
  <c r="M37" i="26" s="1"/>
  <c r="N37" i="26" s="1"/>
  <c r="O37" i="26" s="1"/>
  <c r="P37" i="26" s="1"/>
  <c r="Q37" i="26" s="1"/>
  <c r="R37" i="26" s="1"/>
  <c r="S37" i="26" s="1"/>
  <c r="T37" i="26" s="1"/>
  <c r="U37" i="26" s="1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AF37" i="26" s="1"/>
  <c r="AG37" i="26" s="1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S37" i="26" s="1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BD37" i="26" s="1"/>
  <c r="BE37" i="26" s="1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BP37" i="26" s="1"/>
  <c r="BQ37" i="26" s="1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CC37" i="26" s="1"/>
  <c r="CD37" i="26" s="1"/>
  <c r="CE37" i="26" s="1"/>
  <c r="CF37" i="26" s="1"/>
  <c r="CG37" i="26" s="1"/>
  <c r="CH37" i="26" s="1"/>
  <c r="CI37" i="26" s="1"/>
  <c r="CJ37" i="26" s="1"/>
  <c r="CK37" i="26" s="1"/>
  <c r="CL37" i="26" s="1"/>
  <c r="CM37" i="26" s="1"/>
  <c r="CN37" i="26" s="1"/>
  <c r="CO37" i="26" s="1"/>
  <c r="CP37" i="26" s="1"/>
  <c r="CQ37" i="26" s="1"/>
  <c r="CR37" i="26" s="1"/>
  <c r="CS37" i="26" s="1"/>
  <c r="CT37" i="26" s="1"/>
  <c r="CU37" i="26" s="1"/>
  <c r="CV37" i="26" s="1"/>
  <c r="CW37" i="26" s="1"/>
  <c r="CX37" i="26" s="1"/>
  <c r="CY37" i="26" s="1"/>
  <c r="CZ37" i="26" s="1"/>
  <c r="DA37" i="26" s="1"/>
  <c r="DB37" i="26" s="1"/>
  <c r="DC37" i="26" s="1"/>
  <c r="DD37" i="26" s="1"/>
  <c r="DE37" i="26" s="1"/>
  <c r="DF37" i="26" s="1"/>
  <c r="DG37" i="26" s="1"/>
  <c r="K93" i="26"/>
  <c r="L93" i="26" s="1"/>
  <c r="M93" i="26" s="1"/>
  <c r="N93" i="26" s="1"/>
  <c r="O93" i="26" s="1"/>
  <c r="P93" i="26" s="1"/>
  <c r="Q93" i="26" s="1"/>
  <c r="R93" i="26" s="1"/>
  <c r="S93" i="26" s="1"/>
  <c r="T93" i="26" s="1"/>
  <c r="U93" i="26" s="1"/>
  <c r="V93" i="26" s="1"/>
  <c r="W93" i="26" s="1"/>
  <c r="X93" i="26" s="1"/>
  <c r="Y93" i="26" s="1"/>
  <c r="Z93" i="26" s="1"/>
  <c r="AA93" i="26" s="1"/>
  <c r="AB93" i="26" s="1"/>
  <c r="AC93" i="26" s="1"/>
  <c r="AD93" i="26" s="1"/>
  <c r="AE93" i="26" s="1"/>
  <c r="AF93" i="26" s="1"/>
  <c r="AG93" i="26" s="1"/>
  <c r="AH93" i="26" s="1"/>
  <c r="AI93" i="26" s="1"/>
  <c r="AJ93" i="26" s="1"/>
  <c r="AK93" i="26" s="1"/>
  <c r="AL93" i="26" s="1"/>
  <c r="AM93" i="26" s="1"/>
  <c r="AN93" i="26" s="1"/>
  <c r="AO93" i="26" s="1"/>
  <c r="AP93" i="26" s="1"/>
  <c r="AQ93" i="26" s="1"/>
  <c r="AR93" i="26" s="1"/>
  <c r="AS93" i="26" s="1"/>
  <c r="AT93" i="26" s="1"/>
  <c r="AU93" i="26" s="1"/>
  <c r="AV93" i="26" s="1"/>
  <c r="AW93" i="26" s="1"/>
  <c r="AX93" i="26" s="1"/>
  <c r="AY93" i="26" s="1"/>
  <c r="AZ93" i="26" s="1"/>
  <c r="BA93" i="26" s="1"/>
  <c r="BB93" i="26" s="1"/>
  <c r="BC93" i="26" s="1"/>
  <c r="BD93" i="26" s="1"/>
  <c r="BE93" i="26" s="1"/>
  <c r="BF93" i="26" s="1"/>
  <c r="BG93" i="26" s="1"/>
  <c r="BH93" i="26" s="1"/>
  <c r="BI93" i="26" s="1"/>
  <c r="BJ93" i="26" s="1"/>
  <c r="BK93" i="26" s="1"/>
  <c r="BL93" i="26" s="1"/>
  <c r="BM93" i="26" s="1"/>
  <c r="BN93" i="26" s="1"/>
  <c r="BO93" i="26" s="1"/>
  <c r="BP93" i="26" s="1"/>
  <c r="BQ93" i="26" s="1"/>
  <c r="BR93" i="26" s="1"/>
  <c r="BS93" i="26" s="1"/>
  <c r="BT93" i="26" s="1"/>
  <c r="BU93" i="26" s="1"/>
  <c r="BV93" i="26" s="1"/>
  <c r="BW93" i="26" s="1"/>
  <c r="BX93" i="26" s="1"/>
  <c r="BY93" i="26" s="1"/>
  <c r="BZ93" i="26" s="1"/>
  <c r="CA93" i="26" s="1"/>
  <c r="CB93" i="26" s="1"/>
  <c r="CC93" i="26" s="1"/>
  <c r="CD93" i="26" s="1"/>
  <c r="CE93" i="26" s="1"/>
  <c r="CF93" i="26" s="1"/>
  <c r="CG93" i="26" s="1"/>
  <c r="CH93" i="26" s="1"/>
  <c r="K94" i="26"/>
  <c r="L94" i="26" s="1"/>
  <c r="M94" i="26" s="1"/>
  <c r="N94" i="26" s="1"/>
  <c r="O94" i="26" s="1"/>
  <c r="P94" i="26" s="1"/>
  <c r="Q94" i="26" s="1"/>
  <c r="R94" i="26" s="1"/>
  <c r="S94" i="26" s="1"/>
  <c r="T94" i="26" s="1"/>
  <c r="U94" i="26" s="1"/>
  <c r="V94" i="26" s="1"/>
  <c r="W94" i="26" s="1"/>
  <c r="X94" i="26" s="1"/>
  <c r="Y94" i="26" s="1"/>
  <c r="Z94" i="26" s="1"/>
  <c r="AA94" i="26" s="1"/>
  <c r="AB94" i="26" s="1"/>
  <c r="AC94" i="26" s="1"/>
  <c r="AD94" i="26" s="1"/>
  <c r="AE94" i="26" s="1"/>
  <c r="AF94" i="26" s="1"/>
  <c r="AG94" i="26" s="1"/>
  <c r="AH94" i="26" s="1"/>
  <c r="AI94" i="26" s="1"/>
  <c r="AJ94" i="26" s="1"/>
  <c r="AK94" i="26" s="1"/>
  <c r="AL94" i="26" s="1"/>
  <c r="AM94" i="26" s="1"/>
  <c r="AN94" i="26" s="1"/>
  <c r="AO94" i="26" s="1"/>
  <c r="AP94" i="26" s="1"/>
  <c r="AQ94" i="26" s="1"/>
  <c r="AR94" i="26" s="1"/>
  <c r="AS94" i="26" s="1"/>
  <c r="AT94" i="26" s="1"/>
  <c r="AU94" i="26" s="1"/>
  <c r="AV94" i="26" s="1"/>
  <c r="AW94" i="26" s="1"/>
  <c r="AX94" i="26" s="1"/>
  <c r="AY94" i="26" s="1"/>
  <c r="AZ94" i="26" s="1"/>
  <c r="BA94" i="26" s="1"/>
  <c r="BB94" i="26" s="1"/>
  <c r="BC94" i="26" s="1"/>
  <c r="BD94" i="26" s="1"/>
  <c r="BE94" i="26" s="1"/>
  <c r="BF94" i="26" s="1"/>
  <c r="BG94" i="26" s="1"/>
  <c r="BH94" i="26" s="1"/>
  <c r="BI94" i="26" s="1"/>
  <c r="BJ94" i="26" s="1"/>
  <c r="BK94" i="26" s="1"/>
  <c r="BL94" i="26" s="1"/>
  <c r="BM94" i="26" s="1"/>
  <c r="BN94" i="26" s="1"/>
  <c r="BO94" i="26" s="1"/>
  <c r="BP94" i="26" s="1"/>
  <c r="BQ94" i="26" s="1"/>
  <c r="BR94" i="26" s="1"/>
  <c r="BS94" i="26" s="1"/>
  <c r="BT94" i="26" s="1"/>
  <c r="BU94" i="26" s="1"/>
  <c r="BV94" i="26" s="1"/>
  <c r="BW94" i="26" s="1"/>
  <c r="BX94" i="26" s="1"/>
  <c r="BY94" i="26" s="1"/>
  <c r="BZ94" i="26" s="1"/>
  <c r="CA94" i="26" s="1"/>
  <c r="CB94" i="26" s="1"/>
  <c r="CC94" i="26" s="1"/>
  <c r="CD94" i="26" s="1"/>
  <c r="CE94" i="26" s="1"/>
  <c r="CF94" i="26" s="1"/>
  <c r="CG94" i="26" s="1"/>
  <c r="CH94" i="26" s="1"/>
  <c r="I36" i="26"/>
  <c r="H40" i="26"/>
  <c r="H41" i="26" s="1"/>
  <c r="G18" i="26" l="1"/>
  <c r="B4" i="26" s="1"/>
  <c r="CY40" i="28"/>
  <c r="CY41" i="28" s="1"/>
  <c r="CY43" i="28" s="1"/>
  <c r="CZ36" i="28"/>
  <c r="I40" i="26"/>
  <c r="I41" i="26" s="1"/>
  <c r="J36" i="26"/>
  <c r="I96" i="26"/>
  <c r="I97" i="26" s="1"/>
  <c r="J92" i="26"/>
  <c r="H43" i="26"/>
  <c r="CZ40" i="28" l="1"/>
  <c r="CZ41" i="28" s="1"/>
  <c r="CZ43" i="28" s="1"/>
  <c r="DA36" i="28"/>
  <c r="J40" i="26"/>
  <c r="J41" i="26" s="1"/>
  <c r="K36" i="26"/>
  <c r="J96" i="26"/>
  <c r="J97" i="26" s="1"/>
  <c r="K92" i="26"/>
  <c r="I43" i="26"/>
  <c r="DA40" i="28" l="1"/>
  <c r="DA41" i="28" s="1"/>
  <c r="DA43" i="28" s="1"/>
  <c r="DB36" i="28"/>
  <c r="L36" i="26"/>
  <c r="K40" i="26"/>
  <c r="K41" i="26" s="1"/>
  <c r="J43" i="26"/>
  <c r="L92" i="26"/>
  <c r="K96" i="26"/>
  <c r="K97" i="26" s="1"/>
  <c r="DB40" i="28" l="1"/>
  <c r="DB41" i="28" s="1"/>
  <c r="DB43" i="28" s="1"/>
  <c r="DC36" i="28"/>
  <c r="K43" i="26"/>
  <c r="L96" i="26"/>
  <c r="L97" i="26" s="1"/>
  <c r="M92" i="26"/>
  <c r="M36" i="26"/>
  <c r="L40" i="26"/>
  <c r="L41" i="26" s="1"/>
  <c r="DC40" i="28" l="1"/>
  <c r="DC41" i="28" s="1"/>
  <c r="DC43" i="28" s="1"/>
  <c r="DD36" i="28"/>
  <c r="M40" i="26"/>
  <c r="M41" i="26" s="1"/>
  <c r="N36" i="26"/>
  <c r="M96" i="26"/>
  <c r="M97" i="26" s="1"/>
  <c r="N92" i="26"/>
  <c r="L43" i="26"/>
  <c r="DD40" i="28" l="1"/>
  <c r="DD41" i="28" s="1"/>
  <c r="DD43" i="28" s="1"/>
  <c r="DE36" i="28"/>
  <c r="N40" i="26"/>
  <c r="N41" i="26" s="1"/>
  <c r="O36" i="26"/>
  <c r="N96" i="26"/>
  <c r="N97" i="26" s="1"/>
  <c r="O92" i="26"/>
  <c r="M43" i="26"/>
  <c r="DE40" i="28" l="1"/>
  <c r="DE41" i="28" s="1"/>
  <c r="DE43" i="28" s="1"/>
  <c r="DF36" i="28"/>
  <c r="P36" i="26"/>
  <c r="O40" i="26"/>
  <c r="O41" i="26" s="1"/>
  <c r="O96" i="26"/>
  <c r="O97" i="26" s="1"/>
  <c r="P92" i="26"/>
  <c r="N43" i="26"/>
  <c r="DF40" i="28" l="1"/>
  <c r="DF41" i="28" s="1"/>
  <c r="DF43" i="28" s="1"/>
  <c r="DG36" i="28"/>
  <c r="P96" i="26"/>
  <c r="P97" i="26" s="1"/>
  <c r="Q92" i="26"/>
  <c r="O43" i="26"/>
  <c r="Q36" i="26"/>
  <c r="P40" i="26"/>
  <c r="P41" i="26" s="1"/>
  <c r="P43" i="26" l="1"/>
  <c r="DG40" i="28"/>
  <c r="DG41" i="28" s="1"/>
  <c r="DG43" i="28" s="1"/>
  <c r="DH36" i="28"/>
  <c r="Q96" i="26"/>
  <c r="Q97" i="26" s="1"/>
  <c r="R92" i="26"/>
  <c r="Q40" i="26"/>
  <c r="Q41" i="26" s="1"/>
  <c r="R36" i="26"/>
  <c r="Q43" i="26" l="1"/>
  <c r="DH40" i="28"/>
  <c r="DH41" i="28" s="1"/>
  <c r="DH43" i="28" s="1"/>
  <c r="DI36" i="28"/>
  <c r="R40" i="26"/>
  <c r="R41" i="26" s="1"/>
  <c r="S36" i="26"/>
  <c r="R96" i="26"/>
  <c r="R97" i="26" s="1"/>
  <c r="S92" i="26"/>
  <c r="DI40" i="28" l="1"/>
  <c r="DI41" i="28" s="1"/>
  <c r="DI43" i="28" s="1"/>
  <c r="DJ36" i="28"/>
  <c r="S96" i="26"/>
  <c r="S97" i="26" s="1"/>
  <c r="T92" i="26"/>
  <c r="S40" i="26"/>
  <c r="S41" i="26" s="1"/>
  <c r="T36" i="26"/>
  <c r="R43" i="26"/>
  <c r="S43" i="26" l="1"/>
  <c r="DJ40" i="28"/>
  <c r="DJ41" i="28" s="1"/>
  <c r="DJ43" i="28" s="1"/>
  <c r="DK36" i="28"/>
  <c r="T96" i="26"/>
  <c r="T97" i="26" s="1"/>
  <c r="U92" i="26"/>
  <c r="T40" i="26"/>
  <c r="T41" i="26" s="1"/>
  <c r="U36" i="26"/>
  <c r="T43" i="26" l="1"/>
  <c r="DK40" i="28"/>
  <c r="DK41" i="28" s="1"/>
  <c r="DK43" i="28" s="1"/>
  <c r="DL36" i="28"/>
  <c r="U40" i="26"/>
  <c r="U41" i="26" s="1"/>
  <c r="V36" i="26"/>
  <c r="U96" i="26"/>
  <c r="U97" i="26" s="1"/>
  <c r="V92" i="26"/>
  <c r="DL40" i="28" l="1"/>
  <c r="DL41" i="28" s="1"/>
  <c r="DL43" i="28" s="1"/>
  <c r="DM36" i="28"/>
  <c r="V40" i="26"/>
  <c r="V41" i="26" s="1"/>
  <c r="W36" i="26"/>
  <c r="V96" i="26"/>
  <c r="V97" i="26" s="1"/>
  <c r="W92" i="26"/>
  <c r="U43" i="26"/>
  <c r="DM40" i="28" l="1"/>
  <c r="DM41" i="28" s="1"/>
  <c r="DM43" i="28" s="1"/>
  <c r="DN36" i="28"/>
  <c r="W40" i="26"/>
  <c r="W41" i="26" s="1"/>
  <c r="X36" i="26"/>
  <c r="W96" i="26"/>
  <c r="W97" i="26" s="1"/>
  <c r="X92" i="26"/>
  <c r="V43" i="26"/>
  <c r="DN40" i="28" l="1"/>
  <c r="DN41" i="28" s="1"/>
  <c r="DN43" i="28" s="1"/>
  <c r="DO36" i="28"/>
  <c r="X96" i="26"/>
  <c r="X97" i="26" s="1"/>
  <c r="Y92" i="26"/>
  <c r="X40" i="26"/>
  <c r="X41" i="26" s="1"/>
  <c r="Y36" i="26"/>
  <c r="W43" i="26"/>
  <c r="X43" i="26" l="1"/>
  <c r="DO40" i="28"/>
  <c r="DO41" i="28" s="1"/>
  <c r="DO43" i="28" s="1"/>
  <c r="DP36" i="28"/>
  <c r="Y40" i="26"/>
  <c r="Y41" i="26" s="1"/>
  <c r="Z36" i="26"/>
  <c r="Y96" i="26"/>
  <c r="Y97" i="26" s="1"/>
  <c r="Z92" i="26"/>
  <c r="DP40" i="28" l="1"/>
  <c r="DP41" i="28" s="1"/>
  <c r="DP43" i="28" s="1"/>
  <c r="DQ36" i="28"/>
  <c r="Z96" i="26"/>
  <c r="Z97" i="26" s="1"/>
  <c r="AA92" i="26"/>
  <c r="Z40" i="26"/>
  <c r="Z41" i="26" s="1"/>
  <c r="AA36" i="26"/>
  <c r="Y43" i="26"/>
  <c r="Z43" i="26" l="1"/>
  <c r="DQ40" i="28"/>
  <c r="DQ41" i="28" s="1"/>
  <c r="DQ43" i="28" s="1"/>
  <c r="DR36" i="28"/>
  <c r="AA40" i="26"/>
  <c r="AA41" i="26" s="1"/>
  <c r="AB36" i="26"/>
  <c r="AB92" i="26"/>
  <c r="AA96" i="26"/>
  <c r="AA97" i="26" s="1"/>
  <c r="DR40" i="28" l="1"/>
  <c r="DR41" i="28" s="1"/>
  <c r="DR43" i="28" s="1"/>
  <c r="DS36" i="28"/>
  <c r="AB40" i="26"/>
  <c r="AB41" i="26" s="1"/>
  <c r="AC36" i="26"/>
  <c r="AB96" i="26"/>
  <c r="AB97" i="26" s="1"/>
  <c r="AC92" i="26"/>
  <c r="AA43" i="26"/>
  <c r="DS40" i="28" l="1"/>
  <c r="DS41" i="28" s="1"/>
  <c r="DS43" i="28" s="1"/>
  <c r="DT36" i="28"/>
  <c r="AC40" i="26"/>
  <c r="AC41" i="26" s="1"/>
  <c r="AD36" i="26"/>
  <c r="AC96" i="26"/>
  <c r="AC97" i="26" s="1"/>
  <c r="AD92" i="26"/>
  <c r="AB43" i="26"/>
  <c r="DT40" i="28" l="1"/>
  <c r="DT41" i="28" s="1"/>
  <c r="DT43" i="28" s="1"/>
  <c r="DU36" i="28"/>
  <c r="AD96" i="26"/>
  <c r="AD97" i="26" s="1"/>
  <c r="AE92" i="26"/>
  <c r="AD40" i="26"/>
  <c r="AD41" i="26" s="1"/>
  <c r="AE36" i="26"/>
  <c r="AC43" i="26"/>
  <c r="AD43" i="26" l="1"/>
  <c r="DU40" i="28"/>
  <c r="DU41" i="28" s="1"/>
  <c r="DU43" i="28" s="1"/>
  <c r="DV36" i="28"/>
  <c r="AE40" i="26"/>
  <c r="AE41" i="26" s="1"/>
  <c r="AF36" i="26"/>
  <c r="AE96" i="26"/>
  <c r="AE97" i="26" s="1"/>
  <c r="AF92" i="26"/>
  <c r="DV40" i="28" l="1"/>
  <c r="DV41" i="28" s="1"/>
  <c r="DV43" i="28" s="1"/>
  <c r="DW36" i="28"/>
  <c r="AF40" i="26"/>
  <c r="AF41" i="26" s="1"/>
  <c r="AG36" i="26"/>
  <c r="AF96" i="26"/>
  <c r="AF97" i="26" s="1"/>
  <c r="AG92" i="26"/>
  <c r="AE43" i="26"/>
  <c r="DW40" i="28" l="1"/>
  <c r="DW41" i="28" s="1"/>
  <c r="DW43" i="28" s="1"/>
  <c r="DX36" i="28"/>
  <c r="AG96" i="26"/>
  <c r="AG97" i="26" s="1"/>
  <c r="AH92" i="26"/>
  <c r="AG40" i="26"/>
  <c r="AG41" i="26" s="1"/>
  <c r="AH36" i="26"/>
  <c r="AF43" i="26"/>
  <c r="AG43" i="26" l="1"/>
  <c r="DX40" i="28"/>
  <c r="DX41" i="28" s="1"/>
  <c r="DX43" i="28" s="1"/>
  <c r="DY36" i="28"/>
  <c r="AH40" i="26"/>
  <c r="AH41" i="26" s="1"/>
  <c r="AI36" i="26"/>
  <c r="AH96" i="26"/>
  <c r="AH97" i="26" s="1"/>
  <c r="AI92" i="26"/>
  <c r="DY40" i="28" l="1"/>
  <c r="DY41" i="28" s="1"/>
  <c r="DY43" i="28" s="1"/>
  <c r="DZ36" i="28"/>
  <c r="AI40" i="26"/>
  <c r="AI41" i="26" s="1"/>
  <c r="AJ36" i="26"/>
  <c r="AI96" i="26"/>
  <c r="AI97" i="26" s="1"/>
  <c r="AJ92" i="26"/>
  <c r="AH43" i="26"/>
  <c r="DZ40" i="28" l="1"/>
  <c r="DZ41" i="28" s="1"/>
  <c r="DZ43" i="28" s="1"/>
  <c r="EA36" i="28"/>
  <c r="AJ40" i="26"/>
  <c r="AJ41" i="26" s="1"/>
  <c r="AK36" i="26"/>
  <c r="AJ96" i="26"/>
  <c r="AJ97" i="26" s="1"/>
  <c r="AK92" i="26"/>
  <c r="AI43" i="26"/>
  <c r="EA40" i="28" l="1"/>
  <c r="EA41" i="28" s="1"/>
  <c r="EA43" i="28" s="1"/>
  <c r="EB36" i="28"/>
  <c r="AK96" i="26"/>
  <c r="AK97" i="26" s="1"/>
  <c r="AL92" i="26"/>
  <c r="AK40" i="26"/>
  <c r="AK41" i="26" s="1"/>
  <c r="AL36" i="26"/>
  <c r="AJ43" i="26"/>
  <c r="G44" i="26" s="1"/>
  <c r="AK43" i="26" l="1"/>
  <c r="EB40" i="28"/>
  <c r="EB41" i="28" s="1"/>
  <c r="EB43" i="28" s="1"/>
  <c r="EC36" i="28"/>
  <c r="AL40" i="26"/>
  <c r="AL41" i="26" s="1"/>
  <c r="AL43" i="26" s="1"/>
  <c r="AM36" i="26"/>
  <c r="AL96" i="26"/>
  <c r="AL97" i="26" s="1"/>
  <c r="AM92" i="26"/>
  <c r="EC40" i="28" l="1"/>
  <c r="EC41" i="28" s="1"/>
  <c r="EC43" i="28" s="1"/>
  <c r="ED36" i="28"/>
  <c r="AM96" i="26"/>
  <c r="AM97" i="26" s="1"/>
  <c r="AN92" i="26"/>
  <c r="AM40" i="26"/>
  <c r="AM41" i="26" s="1"/>
  <c r="AN36" i="26"/>
  <c r="AM43" i="26" l="1"/>
  <c r="ED40" i="28"/>
  <c r="ED41" i="28" s="1"/>
  <c r="ED43" i="28" s="1"/>
  <c r="EE36" i="28"/>
  <c r="AN40" i="26"/>
  <c r="AN41" i="26" s="1"/>
  <c r="AO36" i="26"/>
  <c r="AN96" i="26"/>
  <c r="AN97" i="26" s="1"/>
  <c r="AO92" i="26"/>
  <c r="EE40" i="28" l="1"/>
  <c r="EE41" i="28" s="1"/>
  <c r="EE43" i="28" s="1"/>
  <c r="EF36" i="28"/>
  <c r="AO40" i="26"/>
  <c r="AO41" i="26" s="1"/>
  <c r="AP36" i="26"/>
  <c r="AO96" i="26"/>
  <c r="AO97" i="26" s="1"/>
  <c r="AP92" i="26"/>
  <c r="AN43" i="26"/>
  <c r="EF40" i="28" l="1"/>
  <c r="EF41" i="28" s="1"/>
  <c r="EF43" i="28" s="1"/>
  <c r="EG36" i="28"/>
  <c r="AP40" i="26"/>
  <c r="AP41" i="26" s="1"/>
  <c r="AQ36" i="26"/>
  <c r="AP96" i="26"/>
  <c r="AP97" i="26" s="1"/>
  <c r="AQ92" i="26"/>
  <c r="AO43" i="26"/>
  <c r="EG40" i="28" l="1"/>
  <c r="EG41" i="28" s="1"/>
  <c r="EG43" i="28" s="1"/>
  <c r="EH36" i="28"/>
  <c r="AR92" i="26"/>
  <c r="AQ96" i="26"/>
  <c r="AQ97" i="26" s="1"/>
  <c r="AQ40" i="26"/>
  <c r="AQ41" i="26" s="1"/>
  <c r="AR36" i="26"/>
  <c r="AP43" i="26"/>
  <c r="AQ43" i="26" l="1"/>
  <c r="EH40" i="28"/>
  <c r="EH41" i="28" s="1"/>
  <c r="EH43" i="28" s="1"/>
  <c r="EI36" i="28"/>
  <c r="AR40" i="26"/>
  <c r="AR41" i="26" s="1"/>
  <c r="AS36" i="26"/>
  <c r="AR96" i="26"/>
  <c r="AR97" i="26" s="1"/>
  <c r="AS92" i="26"/>
  <c r="EI40" i="28" l="1"/>
  <c r="EI41" i="28" s="1"/>
  <c r="EI43" i="28" s="1"/>
  <c r="EJ36" i="28"/>
  <c r="AS96" i="26"/>
  <c r="AS97" i="26" s="1"/>
  <c r="AT92" i="26"/>
  <c r="AS40" i="26"/>
  <c r="AS41" i="26" s="1"/>
  <c r="AT36" i="26"/>
  <c r="AR43" i="26"/>
  <c r="AS43" i="26" l="1"/>
  <c r="EJ40" i="28"/>
  <c r="EJ41" i="28" s="1"/>
  <c r="EJ43" i="28" s="1"/>
  <c r="EK36" i="28"/>
  <c r="AT40" i="26"/>
  <c r="AT41" i="26" s="1"/>
  <c r="AU36" i="26"/>
  <c r="AT96" i="26"/>
  <c r="AT97" i="26" s="1"/>
  <c r="AU92" i="26"/>
  <c r="EK40" i="28" l="1"/>
  <c r="EK41" i="28" s="1"/>
  <c r="EK43" i="28" s="1"/>
  <c r="EL36" i="28"/>
  <c r="AU96" i="26"/>
  <c r="AU97" i="26" s="1"/>
  <c r="AV92" i="26"/>
  <c r="AU40" i="26"/>
  <c r="AU41" i="26" s="1"/>
  <c r="AV36" i="26"/>
  <c r="AT43" i="26"/>
  <c r="AU43" i="26" l="1"/>
  <c r="EL40" i="28"/>
  <c r="EL41" i="28" s="1"/>
  <c r="EL43" i="28" s="1"/>
  <c r="EM36" i="28"/>
  <c r="AV96" i="26"/>
  <c r="AV97" i="26" s="1"/>
  <c r="AW92" i="26"/>
  <c r="AV40" i="26"/>
  <c r="AV41" i="26" s="1"/>
  <c r="AW36" i="26"/>
  <c r="AV43" i="26" l="1"/>
  <c r="EM40" i="28"/>
  <c r="EM41" i="28" s="1"/>
  <c r="EM43" i="28" s="1"/>
  <c r="EN36" i="28"/>
  <c r="AW40" i="26"/>
  <c r="AW41" i="26" s="1"/>
  <c r="AX36" i="26"/>
  <c r="AW96" i="26"/>
  <c r="AW97" i="26" s="1"/>
  <c r="AX92" i="26"/>
  <c r="EN40" i="28" l="1"/>
  <c r="EN41" i="28" s="1"/>
  <c r="EN43" i="28" s="1"/>
  <c r="EO36" i="28"/>
  <c r="AX96" i="26"/>
  <c r="AX97" i="26" s="1"/>
  <c r="AY92" i="26"/>
  <c r="AX40" i="26"/>
  <c r="AX41" i="26" s="1"/>
  <c r="AY36" i="26"/>
  <c r="AW43" i="26"/>
  <c r="AX43" i="26" l="1"/>
  <c r="EO40" i="28"/>
  <c r="EO41" i="28" s="1"/>
  <c r="EO43" i="28" s="1"/>
  <c r="EP36" i="28"/>
  <c r="AY40" i="26"/>
  <c r="AY41" i="26" s="1"/>
  <c r="AZ36" i="26"/>
  <c r="AY96" i="26"/>
  <c r="AY97" i="26" s="1"/>
  <c r="AZ92" i="26"/>
  <c r="EP40" i="28" l="1"/>
  <c r="EP41" i="28" s="1"/>
  <c r="EP43" i="28" s="1"/>
  <c r="EQ36" i="28"/>
  <c r="AZ40" i="26"/>
  <c r="AZ41" i="26" s="1"/>
  <c r="BA36" i="26"/>
  <c r="AZ96" i="26"/>
  <c r="AZ97" i="26" s="1"/>
  <c r="BA92" i="26"/>
  <c r="AY43" i="26"/>
  <c r="EQ40" i="28" l="1"/>
  <c r="EQ41" i="28" s="1"/>
  <c r="EQ43" i="28" s="1"/>
  <c r="ER36" i="28"/>
  <c r="BA96" i="26"/>
  <c r="BA97" i="26" s="1"/>
  <c r="BB92" i="26"/>
  <c r="BA40" i="26"/>
  <c r="BA41" i="26" s="1"/>
  <c r="BB36" i="26"/>
  <c r="AZ43" i="26"/>
  <c r="BA43" i="26" l="1"/>
  <c r="ES36" i="28"/>
  <c r="ER40" i="28"/>
  <c r="ER41" i="28" s="1"/>
  <c r="ER43" i="28" s="1"/>
  <c r="BB40" i="26"/>
  <c r="BB41" i="26" s="1"/>
  <c r="BC36" i="26"/>
  <c r="BB96" i="26"/>
  <c r="BB97" i="26" s="1"/>
  <c r="BC92" i="26"/>
  <c r="ES40" i="28" l="1"/>
  <c r="ES41" i="28" s="1"/>
  <c r="ES43" i="28" s="1"/>
  <c r="ET36" i="28"/>
  <c r="BC96" i="26"/>
  <c r="BC97" i="26" s="1"/>
  <c r="BD92" i="26"/>
  <c r="BC40" i="26"/>
  <c r="BC41" i="26" s="1"/>
  <c r="BD36" i="26"/>
  <c r="BB43" i="26"/>
  <c r="BC43" i="26" l="1"/>
  <c r="ET40" i="28"/>
  <c r="ET41" i="28" s="1"/>
  <c r="ET43" i="28" s="1"/>
  <c r="EU36" i="28"/>
  <c r="BD40" i="26"/>
  <c r="BD41" i="26" s="1"/>
  <c r="BE36" i="26"/>
  <c r="BD96" i="26"/>
  <c r="BD97" i="26" s="1"/>
  <c r="BE92" i="26"/>
  <c r="EU40" i="28" l="1"/>
  <c r="EU41" i="28" s="1"/>
  <c r="EU43" i="28" s="1"/>
  <c r="EV36" i="28"/>
  <c r="BE96" i="26"/>
  <c r="BE97" i="26" s="1"/>
  <c r="BF92" i="26"/>
  <c r="BE40" i="26"/>
  <c r="BE41" i="26" s="1"/>
  <c r="BF36" i="26"/>
  <c r="BD43" i="26"/>
  <c r="BE43" i="26" l="1"/>
  <c r="EV40" i="28"/>
  <c r="EV41" i="28" s="1"/>
  <c r="EV43" i="28" s="1"/>
  <c r="EW36" i="28"/>
  <c r="BF40" i="26"/>
  <c r="BF41" i="26" s="1"/>
  <c r="BG36" i="26"/>
  <c r="BF96" i="26"/>
  <c r="BF97" i="26" s="1"/>
  <c r="BG92" i="26"/>
  <c r="EW40" i="28" l="1"/>
  <c r="EW41" i="28" s="1"/>
  <c r="EW43" i="28" s="1"/>
  <c r="EX36" i="28"/>
  <c r="BG96" i="26"/>
  <c r="BG97" i="26" s="1"/>
  <c r="BH92" i="26"/>
  <c r="BG40" i="26"/>
  <c r="BG41" i="26" s="1"/>
  <c r="BH36" i="26"/>
  <c r="BF43" i="26"/>
  <c r="BG43" i="26" l="1"/>
  <c r="EX40" i="28"/>
  <c r="EX41" i="28" s="1"/>
  <c r="EX43" i="28" s="1"/>
  <c r="EY36" i="28"/>
  <c r="BH40" i="26"/>
  <c r="BH41" i="26" s="1"/>
  <c r="BI36" i="26"/>
  <c r="BH96" i="26"/>
  <c r="BH97" i="26" s="1"/>
  <c r="BI92" i="26"/>
  <c r="EY40" i="28" l="1"/>
  <c r="EY41" i="28" s="1"/>
  <c r="EY43" i="28" s="1"/>
  <c r="EZ36" i="28"/>
  <c r="BI40" i="26"/>
  <c r="BI41" i="26" s="1"/>
  <c r="BJ36" i="26"/>
  <c r="BI96" i="26"/>
  <c r="BI97" i="26" s="1"/>
  <c r="BJ92" i="26"/>
  <c r="BH43" i="26"/>
  <c r="EZ40" i="28" l="1"/>
  <c r="EZ41" i="28" s="1"/>
  <c r="EZ43" i="28" s="1"/>
  <c r="FA36" i="28"/>
  <c r="BJ96" i="26"/>
  <c r="BJ97" i="26" s="1"/>
  <c r="BK92" i="26"/>
  <c r="BJ40" i="26"/>
  <c r="BJ41" i="26" s="1"/>
  <c r="BK36" i="26"/>
  <c r="BI43" i="26"/>
  <c r="BJ43" i="26" l="1"/>
  <c r="FA40" i="28"/>
  <c r="FA41" i="28" s="1"/>
  <c r="FA43" i="28" s="1"/>
  <c r="FB36" i="28"/>
  <c r="BK96" i="26"/>
  <c r="BK97" i="26" s="1"/>
  <c r="BL92" i="26"/>
  <c r="BK40" i="26"/>
  <c r="BK41" i="26" s="1"/>
  <c r="BL36" i="26"/>
  <c r="BK43" i="26" l="1"/>
  <c r="FB40" i="28"/>
  <c r="FB41" i="28" s="1"/>
  <c r="FB43" i="28" s="1"/>
  <c r="FC36" i="28"/>
  <c r="FC40" i="28" s="1"/>
  <c r="FC41" i="28" s="1"/>
  <c r="BL40" i="26"/>
  <c r="BL41" i="26" s="1"/>
  <c r="BM36" i="26"/>
  <c r="BL96" i="26"/>
  <c r="BL97" i="26" s="1"/>
  <c r="BM92" i="26"/>
  <c r="FC43" i="28" l="1"/>
  <c r="G46" i="28"/>
  <c r="B5" i="28" s="1"/>
  <c r="B7" i="28" s="1"/>
  <c r="BM96" i="26"/>
  <c r="BM97" i="26" s="1"/>
  <c r="BN92" i="26"/>
  <c r="BM40" i="26"/>
  <c r="BM41" i="26" s="1"/>
  <c r="BN36" i="26"/>
  <c r="BL43" i="26"/>
  <c r="BM43" i="26" l="1"/>
  <c r="BN40" i="26"/>
  <c r="BN41" i="26" s="1"/>
  <c r="BO36" i="26"/>
  <c r="BN96" i="26"/>
  <c r="BN97" i="26" s="1"/>
  <c r="BO92" i="26"/>
  <c r="BO96" i="26" l="1"/>
  <c r="BO97" i="26" s="1"/>
  <c r="BP92" i="26"/>
  <c r="BO40" i="26"/>
  <c r="BO41" i="26" s="1"/>
  <c r="BO43" i="26" s="1"/>
  <c r="BP36" i="26"/>
  <c r="BN43" i="26"/>
  <c r="BP40" i="26" l="1"/>
  <c r="BP41" i="26" s="1"/>
  <c r="BQ36" i="26"/>
  <c r="BP96" i="26"/>
  <c r="BP97" i="26" s="1"/>
  <c r="BQ92" i="26"/>
  <c r="BQ96" i="26" l="1"/>
  <c r="BQ97" i="26" s="1"/>
  <c r="BR92" i="26"/>
  <c r="BQ40" i="26"/>
  <c r="BQ41" i="26" s="1"/>
  <c r="BQ43" i="26" s="1"/>
  <c r="BR36" i="26"/>
  <c r="BP43" i="26"/>
  <c r="BR40" i="26" l="1"/>
  <c r="BR41" i="26" s="1"/>
  <c r="BS36" i="26"/>
  <c r="BR96" i="26"/>
  <c r="BR97" i="26" s="1"/>
  <c r="BS92" i="26"/>
  <c r="BS40" i="26" l="1"/>
  <c r="BS41" i="26" s="1"/>
  <c r="BT36" i="26"/>
  <c r="BS96" i="26"/>
  <c r="BS97" i="26" s="1"/>
  <c r="BT92" i="26"/>
  <c r="BR43" i="26"/>
  <c r="BT96" i="26" l="1"/>
  <c r="BT97" i="26" s="1"/>
  <c r="BU92" i="26"/>
  <c r="BT40" i="26"/>
  <c r="BT41" i="26" s="1"/>
  <c r="BT43" i="26" s="1"/>
  <c r="BU36" i="26"/>
  <c r="BS43" i="26"/>
  <c r="BU40" i="26" l="1"/>
  <c r="BU41" i="26" s="1"/>
  <c r="BV36" i="26"/>
  <c r="BU96" i="26"/>
  <c r="BU97" i="26" s="1"/>
  <c r="BV92" i="26"/>
  <c r="BV96" i="26" l="1"/>
  <c r="BV97" i="26" s="1"/>
  <c r="BW92" i="26"/>
  <c r="BV40" i="26"/>
  <c r="BV41" i="26" s="1"/>
  <c r="BV43" i="26" s="1"/>
  <c r="BW36" i="26"/>
  <c r="BU43" i="26"/>
  <c r="BW96" i="26" l="1"/>
  <c r="BW97" i="26" s="1"/>
  <c r="BX92" i="26"/>
  <c r="BW40" i="26"/>
  <c r="BW41" i="26" s="1"/>
  <c r="BX36" i="26"/>
  <c r="BW43" i="26" l="1"/>
  <c r="BX96" i="26"/>
  <c r="BX97" i="26" s="1"/>
  <c r="BY92" i="26"/>
  <c r="BX40" i="26"/>
  <c r="BX41" i="26" s="1"/>
  <c r="BX43" i="26" s="1"/>
  <c r="BY36" i="26"/>
  <c r="BY40" i="26" l="1"/>
  <c r="BY41" i="26" s="1"/>
  <c r="BZ36" i="26"/>
  <c r="BY96" i="26"/>
  <c r="BY97" i="26" s="1"/>
  <c r="BZ92" i="26"/>
  <c r="BZ96" i="26" l="1"/>
  <c r="BZ97" i="26" s="1"/>
  <c r="CA92" i="26"/>
  <c r="BZ40" i="26"/>
  <c r="BZ41" i="26" s="1"/>
  <c r="CA36" i="26"/>
  <c r="BY43" i="26"/>
  <c r="BZ43" i="26" l="1"/>
  <c r="CA40" i="26"/>
  <c r="CA41" i="26" s="1"/>
  <c r="CB36" i="26"/>
  <c r="CA96" i="26"/>
  <c r="CA97" i="26" s="1"/>
  <c r="CB92" i="26"/>
  <c r="CB40" i="26" l="1"/>
  <c r="CB41" i="26" s="1"/>
  <c r="CC36" i="26"/>
  <c r="CB96" i="26"/>
  <c r="CB97" i="26" s="1"/>
  <c r="CC92" i="26"/>
  <c r="CA43" i="26"/>
  <c r="CC40" i="26" l="1"/>
  <c r="CC41" i="26" s="1"/>
  <c r="CD36" i="26"/>
  <c r="CC96" i="26"/>
  <c r="CC97" i="26" s="1"/>
  <c r="CD92" i="26"/>
  <c r="CB43" i="26"/>
  <c r="CD40" i="26" l="1"/>
  <c r="CD41" i="26" s="1"/>
  <c r="CE36" i="26"/>
  <c r="CD96" i="26"/>
  <c r="CD97" i="26" s="1"/>
  <c r="CE92" i="26"/>
  <c r="CC43" i="26"/>
  <c r="CE96" i="26" l="1"/>
  <c r="CE97" i="26" s="1"/>
  <c r="CF92" i="26"/>
  <c r="CE40" i="26"/>
  <c r="CE41" i="26" s="1"/>
  <c r="CE43" i="26" s="1"/>
  <c r="CF36" i="26"/>
  <c r="CD43" i="26"/>
  <c r="CF40" i="26" l="1"/>
  <c r="CF41" i="26" s="1"/>
  <c r="CG36" i="26"/>
  <c r="CF96" i="26"/>
  <c r="CF97" i="26" s="1"/>
  <c r="CG92" i="26"/>
  <c r="CG40" i="26" l="1"/>
  <c r="CG41" i="26" s="1"/>
  <c r="CH36" i="26"/>
  <c r="CG96" i="26"/>
  <c r="CG97" i="26" s="1"/>
  <c r="CH92" i="26"/>
  <c r="CH96" i="26" s="1"/>
  <c r="CH97" i="26" s="1"/>
  <c r="CF43" i="26"/>
  <c r="CG43" i="26" l="1"/>
  <c r="CH40" i="26"/>
  <c r="CH41" i="26" s="1"/>
  <c r="CH43" i="26" s="1"/>
  <c r="CI36" i="26"/>
  <c r="CI40" i="26" l="1"/>
  <c r="CI41" i="26" s="1"/>
  <c r="CI43" i="26" s="1"/>
  <c r="CJ36" i="26"/>
  <c r="CJ40" i="26" l="1"/>
  <c r="CJ41" i="26" s="1"/>
  <c r="CJ43" i="26" s="1"/>
  <c r="CK36" i="26"/>
  <c r="CK40" i="26" l="1"/>
  <c r="CK41" i="26" s="1"/>
  <c r="CK43" i="26" s="1"/>
  <c r="CL36" i="26"/>
  <c r="CL40" i="26" l="1"/>
  <c r="CL41" i="26" s="1"/>
  <c r="CL43" i="26" s="1"/>
  <c r="CM36" i="26"/>
  <c r="CM40" i="26" l="1"/>
  <c r="CM41" i="26" s="1"/>
  <c r="CM43" i="26" s="1"/>
  <c r="CN36" i="26"/>
  <c r="CN40" i="26" l="1"/>
  <c r="CN41" i="26" s="1"/>
  <c r="CN43" i="26" s="1"/>
  <c r="CO36" i="26"/>
  <c r="CO40" i="26" l="1"/>
  <c r="CO41" i="26" s="1"/>
  <c r="CO43" i="26" s="1"/>
  <c r="CP36" i="26"/>
  <c r="CP40" i="26" l="1"/>
  <c r="CP41" i="26" s="1"/>
  <c r="CP43" i="26" s="1"/>
  <c r="CQ36" i="26"/>
  <c r="CQ40" i="26" l="1"/>
  <c r="CQ41" i="26" s="1"/>
  <c r="CQ43" i="26" s="1"/>
  <c r="CR36" i="26"/>
  <c r="CR40" i="26" l="1"/>
  <c r="CR41" i="26" s="1"/>
  <c r="CR43" i="26" s="1"/>
  <c r="CS36" i="26"/>
  <c r="CS40" i="26" l="1"/>
  <c r="CS41" i="26" s="1"/>
  <c r="CS43" i="26" s="1"/>
  <c r="CT36" i="26"/>
  <c r="CT40" i="26" l="1"/>
  <c r="CT41" i="26" s="1"/>
  <c r="CT43" i="26" s="1"/>
  <c r="CU36" i="26"/>
  <c r="CU40" i="26" l="1"/>
  <c r="CU41" i="26" s="1"/>
  <c r="CU43" i="26" s="1"/>
  <c r="CV36" i="26"/>
  <c r="CV40" i="26" l="1"/>
  <c r="CV41" i="26" s="1"/>
  <c r="CV43" i="26" s="1"/>
  <c r="CW36" i="26"/>
  <c r="CW40" i="26" l="1"/>
  <c r="CW41" i="26" s="1"/>
  <c r="CW43" i="26" s="1"/>
  <c r="CX36" i="26"/>
  <c r="G96" i="24"/>
  <c r="G97" i="24" s="1"/>
  <c r="F94" i="24"/>
  <c r="F93" i="24"/>
  <c r="F92" i="24"/>
  <c r="F80" i="24"/>
  <c r="CH68" i="24"/>
  <c r="CG68" i="24"/>
  <c r="CF68" i="24"/>
  <c r="CE68" i="24"/>
  <c r="CD68" i="24"/>
  <c r="CD69" i="24" s="1"/>
  <c r="CC68" i="24"/>
  <c r="CB68" i="24"/>
  <c r="CA68" i="24"/>
  <c r="BZ68" i="24"/>
  <c r="BZ69" i="24" s="1"/>
  <c r="BY68" i="24"/>
  <c r="BX68" i="24"/>
  <c r="BW68" i="24"/>
  <c r="BV68" i="24"/>
  <c r="BV69" i="24" s="1"/>
  <c r="BU68" i="24"/>
  <c r="BT68" i="24"/>
  <c r="BS68" i="24"/>
  <c r="BR68" i="24"/>
  <c r="BR69" i="24" s="1"/>
  <c r="BQ68" i="24"/>
  <c r="BP68" i="24"/>
  <c r="BO68" i="24"/>
  <c r="BN68" i="24"/>
  <c r="BN69" i="24" s="1"/>
  <c r="BM68" i="24"/>
  <c r="BL68" i="24"/>
  <c r="BK68" i="24"/>
  <c r="BJ68" i="24"/>
  <c r="BJ69" i="24" s="1"/>
  <c r="BI68" i="24"/>
  <c r="BH68" i="24"/>
  <c r="BG68" i="24"/>
  <c r="BF68" i="24"/>
  <c r="BF69" i="24" s="1"/>
  <c r="BE68" i="24"/>
  <c r="BD68" i="24"/>
  <c r="BC68" i="24"/>
  <c r="BB68" i="24"/>
  <c r="BB69" i="24" s="1"/>
  <c r="BA68" i="24"/>
  <c r="AZ68" i="24"/>
  <c r="AY68" i="24"/>
  <c r="AX68" i="24"/>
  <c r="AX69" i="24" s="1"/>
  <c r="AW68" i="24"/>
  <c r="AV68" i="24"/>
  <c r="AU68" i="24"/>
  <c r="AT68" i="24"/>
  <c r="AT69" i="24" s="1"/>
  <c r="AS68" i="24"/>
  <c r="AR68" i="24"/>
  <c r="AQ68" i="24"/>
  <c r="AP68" i="24"/>
  <c r="AP69" i="24" s="1"/>
  <c r="AO68" i="24"/>
  <c r="AN68" i="24"/>
  <c r="AM68" i="24"/>
  <c r="AL68" i="24"/>
  <c r="AL69" i="24" s="1"/>
  <c r="AK68" i="24"/>
  <c r="AJ68" i="24"/>
  <c r="AI68" i="24"/>
  <c r="AH68" i="24"/>
  <c r="AH69" i="24" s="1"/>
  <c r="AG68" i="24"/>
  <c r="AF68" i="24"/>
  <c r="AE68" i="24"/>
  <c r="AD68" i="24"/>
  <c r="AD69" i="24" s="1"/>
  <c r="AC68" i="24"/>
  <c r="AB68" i="24"/>
  <c r="AA68" i="24"/>
  <c r="Z68" i="24"/>
  <c r="Z69" i="24" s="1"/>
  <c r="Y68" i="24"/>
  <c r="X68" i="24"/>
  <c r="W68" i="24"/>
  <c r="V68" i="24"/>
  <c r="V69" i="24" s="1"/>
  <c r="U68" i="24"/>
  <c r="T68" i="24"/>
  <c r="S68" i="24"/>
  <c r="R68" i="24"/>
  <c r="R69" i="24" s="1"/>
  <c r="Q68" i="24"/>
  <c r="P68" i="24"/>
  <c r="O68" i="24"/>
  <c r="N68" i="24"/>
  <c r="N69" i="24" s="1"/>
  <c r="M68" i="24"/>
  <c r="L68" i="24"/>
  <c r="K68" i="24"/>
  <c r="J68" i="24"/>
  <c r="J69" i="24" s="1"/>
  <c r="I68" i="24"/>
  <c r="H68" i="24"/>
  <c r="F63" i="24"/>
  <c r="AH51" i="24"/>
  <c r="G40" i="24"/>
  <c r="G41" i="24" s="1"/>
  <c r="F38" i="24"/>
  <c r="F37" i="24"/>
  <c r="F36" i="24"/>
  <c r="F24" i="24"/>
  <c r="CH13" i="24"/>
  <c r="CG13" i="24"/>
  <c r="CF13" i="24"/>
  <c r="CE13" i="24"/>
  <c r="CD13" i="24"/>
  <c r="CC13" i="24"/>
  <c r="CB13" i="24"/>
  <c r="CA13" i="24"/>
  <c r="BZ13" i="24"/>
  <c r="BY13" i="24"/>
  <c r="BX13" i="24"/>
  <c r="BW13" i="24"/>
  <c r="BV13" i="24"/>
  <c r="BU13" i="24"/>
  <c r="BT13" i="24"/>
  <c r="BS13" i="24"/>
  <c r="BR13" i="24"/>
  <c r="BQ13" i="24"/>
  <c r="BP13" i="24"/>
  <c r="BO13" i="24"/>
  <c r="BN13" i="24"/>
  <c r="BM13" i="24"/>
  <c r="BL13" i="24"/>
  <c r="BK13" i="24"/>
  <c r="BJ13" i="24"/>
  <c r="BI13" i="24"/>
  <c r="BH13" i="24"/>
  <c r="BG13" i="24"/>
  <c r="BF13" i="24"/>
  <c r="BE13" i="24"/>
  <c r="BD13" i="24"/>
  <c r="BC13" i="24"/>
  <c r="BB13" i="24"/>
  <c r="BA13" i="24"/>
  <c r="AZ13" i="24"/>
  <c r="AY13" i="24"/>
  <c r="AX13" i="24"/>
  <c r="AW13" i="24"/>
  <c r="AV13" i="24"/>
  <c r="AU13" i="24"/>
  <c r="AT13" i="24"/>
  <c r="AS13" i="24"/>
  <c r="AR13" i="24"/>
  <c r="AQ13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CH12" i="24"/>
  <c r="CG12" i="24"/>
  <c r="CF12" i="24"/>
  <c r="CE12" i="24"/>
  <c r="CD12" i="24"/>
  <c r="CC12" i="24"/>
  <c r="CB12" i="24"/>
  <c r="CA12" i="24"/>
  <c r="BZ12" i="24"/>
  <c r="BY12" i="24"/>
  <c r="BX12" i="24"/>
  <c r="BW12" i="24"/>
  <c r="BV12" i="24"/>
  <c r="BU12" i="24"/>
  <c r="BT12" i="24"/>
  <c r="BS12" i="24"/>
  <c r="BR12" i="24"/>
  <c r="BQ12" i="24"/>
  <c r="BP12" i="24"/>
  <c r="BO12" i="24"/>
  <c r="BN12" i="24"/>
  <c r="BM12" i="24"/>
  <c r="BL12" i="24"/>
  <c r="BK12" i="24"/>
  <c r="BJ12" i="24"/>
  <c r="BI12" i="24"/>
  <c r="BH12" i="24"/>
  <c r="BG12" i="24"/>
  <c r="BF12" i="24"/>
  <c r="BE12" i="24"/>
  <c r="BD12" i="24"/>
  <c r="BC12" i="24"/>
  <c r="BB12" i="24"/>
  <c r="BA12" i="24"/>
  <c r="AZ12" i="24"/>
  <c r="AY12" i="24"/>
  <c r="AX12" i="24"/>
  <c r="AW12" i="24"/>
  <c r="AV12" i="24"/>
  <c r="AU12" i="24"/>
  <c r="AT12" i="24"/>
  <c r="AS12" i="24"/>
  <c r="AR12" i="24"/>
  <c r="AQ12" i="24"/>
  <c r="AP12" i="24"/>
  <c r="AO12" i="24"/>
  <c r="AN12" i="24"/>
  <c r="AM12" i="24"/>
  <c r="AL12" i="24"/>
  <c r="AK12" i="24"/>
  <c r="AJ12" i="24"/>
  <c r="AI12" i="24"/>
  <c r="AH12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CG10" i="24"/>
  <c r="G103" i="24" l="1"/>
  <c r="G69" i="24"/>
  <c r="K69" i="24"/>
  <c r="K70" i="24" s="1"/>
  <c r="O69" i="24"/>
  <c r="O70" i="24" s="1"/>
  <c r="S69" i="24"/>
  <c r="W69" i="24"/>
  <c r="AA69" i="24"/>
  <c r="AA70" i="24" s="1"/>
  <c r="AE69" i="24"/>
  <c r="AE70" i="24" s="1"/>
  <c r="AI69" i="24"/>
  <c r="AM69" i="24"/>
  <c r="AQ69" i="24"/>
  <c r="AU69" i="24"/>
  <c r="AU70" i="24" s="1"/>
  <c r="AY69" i="24"/>
  <c r="BC69" i="24"/>
  <c r="BG69" i="24"/>
  <c r="BK69" i="24"/>
  <c r="BO69" i="24"/>
  <c r="BS69" i="24"/>
  <c r="BW69" i="24"/>
  <c r="BW70" i="24" s="1"/>
  <c r="CA69" i="24"/>
  <c r="CA70" i="24" s="1"/>
  <c r="CE69" i="24"/>
  <c r="G81" i="24"/>
  <c r="H69" i="24"/>
  <c r="H70" i="24" s="1"/>
  <c r="L69" i="24"/>
  <c r="L70" i="24" s="1"/>
  <c r="P69" i="24"/>
  <c r="T69" i="24"/>
  <c r="X69" i="24"/>
  <c r="AB69" i="24"/>
  <c r="AB70" i="24" s="1"/>
  <c r="AF69" i="24"/>
  <c r="AJ69" i="24"/>
  <c r="AN69" i="24"/>
  <c r="AR69" i="24"/>
  <c r="AR70" i="24" s="1"/>
  <c r="AV69" i="24"/>
  <c r="AZ69" i="24"/>
  <c r="BD69" i="24"/>
  <c r="BD70" i="24" s="1"/>
  <c r="BH69" i="24"/>
  <c r="BH70" i="24" s="1"/>
  <c r="BL69" i="24"/>
  <c r="BP69" i="24"/>
  <c r="BT69" i="24"/>
  <c r="BT70" i="24" s="1"/>
  <c r="BX69" i="24"/>
  <c r="BX70" i="24" s="1"/>
  <c r="CB69" i="24"/>
  <c r="CF69" i="24"/>
  <c r="CH79" i="24"/>
  <c r="CH69" i="24"/>
  <c r="I69" i="24"/>
  <c r="M69" i="24"/>
  <c r="Q69" i="24"/>
  <c r="Q70" i="24" s="1"/>
  <c r="U69" i="24"/>
  <c r="U70" i="24" s="1"/>
  <c r="Y69" i="24"/>
  <c r="AC69" i="24"/>
  <c r="AG69" i="24"/>
  <c r="AG70" i="24" s="1"/>
  <c r="AK69" i="24"/>
  <c r="AK70" i="24" s="1"/>
  <c r="AO69" i="24"/>
  <c r="AS69" i="24"/>
  <c r="AW69" i="24"/>
  <c r="AW70" i="24" s="1"/>
  <c r="BA69" i="24"/>
  <c r="BA70" i="24" s="1"/>
  <c r="BE69" i="24"/>
  <c r="BI69" i="24"/>
  <c r="BM69" i="24"/>
  <c r="BM70" i="24" s="1"/>
  <c r="BQ69" i="24"/>
  <c r="BQ70" i="24" s="1"/>
  <c r="BU69" i="24"/>
  <c r="BY69" i="24"/>
  <c r="CC69" i="24"/>
  <c r="CG69" i="24"/>
  <c r="CG70" i="24" s="1"/>
  <c r="AM70" i="24"/>
  <c r="G70" i="24"/>
  <c r="W70" i="24"/>
  <c r="T70" i="24"/>
  <c r="AJ70" i="24"/>
  <c r="BC70" i="24"/>
  <c r="BS70" i="24"/>
  <c r="BY70" i="24"/>
  <c r="N70" i="24"/>
  <c r="R70" i="24"/>
  <c r="V70" i="24"/>
  <c r="AD70" i="24"/>
  <c r="AL70" i="24"/>
  <c r="AT70" i="24"/>
  <c r="BJ70" i="24"/>
  <c r="BR70" i="24"/>
  <c r="BZ70" i="24"/>
  <c r="CD70" i="24"/>
  <c r="CF25" i="24"/>
  <c r="CF26" i="24" s="1"/>
  <c r="CF33" i="24" s="1"/>
  <c r="CX40" i="26"/>
  <c r="CX41" i="26" s="1"/>
  <c r="CX43" i="26" s="1"/>
  <c r="CY36" i="26"/>
  <c r="CG11" i="24"/>
  <c r="CG15" i="24" s="1"/>
  <c r="J10" i="24"/>
  <c r="N10" i="24"/>
  <c r="R10" i="24"/>
  <c r="V10" i="24"/>
  <c r="Z10" i="24"/>
  <c r="AD10" i="24"/>
  <c r="AH10" i="24"/>
  <c r="AL10" i="24"/>
  <c r="AP10" i="24"/>
  <c r="AT10" i="24"/>
  <c r="AX10" i="24"/>
  <c r="BB10" i="24"/>
  <c r="BF10" i="24"/>
  <c r="BJ10" i="24"/>
  <c r="BN10" i="24"/>
  <c r="BR10" i="24"/>
  <c r="BV10" i="24"/>
  <c r="BZ10" i="24"/>
  <c r="CD10" i="24"/>
  <c r="CH10" i="24"/>
  <c r="K10" i="24"/>
  <c r="O10" i="24"/>
  <c r="S10" i="24"/>
  <c r="W10" i="24"/>
  <c r="AA10" i="24"/>
  <c r="AE10" i="24"/>
  <c r="AI10" i="24"/>
  <c r="AM10" i="24"/>
  <c r="AQ10" i="24"/>
  <c r="AU10" i="24"/>
  <c r="AY10" i="24"/>
  <c r="BC10" i="24"/>
  <c r="BG10" i="24"/>
  <c r="BK10" i="24"/>
  <c r="BO10" i="24"/>
  <c r="BS10" i="24"/>
  <c r="BW10" i="24"/>
  <c r="CA10" i="24"/>
  <c r="CE10" i="24"/>
  <c r="G10" i="24"/>
  <c r="H10" i="24"/>
  <c r="L10" i="24"/>
  <c r="P10" i="24"/>
  <c r="T10" i="24"/>
  <c r="X10" i="24"/>
  <c r="AB10" i="24"/>
  <c r="AF10" i="24"/>
  <c r="AJ10" i="24"/>
  <c r="AN10" i="24"/>
  <c r="AR10" i="24"/>
  <c r="AV10" i="24"/>
  <c r="AZ10" i="24"/>
  <c r="BD10" i="24"/>
  <c r="BH10" i="24"/>
  <c r="BL10" i="24"/>
  <c r="BP10" i="24"/>
  <c r="BT10" i="24"/>
  <c r="BX10" i="24"/>
  <c r="CB10" i="24"/>
  <c r="CF10" i="24"/>
  <c r="I10" i="24"/>
  <c r="M10" i="24"/>
  <c r="Q10" i="24"/>
  <c r="U10" i="24"/>
  <c r="Y10" i="24"/>
  <c r="AC10" i="24"/>
  <c r="AG10" i="24"/>
  <c r="AK10" i="24"/>
  <c r="AO10" i="24"/>
  <c r="AS10" i="24"/>
  <c r="AW10" i="24"/>
  <c r="BA10" i="24"/>
  <c r="BE10" i="24"/>
  <c r="BI10" i="24"/>
  <c r="BM10" i="24"/>
  <c r="BQ10" i="24"/>
  <c r="BU10" i="24"/>
  <c r="BY10" i="24"/>
  <c r="CC10" i="24"/>
  <c r="I25" i="24"/>
  <c r="I26" i="24" s="1"/>
  <c r="M25" i="24"/>
  <c r="M26" i="24" s="1"/>
  <c r="Q25" i="24"/>
  <c r="Q26" i="24" s="1"/>
  <c r="U25" i="24"/>
  <c r="U26" i="24" s="1"/>
  <c r="Y25" i="24"/>
  <c r="Y26" i="24" s="1"/>
  <c r="AC25" i="24"/>
  <c r="AC26" i="24" s="1"/>
  <c r="AG25" i="24"/>
  <c r="AG26" i="24" s="1"/>
  <c r="AK25" i="24"/>
  <c r="AK26" i="24" s="1"/>
  <c r="AO25" i="24"/>
  <c r="AO26" i="24" s="1"/>
  <c r="AS25" i="24"/>
  <c r="AS26" i="24" s="1"/>
  <c r="AW25" i="24"/>
  <c r="AW26" i="24" s="1"/>
  <c r="BA25" i="24"/>
  <c r="BA26" i="24" s="1"/>
  <c r="BE25" i="24"/>
  <c r="BE26" i="24" s="1"/>
  <c r="BI25" i="24"/>
  <c r="BI26" i="24" s="1"/>
  <c r="BM25" i="24"/>
  <c r="BM26" i="24" s="1"/>
  <c r="BQ25" i="24"/>
  <c r="BQ26" i="24" s="1"/>
  <c r="BU25" i="24"/>
  <c r="BU26" i="24" s="1"/>
  <c r="BY25" i="24"/>
  <c r="BY26" i="24" s="1"/>
  <c r="CC25" i="24"/>
  <c r="CC26" i="24" s="1"/>
  <c r="CG25" i="24"/>
  <c r="CG26" i="24" s="1"/>
  <c r="I70" i="24"/>
  <c r="M70" i="24"/>
  <c r="Y70" i="24"/>
  <c r="AC70" i="24"/>
  <c r="AO70" i="24"/>
  <c r="AS70" i="24"/>
  <c r="BE70" i="24"/>
  <c r="BI70" i="24"/>
  <c r="BU70" i="24"/>
  <c r="CC70" i="24"/>
  <c r="J25" i="24"/>
  <c r="J26" i="24" s="1"/>
  <c r="N25" i="24"/>
  <c r="N26" i="24" s="1"/>
  <c r="R25" i="24"/>
  <c r="R26" i="24" s="1"/>
  <c r="V25" i="24"/>
  <c r="V26" i="24" s="1"/>
  <c r="Z25" i="24"/>
  <c r="Z26" i="24" s="1"/>
  <c r="AD25" i="24"/>
  <c r="AD26" i="24" s="1"/>
  <c r="AH25" i="24"/>
  <c r="AH26" i="24" s="1"/>
  <c r="AL25" i="24"/>
  <c r="AL26" i="24" s="1"/>
  <c r="AP25" i="24"/>
  <c r="AP26" i="24" s="1"/>
  <c r="AT25" i="24"/>
  <c r="AT26" i="24" s="1"/>
  <c r="AX25" i="24"/>
  <c r="AX26" i="24" s="1"/>
  <c r="BB25" i="24"/>
  <c r="BB26" i="24" s="1"/>
  <c r="BF25" i="24"/>
  <c r="BF26" i="24" s="1"/>
  <c r="BJ25" i="24"/>
  <c r="BJ26" i="24" s="1"/>
  <c r="BN25" i="24"/>
  <c r="BN26" i="24" s="1"/>
  <c r="BR25" i="24"/>
  <c r="BR26" i="24" s="1"/>
  <c r="BV25" i="24"/>
  <c r="BV26" i="24" s="1"/>
  <c r="BZ25" i="24"/>
  <c r="BZ26" i="24" s="1"/>
  <c r="CD25" i="24"/>
  <c r="CD26" i="24" s="1"/>
  <c r="CH25" i="24"/>
  <c r="CH26" i="24" s="1"/>
  <c r="J70" i="24"/>
  <c r="Z70" i="24"/>
  <c r="AH70" i="24"/>
  <c r="AP70" i="24"/>
  <c r="AX70" i="24"/>
  <c r="BB70" i="24"/>
  <c r="BF70" i="24"/>
  <c r="BN70" i="24"/>
  <c r="BV70" i="24"/>
  <c r="G25" i="24"/>
  <c r="G26" i="24" s="1"/>
  <c r="K25" i="24"/>
  <c r="K26" i="24" s="1"/>
  <c r="O25" i="24"/>
  <c r="O26" i="24" s="1"/>
  <c r="S25" i="24"/>
  <c r="S26" i="24" s="1"/>
  <c r="W25" i="24"/>
  <c r="W26" i="24" s="1"/>
  <c r="AA25" i="24"/>
  <c r="AA26" i="24" s="1"/>
  <c r="AE25" i="24"/>
  <c r="AE26" i="24" s="1"/>
  <c r="AI25" i="24"/>
  <c r="AI26" i="24" s="1"/>
  <c r="AM25" i="24"/>
  <c r="AM26" i="24" s="1"/>
  <c r="AQ25" i="24"/>
  <c r="AQ26" i="24" s="1"/>
  <c r="AU25" i="24"/>
  <c r="AU26" i="24" s="1"/>
  <c r="AY25" i="24"/>
  <c r="AY26" i="24" s="1"/>
  <c r="BC25" i="24"/>
  <c r="BC26" i="24" s="1"/>
  <c r="BG25" i="24"/>
  <c r="BG26" i="24" s="1"/>
  <c r="BK25" i="24"/>
  <c r="BK26" i="24" s="1"/>
  <c r="BO25" i="24"/>
  <c r="BO26" i="24" s="1"/>
  <c r="BS25" i="24"/>
  <c r="BS26" i="24" s="1"/>
  <c r="BW25" i="24"/>
  <c r="BW26" i="24" s="1"/>
  <c r="CA25" i="24"/>
  <c r="CA26" i="24" s="1"/>
  <c r="CE25" i="24"/>
  <c r="CE26" i="24" s="1"/>
  <c r="S70" i="24"/>
  <c r="AI70" i="24"/>
  <c r="AQ70" i="24"/>
  <c r="AY70" i="24"/>
  <c r="BG70" i="24"/>
  <c r="BK70" i="24"/>
  <c r="BO70" i="24"/>
  <c r="CE70" i="24"/>
  <c r="H25" i="24"/>
  <c r="H26" i="24" s="1"/>
  <c r="L25" i="24"/>
  <c r="L26" i="24" s="1"/>
  <c r="P25" i="24"/>
  <c r="P26" i="24" s="1"/>
  <c r="T25" i="24"/>
  <c r="T26" i="24" s="1"/>
  <c r="X25" i="24"/>
  <c r="X26" i="24" s="1"/>
  <c r="AB25" i="24"/>
  <c r="AB26" i="24" s="1"/>
  <c r="AF25" i="24"/>
  <c r="AF26" i="24" s="1"/>
  <c r="AJ25" i="24"/>
  <c r="AJ26" i="24" s="1"/>
  <c r="AN25" i="24"/>
  <c r="AN26" i="24" s="1"/>
  <c r="AR25" i="24"/>
  <c r="AR26" i="24" s="1"/>
  <c r="AV25" i="24"/>
  <c r="AV26" i="24" s="1"/>
  <c r="AZ25" i="24"/>
  <c r="AZ26" i="24" s="1"/>
  <c r="BD25" i="24"/>
  <c r="BD26" i="24" s="1"/>
  <c r="BH25" i="24"/>
  <c r="BH26" i="24" s="1"/>
  <c r="BL25" i="24"/>
  <c r="BL26" i="24" s="1"/>
  <c r="BP25" i="24"/>
  <c r="BP26" i="24" s="1"/>
  <c r="BT25" i="24"/>
  <c r="BT26" i="24" s="1"/>
  <c r="BX25" i="24"/>
  <c r="BX26" i="24" s="1"/>
  <c r="CB25" i="24"/>
  <c r="CB26" i="24" s="1"/>
  <c r="G43" i="24"/>
  <c r="P70" i="24"/>
  <c r="X70" i="24"/>
  <c r="AF70" i="24"/>
  <c r="AN70" i="24"/>
  <c r="AV70" i="24"/>
  <c r="AZ70" i="24"/>
  <c r="BL70" i="24"/>
  <c r="BP70" i="24"/>
  <c r="CB70" i="24"/>
  <c r="CF70" i="24"/>
  <c r="K51" i="24"/>
  <c r="O51" i="24"/>
  <c r="S51" i="24"/>
  <c r="W51" i="24"/>
  <c r="AA51" i="24"/>
  <c r="AE51" i="24"/>
  <c r="AI51" i="24"/>
  <c r="CE72" i="24"/>
  <c r="CA72" i="24"/>
  <c r="BW72" i="24"/>
  <c r="BS72" i="24"/>
  <c r="BO72" i="24"/>
  <c r="BK72" i="24"/>
  <c r="CH72" i="24"/>
  <c r="CD72" i="24"/>
  <c r="BZ72" i="24"/>
  <c r="BV72" i="24"/>
  <c r="BR72" i="24"/>
  <c r="BN72" i="24"/>
  <c r="CG72" i="24"/>
  <c r="CC72" i="24"/>
  <c r="BY72" i="24"/>
  <c r="BU72" i="24"/>
  <c r="BQ72" i="24"/>
  <c r="CF72" i="24"/>
  <c r="CB72" i="24"/>
  <c r="BX72" i="24"/>
  <c r="BT72" i="24"/>
  <c r="BP72" i="24"/>
  <c r="BL72" i="24"/>
  <c r="CH81" i="24"/>
  <c r="CH82" i="24" s="1"/>
  <c r="J71" i="24"/>
  <c r="N71" i="24"/>
  <c r="R71" i="24"/>
  <c r="V71" i="24"/>
  <c r="Z71" i="24"/>
  <c r="AD71" i="24"/>
  <c r="AH71" i="24"/>
  <c r="AL71" i="24"/>
  <c r="AP71" i="24"/>
  <c r="AT71" i="24"/>
  <c r="AX71" i="24"/>
  <c r="BB71" i="24"/>
  <c r="BF71" i="24"/>
  <c r="BJ71" i="24"/>
  <c r="BN71" i="24"/>
  <c r="BR71" i="24"/>
  <c r="BV71" i="24"/>
  <c r="BZ71" i="24"/>
  <c r="CD71" i="24"/>
  <c r="CH71" i="24"/>
  <c r="J72" i="24"/>
  <c r="N72" i="24"/>
  <c r="R72" i="24"/>
  <c r="V72" i="24"/>
  <c r="Z72" i="24"/>
  <c r="AD72" i="24"/>
  <c r="AH72" i="24"/>
  <c r="AL72" i="24"/>
  <c r="AP72" i="24"/>
  <c r="AT72" i="24"/>
  <c r="AX72" i="24"/>
  <c r="BB72" i="24"/>
  <c r="BF72" i="24"/>
  <c r="BJ72" i="24"/>
  <c r="H51" i="24"/>
  <c r="L51" i="24"/>
  <c r="P51" i="24"/>
  <c r="T51" i="24"/>
  <c r="X51" i="24"/>
  <c r="AB51" i="24"/>
  <c r="AF51" i="24"/>
  <c r="AJ51" i="24"/>
  <c r="G71" i="24"/>
  <c r="K71" i="24"/>
  <c r="O71" i="24"/>
  <c r="S71" i="24"/>
  <c r="W71" i="24"/>
  <c r="AA71" i="24"/>
  <c r="AE71" i="24"/>
  <c r="AI71" i="24"/>
  <c r="AM71" i="24"/>
  <c r="AQ71" i="24"/>
  <c r="AU71" i="24"/>
  <c r="AY71" i="24"/>
  <c r="BC71" i="24"/>
  <c r="BG71" i="24"/>
  <c r="BK71" i="24"/>
  <c r="BO71" i="24"/>
  <c r="BS71" i="24"/>
  <c r="BW71" i="24"/>
  <c r="CA71" i="24"/>
  <c r="CE71" i="24"/>
  <c r="G72" i="24"/>
  <c r="K72" i="24"/>
  <c r="O72" i="24"/>
  <c r="S72" i="24"/>
  <c r="W72" i="24"/>
  <c r="AA72" i="24"/>
  <c r="AE72" i="24"/>
  <c r="AI72" i="24"/>
  <c r="AM72" i="24"/>
  <c r="AQ72" i="24"/>
  <c r="AU72" i="24"/>
  <c r="AY72" i="24"/>
  <c r="BC72" i="24"/>
  <c r="BG72" i="24"/>
  <c r="BM72" i="24"/>
  <c r="I51" i="24"/>
  <c r="M51" i="24"/>
  <c r="Q51" i="24"/>
  <c r="U51" i="24"/>
  <c r="Y51" i="24"/>
  <c r="AC51" i="24"/>
  <c r="AG51" i="24"/>
  <c r="H71" i="24"/>
  <c r="L71" i="24"/>
  <c r="P71" i="24"/>
  <c r="T71" i="24"/>
  <c r="X71" i="24"/>
  <c r="AB71" i="24"/>
  <c r="AF71" i="24"/>
  <c r="AJ71" i="24"/>
  <c r="AN71" i="24"/>
  <c r="AR71" i="24"/>
  <c r="AV71" i="24"/>
  <c r="AZ71" i="24"/>
  <c r="BD71" i="24"/>
  <c r="BH71" i="24"/>
  <c r="BL71" i="24"/>
  <c r="BP71" i="24"/>
  <c r="BT71" i="24"/>
  <c r="BX71" i="24"/>
  <c r="CB71" i="24"/>
  <c r="CF71" i="24"/>
  <c r="H72" i="24"/>
  <c r="L72" i="24"/>
  <c r="P72" i="24"/>
  <c r="T72" i="24"/>
  <c r="X72" i="24"/>
  <c r="AB72" i="24"/>
  <c r="AF72" i="24"/>
  <c r="AJ72" i="24"/>
  <c r="AN72" i="24"/>
  <c r="AR72" i="24"/>
  <c r="AV72" i="24"/>
  <c r="AZ72" i="24"/>
  <c r="BD72" i="24"/>
  <c r="BH72" i="24"/>
  <c r="CG81" i="24"/>
  <c r="CG82" i="24" s="1"/>
  <c r="J51" i="24"/>
  <c r="N51" i="24"/>
  <c r="R51" i="24"/>
  <c r="V51" i="24"/>
  <c r="Z51" i="24"/>
  <c r="AD51" i="24"/>
  <c r="I71" i="24"/>
  <c r="M71" i="24"/>
  <c r="Q71" i="24"/>
  <c r="U71" i="24"/>
  <c r="Y71" i="24"/>
  <c r="AC71" i="24"/>
  <c r="AG71" i="24"/>
  <c r="AK71" i="24"/>
  <c r="AO71" i="24"/>
  <c r="AS71" i="24"/>
  <c r="AW71" i="24"/>
  <c r="BA71" i="24"/>
  <c r="BE71" i="24"/>
  <c r="BI71" i="24"/>
  <c r="BM71" i="24"/>
  <c r="BQ71" i="24"/>
  <c r="BU71" i="24"/>
  <c r="BY71" i="24"/>
  <c r="CC71" i="24"/>
  <c r="CG71" i="24"/>
  <c r="I72" i="24"/>
  <c r="M72" i="24"/>
  <c r="Q72" i="24"/>
  <c r="U72" i="24"/>
  <c r="Y72" i="24"/>
  <c r="AC72" i="24"/>
  <c r="AG72" i="24"/>
  <c r="AK72" i="24"/>
  <c r="AO72" i="24"/>
  <c r="AS72" i="24"/>
  <c r="AW72" i="24"/>
  <c r="BA72" i="24"/>
  <c r="BE72" i="24"/>
  <c r="BI72" i="24"/>
  <c r="J81" i="24"/>
  <c r="J82" i="24" s="1"/>
  <c r="N81" i="24"/>
  <c r="N82" i="24" s="1"/>
  <c r="R81" i="24"/>
  <c r="R82" i="24" s="1"/>
  <c r="V81" i="24"/>
  <c r="V82" i="24" s="1"/>
  <c r="Z81" i="24"/>
  <c r="Z82" i="24" s="1"/>
  <c r="AD81" i="24"/>
  <c r="AD82" i="24" s="1"/>
  <c r="AH81" i="24"/>
  <c r="AH82" i="24" s="1"/>
  <c r="AL81" i="24"/>
  <c r="AL82" i="24" s="1"/>
  <c r="AP81" i="24"/>
  <c r="AP82" i="24" s="1"/>
  <c r="AT81" i="24"/>
  <c r="AT82" i="24" s="1"/>
  <c r="AX81" i="24"/>
  <c r="AX82" i="24" s="1"/>
  <c r="BB81" i="24"/>
  <c r="BB82" i="24" s="1"/>
  <c r="BF81" i="24"/>
  <c r="BF82" i="24" s="1"/>
  <c r="BJ81" i="24"/>
  <c r="BJ82" i="24" s="1"/>
  <c r="BN81" i="24"/>
  <c r="BN82" i="24" s="1"/>
  <c r="BR81" i="24"/>
  <c r="BR82" i="24" s="1"/>
  <c r="BV81" i="24"/>
  <c r="BV82" i="24" s="1"/>
  <c r="BZ81" i="24"/>
  <c r="BZ82" i="24" s="1"/>
  <c r="CD81" i="24"/>
  <c r="CD82" i="24" s="1"/>
  <c r="G82" i="24"/>
  <c r="G88" i="24" s="1"/>
  <c r="K81" i="24"/>
  <c r="K82" i="24" s="1"/>
  <c r="O81" i="24"/>
  <c r="O82" i="24" s="1"/>
  <c r="S81" i="24"/>
  <c r="S82" i="24" s="1"/>
  <c r="W81" i="24"/>
  <c r="W82" i="24" s="1"/>
  <c r="AA81" i="24"/>
  <c r="AA82" i="24" s="1"/>
  <c r="AE81" i="24"/>
  <c r="AE82" i="24" s="1"/>
  <c r="AI81" i="24"/>
  <c r="AI82" i="24" s="1"/>
  <c r="AM81" i="24"/>
  <c r="AM82" i="24" s="1"/>
  <c r="AQ81" i="24"/>
  <c r="AQ82" i="24" s="1"/>
  <c r="AU81" i="24"/>
  <c r="AU82" i="24" s="1"/>
  <c r="AY81" i="24"/>
  <c r="AY82" i="24" s="1"/>
  <c r="BC81" i="24"/>
  <c r="BC82" i="24" s="1"/>
  <c r="BG81" i="24"/>
  <c r="BG82" i="24" s="1"/>
  <c r="BK81" i="24"/>
  <c r="BK82" i="24" s="1"/>
  <c r="BO81" i="24"/>
  <c r="BO82" i="24" s="1"/>
  <c r="BS81" i="24"/>
  <c r="BS82" i="24" s="1"/>
  <c r="BW81" i="24"/>
  <c r="BW82" i="24" s="1"/>
  <c r="CA81" i="24"/>
  <c r="CA82" i="24" s="1"/>
  <c r="CE81" i="24"/>
  <c r="CE82" i="24" s="1"/>
  <c r="H81" i="24"/>
  <c r="H82" i="24" s="1"/>
  <c r="L81" i="24"/>
  <c r="L82" i="24" s="1"/>
  <c r="P81" i="24"/>
  <c r="P82" i="24" s="1"/>
  <c r="T81" i="24"/>
  <c r="T82" i="24" s="1"/>
  <c r="X81" i="24"/>
  <c r="X82" i="24" s="1"/>
  <c r="AB81" i="24"/>
  <c r="AB82" i="24" s="1"/>
  <c r="AF81" i="24"/>
  <c r="AF82" i="24" s="1"/>
  <c r="AJ81" i="24"/>
  <c r="AJ82" i="24" s="1"/>
  <c r="AN81" i="24"/>
  <c r="AN82" i="24" s="1"/>
  <c r="AR81" i="24"/>
  <c r="AR82" i="24" s="1"/>
  <c r="AV81" i="24"/>
  <c r="AV82" i="24" s="1"/>
  <c r="AZ81" i="24"/>
  <c r="AZ82" i="24" s="1"/>
  <c r="BD81" i="24"/>
  <c r="BD82" i="24" s="1"/>
  <c r="BH81" i="24"/>
  <c r="BH82" i="24" s="1"/>
  <c r="BL81" i="24"/>
  <c r="BL82" i="24" s="1"/>
  <c r="BP81" i="24"/>
  <c r="BP82" i="24" s="1"/>
  <c r="BT81" i="24"/>
  <c r="BT82" i="24" s="1"/>
  <c r="BX81" i="24"/>
  <c r="BX82" i="24" s="1"/>
  <c r="CB81" i="24"/>
  <c r="CB82" i="24" s="1"/>
  <c r="CF81" i="24"/>
  <c r="CF82" i="24" s="1"/>
  <c r="I81" i="24"/>
  <c r="I82" i="24" s="1"/>
  <c r="M81" i="24"/>
  <c r="M82" i="24" s="1"/>
  <c r="Q81" i="24"/>
  <c r="Q82" i="24" s="1"/>
  <c r="U81" i="24"/>
  <c r="U82" i="24" s="1"/>
  <c r="Y81" i="24"/>
  <c r="Y82" i="24" s="1"/>
  <c r="AC81" i="24"/>
  <c r="AC82" i="24" s="1"/>
  <c r="AG81" i="24"/>
  <c r="AG82" i="24" s="1"/>
  <c r="AK81" i="24"/>
  <c r="AK82" i="24" s="1"/>
  <c r="AO81" i="24"/>
  <c r="AO82" i="24" s="1"/>
  <c r="AS81" i="24"/>
  <c r="AS82" i="24" s="1"/>
  <c r="AW81" i="24"/>
  <c r="AW82" i="24" s="1"/>
  <c r="BA81" i="24"/>
  <c r="BA82" i="24" s="1"/>
  <c r="BE81" i="24"/>
  <c r="BE82" i="24" s="1"/>
  <c r="BI81" i="24"/>
  <c r="BI82" i="24" s="1"/>
  <c r="BM81" i="24"/>
  <c r="BM82" i="24" s="1"/>
  <c r="BQ81" i="24"/>
  <c r="BQ82" i="24" s="1"/>
  <c r="BU81" i="24"/>
  <c r="BU82" i="24" s="1"/>
  <c r="BY81" i="24"/>
  <c r="BY82" i="24" s="1"/>
  <c r="CC81" i="24"/>
  <c r="CC82" i="24" s="1"/>
  <c r="AG103" i="24"/>
  <c r="AC103" i="24"/>
  <c r="Y103" i="24"/>
  <c r="U103" i="24"/>
  <c r="Q103" i="24"/>
  <c r="M103" i="24"/>
  <c r="I103" i="24"/>
  <c r="AJ103" i="24"/>
  <c r="AF103" i="24"/>
  <c r="AB103" i="24"/>
  <c r="X103" i="24"/>
  <c r="T103" i="24"/>
  <c r="P103" i="24"/>
  <c r="L103" i="24"/>
  <c r="H103" i="24"/>
  <c r="N103" i="24"/>
  <c r="V103" i="24"/>
  <c r="AD103" i="24"/>
  <c r="O103" i="24"/>
  <c r="W103" i="24"/>
  <c r="AE103" i="24"/>
  <c r="J103" i="24"/>
  <c r="R103" i="24"/>
  <c r="Z103" i="24"/>
  <c r="AH103" i="24"/>
  <c r="K103" i="24"/>
  <c r="S103" i="24"/>
  <c r="AA103" i="24"/>
  <c r="AI103" i="24"/>
  <c r="CF34" i="24" l="1"/>
  <c r="BT74" i="24"/>
  <c r="CB74" i="24"/>
  <c r="BL74" i="24"/>
  <c r="BN74" i="24"/>
  <c r="CF35" i="24"/>
  <c r="BH74" i="24"/>
  <c r="BW74" i="24"/>
  <c r="BG74" i="24"/>
  <c r="AQ74" i="24"/>
  <c r="AA74" i="24"/>
  <c r="K74" i="24"/>
  <c r="BY74" i="24"/>
  <c r="CF74" i="24"/>
  <c r="BP74" i="24"/>
  <c r="CE74" i="24"/>
  <c r="BO74" i="24"/>
  <c r="AY74" i="24"/>
  <c r="AI74" i="24"/>
  <c r="S74" i="24"/>
  <c r="BE74" i="24"/>
  <c r="AO74" i="24"/>
  <c r="Y74" i="24"/>
  <c r="I74" i="24"/>
  <c r="CF32" i="24"/>
  <c r="AV74" i="24"/>
  <c r="P74" i="24"/>
  <c r="AX74" i="24"/>
  <c r="BU74" i="24"/>
  <c r="AR74" i="24"/>
  <c r="AB74" i="24"/>
  <c r="L74" i="24"/>
  <c r="BZ74" i="24"/>
  <c r="BJ74" i="24"/>
  <c r="AT74" i="24"/>
  <c r="AD74" i="24"/>
  <c r="N74" i="24"/>
  <c r="CA74" i="24"/>
  <c r="BK74" i="24"/>
  <c r="AU74" i="24"/>
  <c r="AE74" i="24"/>
  <c r="O74" i="24"/>
  <c r="CD74" i="24"/>
  <c r="CG74" i="24"/>
  <c r="CG19" i="24" s="1"/>
  <c r="BQ74" i="24"/>
  <c r="BA74" i="24"/>
  <c r="AK74" i="24"/>
  <c r="U74" i="24"/>
  <c r="H74" i="24"/>
  <c r="AP74" i="24"/>
  <c r="BX74" i="24"/>
  <c r="CC74" i="24"/>
  <c r="BM74" i="24"/>
  <c r="AW74" i="24"/>
  <c r="AG74" i="24"/>
  <c r="Q74" i="24"/>
  <c r="AF74" i="24"/>
  <c r="AH74" i="24"/>
  <c r="R74" i="24"/>
  <c r="BD74" i="24"/>
  <c r="AN74" i="24"/>
  <c r="X74" i="24"/>
  <c r="BF74" i="24"/>
  <c r="Z74" i="24"/>
  <c r="J74" i="24"/>
  <c r="G104" i="24"/>
  <c r="AZ74" i="24"/>
  <c r="AJ74" i="24"/>
  <c r="T74" i="24"/>
  <c r="BR74" i="24"/>
  <c r="BB74" i="24"/>
  <c r="AL74" i="24"/>
  <c r="V74" i="24"/>
  <c r="BS74" i="24"/>
  <c r="BC74" i="24"/>
  <c r="AM74" i="24"/>
  <c r="W74" i="24"/>
  <c r="G74" i="24"/>
  <c r="BV74" i="24"/>
  <c r="BI74" i="24"/>
  <c r="AS74" i="24"/>
  <c r="AC74" i="24"/>
  <c r="M74" i="24"/>
  <c r="CY40" i="26"/>
  <c r="CY41" i="26" s="1"/>
  <c r="CY43" i="26" s="1"/>
  <c r="CZ36" i="26"/>
  <c r="BU91" i="24"/>
  <c r="BU90" i="24"/>
  <c r="BU89" i="24"/>
  <c r="BU88" i="24"/>
  <c r="BE91" i="24"/>
  <c r="BE90" i="24"/>
  <c r="BE89" i="24"/>
  <c r="BE88" i="24"/>
  <c r="AO91" i="24"/>
  <c r="AO90" i="24"/>
  <c r="AO89" i="24"/>
  <c r="AO88" i="24"/>
  <c r="Y91" i="24"/>
  <c r="Y90" i="24"/>
  <c r="Y89" i="24"/>
  <c r="Y88" i="24"/>
  <c r="I91" i="24"/>
  <c r="I90" i="24"/>
  <c r="I89" i="24"/>
  <c r="I88" i="24"/>
  <c r="BT91" i="24"/>
  <c r="BT90" i="24"/>
  <c r="BT89" i="24"/>
  <c r="BT88" i="24"/>
  <c r="BD91" i="24"/>
  <c r="BD90" i="24"/>
  <c r="BD89" i="24"/>
  <c r="BD88" i="24"/>
  <c r="AN91" i="24"/>
  <c r="AN90" i="24"/>
  <c r="AN89" i="24"/>
  <c r="AN88" i="24"/>
  <c r="X91" i="24"/>
  <c r="X90" i="24"/>
  <c r="X89" i="24"/>
  <c r="X88" i="24"/>
  <c r="H91" i="24"/>
  <c r="H90" i="24"/>
  <c r="H89" i="24"/>
  <c r="H88" i="24"/>
  <c r="BS91" i="24"/>
  <c r="BS90" i="24"/>
  <c r="BS89" i="24"/>
  <c r="BS88" i="24"/>
  <c r="BC91" i="24"/>
  <c r="BC90" i="24"/>
  <c r="BC89" i="24"/>
  <c r="BC88" i="24"/>
  <c r="AM91" i="24"/>
  <c r="AM90" i="24"/>
  <c r="AM89" i="24"/>
  <c r="AM88" i="24"/>
  <c r="W91" i="24"/>
  <c r="W90" i="24"/>
  <c r="W89" i="24"/>
  <c r="W88" i="24"/>
  <c r="G91" i="24"/>
  <c r="G90" i="24"/>
  <c r="H94" i="24" s="1"/>
  <c r="I94" i="24" s="1"/>
  <c r="J94" i="24" s="1"/>
  <c r="G89" i="24"/>
  <c r="H93" i="24" s="1"/>
  <c r="I93" i="24" s="1"/>
  <c r="J93" i="24" s="1"/>
  <c r="H92" i="24"/>
  <c r="BR91" i="24"/>
  <c r="BR90" i="24"/>
  <c r="BR89" i="24"/>
  <c r="BR88" i="24"/>
  <c r="BB91" i="24"/>
  <c r="BB90" i="24"/>
  <c r="BB89" i="24"/>
  <c r="BB88" i="24"/>
  <c r="AL91" i="24"/>
  <c r="AL90" i="24"/>
  <c r="AL89" i="24"/>
  <c r="AL88" i="24"/>
  <c r="V91" i="24"/>
  <c r="V90" i="24"/>
  <c r="V89" i="24"/>
  <c r="V88" i="24"/>
  <c r="CG91" i="24"/>
  <c r="CG90" i="24"/>
  <c r="CG89" i="24"/>
  <c r="CG88" i="24"/>
  <c r="CH90" i="24"/>
  <c r="CH89" i="24"/>
  <c r="CH91" i="24"/>
  <c r="CH88" i="24"/>
  <c r="BT35" i="24"/>
  <c r="BT34" i="24"/>
  <c r="BT33" i="24"/>
  <c r="BT32" i="24"/>
  <c r="BD35" i="24"/>
  <c r="BD34" i="24"/>
  <c r="BD33" i="24"/>
  <c r="BD32" i="24"/>
  <c r="AN35" i="24"/>
  <c r="AN34" i="24"/>
  <c r="AN33" i="24"/>
  <c r="AN32" i="24"/>
  <c r="X35" i="24"/>
  <c r="X34" i="24"/>
  <c r="X33" i="24"/>
  <c r="X32" i="24"/>
  <c r="H35" i="24"/>
  <c r="H34" i="24"/>
  <c r="H33" i="24"/>
  <c r="H32" i="24"/>
  <c r="CA35" i="24"/>
  <c r="CA34" i="24"/>
  <c r="CA33" i="24"/>
  <c r="CA32" i="24"/>
  <c r="BK35" i="24"/>
  <c r="BK34" i="24"/>
  <c r="BK33" i="24"/>
  <c r="BK32" i="24"/>
  <c r="AU35" i="24"/>
  <c r="AU34" i="24"/>
  <c r="AU33" i="24"/>
  <c r="AU32" i="24"/>
  <c r="AE35" i="24"/>
  <c r="AE34" i="24"/>
  <c r="AE33" i="24"/>
  <c r="AE32" i="24"/>
  <c r="O35" i="24"/>
  <c r="O34" i="24"/>
  <c r="O33" i="24"/>
  <c r="O32" i="24"/>
  <c r="BZ35" i="24"/>
  <c r="BZ34" i="24"/>
  <c r="BZ33" i="24"/>
  <c r="BZ32" i="24"/>
  <c r="BJ35" i="24"/>
  <c r="BJ34" i="24"/>
  <c r="BJ33" i="24"/>
  <c r="BJ32" i="24"/>
  <c r="AT35" i="24"/>
  <c r="AT34" i="24"/>
  <c r="AT33" i="24"/>
  <c r="AT32" i="24"/>
  <c r="AD35" i="24"/>
  <c r="AD34" i="24"/>
  <c r="AD33" i="24"/>
  <c r="AD32" i="24"/>
  <c r="N35" i="24"/>
  <c r="N34" i="24"/>
  <c r="N33" i="24"/>
  <c r="N32" i="24"/>
  <c r="CC35" i="24"/>
  <c r="CC34" i="24"/>
  <c r="CC33" i="24"/>
  <c r="CC32" i="24"/>
  <c r="BM35" i="24"/>
  <c r="BM34" i="24"/>
  <c r="BM33" i="24"/>
  <c r="BM32" i="24"/>
  <c r="AW35" i="24"/>
  <c r="AW34" i="24"/>
  <c r="AW33" i="24"/>
  <c r="AW32" i="24"/>
  <c r="AG35" i="24"/>
  <c r="AG34" i="24"/>
  <c r="AG33" i="24"/>
  <c r="AG32" i="24"/>
  <c r="Q35" i="24"/>
  <c r="Q34" i="24"/>
  <c r="Q33" i="24"/>
  <c r="Q32" i="24"/>
  <c r="BY11" i="24"/>
  <c r="BY15" i="24" s="1"/>
  <c r="BI11" i="24"/>
  <c r="BI15" i="24" s="1"/>
  <c r="BI19" i="24" s="1"/>
  <c r="AS11" i="24"/>
  <c r="AS15" i="24" s="1"/>
  <c r="AS19" i="24" s="1"/>
  <c r="AC11" i="24"/>
  <c r="AC15" i="24" s="1"/>
  <c r="AC19" i="24" s="1"/>
  <c r="M11" i="24"/>
  <c r="M15" i="24" s="1"/>
  <c r="M19" i="24" s="1"/>
  <c r="CF11" i="24"/>
  <c r="CF15" i="24" s="1"/>
  <c r="BP11" i="24"/>
  <c r="BP15" i="24" s="1"/>
  <c r="BP19" i="24" s="1"/>
  <c r="AZ11" i="24"/>
  <c r="AZ15" i="24" s="1"/>
  <c r="AJ11" i="24"/>
  <c r="AJ15" i="24" s="1"/>
  <c r="T11" i="24"/>
  <c r="T15" i="24" s="1"/>
  <c r="G11" i="24"/>
  <c r="G15" i="24" s="1"/>
  <c r="BW11" i="24"/>
  <c r="BW15" i="24" s="1"/>
  <c r="BG11" i="24"/>
  <c r="BG15" i="24" s="1"/>
  <c r="AQ11" i="24"/>
  <c r="AQ15" i="24" s="1"/>
  <c r="AA11" i="24"/>
  <c r="AA15" i="24" s="1"/>
  <c r="AA19" i="24" s="1"/>
  <c r="K11" i="24"/>
  <c r="K15" i="24" s="1"/>
  <c r="BZ11" i="24"/>
  <c r="BZ15" i="24" s="1"/>
  <c r="BJ11" i="24"/>
  <c r="BJ15" i="24" s="1"/>
  <c r="AT11" i="24"/>
  <c r="AT15" i="24" s="1"/>
  <c r="AT19" i="24" s="1"/>
  <c r="AD11" i="24"/>
  <c r="AD15" i="24" s="1"/>
  <c r="N11" i="24"/>
  <c r="N15" i="24" s="1"/>
  <c r="BQ91" i="24"/>
  <c r="BQ90" i="24"/>
  <c r="BQ89" i="24"/>
  <c r="BQ88" i="24"/>
  <c r="BA91" i="24"/>
  <c r="BA90" i="24"/>
  <c r="BA89" i="24"/>
  <c r="BA88" i="24"/>
  <c r="AK91" i="24"/>
  <c r="AK90" i="24"/>
  <c r="AK89" i="24"/>
  <c r="AK88" i="24"/>
  <c r="U91" i="24"/>
  <c r="U90" i="24"/>
  <c r="U89" i="24"/>
  <c r="U88" i="24"/>
  <c r="CF91" i="24"/>
  <c r="CF90" i="24"/>
  <c r="CF89" i="24"/>
  <c r="CF88" i="24"/>
  <c r="BP91" i="24"/>
  <c r="BP90" i="24"/>
  <c r="BP89" i="24"/>
  <c r="BP88" i="24"/>
  <c r="AZ91" i="24"/>
  <c r="AZ90" i="24"/>
  <c r="AZ89" i="24"/>
  <c r="AZ88" i="24"/>
  <c r="AJ91" i="24"/>
  <c r="AJ90" i="24"/>
  <c r="AJ89" i="24"/>
  <c r="AJ88" i="24"/>
  <c r="T91" i="24"/>
  <c r="T90" i="24"/>
  <c r="T89" i="24"/>
  <c r="T88" i="24"/>
  <c r="CE91" i="24"/>
  <c r="CE90" i="24"/>
  <c r="CE89" i="24"/>
  <c r="CE88" i="24"/>
  <c r="BO91" i="24"/>
  <c r="BO90" i="24"/>
  <c r="BO89" i="24"/>
  <c r="BO88" i="24"/>
  <c r="AY91" i="24"/>
  <c r="AY90" i="24"/>
  <c r="AY89" i="24"/>
  <c r="AY88" i="24"/>
  <c r="AI91" i="24"/>
  <c r="AI90" i="24"/>
  <c r="AI89" i="24"/>
  <c r="AI88" i="24"/>
  <c r="S91" i="24"/>
  <c r="S90" i="24"/>
  <c r="S89" i="24"/>
  <c r="S88" i="24"/>
  <c r="CD91" i="24"/>
  <c r="CD90" i="24"/>
  <c r="CD89" i="24"/>
  <c r="CD88" i="24"/>
  <c r="BN91" i="24"/>
  <c r="BN90" i="24"/>
  <c r="BN89" i="24"/>
  <c r="BN88" i="24"/>
  <c r="AX91" i="24"/>
  <c r="AX90" i="24"/>
  <c r="AX89" i="24"/>
  <c r="AX88" i="24"/>
  <c r="AH91" i="24"/>
  <c r="AH90" i="24"/>
  <c r="AH89" i="24"/>
  <c r="AH88" i="24"/>
  <c r="R91" i="24"/>
  <c r="R90" i="24"/>
  <c r="R89" i="24"/>
  <c r="R88" i="24"/>
  <c r="BP35" i="24"/>
  <c r="BP34" i="24"/>
  <c r="BP33" i="24"/>
  <c r="BP32" i="24"/>
  <c r="AZ35" i="24"/>
  <c r="AZ34" i="24"/>
  <c r="AZ33" i="24"/>
  <c r="AZ32" i="24"/>
  <c r="AJ35" i="24"/>
  <c r="AJ32" i="24"/>
  <c r="T35" i="24"/>
  <c r="T34" i="24"/>
  <c r="T33" i="24"/>
  <c r="T32" i="24"/>
  <c r="BW35" i="24"/>
  <c r="BW34" i="24"/>
  <c r="BW33" i="24"/>
  <c r="BW32" i="24"/>
  <c r="BG35" i="24"/>
  <c r="BG34" i="24"/>
  <c r="BG33" i="24"/>
  <c r="BG32" i="24"/>
  <c r="AQ35" i="24"/>
  <c r="AQ34" i="24"/>
  <c r="AQ33" i="24"/>
  <c r="AQ32" i="24"/>
  <c r="AA35" i="24"/>
  <c r="AA34" i="24"/>
  <c r="AA33" i="24"/>
  <c r="AA32" i="24"/>
  <c r="K35" i="24"/>
  <c r="K34" i="24"/>
  <c r="K33" i="24"/>
  <c r="K32" i="24"/>
  <c r="BV35" i="24"/>
  <c r="BV34" i="24"/>
  <c r="BV33" i="24"/>
  <c r="BV32" i="24"/>
  <c r="BF35" i="24"/>
  <c r="BF34" i="24"/>
  <c r="BF33" i="24"/>
  <c r="BF32" i="24"/>
  <c r="AP35" i="24"/>
  <c r="AP34" i="24"/>
  <c r="AP33" i="24"/>
  <c r="AP32" i="24"/>
  <c r="Z35" i="24"/>
  <c r="Z34" i="24"/>
  <c r="Z33" i="24"/>
  <c r="Z32" i="24"/>
  <c r="J35" i="24"/>
  <c r="J34" i="24"/>
  <c r="J33" i="24"/>
  <c r="J32" i="24"/>
  <c r="BY35" i="24"/>
  <c r="BY34" i="24"/>
  <c r="BY33" i="24"/>
  <c r="BY32" i="24"/>
  <c r="BI35" i="24"/>
  <c r="BI34" i="24"/>
  <c r="BI33" i="24"/>
  <c r="BI32" i="24"/>
  <c r="AS35" i="24"/>
  <c r="AS34" i="24"/>
  <c r="AS33" i="24"/>
  <c r="AS32" i="24"/>
  <c r="AC35" i="24"/>
  <c r="AC34" i="24"/>
  <c r="AC33" i="24"/>
  <c r="AC32" i="24"/>
  <c r="M35" i="24"/>
  <c r="M34" i="24"/>
  <c r="M33" i="24"/>
  <c r="M32" i="24"/>
  <c r="BU11" i="24"/>
  <c r="BU15" i="24" s="1"/>
  <c r="BE11" i="24"/>
  <c r="BE15" i="24" s="1"/>
  <c r="AO11" i="24"/>
  <c r="AO15" i="24" s="1"/>
  <c r="Y11" i="24"/>
  <c r="Y15" i="24" s="1"/>
  <c r="Y19" i="24" s="1"/>
  <c r="I11" i="24"/>
  <c r="I15" i="24" s="1"/>
  <c r="CB11" i="24"/>
  <c r="CB15" i="24" s="1"/>
  <c r="CB19" i="24" s="1"/>
  <c r="BL11" i="24"/>
  <c r="BL15" i="24" s="1"/>
  <c r="BL19" i="24" s="1"/>
  <c r="AV11" i="24"/>
  <c r="AV15" i="24" s="1"/>
  <c r="AF11" i="24"/>
  <c r="AF15" i="24" s="1"/>
  <c r="P11" i="24"/>
  <c r="P15" i="24" s="1"/>
  <c r="P19" i="24" s="1"/>
  <c r="BS11" i="24"/>
  <c r="BS15" i="24" s="1"/>
  <c r="BC11" i="24"/>
  <c r="BC15" i="24" s="1"/>
  <c r="BC19" i="24" s="1"/>
  <c r="AM11" i="24"/>
  <c r="AM15" i="24" s="1"/>
  <c r="W11" i="24"/>
  <c r="W15" i="24" s="1"/>
  <c r="BV11" i="24"/>
  <c r="BV15" i="24" s="1"/>
  <c r="BV19" i="24" s="1"/>
  <c r="BF11" i="24"/>
  <c r="BF15" i="24" s="1"/>
  <c r="BF19" i="24" s="1"/>
  <c r="AP11" i="24"/>
  <c r="AP15" i="24" s="1"/>
  <c r="AP19" i="24" s="1"/>
  <c r="Z11" i="24"/>
  <c r="Z15" i="24" s="1"/>
  <c r="J11" i="24"/>
  <c r="J15" i="24" s="1"/>
  <c r="CC91" i="24"/>
  <c r="CC90" i="24"/>
  <c r="CC89" i="24"/>
  <c r="CC88" i="24"/>
  <c r="BM91" i="24"/>
  <c r="BM90" i="24"/>
  <c r="BM89" i="24"/>
  <c r="BM88" i="24"/>
  <c r="AW91" i="24"/>
  <c r="AW90" i="24"/>
  <c r="AW89" i="24"/>
  <c r="AW88" i="24"/>
  <c r="AG91" i="24"/>
  <c r="AG90" i="24"/>
  <c r="AG89" i="24"/>
  <c r="AG88" i="24"/>
  <c r="Q91" i="24"/>
  <c r="Q90" i="24"/>
  <c r="Q89" i="24"/>
  <c r="Q88" i="24"/>
  <c r="CB91" i="24"/>
  <c r="CB90" i="24"/>
  <c r="CB89" i="24"/>
  <c r="CB88" i="24"/>
  <c r="BL91" i="24"/>
  <c r="BL90" i="24"/>
  <c r="BL89" i="24"/>
  <c r="BL88" i="24"/>
  <c r="AV91" i="24"/>
  <c r="AV90" i="24"/>
  <c r="AV89" i="24"/>
  <c r="AV88" i="24"/>
  <c r="AF91" i="24"/>
  <c r="AF90" i="24"/>
  <c r="AF89" i="24"/>
  <c r="AF88" i="24"/>
  <c r="P91" i="24"/>
  <c r="P90" i="24"/>
  <c r="P89" i="24"/>
  <c r="P88" i="24"/>
  <c r="CA91" i="24"/>
  <c r="CA90" i="24"/>
  <c r="CA89" i="24"/>
  <c r="CA88" i="24"/>
  <c r="BK91" i="24"/>
  <c r="BK90" i="24"/>
  <c r="BK89" i="24"/>
  <c r="BK88" i="24"/>
  <c r="AU91" i="24"/>
  <c r="AU90" i="24"/>
  <c r="AU89" i="24"/>
  <c r="AU88" i="24"/>
  <c r="AE91" i="24"/>
  <c r="AE90" i="24"/>
  <c r="AE89" i="24"/>
  <c r="AE88" i="24"/>
  <c r="O91" i="24"/>
  <c r="O90" i="24"/>
  <c r="O89" i="24"/>
  <c r="O88" i="24"/>
  <c r="BZ91" i="24"/>
  <c r="BZ90" i="24"/>
  <c r="BZ89" i="24"/>
  <c r="BZ88" i="24"/>
  <c r="BJ91" i="24"/>
  <c r="BJ90" i="24"/>
  <c r="BJ89" i="24"/>
  <c r="BJ88" i="24"/>
  <c r="AT91" i="24"/>
  <c r="AT90" i="24"/>
  <c r="AT89" i="24"/>
  <c r="AT88" i="24"/>
  <c r="AD91" i="24"/>
  <c r="AD90" i="24"/>
  <c r="AD89" i="24"/>
  <c r="AD88" i="24"/>
  <c r="N91" i="24"/>
  <c r="N90" i="24"/>
  <c r="N89" i="24"/>
  <c r="N88" i="24"/>
  <c r="CB35" i="24"/>
  <c r="CB34" i="24"/>
  <c r="CB33" i="24"/>
  <c r="CB32" i="24"/>
  <c r="BL35" i="24"/>
  <c r="BL34" i="24"/>
  <c r="BL33" i="24"/>
  <c r="BL32" i="24"/>
  <c r="AV35" i="24"/>
  <c r="AV34" i="24"/>
  <c r="AV33" i="24"/>
  <c r="AV32" i="24"/>
  <c r="AF35" i="24"/>
  <c r="AF34" i="24"/>
  <c r="AF33" i="24"/>
  <c r="AF32" i="24"/>
  <c r="P35" i="24"/>
  <c r="P34" i="24"/>
  <c r="P33" i="24"/>
  <c r="P32" i="24"/>
  <c r="AJ34" i="24"/>
  <c r="AJ33" i="24"/>
  <c r="BS35" i="24"/>
  <c r="BS34" i="24"/>
  <c r="BS33" i="24"/>
  <c r="BS32" i="24"/>
  <c r="BC35" i="24"/>
  <c r="BC34" i="24"/>
  <c r="BC33" i="24"/>
  <c r="BC32" i="24"/>
  <c r="AM35" i="24"/>
  <c r="AM34" i="24"/>
  <c r="AM33" i="24"/>
  <c r="AM32" i="24"/>
  <c r="W35" i="24"/>
  <c r="W34" i="24"/>
  <c r="W33" i="24"/>
  <c r="W32" i="24"/>
  <c r="G35" i="24"/>
  <c r="G34" i="24"/>
  <c r="H38" i="24" s="1"/>
  <c r="G33" i="24"/>
  <c r="H37" i="24" s="1"/>
  <c r="G32" i="24"/>
  <c r="H36" i="24" s="1"/>
  <c r="CH35" i="24"/>
  <c r="CH34" i="24"/>
  <c r="CH33" i="24"/>
  <c r="CH32" i="24"/>
  <c r="BR35" i="24"/>
  <c r="BR34" i="24"/>
  <c r="BR33" i="24"/>
  <c r="BR32" i="24"/>
  <c r="BB35" i="24"/>
  <c r="BB34" i="24"/>
  <c r="BB33" i="24"/>
  <c r="BB32" i="24"/>
  <c r="AL35" i="24"/>
  <c r="AL34" i="24"/>
  <c r="AL33" i="24"/>
  <c r="AL32" i="24"/>
  <c r="V35" i="24"/>
  <c r="V34" i="24"/>
  <c r="V33" i="24"/>
  <c r="V32" i="24"/>
  <c r="BN34" i="24"/>
  <c r="BN33" i="24"/>
  <c r="BU35" i="24"/>
  <c r="BU34" i="24"/>
  <c r="BU33" i="24"/>
  <c r="BU32" i="24"/>
  <c r="BE35" i="24"/>
  <c r="BE34" i="24"/>
  <c r="BE33" i="24"/>
  <c r="BE32" i="24"/>
  <c r="AO35" i="24"/>
  <c r="AO34" i="24"/>
  <c r="AO33" i="24"/>
  <c r="AO32" i="24"/>
  <c r="Y35" i="24"/>
  <c r="Y34" i="24"/>
  <c r="Y33" i="24"/>
  <c r="Y32" i="24"/>
  <c r="I35" i="24"/>
  <c r="I34" i="24"/>
  <c r="I33" i="24"/>
  <c r="I32" i="24"/>
  <c r="BQ11" i="24"/>
  <c r="BQ15" i="24" s="1"/>
  <c r="BQ19" i="24" s="1"/>
  <c r="BA11" i="24"/>
  <c r="BA15" i="24" s="1"/>
  <c r="BA19" i="24" s="1"/>
  <c r="AK11" i="24"/>
  <c r="AK15" i="24" s="1"/>
  <c r="AK19" i="24" s="1"/>
  <c r="U11" i="24"/>
  <c r="U15" i="24" s="1"/>
  <c r="U19" i="24" s="1"/>
  <c r="BX11" i="24"/>
  <c r="BX15" i="24" s="1"/>
  <c r="BX19" i="24" s="1"/>
  <c r="BH11" i="24"/>
  <c r="BH15" i="24" s="1"/>
  <c r="BH19" i="24" s="1"/>
  <c r="AR11" i="24"/>
  <c r="AR15" i="24" s="1"/>
  <c r="AB11" i="24"/>
  <c r="AB15" i="24" s="1"/>
  <c r="AB19" i="24" s="1"/>
  <c r="L11" i="24"/>
  <c r="L15" i="24" s="1"/>
  <c r="CE11" i="24"/>
  <c r="CE15" i="24" s="1"/>
  <c r="BO11" i="24"/>
  <c r="BO15" i="24" s="1"/>
  <c r="AY11" i="24"/>
  <c r="AY15" i="24" s="1"/>
  <c r="AI11" i="24"/>
  <c r="AI15" i="24" s="1"/>
  <c r="AI19" i="24" s="1"/>
  <c r="S11" i="24"/>
  <c r="S15" i="24" s="1"/>
  <c r="CH11" i="24"/>
  <c r="CH15" i="24" s="1"/>
  <c r="BR11" i="24"/>
  <c r="BR15" i="24" s="1"/>
  <c r="BB11" i="24"/>
  <c r="BB15" i="24" s="1"/>
  <c r="BB19" i="24" s="1"/>
  <c r="AL11" i="24"/>
  <c r="AL15" i="24" s="1"/>
  <c r="V11" i="24"/>
  <c r="V15" i="24" s="1"/>
  <c r="BY91" i="24"/>
  <c r="BY90" i="24"/>
  <c r="BY89" i="24"/>
  <c r="BY88" i="24"/>
  <c r="BI91" i="24"/>
  <c r="BI90" i="24"/>
  <c r="BI89" i="24"/>
  <c r="BI88" i="24"/>
  <c r="AS91" i="24"/>
  <c r="AS90" i="24"/>
  <c r="AS89" i="24"/>
  <c r="AS88" i="24"/>
  <c r="AC91" i="24"/>
  <c r="AC90" i="24"/>
  <c r="AC89" i="24"/>
  <c r="AC88" i="24"/>
  <c r="M91" i="24"/>
  <c r="M90" i="24"/>
  <c r="M89" i="24"/>
  <c r="M88" i="24"/>
  <c r="BX91" i="24"/>
  <c r="BX90" i="24"/>
  <c r="BX89" i="24"/>
  <c r="BX88" i="24"/>
  <c r="BH91" i="24"/>
  <c r="BH90" i="24"/>
  <c r="BH89" i="24"/>
  <c r="BH88" i="24"/>
  <c r="AR91" i="24"/>
  <c r="AR90" i="24"/>
  <c r="AR89" i="24"/>
  <c r="AR88" i="24"/>
  <c r="AB91" i="24"/>
  <c r="AB90" i="24"/>
  <c r="AB89" i="24"/>
  <c r="AB88" i="24"/>
  <c r="L91" i="24"/>
  <c r="L90" i="24"/>
  <c r="L89" i="24"/>
  <c r="L88" i="24"/>
  <c r="BW91" i="24"/>
  <c r="BW90" i="24"/>
  <c r="BW89" i="24"/>
  <c r="BW88" i="24"/>
  <c r="BG91" i="24"/>
  <c r="BG90" i="24"/>
  <c r="BG89" i="24"/>
  <c r="BG88" i="24"/>
  <c r="AQ91" i="24"/>
  <c r="AQ90" i="24"/>
  <c r="AQ89" i="24"/>
  <c r="AQ88" i="24"/>
  <c r="AA91" i="24"/>
  <c r="AA90" i="24"/>
  <c r="AA89" i="24"/>
  <c r="AA88" i="24"/>
  <c r="K91" i="24"/>
  <c r="K90" i="24"/>
  <c r="K89" i="24"/>
  <c r="K88" i="24"/>
  <c r="BV91" i="24"/>
  <c r="BV90" i="24"/>
  <c r="BV89" i="24"/>
  <c r="BV88" i="24"/>
  <c r="BF91" i="24"/>
  <c r="BF90" i="24"/>
  <c r="BF89" i="24"/>
  <c r="BF88" i="24"/>
  <c r="AP91" i="24"/>
  <c r="AP90" i="24"/>
  <c r="AP89" i="24"/>
  <c r="AP88" i="24"/>
  <c r="Z91" i="24"/>
  <c r="Z90" i="24"/>
  <c r="Z89" i="24"/>
  <c r="Z88" i="24"/>
  <c r="J91" i="24"/>
  <c r="J90" i="24"/>
  <c r="J89" i="24"/>
  <c r="J88" i="24"/>
  <c r="CH70" i="24"/>
  <c r="CH74" i="24" s="1"/>
  <c r="F52" i="24"/>
  <c r="BX35" i="24"/>
  <c r="BX34" i="24"/>
  <c r="BX33" i="24"/>
  <c r="BX32" i="24"/>
  <c r="BH35" i="24"/>
  <c r="BH34" i="24"/>
  <c r="BH33" i="24"/>
  <c r="BH32" i="24"/>
  <c r="AR35" i="24"/>
  <c r="AR34" i="24"/>
  <c r="AR33" i="24"/>
  <c r="AR32" i="24"/>
  <c r="AB35" i="24"/>
  <c r="AB34" i="24"/>
  <c r="AB33" i="24"/>
  <c r="AB32" i="24"/>
  <c r="L35" i="24"/>
  <c r="L34" i="24"/>
  <c r="L33" i="24"/>
  <c r="L32" i="24"/>
  <c r="CE35" i="24"/>
  <c r="CE34" i="24"/>
  <c r="CE33" i="24"/>
  <c r="CE32" i="24"/>
  <c r="BO35" i="24"/>
  <c r="BO34" i="24"/>
  <c r="BO33" i="24"/>
  <c r="BO32" i="24"/>
  <c r="AY35" i="24"/>
  <c r="AY34" i="24"/>
  <c r="AY33" i="24"/>
  <c r="AY32" i="24"/>
  <c r="AI35" i="24"/>
  <c r="AI34" i="24"/>
  <c r="AI33" i="24"/>
  <c r="AI32" i="24"/>
  <c r="S35" i="24"/>
  <c r="S34" i="24"/>
  <c r="S33" i="24"/>
  <c r="S32" i="24"/>
  <c r="CD35" i="24"/>
  <c r="CD34" i="24"/>
  <c r="CD33" i="24"/>
  <c r="CD32" i="24"/>
  <c r="BN35" i="24"/>
  <c r="BN32" i="24"/>
  <c r="AX35" i="24"/>
  <c r="AX34" i="24"/>
  <c r="AX33" i="24"/>
  <c r="AX32" i="24"/>
  <c r="AH35" i="24"/>
  <c r="AH34" i="24"/>
  <c r="AH33" i="24"/>
  <c r="AH32" i="24"/>
  <c r="R35" i="24"/>
  <c r="R34" i="24"/>
  <c r="R33" i="24"/>
  <c r="R32" i="24"/>
  <c r="CG35" i="24"/>
  <c r="CG34" i="24"/>
  <c r="CG33" i="24"/>
  <c r="CG32" i="24"/>
  <c r="BQ35" i="24"/>
  <c r="BQ34" i="24"/>
  <c r="BQ33" i="24"/>
  <c r="BQ32" i="24"/>
  <c r="BA35" i="24"/>
  <c r="BA34" i="24"/>
  <c r="BA33" i="24"/>
  <c r="BA32" i="24"/>
  <c r="AK35" i="24"/>
  <c r="AK34" i="24"/>
  <c r="AK33" i="24"/>
  <c r="AK32" i="24"/>
  <c r="U35" i="24"/>
  <c r="U34" i="24"/>
  <c r="U33" i="24"/>
  <c r="U32" i="24"/>
  <c r="CC11" i="24"/>
  <c r="CC15" i="24" s="1"/>
  <c r="CC19" i="24" s="1"/>
  <c r="BM11" i="24"/>
  <c r="BM15" i="24" s="1"/>
  <c r="BM19" i="24" s="1"/>
  <c r="AW11" i="24"/>
  <c r="AW15" i="24" s="1"/>
  <c r="AW19" i="24" s="1"/>
  <c r="AG11" i="24"/>
  <c r="AG15" i="24" s="1"/>
  <c r="AG19" i="24" s="1"/>
  <c r="Q11" i="24"/>
  <c r="Q15" i="24" s="1"/>
  <c r="Q19" i="24" s="1"/>
  <c r="BT11" i="24"/>
  <c r="BT15" i="24" s="1"/>
  <c r="BT19" i="24" s="1"/>
  <c r="BD11" i="24"/>
  <c r="BD15" i="24" s="1"/>
  <c r="AN11" i="24"/>
  <c r="AN15" i="24" s="1"/>
  <c r="X11" i="24"/>
  <c r="X15" i="24" s="1"/>
  <c r="H11" i="24"/>
  <c r="H15" i="24" s="1"/>
  <c r="H19" i="24" s="1"/>
  <c r="CA11" i="24"/>
  <c r="CA15" i="24" s="1"/>
  <c r="CA19" i="24" s="1"/>
  <c r="BK11" i="24"/>
  <c r="BK15" i="24" s="1"/>
  <c r="BK19" i="24" s="1"/>
  <c r="AU11" i="24"/>
  <c r="AU15" i="24" s="1"/>
  <c r="AU19" i="24" s="1"/>
  <c r="AE11" i="24"/>
  <c r="AE15" i="24" s="1"/>
  <c r="AE19" i="24" s="1"/>
  <c r="O11" i="24"/>
  <c r="O15" i="24" s="1"/>
  <c r="O19" i="24" s="1"/>
  <c r="CD11" i="24"/>
  <c r="CD15" i="24" s="1"/>
  <c r="CD19" i="24" s="1"/>
  <c r="BN11" i="24"/>
  <c r="BN15" i="24" s="1"/>
  <c r="AX11" i="24"/>
  <c r="AX15" i="24" s="1"/>
  <c r="AH11" i="24"/>
  <c r="AH15" i="24" s="1"/>
  <c r="AH19" i="24" s="1"/>
  <c r="R11" i="24"/>
  <c r="R15" i="24" s="1"/>
  <c r="R19" i="24" s="1"/>
  <c r="BD19" i="24" l="1"/>
  <c r="AL19" i="24"/>
  <c r="S19" i="24"/>
  <c r="CE19" i="24"/>
  <c r="AM19" i="24"/>
  <c r="I19" i="24"/>
  <c r="AD19" i="24"/>
  <c r="K19" i="24"/>
  <c r="BW19" i="24"/>
  <c r="AZ19" i="24"/>
  <c r="AX19" i="24"/>
  <c r="L19" i="24"/>
  <c r="AV19" i="24"/>
  <c r="BN19" i="24"/>
  <c r="X19" i="24"/>
  <c r="BR19" i="24"/>
  <c r="AY19" i="24"/>
  <c r="BS19" i="24"/>
  <c r="AO19" i="24"/>
  <c r="BJ19" i="24"/>
  <c r="AQ19" i="24"/>
  <c r="CF19" i="24"/>
  <c r="AR19" i="24"/>
  <c r="Z19" i="24"/>
  <c r="AN19" i="24"/>
  <c r="V19" i="24"/>
  <c r="BO19" i="24"/>
  <c r="W19" i="24"/>
  <c r="BE19" i="24"/>
  <c r="BG19" i="24"/>
  <c r="BY19" i="24"/>
  <c r="G54" i="24"/>
  <c r="B6" i="24" s="1"/>
  <c r="I38" i="24"/>
  <c r="I37" i="24"/>
  <c r="AF19" i="24"/>
  <c r="BU19" i="24"/>
  <c r="T19" i="24"/>
  <c r="N19" i="24"/>
  <c r="BZ19" i="24"/>
  <c r="J19" i="24"/>
  <c r="J38" i="24"/>
  <c r="K38" i="24" s="1"/>
  <c r="L38" i="24" s="1"/>
  <c r="M38" i="24" s="1"/>
  <c r="N38" i="24" s="1"/>
  <c r="O38" i="24" s="1"/>
  <c r="P38" i="24" s="1"/>
  <c r="Q38" i="24" s="1"/>
  <c r="R38" i="24" s="1"/>
  <c r="S38" i="24" s="1"/>
  <c r="T38" i="24" s="1"/>
  <c r="U38" i="24" s="1"/>
  <c r="V38" i="24" s="1"/>
  <c r="W38" i="24" s="1"/>
  <c r="X38" i="24" s="1"/>
  <c r="Y38" i="24" s="1"/>
  <c r="Z38" i="24" s="1"/>
  <c r="AA38" i="24" s="1"/>
  <c r="AB38" i="24" s="1"/>
  <c r="AC38" i="24" s="1"/>
  <c r="AD38" i="24" s="1"/>
  <c r="AE38" i="24" s="1"/>
  <c r="AF38" i="24" s="1"/>
  <c r="AG38" i="24" s="1"/>
  <c r="AH38" i="24" s="1"/>
  <c r="AI38" i="24" s="1"/>
  <c r="AJ38" i="24" s="1"/>
  <c r="AK38" i="24" s="1"/>
  <c r="AL38" i="24" s="1"/>
  <c r="AM38" i="24" s="1"/>
  <c r="AN38" i="24" s="1"/>
  <c r="AO38" i="24" s="1"/>
  <c r="AP38" i="24" s="1"/>
  <c r="AQ38" i="24" s="1"/>
  <c r="AR38" i="24" s="1"/>
  <c r="AS38" i="24" s="1"/>
  <c r="AT38" i="24" s="1"/>
  <c r="AU38" i="24" s="1"/>
  <c r="AV38" i="24" s="1"/>
  <c r="AW38" i="24" s="1"/>
  <c r="AX38" i="24" s="1"/>
  <c r="AY38" i="24" s="1"/>
  <c r="AZ38" i="24" s="1"/>
  <c r="BA38" i="24" s="1"/>
  <c r="BB38" i="24" s="1"/>
  <c r="BC38" i="24" s="1"/>
  <c r="BD38" i="24" s="1"/>
  <c r="BE38" i="24" s="1"/>
  <c r="BF38" i="24" s="1"/>
  <c r="BG38" i="24" s="1"/>
  <c r="BH38" i="24" s="1"/>
  <c r="BI38" i="24" s="1"/>
  <c r="BJ38" i="24" s="1"/>
  <c r="BK38" i="24" s="1"/>
  <c r="BL38" i="24" s="1"/>
  <c r="BM38" i="24" s="1"/>
  <c r="BN38" i="24" s="1"/>
  <c r="BO38" i="24" s="1"/>
  <c r="BP38" i="24" s="1"/>
  <c r="BQ38" i="24" s="1"/>
  <c r="BR38" i="24" s="1"/>
  <c r="BS38" i="24" s="1"/>
  <c r="BT38" i="24" s="1"/>
  <c r="BU38" i="24" s="1"/>
  <c r="BV38" i="24" s="1"/>
  <c r="BW38" i="24" s="1"/>
  <c r="BX38" i="24" s="1"/>
  <c r="BY38" i="24" s="1"/>
  <c r="BZ38" i="24" s="1"/>
  <c r="CA38" i="24" s="1"/>
  <c r="CB38" i="24" s="1"/>
  <c r="CC38" i="24" s="1"/>
  <c r="CD38" i="24" s="1"/>
  <c r="CE38" i="24" s="1"/>
  <c r="CF38" i="24" s="1"/>
  <c r="CG38" i="24" s="1"/>
  <c r="CH38" i="24" s="1"/>
  <c r="CZ40" i="26"/>
  <c r="CZ41" i="26" s="1"/>
  <c r="CZ43" i="26" s="1"/>
  <c r="DA36" i="26"/>
  <c r="K93" i="24"/>
  <c r="L93" i="24" s="1"/>
  <c r="M93" i="24" s="1"/>
  <c r="N93" i="24" s="1"/>
  <c r="O93" i="24" s="1"/>
  <c r="P93" i="24" s="1"/>
  <c r="Q93" i="24" s="1"/>
  <c r="R93" i="24" s="1"/>
  <c r="S93" i="24" s="1"/>
  <c r="T93" i="24" s="1"/>
  <c r="U93" i="24" s="1"/>
  <c r="V93" i="24" s="1"/>
  <c r="W93" i="24" s="1"/>
  <c r="X93" i="24" s="1"/>
  <c r="Y93" i="24" s="1"/>
  <c r="Z93" i="24" s="1"/>
  <c r="AA93" i="24" s="1"/>
  <c r="AB93" i="24" s="1"/>
  <c r="AC93" i="24" s="1"/>
  <c r="AD93" i="24" s="1"/>
  <c r="AE93" i="24" s="1"/>
  <c r="AF93" i="24" s="1"/>
  <c r="AG93" i="24" s="1"/>
  <c r="AH93" i="24" s="1"/>
  <c r="AI93" i="24" s="1"/>
  <c r="AJ93" i="24" s="1"/>
  <c r="AK93" i="24" s="1"/>
  <c r="AL93" i="24" s="1"/>
  <c r="AM93" i="24" s="1"/>
  <c r="AN93" i="24" s="1"/>
  <c r="AO93" i="24" s="1"/>
  <c r="AP93" i="24" s="1"/>
  <c r="AQ93" i="24" s="1"/>
  <c r="AR93" i="24" s="1"/>
  <c r="AS93" i="24" s="1"/>
  <c r="AT93" i="24" s="1"/>
  <c r="AU93" i="24" s="1"/>
  <c r="AV93" i="24" s="1"/>
  <c r="AW93" i="24" s="1"/>
  <c r="AX93" i="24" s="1"/>
  <c r="AY93" i="24" s="1"/>
  <c r="AZ93" i="24" s="1"/>
  <c r="BA93" i="24" s="1"/>
  <c r="BB93" i="24" s="1"/>
  <c r="BC93" i="24" s="1"/>
  <c r="BD93" i="24" s="1"/>
  <c r="BE93" i="24" s="1"/>
  <c r="BF93" i="24" s="1"/>
  <c r="BG93" i="24" s="1"/>
  <c r="BH93" i="24" s="1"/>
  <c r="BI93" i="24" s="1"/>
  <c r="BJ93" i="24" s="1"/>
  <c r="BK93" i="24" s="1"/>
  <c r="BL93" i="24" s="1"/>
  <c r="BM93" i="24" s="1"/>
  <c r="BN93" i="24" s="1"/>
  <c r="BO93" i="24" s="1"/>
  <c r="BP93" i="24" s="1"/>
  <c r="BQ93" i="24" s="1"/>
  <c r="BR93" i="24" s="1"/>
  <c r="BS93" i="24" s="1"/>
  <c r="BT93" i="24" s="1"/>
  <c r="BU93" i="24" s="1"/>
  <c r="BV93" i="24" s="1"/>
  <c r="BW93" i="24" s="1"/>
  <c r="BX93" i="24" s="1"/>
  <c r="BY93" i="24" s="1"/>
  <c r="BZ93" i="24" s="1"/>
  <c r="CA93" i="24" s="1"/>
  <c r="CB93" i="24" s="1"/>
  <c r="CC93" i="24" s="1"/>
  <c r="CD93" i="24" s="1"/>
  <c r="CE93" i="24" s="1"/>
  <c r="CF93" i="24" s="1"/>
  <c r="CG93" i="24" s="1"/>
  <c r="CH93" i="24" s="1"/>
  <c r="G17" i="24"/>
  <c r="G19" i="24"/>
  <c r="AJ19" i="24"/>
  <c r="G16" i="24"/>
  <c r="K94" i="24"/>
  <c r="L94" i="24" s="1"/>
  <c r="M94" i="24" s="1"/>
  <c r="N94" i="24" s="1"/>
  <c r="O94" i="24" s="1"/>
  <c r="P94" i="24" s="1"/>
  <c r="Q94" i="24" s="1"/>
  <c r="R94" i="24" s="1"/>
  <c r="S94" i="24" s="1"/>
  <c r="T94" i="24" s="1"/>
  <c r="U94" i="24" s="1"/>
  <c r="V94" i="24" s="1"/>
  <c r="W94" i="24" s="1"/>
  <c r="X94" i="24" s="1"/>
  <c r="Y94" i="24" s="1"/>
  <c r="Z94" i="24" s="1"/>
  <c r="AA94" i="24" s="1"/>
  <c r="AB94" i="24" s="1"/>
  <c r="AC94" i="24" s="1"/>
  <c r="AD94" i="24" s="1"/>
  <c r="AE94" i="24" s="1"/>
  <c r="AF94" i="24" s="1"/>
  <c r="AG94" i="24" s="1"/>
  <c r="AH94" i="24" s="1"/>
  <c r="AI94" i="24" s="1"/>
  <c r="AJ94" i="24" s="1"/>
  <c r="AK94" i="24" s="1"/>
  <c r="AL94" i="24" s="1"/>
  <c r="AM94" i="24" s="1"/>
  <c r="AN94" i="24" s="1"/>
  <c r="AO94" i="24" s="1"/>
  <c r="AP94" i="24" s="1"/>
  <c r="AQ94" i="24" s="1"/>
  <c r="AR94" i="24" s="1"/>
  <c r="AS94" i="24" s="1"/>
  <c r="AT94" i="24" s="1"/>
  <c r="AU94" i="24" s="1"/>
  <c r="AV94" i="24" s="1"/>
  <c r="AW94" i="24" s="1"/>
  <c r="AX94" i="24" s="1"/>
  <c r="AY94" i="24" s="1"/>
  <c r="AZ94" i="24" s="1"/>
  <c r="BA94" i="24" s="1"/>
  <c r="BB94" i="24" s="1"/>
  <c r="BC94" i="24" s="1"/>
  <c r="BD94" i="24" s="1"/>
  <c r="BE94" i="24" s="1"/>
  <c r="BF94" i="24" s="1"/>
  <c r="BG94" i="24" s="1"/>
  <c r="BH94" i="24" s="1"/>
  <c r="BI94" i="24" s="1"/>
  <c r="BJ94" i="24" s="1"/>
  <c r="BK94" i="24" s="1"/>
  <c r="BL94" i="24" s="1"/>
  <c r="BM94" i="24" s="1"/>
  <c r="BN94" i="24" s="1"/>
  <c r="BO94" i="24" s="1"/>
  <c r="BP94" i="24" s="1"/>
  <c r="BQ94" i="24" s="1"/>
  <c r="BR94" i="24" s="1"/>
  <c r="BS94" i="24" s="1"/>
  <c r="BT94" i="24" s="1"/>
  <c r="BU94" i="24" s="1"/>
  <c r="BV94" i="24" s="1"/>
  <c r="BW94" i="24" s="1"/>
  <c r="BX94" i="24" s="1"/>
  <c r="BY94" i="24" s="1"/>
  <c r="BZ94" i="24" s="1"/>
  <c r="CA94" i="24" s="1"/>
  <c r="CB94" i="24" s="1"/>
  <c r="CC94" i="24" s="1"/>
  <c r="CD94" i="24" s="1"/>
  <c r="CE94" i="24" s="1"/>
  <c r="CF94" i="24" s="1"/>
  <c r="CG94" i="24" s="1"/>
  <c r="CH94" i="24" s="1"/>
  <c r="H40" i="24"/>
  <c r="H41" i="24" s="1"/>
  <c r="I36" i="24"/>
  <c r="CH19" i="24"/>
  <c r="J37" i="24"/>
  <c r="K37" i="24" s="1"/>
  <c r="L37" i="24" s="1"/>
  <c r="M37" i="24" s="1"/>
  <c r="N37" i="24" s="1"/>
  <c r="O37" i="24" s="1"/>
  <c r="P37" i="24" s="1"/>
  <c r="Q37" i="24" s="1"/>
  <c r="R37" i="24" s="1"/>
  <c r="S37" i="24" s="1"/>
  <c r="T37" i="24" s="1"/>
  <c r="U37" i="24" s="1"/>
  <c r="V37" i="24" s="1"/>
  <c r="W37" i="24" s="1"/>
  <c r="X37" i="24" s="1"/>
  <c r="Y37" i="24" s="1"/>
  <c r="Z37" i="24" s="1"/>
  <c r="AA37" i="24" s="1"/>
  <c r="AB37" i="24" s="1"/>
  <c r="AC37" i="24" s="1"/>
  <c r="AD37" i="24" s="1"/>
  <c r="AE37" i="24" s="1"/>
  <c r="AF37" i="24" s="1"/>
  <c r="AG37" i="24" s="1"/>
  <c r="AH37" i="24" s="1"/>
  <c r="AI37" i="24" s="1"/>
  <c r="AJ37" i="24" s="1"/>
  <c r="AK37" i="24" s="1"/>
  <c r="AL37" i="24" s="1"/>
  <c r="AM37" i="24" s="1"/>
  <c r="AN37" i="24" s="1"/>
  <c r="AO37" i="24" s="1"/>
  <c r="AP37" i="24" s="1"/>
  <c r="AQ37" i="24" s="1"/>
  <c r="AR37" i="24" s="1"/>
  <c r="AS37" i="24" s="1"/>
  <c r="AT37" i="24" s="1"/>
  <c r="AU37" i="24" s="1"/>
  <c r="AV37" i="24" s="1"/>
  <c r="AW37" i="24" s="1"/>
  <c r="AX37" i="24" s="1"/>
  <c r="AY37" i="24" s="1"/>
  <c r="AZ37" i="24" s="1"/>
  <c r="BA37" i="24" s="1"/>
  <c r="BB37" i="24" s="1"/>
  <c r="BC37" i="24" s="1"/>
  <c r="BD37" i="24" s="1"/>
  <c r="BE37" i="24" s="1"/>
  <c r="BF37" i="24" s="1"/>
  <c r="BG37" i="24" s="1"/>
  <c r="BH37" i="24" s="1"/>
  <c r="BI37" i="24" s="1"/>
  <c r="BJ37" i="24" s="1"/>
  <c r="BK37" i="24" s="1"/>
  <c r="BL37" i="24" s="1"/>
  <c r="BM37" i="24" s="1"/>
  <c r="BN37" i="24" s="1"/>
  <c r="BO37" i="24" s="1"/>
  <c r="BP37" i="24" s="1"/>
  <c r="BQ37" i="24" s="1"/>
  <c r="BR37" i="24" s="1"/>
  <c r="BS37" i="24" s="1"/>
  <c r="BT37" i="24" s="1"/>
  <c r="BU37" i="24" s="1"/>
  <c r="BV37" i="24" s="1"/>
  <c r="BW37" i="24" s="1"/>
  <c r="BX37" i="24" s="1"/>
  <c r="BY37" i="24" s="1"/>
  <c r="BZ37" i="24" s="1"/>
  <c r="CA37" i="24" s="1"/>
  <c r="CB37" i="24" s="1"/>
  <c r="CC37" i="24" s="1"/>
  <c r="CD37" i="24" s="1"/>
  <c r="CE37" i="24" s="1"/>
  <c r="CF37" i="24" s="1"/>
  <c r="CG37" i="24" s="1"/>
  <c r="CH37" i="24" s="1"/>
  <c r="H96" i="24"/>
  <c r="H97" i="24" s="1"/>
  <c r="I92" i="24"/>
  <c r="G18" i="24" l="1"/>
  <c r="B4" i="24" s="1"/>
  <c r="DA40" i="26"/>
  <c r="DA41" i="26" s="1"/>
  <c r="DA43" i="26" s="1"/>
  <c r="DB36" i="26"/>
  <c r="I96" i="24"/>
  <c r="I97" i="24" s="1"/>
  <c r="J92" i="24"/>
  <c r="I40" i="24"/>
  <c r="I41" i="24" s="1"/>
  <c r="J36" i="24"/>
  <c r="H43" i="24"/>
  <c r="I43" i="24" l="1"/>
  <c r="DB40" i="26"/>
  <c r="DB41" i="26" s="1"/>
  <c r="DB43" i="26" s="1"/>
  <c r="DC36" i="26"/>
  <c r="J96" i="24"/>
  <c r="J97" i="24" s="1"/>
  <c r="K92" i="24"/>
  <c r="J40" i="24"/>
  <c r="J41" i="24" s="1"/>
  <c r="K36" i="24"/>
  <c r="DC40" i="26" l="1"/>
  <c r="DC41" i="26" s="1"/>
  <c r="DC43" i="26" s="1"/>
  <c r="DD36" i="26"/>
  <c r="K96" i="24"/>
  <c r="K97" i="24" s="1"/>
  <c r="L92" i="24"/>
  <c r="K40" i="24"/>
  <c r="K41" i="24" s="1"/>
  <c r="L36" i="24"/>
  <c r="J43" i="24"/>
  <c r="DD40" i="26" l="1"/>
  <c r="DD41" i="26" s="1"/>
  <c r="DD43" i="26" s="1"/>
  <c r="DE36" i="26"/>
  <c r="L40" i="24"/>
  <c r="L41" i="24" s="1"/>
  <c r="M36" i="24"/>
  <c r="K43" i="24"/>
  <c r="L96" i="24"/>
  <c r="L97" i="24" s="1"/>
  <c r="M92" i="24"/>
  <c r="DE40" i="26" l="1"/>
  <c r="DE41" i="26" s="1"/>
  <c r="DE43" i="26" s="1"/>
  <c r="DF36" i="26"/>
  <c r="M40" i="24"/>
  <c r="M41" i="24" s="1"/>
  <c r="N36" i="24"/>
  <c r="L43" i="24"/>
  <c r="M96" i="24"/>
  <c r="M97" i="24" s="1"/>
  <c r="N92" i="24"/>
  <c r="DF40" i="26" l="1"/>
  <c r="DF41" i="26" s="1"/>
  <c r="DF43" i="26" s="1"/>
  <c r="DG36" i="26"/>
  <c r="DG40" i="26" s="1"/>
  <c r="DG41" i="26" s="1"/>
  <c r="N40" i="24"/>
  <c r="N41" i="24" s="1"/>
  <c r="O36" i="24"/>
  <c r="N96" i="24"/>
  <c r="N97" i="24" s="1"/>
  <c r="O92" i="24"/>
  <c r="M43" i="24"/>
  <c r="DG43" i="26" l="1"/>
  <c r="G46" i="26"/>
  <c r="B5" i="26" s="1"/>
  <c r="B7" i="26" s="1"/>
  <c r="O96" i="24"/>
  <c r="O97" i="24" s="1"/>
  <c r="P92" i="24"/>
  <c r="O40" i="24"/>
  <c r="O41" i="24" s="1"/>
  <c r="P36" i="24"/>
  <c r="N43" i="24"/>
  <c r="O43" i="24" l="1"/>
  <c r="P40" i="24"/>
  <c r="P41" i="24" s="1"/>
  <c r="Q36" i="24"/>
  <c r="P96" i="24"/>
  <c r="P97" i="24" s="1"/>
  <c r="Q92" i="24"/>
  <c r="R92" i="24" l="1"/>
  <c r="Q96" i="24"/>
  <c r="Q97" i="24" s="1"/>
  <c r="Q40" i="24"/>
  <c r="Q41" i="24" s="1"/>
  <c r="Q43" i="24" s="1"/>
  <c r="R36" i="24"/>
  <c r="P43" i="24"/>
  <c r="R40" i="24" l="1"/>
  <c r="R41" i="24" s="1"/>
  <c r="S36" i="24"/>
  <c r="R96" i="24"/>
  <c r="R97" i="24" s="1"/>
  <c r="S92" i="24"/>
  <c r="T92" i="24" l="1"/>
  <c r="S96" i="24"/>
  <c r="S97" i="24" s="1"/>
  <c r="S40" i="24"/>
  <c r="S41" i="24" s="1"/>
  <c r="S43" i="24" s="1"/>
  <c r="T36" i="24"/>
  <c r="R43" i="24"/>
  <c r="T40" i="24" l="1"/>
  <c r="T41" i="24" s="1"/>
  <c r="U36" i="24"/>
  <c r="U92" i="24"/>
  <c r="T96" i="24"/>
  <c r="T97" i="24" s="1"/>
  <c r="U40" i="24" l="1"/>
  <c r="U41" i="24" s="1"/>
  <c r="V36" i="24"/>
  <c r="U96" i="24"/>
  <c r="U97" i="24" s="1"/>
  <c r="V92" i="24"/>
  <c r="T43" i="24"/>
  <c r="V96" i="24" l="1"/>
  <c r="V97" i="24" s="1"/>
  <c r="W92" i="24"/>
  <c r="V40" i="24"/>
  <c r="V41" i="24" s="1"/>
  <c r="W36" i="24"/>
  <c r="U43" i="24"/>
  <c r="V43" i="24" l="1"/>
  <c r="W40" i="24"/>
  <c r="W41" i="24" s="1"/>
  <c r="X36" i="24"/>
  <c r="X92" i="24"/>
  <c r="W96" i="24"/>
  <c r="W97" i="24" s="1"/>
  <c r="Y92" i="24" l="1"/>
  <c r="X96" i="24"/>
  <c r="X97" i="24" s="1"/>
  <c r="X40" i="24"/>
  <c r="X41" i="24" s="1"/>
  <c r="Y36" i="24"/>
  <c r="W43" i="24"/>
  <c r="X43" i="24" l="1"/>
  <c r="Y40" i="24"/>
  <c r="Y41" i="24" s="1"/>
  <c r="Z36" i="24"/>
  <c r="Y96" i="24"/>
  <c r="Y97" i="24" s="1"/>
  <c r="Z92" i="24"/>
  <c r="Z40" i="24" l="1"/>
  <c r="Z41" i="24" s="1"/>
  <c r="AA36" i="24"/>
  <c r="Z96" i="24"/>
  <c r="Z97" i="24" s="1"/>
  <c r="AA92" i="24"/>
  <c r="Y43" i="24"/>
  <c r="AA96" i="24" l="1"/>
  <c r="AA97" i="24" s="1"/>
  <c r="AB92" i="24"/>
  <c r="AA40" i="24"/>
  <c r="AA41" i="24" s="1"/>
  <c r="AB36" i="24"/>
  <c r="Z43" i="24"/>
  <c r="AA43" i="24" l="1"/>
  <c r="AC92" i="24"/>
  <c r="AB96" i="24"/>
  <c r="AB97" i="24" s="1"/>
  <c r="AB40" i="24"/>
  <c r="AB41" i="24" s="1"/>
  <c r="AC36" i="24"/>
  <c r="AB43" i="24" l="1"/>
  <c r="AC40" i="24"/>
  <c r="AC41" i="24" s="1"/>
  <c r="AD36" i="24"/>
  <c r="AC96" i="24"/>
  <c r="AC97" i="24" s="1"/>
  <c r="AD92" i="24"/>
  <c r="AD96" i="24" l="1"/>
  <c r="AD97" i="24" s="1"/>
  <c r="AE92" i="24"/>
  <c r="AD40" i="24"/>
  <c r="AD41" i="24" s="1"/>
  <c r="AE36" i="24"/>
  <c r="AC43" i="24"/>
  <c r="AD43" i="24" l="1"/>
  <c r="AE40" i="24"/>
  <c r="AE41" i="24" s="1"/>
  <c r="AF36" i="24"/>
  <c r="AE96" i="24"/>
  <c r="AE97" i="24" s="1"/>
  <c r="AF92" i="24"/>
  <c r="AF96" i="24" l="1"/>
  <c r="AF97" i="24" s="1"/>
  <c r="AG92" i="24"/>
  <c r="AF40" i="24"/>
  <c r="AF41" i="24" s="1"/>
  <c r="AF43" i="24" s="1"/>
  <c r="AG36" i="24"/>
  <c r="AE43" i="24"/>
  <c r="AG96" i="24" l="1"/>
  <c r="AG97" i="24" s="1"/>
  <c r="AH92" i="24"/>
  <c r="AG40" i="24"/>
  <c r="AG41" i="24" s="1"/>
  <c r="AH36" i="24"/>
  <c r="AG43" i="24" l="1"/>
  <c r="AH40" i="24"/>
  <c r="AH41" i="24" s="1"/>
  <c r="AI36" i="24"/>
  <c r="AH96" i="24"/>
  <c r="AH97" i="24" s="1"/>
  <c r="AI92" i="24"/>
  <c r="AJ92" i="24" l="1"/>
  <c r="AI96" i="24"/>
  <c r="AI97" i="24" s="1"/>
  <c r="AI40" i="24"/>
  <c r="AI41" i="24" s="1"/>
  <c r="AJ36" i="24"/>
  <c r="AH43" i="24"/>
  <c r="AI43" i="24" l="1"/>
  <c r="AJ40" i="24"/>
  <c r="AJ41" i="24" s="1"/>
  <c r="AK36" i="24"/>
  <c r="AK92" i="24"/>
  <c r="AJ96" i="24"/>
  <c r="AJ97" i="24" s="1"/>
  <c r="AK40" i="24" l="1"/>
  <c r="AK41" i="24" s="1"/>
  <c r="AL36" i="24"/>
  <c r="AK96" i="24"/>
  <c r="AK97" i="24" s="1"/>
  <c r="AL92" i="24"/>
  <c r="AJ43" i="24"/>
  <c r="G44" i="24" s="1"/>
  <c r="AL40" i="24" l="1"/>
  <c r="AL41" i="24" s="1"/>
  <c r="AM36" i="24"/>
  <c r="AL96" i="24"/>
  <c r="AL97" i="24" s="1"/>
  <c r="AM92" i="24"/>
  <c r="AK43" i="24"/>
  <c r="AM40" i="24" l="1"/>
  <c r="AM41" i="24" s="1"/>
  <c r="AN36" i="24"/>
  <c r="AN92" i="24"/>
  <c r="AM96" i="24"/>
  <c r="AM97" i="24" s="1"/>
  <c r="AL43" i="24"/>
  <c r="AN40" i="24" l="1"/>
  <c r="AN41" i="24" s="1"/>
  <c r="AO36" i="24"/>
  <c r="AO92" i="24"/>
  <c r="AN96" i="24"/>
  <c r="AN97" i="24" s="1"/>
  <c r="AM43" i="24"/>
  <c r="AO96" i="24" l="1"/>
  <c r="AO97" i="24" s="1"/>
  <c r="AP92" i="24"/>
  <c r="AO40" i="24"/>
  <c r="AO41" i="24" s="1"/>
  <c r="AP36" i="24"/>
  <c r="AN43" i="24"/>
  <c r="AO43" i="24" l="1"/>
  <c r="AP40" i="24"/>
  <c r="AP41" i="24" s="1"/>
  <c r="AQ36" i="24"/>
  <c r="AP96" i="24"/>
  <c r="AP97" i="24" s="1"/>
  <c r="AQ92" i="24"/>
  <c r="AQ96" i="24" l="1"/>
  <c r="AQ97" i="24" s="1"/>
  <c r="AR92" i="24"/>
  <c r="AQ40" i="24"/>
  <c r="AQ41" i="24" s="1"/>
  <c r="AR36" i="24"/>
  <c r="AP43" i="24"/>
  <c r="AQ43" i="24" l="1"/>
  <c r="AR40" i="24"/>
  <c r="AR41" i="24" s="1"/>
  <c r="AS36" i="24"/>
  <c r="AS92" i="24"/>
  <c r="AR96" i="24"/>
  <c r="AR97" i="24" s="1"/>
  <c r="AS96" i="24" l="1"/>
  <c r="AS97" i="24" s="1"/>
  <c r="AT92" i="24"/>
  <c r="AS40" i="24"/>
  <c r="AS41" i="24" s="1"/>
  <c r="AT36" i="24"/>
  <c r="AR43" i="24"/>
  <c r="AS43" i="24" l="1"/>
  <c r="AT40" i="24"/>
  <c r="AT41" i="24" s="1"/>
  <c r="AU36" i="24"/>
  <c r="AT96" i="24"/>
  <c r="AT97" i="24" s="1"/>
  <c r="AU92" i="24"/>
  <c r="AU40" i="24" l="1"/>
  <c r="AU41" i="24" s="1"/>
  <c r="AV36" i="24"/>
  <c r="AU96" i="24"/>
  <c r="AU97" i="24" s="1"/>
  <c r="AV92" i="24"/>
  <c r="AT43" i="24"/>
  <c r="AV40" i="24" l="1"/>
  <c r="AV41" i="24" s="1"/>
  <c r="AW36" i="24"/>
  <c r="AV96" i="24"/>
  <c r="AV97" i="24" s="1"/>
  <c r="AW92" i="24"/>
  <c r="AU43" i="24"/>
  <c r="AW96" i="24" l="1"/>
  <c r="AW97" i="24" s="1"/>
  <c r="AX92" i="24"/>
  <c r="AW40" i="24"/>
  <c r="AW41" i="24" s="1"/>
  <c r="AX36" i="24"/>
  <c r="AV43" i="24"/>
  <c r="AW43" i="24" l="1"/>
  <c r="AX40" i="24"/>
  <c r="AX41" i="24" s="1"/>
  <c r="AY36" i="24"/>
  <c r="AX96" i="24"/>
  <c r="AX97" i="24" s="1"/>
  <c r="AY92" i="24"/>
  <c r="AY40" i="24" l="1"/>
  <c r="AY41" i="24" s="1"/>
  <c r="AZ36" i="24"/>
  <c r="AZ92" i="24"/>
  <c r="AY96" i="24"/>
  <c r="AY97" i="24" s="1"/>
  <c r="AX43" i="24"/>
  <c r="AZ40" i="24" l="1"/>
  <c r="AZ41" i="24" s="1"/>
  <c r="BA36" i="24"/>
  <c r="BA92" i="24"/>
  <c r="AZ96" i="24"/>
  <c r="AZ97" i="24" s="1"/>
  <c r="AY43" i="24"/>
  <c r="BA96" i="24" l="1"/>
  <c r="BA97" i="24" s="1"/>
  <c r="BB92" i="24"/>
  <c r="BA40" i="24"/>
  <c r="BA41" i="24" s="1"/>
  <c r="BB36" i="24"/>
  <c r="AZ43" i="24"/>
  <c r="BA43" i="24" l="1"/>
  <c r="BB96" i="24"/>
  <c r="BB97" i="24" s="1"/>
  <c r="BC92" i="24"/>
  <c r="BB40" i="24"/>
  <c r="BB41" i="24" s="1"/>
  <c r="BB43" i="24" s="1"/>
  <c r="BC36" i="24"/>
  <c r="BC40" i="24" l="1"/>
  <c r="BC41" i="24" s="1"/>
  <c r="BD36" i="24"/>
  <c r="BD92" i="24"/>
  <c r="BC96" i="24"/>
  <c r="BC97" i="24" s="1"/>
  <c r="BE92" i="24" l="1"/>
  <c r="BD96" i="24"/>
  <c r="BD97" i="24" s="1"/>
  <c r="BD40" i="24"/>
  <c r="BD41" i="24" s="1"/>
  <c r="BE36" i="24"/>
  <c r="BC43" i="24"/>
  <c r="BD43" i="24" l="1"/>
  <c r="BE40" i="24"/>
  <c r="BE41" i="24" s="1"/>
  <c r="BF36" i="24"/>
  <c r="BE96" i="24"/>
  <c r="BE97" i="24" s="1"/>
  <c r="BF92" i="24"/>
  <c r="BF40" i="24" l="1"/>
  <c r="BF41" i="24" s="1"/>
  <c r="BG36" i="24"/>
  <c r="BF96" i="24"/>
  <c r="BF97" i="24" s="1"/>
  <c r="BG92" i="24"/>
  <c r="BE43" i="24"/>
  <c r="BG96" i="24" l="1"/>
  <c r="BG97" i="24" s="1"/>
  <c r="BH92" i="24"/>
  <c r="BG40" i="24"/>
  <c r="BG41" i="24" s="1"/>
  <c r="BH36" i="24"/>
  <c r="BF43" i="24"/>
  <c r="BG43" i="24" l="1"/>
  <c r="BH40" i="24"/>
  <c r="BH41" i="24" s="1"/>
  <c r="BI36" i="24"/>
  <c r="BI92" i="24"/>
  <c r="BH96" i="24"/>
  <c r="BH97" i="24" s="1"/>
  <c r="BI96" i="24" l="1"/>
  <c r="BI97" i="24" s="1"/>
  <c r="BJ92" i="24"/>
  <c r="BI40" i="24"/>
  <c r="BI41" i="24" s="1"/>
  <c r="BJ36" i="24"/>
  <c r="BH43" i="24"/>
  <c r="BI43" i="24" l="1"/>
  <c r="BJ40" i="24"/>
  <c r="BJ41" i="24" s="1"/>
  <c r="BK36" i="24"/>
  <c r="BJ96" i="24"/>
  <c r="BJ97" i="24" s="1"/>
  <c r="BK92" i="24"/>
  <c r="BK40" i="24" l="1"/>
  <c r="BK41" i="24" s="1"/>
  <c r="BL36" i="24"/>
  <c r="BK96" i="24"/>
  <c r="BK97" i="24" s="1"/>
  <c r="BL92" i="24"/>
  <c r="BJ43" i="24"/>
  <c r="BL96" i="24" l="1"/>
  <c r="BL97" i="24" s="1"/>
  <c r="BM92" i="24"/>
  <c r="BL40" i="24"/>
  <c r="BL41" i="24" s="1"/>
  <c r="BM36" i="24"/>
  <c r="BK43" i="24"/>
  <c r="BL43" i="24" l="1"/>
  <c r="BM40" i="24"/>
  <c r="BM41" i="24" s="1"/>
  <c r="BN36" i="24"/>
  <c r="BM96" i="24"/>
  <c r="BM97" i="24" s="1"/>
  <c r="BN92" i="24"/>
  <c r="BN40" i="24" l="1"/>
  <c r="BN41" i="24" s="1"/>
  <c r="BO36" i="24"/>
  <c r="BN96" i="24"/>
  <c r="BN97" i="24" s="1"/>
  <c r="BO92" i="24"/>
  <c r="BM43" i="24"/>
  <c r="BO40" i="24" l="1"/>
  <c r="BO41" i="24" s="1"/>
  <c r="BP36" i="24"/>
  <c r="BP92" i="24"/>
  <c r="BO96" i="24"/>
  <c r="BO97" i="24" s="1"/>
  <c r="BN43" i="24"/>
  <c r="BQ92" i="24" l="1"/>
  <c r="BP96" i="24"/>
  <c r="BP97" i="24" s="1"/>
  <c r="BP40" i="24"/>
  <c r="BP41" i="24" s="1"/>
  <c r="BQ36" i="24"/>
  <c r="BO43" i="24"/>
  <c r="BP43" i="24" l="1"/>
  <c r="BQ40" i="24"/>
  <c r="BQ41" i="24" s="1"/>
  <c r="BR36" i="24"/>
  <c r="BQ96" i="24"/>
  <c r="BQ97" i="24" s="1"/>
  <c r="BR92" i="24"/>
  <c r="BR96" i="24" l="1"/>
  <c r="BR97" i="24" s="1"/>
  <c r="BS92" i="24"/>
  <c r="BR40" i="24"/>
  <c r="BR41" i="24" s="1"/>
  <c r="BS36" i="24"/>
  <c r="BQ43" i="24"/>
  <c r="BR43" i="24" l="1"/>
  <c r="BS40" i="24"/>
  <c r="BS41" i="24" s="1"/>
  <c r="BT36" i="24"/>
  <c r="BT92" i="24"/>
  <c r="BS96" i="24"/>
  <c r="BS97" i="24" s="1"/>
  <c r="BU92" i="24" l="1"/>
  <c r="BT96" i="24"/>
  <c r="BT97" i="24" s="1"/>
  <c r="BT40" i="24"/>
  <c r="BT41" i="24" s="1"/>
  <c r="BT43" i="24" s="1"/>
  <c r="BU36" i="24"/>
  <c r="BS43" i="24"/>
  <c r="BU40" i="24" l="1"/>
  <c r="BU41" i="24" s="1"/>
  <c r="BV36" i="24"/>
  <c r="BU96" i="24"/>
  <c r="BU97" i="24" s="1"/>
  <c r="BV92" i="24"/>
  <c r="BV96" i="24" l="1"/>
  <c r="BV97" i="24" s="1"/>
  <c r="BW92" i="24"/>
  <c r="BV40" i="24"/>
  <c r="BV41" i="24" s="1"/>
  <c r="BW36" i="24"/>
  <c r="BU43" i="24"/>
  <c r="BV43" i="24" l="1"/>
  <c r="BW40" i="24"/>
  <c r="BW41" i="24" s="1"/>
  <c r="BX36" i="24"/>
  <c r="BW96" i="24"/>
  <c r="BW97" i="24" s="1"/>
  <c r="BX92" i="24"/>
  <c r="BY92" i="24" l="1"/>
  <c r="BX96" i="24"/>
  <c r="BX97" i="24" s="1"/>
  <c r="BX40" i="24"/>
  <c r="BX41" i="24" s="1"/>
  <c r="BX43" i="24" s="1"/>
  <c r="BY36" i="24"/>
  <c r="BW43" i="24"/>
  <c r="BY40" i="24" l="1"/>
  <c r="BY41" i="24" s="1"/>
  <c r="BZ36" i="24"/>
  <c r="BY96" i="24"/>
  <c r="BY97" i="24" s="1"/>
  <c r="BZ92" i="24"/>
  <c r="BZ96" i="24" l="1"/>
  <c r="BZ97" i="24" s="1"/>
  <c r="CA92" i="24"/>
  <c r="BZ40" i="24"/>
  <c r="BZ41" i="24" s="1"/>
  <c r="CA36" i="24"/>
  <c r="BY43" i="24"/>
  <c r="BZ43" i="24" l="1"/>
  <c r="CA40" i="24"/>
  <c r="CA41" i="24" s="1"/>
  <c r="CB36" i="24"/>
  <c r="CA96" i="24"/>
  <c r="CA97" i="24" s="1"/>
  <c r="CB92" i="24"/>
  <c r="CB96" i="24" l="1"/>
  <c r="CB97" i="24" s="1"/>
  <c r="CC92" i="24"/>
  <c r="CB40" i="24"/>
  <c r="CB41" i="24" s="1"/>
  <c r="CC36" i="24"/>
  <c r="CA43" i="24"/>
  <c r="CB43" i="24" l="1"/>
  <c r="CD92" i="24"/>
  <c r="CC96" i="24"/>
  <c r="CC97" i="24" s="1"/>
  <c r="CC40" i="24"/>
  <c r="CC41" i="24" s="1"/>
  <c r="CD36" i="24"/>
  <c r="CC43" i="24" l="1"/>
  <c r="CD40" i="24"/>
  <c r="CD41" i="24" s="1"/>
  <c r="CE36" i="24"/>
  <c r="CD96" i="24"/>
  <c r="CD97" i="24" s="1"/>
  <c r="CE92" i="24"/>
  <c r="CF92" i="24" l="1"/>
  <c r="CE96" i="24"/>
  <c r="CE97" i="24" s="1"/>
  <c r="CE40" i="24"/>
  <c r="CE41" i="24" s="1"/>
  <c r="CE43" i="24" s="1"/>
  <c r="CF36" i="24"/>
  <c r="CD43" i="24"/>
  <c r="CF40" i="24" l="1"/>
  <c r="CF41" i="24" s="1"/>
  <c r="CG36" i="24"/>
  <c r="CG92" i="24"/>
  <c r="CF96" i="24"/>
  <c r="CF97" i="24" s="1"/>
  <c r="CG96" i="24" l="1"/>
  <c r="CG97" i="24" s="1"/>
  <c r="CH92" i="24"/>
  <c r="CH96" i="24" s="1"/>
  <c r="CH97" i="24" s="1"/>
  <c r="CG40" i="24"/>
  <c r="CG41" i="24" s="1"/>
  <c r="CH36" i="24"/>
  <c r="CH40" i="24" s="1"/>
  <c r="CH41" i="24" s="1"/>
  <c r="CF43" i="24"/>
  <c r="CG43" i="24" l="1"/>
  <c r="CH43" i="24"/>
  <c r="G46" i="24"/>
  <c r="B5" i="24" s="1"/>
  <c r="B7" i="24" s="1"/>
  <c r="G96" i="22" l="1"/>
  <c r="G97" i="22" s="1"/>
  <c r="F94" i="22"/>
  <c r="F93" i="22"/>
  <c r="F92" i="22"/>
  <c r="F80" i="22"/>
  <c r="CH68" i="22"/>
  <c r="CG68" i="22"/>
  <c r="CF68" i="22"/>
  <c r="CF69" i="22" s="1"/>
  <c r="CE68" i="22"/>
  <c r="CD68" i="22"/>
  <c r="CC68" i="22"/>
  <c r="CB68" i="22"/>
  <c r="CB69" i="22" s="1"/>
  <c r="CA68" i="22"/>
  <c r="BZ68" i="22"/>
  <c r="BY68" i="22"/>
  <c r="BX68" i="22"/>
  <c r="BX69" i="22" s="1"/>
  <c r="BW68" i="22"/>
  <c r="BV68" i="22"/>
  <c r="BU68" i="22"/>
  <c r="BT68" i="22"/>
  <c r="BT69" i="22" s="1"/>
  <c r="BS68" i="22"/>
  <c r="BR68" i="22"/>
  <c r="BQ68" i="22"/>
  <c r="BP68" i="22"/>
  <c r="BP69" i="22" s="1"/>
  <c r="BO68" i="22"/>
  <c r="BN68" i="22"/>
  <c r="BM68" i="22"/>
  <c r="BL68" i="22"/>
  <c r="BL69" i="22" s="1"/>
  <c r="BK68" i="22"/>
  <c r="BJ68" i="22"/>
  <c r="BI68" i="22"/>
  <c r="BH68" i="22"/>
  <c r="BH69" i="22" s="1"/>
  <c r="BG68" i="22"/>
  <c r="BF68" i="22"/>
  <c r="BE68" i="22"/>
  <c r="BD68" i="22"/>
  <c r="BD69" i="22" s="1"/>
  <c r="BC68" i="22"/>
  <c r="BB68" i="22"/>
  <c r="BA68" i="22"/>
  <c r="AZ68" i="22"/>
  <c r="AZ69" i="22" s="1"/>
  <c r="AY68" i="22"/>
  <c r="AX68" i="22"/>
  <c r="AW68" i="22"/>
  <c r="AV68" i="22"/>
  <c r="AV69" i="22" s="1"/>
  <c r="AU68" i="22"/>
  <c r="AT68" i="22"/>
  <c r="AS68" i="22"/>
  <c r="AR68" i="22"/>
  <c r="AR69" i="22" s="1"/>
  <c r="AQ68" i="22"/>
  <c r="AP68" i="22"/>
  <c r="AO68" i="22"/>
  <c r="AN68" i="22"/>
  <c r="AN69" i="22" s="1"/>
  <c r="AM68" i="22"/>
  <c r="AL68" i="22"/>
  <c r="AK68" i="22"/>
  <c r="AJ68" i="22"/>
  <c r="AJ69" i="22" s="1"/>
  <c r="AI68" i="22"/>
  <c r="AH68" i="22"/>
  <c r="AG68" i="22"/>
  <c r="AF68" i="22"/>
  <c r="AF69" i="22" s="1"/>
  <c r="AE68" i="22"/>
  <c r="AD68" i="22"/>
  <c r="AC68" i="22"/>
  <c r="AB68" i="22"/>
  <c r="AB69" i="22" s="1"/>
  <c r="AA68" i="22"/>
  <c r="Z68" i="22"/>
  <c r="Y68" i="22"/>
  <c r="X68" i="22"/>
  <c r="X69" i="22" s="1"/>
  <c r="W68" i="22"/>
  <c r="V68" i="22"/>
  <c r="U68" i="22"/>
  <c r="T68" i="22"/>
  <c r="T69" i="22" s="1"/>
  <c r="S68" i="22"/>
  <c r="R68" i="22"/>
  <c r="Q68" i="22"/>
  <c r="P68" i="22"/>
  <c r="P69" i="22" s="1"/>
  <c r="O68" i="22"/>
  <c r="N68" i="22"/>
  <c r="M68" i="22"/>
  <c r="L68" i="22"/>
  <c r="L69" i="22" s="1"/>
  <c r="K68" i="22"/>
  <c r="J68" i="22"/>
  <c r="I68" i="22"/>
  <c r="H68" i="22"/>
  <c r="H69" i="22" s="1"/>
  <c r="F63" i="22"/>
  <c r="AH51" i="22"/>
  <c r="G40" i="22"/>
  <c r="G41" i="22" s="1"/>
  <c r="F38" i="22"/>
  <c r="F37" i="22"/>
  <c r="F36" i="22"/>
  <c r="F24" i="22"/>
  <c r="CR13" i="22"/>
  <c r="CQ13" i="22"/>
  <c r="CP13" i="22"/>
  <c r="CO13" i="22"/>
  <c r="CN13" i="22"/>
  <c r="CM13" i="22"/>
  <c r="CL13" i="22"/>
  <c r="CK13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CR12" i="22"/>
  <c r="CQ12" i="22"/>
  <c r="CP12" i="22"/>
  <c r="CO12" i="22"/>
  <c r="CN12" i="22"/>
  <c r="CM12" i="22"/>
  <c r="CL12" i="22"/>
  <c r="CK12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CP10" i="22"/>
  <c r="I69" i="22" l="1"/>
  <c r="M69" i="22"/>
  <c r="Q69" i="22"/>
  <c r="U69" i="22"/>
  <c r="Y69" i="22"/>
  <c r="AC69" i="22"/>
  <c r="AG69" i="22"/>
  <c r="AK69" i="22"/>
  <c r="AO69" i="22"/>
  <c r="AS69" i="22"/>
  <c r="AW69" i="22"/>
  <c r="BA69" i="22"/>
  <c r="BE69" i="22"/>
  <c r="BI69" i="22"/>
  <c r="BM69" i="22"/>
  <c r="BQ69" i="22"/>
  <c r="BU69" i="22"/>
  <c r="BY69" i="22"/>
  <c r="CC69" i="22"/>
  <c r="CG69" i="22"/>
  <c r="J69" i="22"/>
  <c r="N69" i="22"/>
  <c r="R69" i="22"/>
  <c r="V69" i="22"/>
  <c r="V70" i="22" s="1"/>
  <c r="V74" i="22" s="1"/>
  <c r="Z69" i="22"/>
  <c r="AD69" i="22"/>
  <c r="AH69" i="22"/>
  <c r="AL69" i="22"/>
  <c r="AP69" i="22"/>
  <c r="AT69" i="22"/>
  <c r="AX69" i="22"/>
  <c r="BB69" i="22"/>
  <c r="BB70" i="22" s="1"/>
  <c r="BF69" i="22"/>
  <c r="BJ69" i="22"/>
  <c r="BN69" i="22"/>
  <c r="BR69" i="22"/>
  <c r="BV69" i="22"/>
  <c r="BZ69" i="22"/>
  <c r="CD69" i="22"/>
  <c r="CH79" i="22"/>
  <c r="CH69" i="22"/>
  <c r="G103" i="22"/>
  <c r="G69" i="22"/>
  <c r="K69" i="22"/>
  <c r="O69" i="22"/>
  <c r="S69" i="22"/>
  <c r="W69" i="22"/>
  <c r="AA69" i="22"/>
  <c r="AE69" i="22"/>
  <c r="AI69" i="22"/>
  <c r="AM69" i="22"/>
  <c r="AQ69" i="22"/>
  <c r="AU69" i="22"/>
  <c r="AY69" i="22"/>
  <c r="BC69" i="22"/>
  <c r="BG69" i="22"/>
  <c r="BK69" i="22"/>
  <c r="BO69" i="22"/>
  <c r="BS69" i="22"/>
  <c r="BW69" i="22"/>
  <c r="CA69" i="22"/>
  <c r="CE69" i="22"/>
  <c r="G81" i="22"/>
  <c r="G82" i="22" s="1"/>
  <c r="BD71" i="22"/>
  <c r="AD70" i="22"/>
  <c r="O51" i="22"/>
  <c r="AL70" i="22"/>
  <c r="AN72" i="22"/>
  <c r="W51" i="22"/>
  <c r="G51" i="22"/>
  <c r="AA51" i="22"/>
  <c r="K51" i="22"/>
  <c r="AE51" i="22"/>
  <c r="S51" i="22"/>
  <c r="AI51" i="22"/>
  <c r="AC10" i="22"/>
  <c r="AC11" i="22" s="1"/>
  <c r="BA10" i="22"/>
  <c r="BY10" i="22"/>
  <c r="BY11" i="22" s="1"/>
  <c r="S10" i="22"/>
  <c r="S11" i="22" s="1"/>
  <c r="AI10" i="22"/>
  <c r="AI11" i="22" s="1"/>
  <c r="AY10" i="22"/>
  <c r="AY11" i="22" s="1"/>
  <c r="BO10" i="22"/>
  <c r="BO11" i="22" s="1"/>
  <c r="CE10" i="22"/>
  <c r="CE11" i="22" s="1"/>
  <c r="U10" i="22"/>
  <c r="AS10" i="22"/>
  <c r="AS11" i="22" s="1"/>
  <c r="BQ10" i="22"/>
  <c r="CO10" i="22"/>
  <c r="CO11" i="22" s="1"/>
  <c r="O10" i="22"/>
  <c r="O11" i="22" s="1"/>
  <c r="W10" i="22"/>
  <c r="W11" i="22" s="1"/>
  <c r="AE10" i="22"/>
  <c r="AE11" i="22" s="1"/>
  <c r="AM10" i="22"/>
  <c r="AM11" i="22" s="1"/>
  <c r="AU10" i="22"/>
  <c r="AU11" i="22" s="1"/>
  <c r="BC10" i="22"/>
  <c r="BC11" i="22" s="1"/>
  <c r="BK10" i="22"/>
  <c r="BK11" i="22" s="1"/>
  <c r="BS10" i="22"/>
  <c r="BS11" i="22" s="1"/>
  <c r="CA10" i="22"/>
  <c r="CA11" i="22" s="1"/>
  <c r="CI10" i="22"/>
  <c r="CI11" i="22" s="1"/>
  <c r="CQ10" i="22"/>
  <c r="CQ11" i="22" s="1"/>
  <c r="K10" i="22"/>
  <c r="K11" i="22" s="1"/>
  <c r="AA10" i="22"/>
  <c r="AA11" i="22" s="1"/>
  <c r="AQ10" i="22"/>
  <c r="AQ11" i="22" s="1"/>
  <c r="BG10" i="22"/>
  <c r="BG11" i="22" s="1"/>
  <c r="BW10" i="22"/>
  <c r="BW11" i="22" s="1"/>
  <c r="CM10" i="22"/>
  <c r="CM11" i="22" s="1"/>
  <c r="M10" i="22"/>
  <c r="M11" i="22" s="1"/>
  <c r="AK10" i="22"/>
  <c r="BI10" i="22"/>
  <c r="BI11" i="22" s="1"/>
  <c r="CG10" i="22"/>
  <c r="G10" i="22"/>
  <c r="G11" i="22" s="1"/>
  <c r="I10" i="22"/>
  <c r="I11" i="22" s="1"/>
  <c r="Q10" i="22"/>
  <c r="Q11" i="22" s="1"/>
  <c r="Y10" i="22"/>
  <c r="AG10" i="22"/>
  <c r="AG11" i="22" s="1"/>
  <c r="AO10" i="22"/>
  <c r="AW10" i="22"/>
  <c r="AW11" i="22" s="1"/>
  <c r="BE10" i="22"/>
  <c r="BM10" i="22"/>
  <c r="BM11" i="22" s="1"/>
  <c r="BU10" i="22"/>
  <c r="CC10" i="22"/>
  <c r="CC11" i="22" s="1"/>
  <c r="CK10" i="22"/>
  <c r="AL25" i="22"/>
  <c r="AL26" i="22" s="1"/>
  <c r="AL32" i="22" s="1"/>
  <c r="CO25" i="22"/>
  <c r="CO26" i="22" s="1"/>
  <c r="CK25" i="22"/>
  <c r="CK26" i="22" s="1"/>
  <c r="CG25" i="22"/>
  <c r="CG26" i="22" s="1"/>
  <c r="CC25" i="22"/>
  <c r="CC26" i="22" s="1"/>
  <c r="BY25" i="22"/>
  <c r="BY26" i="22" s="1"/>
  <c r="BU25" i="22"/>
  <c r="BU26" i="22" s="1"/>
  <c r="BQ25" i="22"/>
  <c r="BQ26" i="22" s="1"/>
  <c r="BM25" i="22"/>
  <c r="BM26" i="22" s="1"/>
  <c r="BI25" i="22"/>
  <c r="BI26" i="22" s="1"/>
  <c r="BE25" i="22"/>
  <c r="BE26" i="22" s="1"/>
  <c r="BA25" i="22"/>
  <c r="BA26" i="22" s="1"/>
  <c r="AW25" i="22"/>
  <c r="AW26" i="22" s="1"/>
  <c r="AS25" i="22"/>
  <c r="AS26" i="22" s="1"/>
  <c r="AO25" i="22"/>
  <c r="AO26" i="22" s="1"/>
  <c r="AK25" i="22"/>
  <c r="AK26" i="22" s="1"/>
  <c r="AG25" i="22"/>
  <c r="AG26" i="22" s="1"/>
  <c r="AC25" i="22"/>
  <c r="AC26" i="22" s="1"/>
  <c r="Y25" i="22"/>
  <c r="Y26" i="22" s="1"/>
  <c r="U25" i="22"/>
  <c r="U26" i="22" s="1"/>
  <c r="Q25" i="22"/>
  <c r="Q26" i="22" s="1"/>
  <c r="M25" i="22"/>
  <c r="M26" i="22" s="1"/>
  <c r="I25" i="22"/>
  <c r="I26" i="22" s="1"/>
  <c r="CR25" i="22"/>
  <c r="CR26" i="22" s="1"/>
  <c r="CN25" i="22"/>
  <c r="CN26" i="22" s="1"/>
  <c r="CJ25" i="22"/>
  <c r="CJ26" i="22" s="1"/>
  <c r="CF25" i="22"/>
  <c r="CF26" i="22" s="1"/>
  <c r="CB25" i="22"/>
  <c r="CB26" i="22" s="1"/>
  <c r="BX25" i="22"/>
  <c r="BX26" i="22" s="1"/>
  <c r="BT25" i="22"/>
  <c r="BT26" i="22" s="1"/>
  <c r="BP25" i="22"/>
  <c r="BP26" i="22" s="1"/>
  <c r="BL25" i="22"/>
  <c r="BL26" i="22" s="1"/>
  <c r="BH25" i="22"/>
  <c r="BH26" i="22" s="1"/>
  <c r="BD25" i="22"/>
  <c r="BD26" i="22" s="1"/>
  <c r="AZ25" i="22"/>
  <c r="AZ26" i="22" s="1"/>
  <c r="AV25" i="22"/>
  <c r="AV26" i="22" s="1"/>
  <c r="AR25" i="22"/>
  <c r="AR26" i="22" s="1"/>
  <c r="AN25" i="22"/>
  <c r="AN26" i="22" s="1"/>
  <c r="AJ25" i="22"/>
  <c r="AJ26" i="22" s="1"/>
  <c r="AF25" i="22"/>
  <c r="AF26" i="22" s="1"/>
  <c r="AB25" i="22"/>
  <c r="AB26" i="22" s="1"/>
  <c r="X25" i="22"/>
  <c r="X26" i="22" s="1"/>
  <c r="T25" i="22"/>
  <c r="T26" i="22" s="1"/>
  <c r="P25" i="22"/>
  <c r="P26" i="22" s="1"/>
  <c r="L25" i="22"/>
  <c r="L26" i="22" s="1"/>
  <c r="H25" i="22"/>
  <c r="H26" i="22" s="1"/>
  <c r="CQ25" i="22"/>
  <c r="CQ26" i="22" s="1"/>
  <c r="CM25" i="22"/>
  <c r="CM26" i="22" s="1"/>
  <c r="CI25" i="22"/>
  <c r="CI26" i="22" s="1"/>
  <c r="CE25" i="22"/>
  <c r="CE26" i="22" s="1"/>
  <c r="CA25" i="22"/>
  <c r="CA26" i="22" s="1"/>
  <c r="BW25" i="22"/>
  <c r="BW26" i="22" s="1"/>
  <c r="BS25" i="22"/>
  <c r="BS26" i="22" s="1"/>
  <c r="BO25" i="22"/>
  <c r="BO26" i="22" s="1"/>
  <c r="BK25" i="22"/>
  <c r="BK26" i="22" s="1"/>
  <c r="BG25" i="22"/>
  <c r="BG26" i="22" s="1"/>
  <c r="BC25" i="22"/>
  <c r="BC26" i="22" s="1"/>
  <c r="AY25" i="22"/>
  <c r="AY26" i="22" s="1"/>
  <c r="AU25" i="22"/>
  <c r="AU26" i="22" s="1"/>
  <c r="AQ25" i="22"/>
  <c r="AQ26" i="22" s="1"/>
  <c r="AM25" i="22"/>
  <c r="AM26" i="22" s="1"/>
  <c r="AI25" i="22"/>
  <c r="AI26" i="22" s="1"/>
  <c r="AE25" i="22"/>
  <c r="AE26" i="22" s="1"/>
  <c r="AA25" i="22"/>
  <c r="AA26" i="22" s="1"/>
  <c r="W25" i="22"/>
  <c r="W26" i="22" s="1"/>
  <c r="S25" i="22"/>
  <c r="S26" i="22" s="1"/>
  <c r="O25" i="22"/>
  <c r="O26" i="22" s="1"/>
  <c r="K25" i="22"/>
  <c r="K26" i="22" s="1"/>
  <c r="G25" i="22"/>
  <c r="G26" i="22" s="1"/>
  <c r="BB25" i="22"/>
  <c r="BB26" i="22" s="1"/>
  <c r="CH25" i="22"/>
  <c r="CH26" i="22" s="1"/>
  <c r="AM15" i="22"/>
  <c r="CI15" i="22"/>
  <c r="CI19" i="22" s="1"/>
  <c r="J25" i="22"/>
  <c r="J26" i="22" s="1"/>
  <c r="Z25" i="22"/>
  <c r="Z26" i="22" s="1"/>
  <c r="AP25" i="22"/>
  <c r="AP26" i="22" s="1"/>
  <c r="BF25" i="22"/>
  <c r="BF26" i="22" s="1"/>
  <c r="BV25" i="22"/>
  <c r="BV26" i="22" s="1"/>
  <c r="CL25" i="22"/>
  <c r="CL26" i="22" s="1"/>
  <c r="AL35" i="22"/>
  <c r="CP11" i="22"/>
  <c r="CP15" i="22" s="1"/>
  <c r="CP19" i="22" s="1"/>
  <c r="N25" i="22"/>
  <c r="N26" i="22" s="1"/>
  <c r="AD25" i="22"/>
  <c r="AD26" i="22" s="1"/>
  <c r="AT25" i="22"/>
  <c r="AT26" i="22" s="1"/>
  <c r="BJ25" i="22"/>
  <c r="BJ26" i="22" s="1"/>
  <c r="BZ25" i="22"/>
  <c r="BZ26" i="22" s="1"/>
  <c r="CP25" i="22"/>
  <c r="CP26" i="22" s="1"/>
  <c r="V25" i="22"/>
  <c r="V26" i="22" s="1"/>
  <c r="BR25" i="22"/>
  <c r="BR26" i="22" s="1"/>
  <c r="AC15" i="22"/>
  <c r="AG15" i="22"/>
  <c r="AU15" i="22"/>
  <c r="R25" i="22"/>
  <c r="R26" i="22" s="1"/>
  <c r="AH25" i="22"/>
  <c r="AH26" i="22" s="1"/>
  <c r="AX25" i="22"/>
  <c r="AX26" i="22" s="1"/>
  <c r="BN25" i="22"/>
  <c r="BN26" i="22" s="1"/>
  <c r="CD25" i="22"/>
  <c r="CD26" i="22" s="1"/>
  <c r="BR70" i="22"/>
  <c r="AT70" i="22"/>
  <c r="H10" i="22"/>
  <c r="L10" i="22"/>
  <c r="P10" i="22"/>
  <c r="T10" i="22"/>
  <c r="X10" i="22"/>
  <c r="AB10" i="22"/>
  <c r="AF10" i="22"/>
  <c r="AJ10" i="22"/>
  <c r="AN10" i="22"/>
  <c r="AR10" i="22"/>
  <c r="AV10" i="22"/>
  <c r="AZ10" i="22"/>
  <c r="BD10" i="22"/>
  <c r="BH10" i="22"/>
  <c r="BL10" i="22"/>
  <c r="BP10" i="22"/>
  <c r="BT10" i="22"/>
  <c r="BX10" i="22"/>
  <c r="CB10" i="22"/>
  <c r="CF10" i="22"/>
  <c r="CJ10" i="22"/>
  <c r="CN10" i="22"/>
  <c r="CR10" i="22"/>
  <c r="BZ70" i="22"/>
  <c r="BJ70" i="22"/>
  <c r="J10" i="22"/>
  <c r="N10" i="22"/>
  <c r="R10" i="22"/>
  <c r="V10" i="22"/>
  <c r="Z10" i="22"/>
  <c r="AD10" i="22"/>
  <c r="AH10" i="22"/>
  <c r="AL10" i="22"/>
  <c r="AP10" i="22"/>
  <c r="AT10" i="22"/>
  <c r="AX10" i="22"/>
  <c r="BB10" i="22"/>
  <c r="BF10" i="22"/>
  <c r="BJ10" i="22"/>
  <c r="BN10" i="22"/>
  <c r="BR10" i="22"/>
  <c r="BV10" i="22"/>
  <c r="BZ10" i="22"/>
  <c r="CD10" i="22"/>
  <c r="CH10" i="22"/>
  <c r="CL10" i="22"/>
  <c r="N70" i="22"/>
  <c r="G43" i="22"/>
  <c r="CH72" i="22"/>
  <c r="CE72" i="22"/>
  <c r="CA72" i="22"/>
  <c r="BW72" i="22"/>
  <c r="BS72" i="22"/>
  <c r="BO72" i="22"/>
  <c r="BK72" i="22"/>
  <c r="BG72" i="22"/>
  <c r="BC72" i="22"/>
  <c r="AY72" i="22"/>
  <c r="AU72" i="22"/>
  <c r="AQ72" i="22"/>
  <c r="AM72" i="22"/>
  <c r="AI72" i="22"/>
  <c r="AE72" i="22"/>
  <c r="AA72" i="22"/>
  <c r="W72" i="22"/>
  <c r="S72" i="22"/>
  <c r="O72" i="22"/>
  <c r="K72" i="22"/>
  <c r="G72" i="22"/>
  <c r="CE71" i="22"/>
  <c r="CA71" i="22"/>
  <c r="BW71" i="22"/>
  <c r="BS71" i="22"/>
  <c r="BO71" i="22"/>
  <c r="BK71" i="22"/>
  <c r="BG71" i="22"/>
  <c r="BC71" i="22"/>
  <c r="AY71" i="22"/>
  <c r="AU71" i="22"/>
  <c r="AQ71" i="22"/>
  <c r="AM71" i="22"/>
  <c r="AI71" i="22"/>
  <c r="AE71" i="22"/>
  <c r="AA71" i="22"/>
  <c r="W71" i="22"/>
  <c r="S71" i="22"/>
  <c r="O71" i="22"/>
  <c r="K71" i="22"/>
  <c r="G71" i="22"/>
  <c r="CG81" i="22"/>
  <c r="CG82" i="22" s="1"/>
  <c r="CA81" i="22"/>
  <c r="CA82" i="22" s="1"/>
  <c r="BV81" i="22"/>
  <c r="BV82" i="22" s="1"/>
  <c r="BQ81" i="22"/>
  <c r="BQ82" i="22" s="1"/>
  <c r="BK81" i="22"/>
  <c r="BK82" i="22" s="1"/>
  <c r="BF81" i="22"/>
  <c r="BF82" i="22" s="1"/>
  <c r="BA81" i="22"/>
  <c r="BA82" i="22" s="1"/>
  <c r="AU81" i="22"/>
  <c r="AU82" i="22" s="1"/>
  <c r="AP81" i="22"/>
  <c r="AP82" i="22" s="1"/>
  <c r="AK81" i="22"/>
  <c r="AK82" i="22" s="1"/>
  <c r="AE81" i="22"/>
  <c r="AE82" i="22" s="1"/>
  <c r="Z81" i="22"/>
  <c r="Z82" i="22" s="1"/>
  <c r="U81" i="22"/>
  <c r="U82" i="22" s="1"/>
  <c r="O81" i="22"/>
  <c r="O82" i="22" s="1"/>
  <c r="J81" i="22"/>
  <c r="J82" i="22" s="1"/>
  <c r="CD72" i="22"/>
  <c r="BZ72" i="22"/>
  <c r="BV72" i="22"/>
  <c r="BR72" i="22"/>
  <c r="BN72" i="22"/>
  <c r="BJ72" i="22"/>
  <c r="BF72" i="22"/>
  <c r="BB72" i="22"/>
  <c r="AX72" i="22"/>
  <c r="AT72" i="22"/>
  <c r="AP72" i="22"/>
  <c r="AL72" i="22"/>
  <c r="AH72" i="22"/>
  <c r="AD72" i="22"/>
  <c r="Z72" i="22"/>
  <c r="V72" i="22"/>
  <c r="R72" i="22"/>
  <c r="N72" i="22"/>
  <c r="J72" i="22"/>
  <c r="CH71" i="22"/>
  <c r="CD71" i="22"/>
  <c r="BZ71" i="22"/>
  <c r="BV71" i="22"/>
  <c r="BR71" i="22"/>
  <c r="BN71" i="22"/>
  <c r="BJ71" i="22"/>
  <c r="BF71" i="22"/>
  <c r="BB71" i="22"/>
  <c r="AX71" i="22"/>
  <c r="AT71" i="22"/>
  <c r="AP71" i="22"/>
  <c r="AL71" i="22"/>
  <c r="AH71" i="22"/>
  <c r="AD71" i="22"/>
  <c r="Z71" i="22"/>
  <c r="V71" i="22"/>
  <c r="R71" i="22"/>
  <c r="N71" i="22"/>
  <c r="J71" i="22"/>
  <c r="AY81" i="22"/>
  <c r="AY82" i="22" s="1"/>
  <c r="AT81" i="22"/>
  <c r="AT82" i="22" s="1"/>
  <c r="AO81" i="22"/>
  <c r="AO82" i="22" s="1"/>
  <c r="AI81" i="22"/>
  <c r="AI82" i="22" s="1"/>
  <c r="AD81" i="22"/>
  <c r="AD82" i="22" s="1"/>
  <c r="Y81" i="22"/>
  <c r="Y82" i="22" s="1"/>
  <c r="S81" i="22"/>
  <c r="S82" i="22" s="1"/>
  <c r="N81" i="22"/>
  <c r="N82" i="22" s="1"/>
  <c r="I81" i="22"/>
  <c r="I82" i="22" s="1"/>
  <c r="CG72" i="22"/>
  <c r="CC72" i="22"/>
  <c r="BY72" i="22"/>
  <c r="BU72" i="22"/>
  <c r="BQ72" i="22"/>
  <c r="BM72" i="22"/>
  <c r="BI72" i="22"/>
  <c r="BE72" i="22"/>
  <c r="BA72" i="22"/>
  <c r="AW72" i="22"/>
  <c r="AS72" i="22"/>
  <c r="AO72" i="22"/>
  <c r="AK72" i="22"/>
  <c r="AG72" i="22"/>
  <c r="AC72" i="22"/>
  <c r="Y72" i="22"/>
  <c r="U72" i="22"/>
  <c r="Q72" i="22"/>
  <c r="M72" i="22"/>
  <c r="I72" i="22"/>
  <c r="CG71" i="22"/>
  <c r="CC71" i="22"/>
  <c r="BY71" i="22"/>
  <c r="BU71" i="22"/>
  <c r="BQ71" i="22"/>
  <c r="BM71" i="22"/>
  <c r="BI71" i="22"/>
  <c r="BE71" i="22"/>
  <c r="BA71" i="22"/>
  <c r="AW71" i="22"/>
  <c r="AS71" i="22"/>
  <c r="AO71" i="22"/>
  <c r="AK71" i="22"/>
  <c r="AG71" i="22"/>
  <c r="AC71" i="22"/>
  <c r="Y71" i="22"/>
  <c r="U71" i="22"/>
  <c r="Q71" i="22"/>
  <c r="M71" i="22"/>
  <c r="I71" i="22"/>
  <c r="BN81" i="22"/>
  <c r="BN82" i="22" s="1"/>
  <c r="AS81" i="22"/>
  <c r="AS82" i="22" s="1"/>
  <c r="W81" i="22"/>
  <c r="W82" i="22" s="1"/>
  <c r="CF72" i="22"/>
  <c r="BP72" i="22"/>
  <c r="AZ72" i="22"/>
  <c r="AJ72" i="22"/>
  <c r="T72" i="22"/>
  <c r="CF71" i="22"/>
  <c r="BP71" i="22"/>
  <c r="AZ71" i="22"/>
  <c r="AJ71" i="22"/>
  <c r="T71" i="22"/>
  <c r="CD81" i="22"/>
  <c r="CD82" i="22" s="1"/>
  <c r="BI81" i="22"/>
  <c r="BI82" i="22" s="1"/>
  <c r="AM81" i="22"/>
  <c r="AM82" i="22" s="1"/>
  <c r="R81" i="22"/>
  <c r="R82" i="22" s="1"/>
  <c r="CB72" i="22"/>
  <c r="BL72" i="22"/>
  <c r="AV72" i="22"/>
  <c r="AF72" i="22"/>
  <c r="P72" i="22"/>
  <c r="CB71" i="22"/>
  <c r="BL71" i="22"/>
  <c r="AV71" i="22"/>
  <c r="AF71" i="22"/>
  <c r="P71" i="22"/>
  <c r="BY81" i="22"/>
  <c r="BY82" i="22" s="1"/>
  <c r="BC81" i="22"/>
  <c r="BC82" i="22" s="1"/>
  <c r="AH81" i="22"/>
  <c r="AH82" i="22" s="1"/>
  <c r="M81" i="22"/>
  <c r="M82" i="22" s="1"/>
  <c r="BX72" i="22"/>
  <c r="BH72" i="22"/>
  <c r="AR72" i="22"/>
  <c r="AB72" i="22"/>
  <c r="L72" i="22"/>
  <c r="BX71" i="22"/>
  <c r="BH71" i="22"/>
  <c r="AR71" i="22"/>
  <c r="AB71" i="22"/>
  <c r="L71" i="22"/>
  <c r="CH81" i="22"/>
  <c r="CH82" i="22" s="1"/>
  <c r="H71" i="22"/>
  <c r="BT71" i="22"/>
  <c r="BD72" i="22"/>
  <c r="AC81" i="22"/>
  <c r="AC82" i="22" s="1"/>
  <c r="X71" i="22"/>
  <c r="H72" i="22"/>
  <c r="BT72" i="22"/>
  <c r="AX81" i="22"/>
  <c r="AX82" i="22" s="1"/>
  <c r="AN71" i="22"/>
  <c r="X72" i="22"/>
  <c r="BS81" i="22"/>
  <c r="BS82" i="22" s="1"/>
  <c r="H51" i="22"/>
  <c r="L51" i="22"/>
  <c r="P51" i="22"/>
  <c r="T51" i="22"/>
  <c r="X51" i="22"/>
  <c r="AB51" i="22"/>
  <c r="AF51" i="22"/>
  <c r="AJ51" i="22"/>
  <c r="I51" i="22"/>
  <c r="M51" i="22"/>
  <c r="Q51" i="22"/>
  <c r="U51" i="22"/>
  <c r="Y51" i="22"/>
  <c r="AC51" i="22"/>
  <c r="AG51" i="22"/>
  <c r="J51" i="22"/>
  <c r="N51" i="22"/>
  <c r="R51" i="22"/>
  <c r="V51" i="22"/>
  <c r="Z51" i="22"/>
  <c r="AD51" i="22"/>
  <c r="CE81" i="22"/>
  <c r="CE82" i="22" s="1"/>
  <c r="BE81" i="22"/>
  <c r="BE82" i="22" s="1"/>
  <c r="BJ81" i="22"/>
  <c r="BJ82" i="22" s="1"/>
  <c r="BO81" i="22"/>
  <c r="BO82" i="22" s="1"/>
  <c r="BU81" i="22"/>
  <c r="BU82" i="22" s="1"/>
  <c r="BZ81" i="22"/>
  <c r="BZ82" i="22" s="1"/>
  <c r="CF81" i="22"/>
  <c r="CF82" i="22" s="1"/>
  <c r="CB81" i="22"/>
  <c r="CB82" i="22" s="1"/>
  <c r="BX81" i="22"/>
  <c r="BX82" i="22" s="1"/>
  <c r="BT81" i="22"/>
  <c r="BT82" i="22" s="1"/>
  <c r="BP81" i="22"/>
  <c r="BP82" i="22" s="1"/>
  <c r="BL81" i="22"/>
  <c r="BL82" i="22" s="1"/>
  <c r="BH81" i="22"/>
  <c r="BH82" i="22" s="1"/>
  <c r="BD81" i="22"/>
  <c r="BD82" i="22" s="1"/>
  <c r="AZ81" i="22"/>
  <c r="AZ82" i="22" s="1"/>
  <c r="AV81" i="22"/>
  <c r="AV82" i="22" s="1"/>
  <c r="AR81" i="22"/>
  <c r="AR82" i="22" s="1"/>
  <c r="AN81" i="22"/>
  <c r="AN82" i="22" s="1"/>
  <c r="AJ81" i="22"/>
  <c r="AJ82" i="22" s="1"/>
  <c r="AF81" i="22"/>
  <c r="AF82" i="22" s="1"/>
  <c r="AB81" i="22"/>
  <c r="AB82" i="22" s="1"/>
  <c r="X81" i="22"/>
  <c r="X82" i="22" s="1"/>
  <c r="T81" i="22"/>
  <c r="T82" i="22" s="1"/>
  <c r="P81" i="22"/>
  <c r="P82" i="22" s="1"/>
  <c r="L81" i="22"/>
  <c r="L82" i="22" s="1"/>
  <c r="H81" i="22"/>
  <c r="H82" i="22" s="1"/>
  <c r="K81" i="22"/>
  <c r="K82" i="22" s="1"/>
  <c r="Q81" i="22"/>
  <c r="Q82" i="22" s="1"/>
  <c r="V81" i="22"/>
  <c r="V82" i="22" s="1"/>
  <c r="AA81" i="22"/>
  <c r="AA82" i="22" s="1"/>
  <c r="AG81" i="22"/>
  <c r="AG82" i="22" s="1"/>
  <c r="AL81" i="22"/>
  <c r="AL82" i="22" s="1"/>
  <c r="AQ81" i="22"/>
  <c r="AQ82" i="22" s="1"/>
  <c r="AW81" i="22"/>
  <c r="AW82" i="22" s="1"/>
  <c r="BB81" i="22"/>
  <c r="BB82" i="22" s="1"/>
  <c r="BG81" i="22"/>
  <c r="BG82" i="22" s="1"/>
  <c r="BM81" i="22"/>
  <c r="BM82" i="22" s="1"/>
  <c r="BR81" i="22"/>
  <c r="BR82" i="22" s="1"/>
  <c r="BW81" i="22"/>
  <c r="BW82" i="22" s="1"/>
  <c r="CC81" i="22"/>
  <c r="CC82" i="22" s="1"/>
  <c r="AG103" i="22"/>
  <c r="AC103" i="22"/>
  <c r="Y103" i="22"/>
  <c r="U103" i="22"/>
  <c r="Q103" i="22"/>
  <c r="M103" i="22"/>
  <c r="I103" i="22"/>
  <c r="AJ103" i="22"/>
  <c r="AF103" i="22"/>
  <c r="AB103" i="22"/>
  <c r="X103" i="22"/>
  <c r="T103" i="22"/>
  <c r="P103" i="22"/>
  <c r="L103" i="22"/>
  <c r="H103" i="22"/>
  <c r="AI103" i="22"/>
  <c r="AE103" i="22"/>
  <c r="AA103" i="22"/>
  <c r="W103" i="22"/>
  <c r="S103" i="22"/>
  <c r="O103" i="22"/>
  <c r="K103" i="22"/>
  <c r="AH103" i="22"/>
  <c r="R103" i="22"/>
  <c r="AD103" i="22"/>
  <c r="N103" i="22"/>
  <c r="Z103" i="22"/>
  <c r="J103" i="22"/>
  <c r="V103" i="22"/>
  <c r="G88" i="22" l="1"/>
  <c r="H92" i="22" s="1"/>
  <c r="G89" i="22"/>
  <c r="H93" i="22" s="1"/>
  <c r="G91" i="22"/>
  <c r="G90" i="22"/>
  <c r="H94" i="22" s="1"/>
  <c r="AL33" i="22"/>
  <c r="AQ15" i="22"/>
  <c r="AL74" i="22"/>
  <c r="AD74" i="22"/>
  <c r="AT74" i="22"/>
  <c r="BZ74" i="22"/>
  <c r="BB74" i="22"/>
  <c r="N74" i="22"/>
  <c r="AS15" i="22"/>
  <c r="AY15" i="22"/>
  <c r="BY15" i="22"/>
  <c r="W15" i="22"/>
  <c r="G15" i="22"/>
  <c r="AL34" i="22"/>
  <c r="BC15" i="22"/>
  <c r="M15" i="22"/>
  <c r="BM15" i="22"/>
  <c r="AE15" i="22"/>
  <c r="AV33" i="22"/>
  <c r="CQ15" i="22"/>
  <c r="CQ19" i="22" s="1"/>
  <c r="BG15" i="22"/>
  <c r="AW15" i="22"/>
  <c r="BI15" i="22"/>
  <c r="BJ74" i="22"/>
  <c r="BR74" i="22"/>
  <c r="CE15" i="22"/>
  <c r="O15" i="22"/>
  <c r="AI15" i="22"/>
  <c r="BW15" i="22"/>
  <c r="K15" i="22"/>
  <c r="S15" i="22"/>
  <c r="BS15" i="22"/>
  <c r="CM15" i="22"/>
  <c r="CM19" i="22" s="1"/>
  <c r="AA15" i="22"/>
  <c r="F52" i="22"/>
  <c r="CA15" i="22"/>
  <c r="CC15" i="22"/>
  <c r="Q15" i="22"/>
  <c r="CO15" i="22"/>
  <c r="CO19" i="22" s="1"/>
  <c r="AO11" i="22"/>
  <c r="AO15" i="22" s="1"/>
  <c r="AK11" i="22"/>
  <c r="AK15" i="22" s="1"/>
  <c r="BQ11" i="22"/>
  <c r="BQ15" i="22" s="1"/>
  <c r="BO15" i="22"/>
  <c r="BK15" i="22"/>
  <c r="CK11" i="22"/>
  <c r="CK15" i="22" s="1"/>
  <c r="CK19" i="22" s="1"/>
  <c r="BE11" i="22"/>
  <c r="BE15" i="22" s="1"/>
  <c r="Y11" i="22"/>
  <c r="Y15" i="22" s="1"/>
  <c r="CG11" i="22"/>
  <c r="CG15" i="22" s="1"/>
  <c r="U11" i="22"/>
  <c r="U15" i="22" s="1"/>
  <c r="BA11" i="22"/>
  <c r="BA15" i="22" s="1"/>
  <c r="BU11" i="22"/>
  <c r="BU15" i="22" s="1"/>
  <c r="I15" i="22"/>
  <c r="AL91" i="22"/>
  <c r="AL90" i="22"/>
  <c r="AL89" i="22"/>
  <c r="AL88" i="22"/>
  <c r="P91" i="22"/>
  <c r="P90" i="22"/>
  <c r="P89" i="22"/>
  <c r="P88" i="22"/>
  <c r="AV91" i="22"/>
  <c r="AV90" i="22"/>
  <c r="AV89" i="22"/>
  <c r="AV88" i="22"/>
  <c r="BO91" i="22"/>
  <c r="BO90" i="22"/>
  <c r="BO89" i="22"/>
  <c r="BO88" i="22"/>
  <c r="BQ70" i="22"/>
  <c r="BQ74" i="22" s="1"/>
  <c r="AK70" i="22"/>
  <c r="AK74" i="22" s="1"/>
  <c r="BS70" i="22"/>
  <c r="BS74" i="22" s="1"/>
  <c r="W70" i="22"/>
  <c r="W74" i="22" s="1"/>
  <c r="AB70" i="22"/>
  <c r="AB74" i="22" s="1"/>
  <c r="CD70" i="22"/>
  <c r="CD74" i="22" s="1"/>
  <c r="R70" i="22"/>
  <c r="R74" i="22" s="1"/>
  <c r="BC90" i="22"/>
  <c r="BC89" i="22"/>
  <c r="BC88" i="22"/>
  <c r="BC91" i="22"/>
  <c r="AT91" i="22"/>
  <c r="AT90" i="22"/>
  <c r="AT89" i="22"/>
  <c r="AT88" i="22"/>
  <c r="AU90" i="22"/>
  <c r="AU91" i="22"/>
  <c r="AU89" i="22"/>
  <c r="AU88" i="22"/>
  <c r="AX11" i="22"/>
  <c r="AX15" i="22" s="1"/>
  <c r="CF11" i="22"/>
  <c r="CF15" i="22" s="1"/>
  <c r="AJ11" i="22"/>
  <c r="AJ15" i="22" s="1"/>
  <c r="CP34" i="22"/>
  <c r="CP33" i="22"/>
  <c r="CP35" i="22"/>
  <c r="CP32" i="22"/>
  <c r="AD34" i="22"/>
  <c r="AD33" i="22"/>
  <c r="AD35" i="22"/>
  <c r="AD32" i="22"/>
  <c r="BF32" i="22"/>
  <c r="BF35" i="22"/>
  <c r="G34" i="22"/>
  <c r="H38" i="22" s="1"/>
  <c r="G33" i="22"/>
  <c r="H37" i="22" s="1"/>
  <c r="G35" i="22"/>
  <c r="G32" i="22"/>
  <c r="H36" i="22" s="1"/>
  <c r="W34" i="22"/>
  <c r="W33" i="22"/>
  <c r="W35" i="22"/>
  <c r="W32" i="22"/>
  <c r="AM34" i="22"/>
  <c r="AM33" i="22"/>
  <c r="AM35" i="22"/>
  <c r="AM32" i="22"/>
  <c r="BC34" i="22"/>
  <c r="BC33" i="22"/>
  <c r="BC35" i="22"/>
  <c r="BC32" i="22"/>
  <c r="BS34" i="22"/>
  <c r="BS33" i="22"/>
  <c r="BS35" i="22"/>
  <c r="BS32" i="22"/>
  <c r="CI34" i="22"/>
  <c r="CI33" i="22"/>
  <c r="CI35" i="22"/>
  <c r="CI32" i="22"/>
  <c r="L35" i="22"/>
  <c r="L34" i="22"/>
  <c r="L32" i="22"/>
  <c r="L33" i="22"/>
  <c r="AB35" i="22"/>
  <c r="AB34" i="22"/>
  <c r="AB32" i="22"/>
  <c r="AB33" i="22"/>
  <c r="AR35" i="22"/>
  <c r="AR34" i="22"/>
  <c r="AR32" i="22"/>
  <c r="AR33" i="22"/>
  <c r="BH35" i="22"/>
  <c r="BH33" i="22"/>
  <c r="BH34" i="22"/>
  <c r="BH32" i="22"/>
  <c r="BX35" i="22"/>
  <c r="BX33" i="22"/>
  <c r="BX34" i="22"/>
  <c r="BX32" i="22"/>
  <c r="CN35" i="22"/>
  <c r="CN33" i="22"/>
  <c r="CN34" i="22"/>
  <c r="CN32" i="22"/>
  <c r="Q35" i="22"/>
  <c r="Q32" i="22"/>
  <c r="Q34" i="22"/>
  <c r="Q33" i="22"/>
  <c r="AG35" i="22"/>
  <c r="AG32" i="22"/>
  <c r="AW35" i="22"/>
  <c r="AW32" i="22"/>
  <c r="AW34" i="22"/>
  <c r="AW33" i="22"/>
  <c r="BM35" i="22"/>
  <c r="BM33" i="22"/>
  <c r="BM32" i="22"/>
  <c r="BM34" i="22"/>
  <c r="CC35" i="22"/>
  <c r="CC33" i="22"/>
  <c r="CC32" i="22"/>
  <c r="CC34" i="22"/>
  <c r="BW91" i="22"/>
  <c r="BW90" i="22"/>
  <c r="BW89" i="22"/>
  <c r="BW88" i="22"/>
  <c r="BB91" i="22"/>
  <c r="BB90" i="22"/>
  <c r="BB89" i="22"/>
  <c r="BB88" i="22"/>
  <c r="AG91" i="22"/>
  <c r="AG90" i="22"/>
  <c r="AG89" i="22"/>
  <c r="AG88" i="22"/>
  <c r="K91" i="22"/>
  <c r="K88" i="22"/>
  <c r="K90" i="22"/>
  <c r="K89" i="22"/>
  <c r="T91" i="22"/>
  <c r="T90" i="22"/>
  <c r="T89" i="22"/>
  <c r="T88" i="22"/>
  <c r="AJ91" i="22"/>
  <c r="AJ90" i="22"/>
  <c r="AJ89" i="22"/>
  <c r="AJ88" i="22"/>
  <c r="AZ91" i="22"/>
  <c r="AZ90" i="22"/>
  <c r="AZ89" i="22"/>
  <c r="AZ88" i="22"/>
  <c r="BP91" i="22"/>
  <c r="BP90" i="22"/>
  <c r="BP89" i="22"/>
  <c r="BP88" i="22"/>
  <c r="CF91" i="22"/>
  <c r="CF90" i="22"/>
  <c r="CF89" i="22"/>
  <c r="CF88" i="22"/>
  <c r="BJ91" i="22"/>
  <c r="BJ90" i="22"/>
  <c r="BJ89" i="22"/>
  <c r="BJ88" i="22"/>
  <c r="CC70" i="22"/>
  <c r="CC74" i="22" s="1"/>
  <c r="BM70" i="22"/>
  <c r="BM74" i="22" s="1"/>
  <c r="AW70" i="22"/>
  <c r="AW74" i="22" s="1"/>
  <c r="AW19" i="22" s="1"/>
  <c r="AG70" i="22"/>
  <c r="AG74" i="22" s="1"/>
  <c r="AG19" i="22" s="1"/>
  <c r="Q70" i="22"/>
  <c r="Q74" i="22" s="1"/>
  <c r="CE70" i="22"/>
  <c r="CE74" i="22" s="1"/>
  <c r="CE19" i="22" s="1"/>
  <c r="BO70" i="22"/>
  <c r="BO74" i="22" s="1"/>
  <c r="AY70" i="22"/>
  <c r="AY74" i="22" s="1"/>
  <c r="AI70" i="22"/>
  <c r="AI74" i="22" s="1"/>
  <c r="S70" i="22"/>
  <c r="S74" i="22" s="1"/>
  <c r="BS91" i="22"/>
  <c r="BS88" i="22"/>
  <c r="BS90" i="22"/>
  <c r="BS89" i="22"/>
  <c r="CF70" i="22"/>
  <c r="CF74" i="22" s="1"/>
  <c r="AZ70" i="22"/>
  <c r="AZ74" i="22" s="1"/>
  <c r="T70" i="22"/>
  <c r="T74" i="22" s="1"/>
  <c r="BV70" i="22"/>
  <c r="BV74" i="22" s="1"/>
  <c r="AP70" i="22"/>
  <c r="AP74" i="22" s="1"/>
  <c r="J70" i="22"/>
  <c r="J74" i="22" s="1"/>
  <c r="AF70" i="22"/>
  <c r="AF74" i="22" s="1"/>
  <c r="BL70" i="22"/>
  <c r="BL74" i="22" s="1"/>
  <c r="BY89" i="22"/>
  <c r="BY88" i="22"/>
  <c r="BY90" i="22"/>
  <c r="BY91" i="22"/>
  <c r="AM91" i="22"/>
  <c r="AM90" i="22"/>
  <c r="AM88" i="22"/>
  <c r="AM89" i="22"/>
  <c r="I91" i="22"/>
  <c r="I90" i="22"/>
  <c r="I89" i="22"/>
  <c r="I88" i="22"/>
  <c r="AD91" i="22"/>
  <c r="AD90" i="22"/>
  <c r="AD89" i="22"/>
  <c r="AD88" i="22"/>
  <c r="AY91" i="22"/>
  <c r="AY90" i="22"/>
  <c r="AY89" i="22"/>
  <c r="AY88" i="22"/>
  <c r="J90" i="22"/>
  <c r="J89" i="22"/>
  <c r="J91" i="22"/>
  <c r="J88" i="22"/>
  <c r="AE91" i="22"/>
  <c r="AE90" i="22"/>
  <c r="AE88" i="22"/>
  <c r="AE89" i="22"/>
  <c r="BA91" i="22"/>
  <c r="BA89" i="22"/>
  <c r="BA88" i="22"/>
  <c r="BA90" i="22"/>
  <c r="BV89" i="22"/>
  <c r="BV88" i="22"/>
  <c r="BV91" i="22"/>
  <c r="BV90" i="22"/>
  <c r="AN34" i="22"/>
  <c r="AN33" i="22"/>
  <c r="BZ11" i="22"/>
  <c r="BZ15" i="22" s="1"/>
  <c r="BJ11" i="22"/>
  <c r="BJ15" i="22" s="1"/>
  <c r="BJ19" i="22" s="1"/>
  <c r="AT11" i="22"/>
  <c r="AT15" i="22" s="1"/>
  <c r="AT19" i="22" s="1"/>
  <c r="AD11" i="22"/>
  <c r="AD15" i="22" s="1"/>
  <c r="AD19" i="22" s="1"/>
  <c r="N11" i="22"/>
  <c r="N15" i="22" s="1"/>
  <c r="N19" i="22" s="1"/>
  <c r="CR11" i="22"/>
  <c r="CR15" i="22" s="1"/>
  <c r="CR19" i="22" s="1"/>
  <c r="CB11" i="22"/>
  <c r="CB15" i="22" s="1"/>
  <c r="BL11" i="22"/>
  <c r="BL15" i="22" s="1"/>
  <c r="AV11" i="22"/>
  <c r="AV15" i="22" s="1"/>
  <c r="AF11" i="22"/>
  <c r="AF15" i="22" s="1"/>
  <c r="P11" i="22"/>
  <c r="P15" i="22" s="1"/>
  <c r="AX34" i="22"/>
  <c r="AX32" i="22"/>
  <c r="AX35" i="22"/>
  <c r="AX33" i="22"/>
  <c r="BZ34" i="22"/>
  <c r="BZ33" i="22"/>
  <c r="BZ35" i="22"/>
  <c r="BZ32" i="22"/>
  <c r="N34" i="22"/>
  <c r="N32" i="22"/>
  <c r="N33" i="22"/>
  <c r="N35" i="22"/>
  <c r="AP34" i="22"/>
  <c r="AP32" i="22"/>
  <c r="AP35" i="22"/>
  <c r="AP33" i="22"/>
  <c r="K34" i="22"/>
  <c r="K35" i="22"/>
  <c r="K33" i="22"/>
  <c r="K32" i="22"/>
  <c r="AA35" i="22"/>
  <c r="AA32" i="22"/>
  <c r="AQ34" i="22"/>
  <c r="AQ35" i="22"/>
  <c r="AQ33" i="22"/>
  <c r="AQ32" i="22"/>
  <c r="BG34" i="22"/>
  <c r="BG35" i="22"/>
  <c r="BG33" i="22"/>
  <c r="BG32" i="22"/>
  <c r="BW34" i="22"/>
  <c r="BW35" i="22"/>
  <c r="BW33" i="22"/>
  <c r="BW32" i="22"/>
  <c r="CM34" i="22"/>
  <c r="CM35" i="22"/>
  <c r="CM33" i="22"/>
  <c r="CM32" i="22"/>
  <c r="P35" i="22"/>
  <c r="P34" i="22"/>
  <c r="P33" i="22"/>
  <c r="P32" i="22"/>
  <c r="AF35" i="22"/>
  <c r="AF32" i="22"/>
  <c r="AF34" i="22"/>
  <c r="AF33" i="22"/>
  <c r="AV35" i="22"/>
  <c r="AV32" i="22"/>
  <c r="AV34" i="22"/>
  <c r="BL35" i="22"/>
  <c r="BL33" i="22"/>
  <c r="BL32" i="22"/>
  <c r="BL34" i="22"/>
  <c r="CB35" i="22"/>
  <c r="CB33" i="22"/>
  <c r="CB32" i="22"/>
  <c r="CB34" i="22"/>
  <c r="CR35" i="22"/>
  <c r="CR33" i="22"/>
  <c r="CR32" i="22"/>
  <c r="CR34" i="22"/>
  <c r="U35" i="22"/>
  <c r="U34" i="22"/>
  <c r="U32" i="22"/>
  <c r="U33" i="22"/>
  <c r="AK35" i="22"/>
  <c r="AK34" i="22"/>
  <c r="AK32" i="22"/>
  <c r="AK33" i="22"/>
  <c r="BA35" i="22"/>
  <c r="BA34" i="22"/>
  <c r="BA32" i="22"/>
  <c r="BA33" i="22"/>
  <c r="BQ35" i="22"/>
  <c r="BQ33" i="22"/>
  <c r="BQ34" i="22"/>
  <c r="BQ32" i="22"/>
  <c r="CG35" i="22"/>
  <c r="CG33" i="22"/>
  <c r="CG34" i="22"/>
  <c r="CG32" i="22"/>
  <c r="CC91" i="22"/>
  <c r="CC90" i="22"/>
  <c r="CC89" i="22"/>
  <c r="CC88" i="22"/>
  <c r="BL91" i="22"/>
  <c r="BL90" i="22"/>
  <c r="BL89" i="22"/>
  <c r="BL88" i="22"/>
  <c r="U70" i="22"/>
  <c r="U74" i="22" s="1"/>
  <c r="BC70" i="22"/>
  <c r="BC74" i="22" s="1"/>
  <c r="BC19" i="22" s="1"/>
  <c r="BH70" i="22"/>
  <c r="BH74" i="22" s="1"/>
  <c r="BD70" i="22"/>
  <c r="BD74" i="22" s="1"/>
  <c r="R90" i="22"/>
  <c r="R89" i="22"/>
  <c r="R91" i="22"/>
  <c r="R88" i="22"/>
  <c r="Z90" i="22"/>
  <c r="Z89" i="22"/>
  <c r="Z88" i="22"/>
  <c r="Z91" i="22"/>
  <c r="AH11" i="22"/>
  <c r="AH15" i="22" s="1"/>
  <c r="BP11" i="22"/>
  <c r="BP15" i="22" s="1"/>
  <c r="H96" i="22"/>
  <c r="H97" i="22" s="1"/>
  <c r="H91" i="22"/>
  <c r="H90" i="22"/>
  <c r="I94" i="22" s="1"/>
  <c r="J94" i="22" s="1"/>
  <c r="H89" i="22"/>
  <c r="I93" i="22" s="1"/>
  <c r="J93" i="22" s="1"/>
  <c r="H88" i="22"/>
  <c r="I92" i="22" s="1"/>
  <c r="BD91" i="22"/>
  <c r="BD90" i="22"/>
  <c r="BD89" i="22"/>
  <c r="BD88" i="22"/>
  <c r="BZ91" i="22"/>
  <c r="BZ90" i="22"/>
  <c r="BZ89" i="22"/>
  <c r="BZ88" i="22"/>
  <c r="BY70" i="22"/>
  <c r="BY74" i="22" s="1"/>
  <c r="BY19" i="22" s="1"/>
  <c r="AS70" i="22"/>
  <c r="AS74" i="22" s="1"/>
  <c r="AS19" i="22" s="1"/>
  <c r="CA70" i="22"/>
  <c r="CA74" i="22" s="1"/>
  <c r="BX70" i="22"/>
  <c r="BX74" i="22" s="1"/>
  <c r="AH70" i="22"/>
  <c r="AH74" i="22" s="1"/>
  <c r="BT70" i="22"/>
  <c r="BT74" i="22" s="1"/>
  <c r="M90" i="22"/>
  <c r="M89" i="22"/>
  <c r="M88" i="22"/>
  <c r="M91" i="22"/>
  <c r="AI91" i="22"/>
  <c r="AI90" i="22"/>
  <c r="AI89" i="22"/>
  <c r="AI88" i="22"/>
  <c r="CA90" i="22"/>
  <c r="CA91" i="22"/>
  <c r="CA89" i="22"/>
  <c r="CA88" i="22"/>
  <c r="CL11" i="22"/>
  <c r="CL15" i="22" s="1"/>
  <c r="CL19" i="22" s="1"/>
  <c r="BV11" i="22"/>
  <c r="BV15" i="22" s="1"/>
  <c r="BF11" i="22"/>
  <c r="BF15" i="22" s="1"/>
  <c r="AP11" i="22"/>
  <c r="AP15" i="22" s="1"/>
  <c r="Z11" i="22"/>
  <c r="Z15" i="22" s="1"/>
  <c r="J11" i="22"/>
  <c r="J15" i="22" s="1"/>
  <c r="BP34" i="22"/>
  <c r="BP33" i="22"/>
  <c r="CN11" i="22"/>
  <c r="CN15" i="22" s="1"/>
  <c r="CN19" i="22" s="1"/>
  <c r="BX11" i="22"/>
  <c r="BX15" i="22" s="1"/>
  <c r="BH11" i="22"/>
  <c r="BH15" i="22" s="1"/>
  <c r="AR11" i="22"/>
  <c r="AR15" i="22" s="1"/>
  <c r="AB11" i="22"/>
  <c r="AB15" i="22" s="1"/>
  <c r="L11" i="22"/>
  <c r="L15" i="22" s="1"/>
  <c r="AH34" i="22"/>
  <c r="AH32" i="22"/>
  <c r="AH35" i="22"/>
  <c r="AH33" i="22"/>
  <c r="BR34" i="22"/>
  <c r="BR33" i="22"/>
  <c r="BR35" i="22"/>
  <c r="BR32" i="22"/>
  <c r="BJ34" i="22"/>
  <c r="BJ33" i="22"/>
  <c r="BJ35" i="22"/>
  <c r="BJ32" i="22"/>
  <c r="CL34" i="22"/>
  <c r="CL32" i="22"/>
  <c r="CL35" i="22"/>
  <c r="CL33" i="22"/>
  <c r="Z34" i="22"/>
  <c r="Z32" i="22"/>
  <c r="Z35" i="22"/>
  <c r="Z33" i="22"/>
  <c r="CH34" i="22"/>
  <c r="CH33" i="22"/>
  <c r="CH35" i="22"/>
  <c r="CH32" i="22"/>
  <c r="O34" i="22"/>
  <c r="O33" i="22"/>
  <c r="O35" i="22"/>
  <c r="O32" i="22"/>
  <c r="AE34" i="22"/>
  <c r="AE33" i="22"/>
  <c r="AE35" i="22"/>
  <c r="AE32" i="22"/>
  <c r="AU34" i="22"/>
  <c r="AU33" i="22"/>
  <c r="AU35" i="22"/>
  <c r="AU32" i="22"/>
  <c r="BK34" i="22"/>
  <c r="BK33" i="22"/>
  <c r="BK35" i="22"/>
  <c r="BK32" i="22"/>
  <c r="CA34" i="22"/>
  <c r="CA33" i="22"/>
  <c r="CA35" i="22"/>
  <c r="CA32" i="22"/>
  <c r="CQ34" i="22"/>
  <c r="CQ33" i="22"/>
  <c r="CQ35" i="22"/>
  <c r="CQ32" i="22"/>
  <c r="T35" i="22"/>
  <c r="T34" i="22"/>
  <c r="T32" i="22"/>
  <c r="T33" i="22"/>
  <c r="AJ35" i="22"/>
  <c r="AJ34" i="22"/>
  <c r="AJ32" i="22"/>
  <c r="AJ33" i="22"/>
  <c r="AZ35" i="22"/>
  <c r="AZ34" i="22"/>
  <c r="AZ32" i="22"/>
  <c r="AZ33" i="22"/>
  <c r="BP35" i="22"/>
  <c r="BP32" i="22"/>
  <c r="CF35" i="22"/>
  <c r="CF33" i="22"/>
  <c r="CF34" i="22"/>
  <c r="CF32" i="22"/>
  <c r="I35" i="22"/>
  <c r="I32" i="22"/>
  <c r="I34" i="22"/>
  <c r="I33" i="22"/>
  <c r="Y35" i="22"/>
  <c r="Y32" i="22"/>
  <c r="Y34" i="22"/>
  <c r="Y33" i="22"/>
  <c r="AO35" i="22"/>
  <c r="AO32" i="22"/>
  <c r="AO34" i="22"/>
  <c r="AO33" i="22"/>
  <c r="BE35" i="22"/>
  <c r="BE33" i="22"/>
  <c r="BE32" i="22"/>
  <c r="BE34" i="22"/>
  <c r="BU35" i="22"/>
  <c r="BU33" i="22"/>
  <c r="BU32" i="22"/>
  <c r="BU34" i="22"/>
  <c r="CK35" i="22"/>
  <c r="CK33" i="22"/>
  <c r="CK32" i="22"/>
  <c r="CK34" i="22"/>
  <c r="BG91" i="22"/>
  <c r="BG90" i="22"/>
  <c r="BG89" i="22"/>
  <c r="BG88" i="22"/>
  <c r="Q91" i="22"/>
  <c r="Q88" i="22"/>
  <c r="Q90" i="22"/>
  <c r="Q89" i="22"/>
  <c r="AF91" i="22"/>
  <c r="AF90" i="22"/>
  <c r="AF89" i="22"/>
  <c r="AF88" i="22"/>
  <c r="CB91" i="22"/>
  <c r="CB90" i="22"/>
  <c r="CB89" i="22"/>
  <c r="CB88" i="22"/>
  <c r="CG70" i="22"/>
  <c r="CG74" i="22" s="1"/>
  <c r="BA70" i="22"/>
  <c r="BA74" i="22" s="1"/>
  <c r="AM70" i="22"/>
  <c r="AM74" i="22" s="1"/>
  <c r="AM19" i="22" s="1"/>
  <c r="G70" i="22"/>
  <c r="G74" i="22" s="1"/>
  <c r="G19" i="22" s="1"/>
  <c r="CH70" i="22"/>
  <c r="CH74" i="22" s="1"/>
  <c r="AX70" i="22"/>
  <c r="AX74" i="22" s="1"/>
  <c r="X70" i="22"/>
  <c r="X74" i="22" s="1"/>
  <c r="BN89" i="22"/>
  <c r="BN88" i="22"/>
  <c r="BN90" i="22"/>
  <c r="BN91" i="22"/>
  <c r="Y91" i="22"/>
  <c r="Y90" i="22"/>
  <c r="Y89" i="22"/>
  <c r="Y88" i="22"/>
  <c r="BQ90" i="22"/>
  <c r="BQ89" i="22"/>
  <c r="BQ88" i="22"/>
  <c r="BQ91" i="22"/>
  <c r="CD11" i="22"/>
  <c r="CD15" i="22" s="1"/>
  <c r="BN11" i="22"/>
  <c r="BN15" i="22" s="1"/>
  <c r="R11" i="22"/>
  <c r="R15" i="22" s="1"/>
  <c r="R19" i="22" s="1"/>
  <c r="AA34" i="22"/>
  <c r="AA33" i="22"/>
  <c r="AZ11" i="22"/>
  <c r="AZ15" i="22" s="1"/>
  <c r="T11" i="22"/>
  <c r="T15" i="22" s="1"/>
  <c r="BN34" i="22"/>
  <c r="BN32" i="22"/>
  <c r="BN35" i="22"/>
  <c r="BN33" i="22"/>
  <c r="BR91" i="22"/>
  <c r="BR90" i="22"/>
  <c r="BR89" i="22"/>
  <c r="BR88" i="22"/>
  <c r="AW91" i="22"/>
  <c r="AW90" i="22"/>
  <c r="AW89" i="22"/>
  <c r="AW88" i="22"/>
  <c r="AA91" i="22"/>
  <c r="AA90" i="22"/>
  <c r="AA89" i="22"/>
  <c r="AA88" i="22"/>
  <c r="X91" i="22"/>
  <c r="X90" i="22"/>
  <c r="X89" i="22"/>
  <c r="X88" i="22"/>
  <c r="AN91" i="22"/>
  <c r="AN90" i="22"/>
  <c r="AN89" i="22"/>
  <c r="AN88" i="22"/>
  <c r="BT91" i="22"/>
  <c r="BT90" i="22"/>
  <c r="BT89" i="22"/>
  <c r="BT88" i="22"/>
  <c r="BE91" i="22"/>
  <c r="BE90" i="22"/>
  <c r="BE89" i="22"/>
  <c r="BE88" i="22"/>
  <c r="BI70" i="22"/>
  <c r="BI74" i="22" s="1"/>
  <c r="BI19" i="22" s="1"/>
  <c r="AC70" i="22"/>
  <c r="AC74" i="22" s="1"/>
  <c r="AC19" i="22" s="1"/>
  <c r="M70" i="22"/>
  <c r="M74" i="22" s="1"/>
  <c r="BK70" i="22"/>
  <c r="BK74" i="22" s="1"/>
  <c r="AU70" i="22"/>
  <c r="AU74" i="22" s="1"/>
  <c r="AU19" i="22" s="1"/>
  <c r="AE70" i="22"/>
  <c r="AE74" i="22" s="1"/>
  <c r="AE19" i="22" s="1"/>
  <c r="O70" i="22"/>
  <c r="O74" i="22" s="1"/>
  <c r="AR70" i="22"/>
  <c r="AR74" i="22" s="1"/>
  <c r="L70" i="22"/>
  <c r="L74" i="22" s="1"/>
  <c r="BN70" i="22"/>
  <c r="BN74" i="22" s="1"/>
  <c r="H70" i="22"/>
  <c r="H74" i="22" s="1"/>
  <c r="AN70" i="22"/>
  <c r="AN74" i="22" s="1"/>
  <c r="BI89" i="22"/>
  <c r="BI88" i="22"/>
  <c r="BI91" i="22"/>
  <c r="BI90" i="22"/>
  <c r="W89" i="22"/>
  <c r="W91" i="22"/>
  <c r="W90" i="22"/>
  <c r="W88" i="22"/>
  <c r="N91" i="22"/>
  <c r="N90" i="22"/>
  <c r="N89" i="22"/>
  <c r="N88" i="22"/>
  <c r="O88" i="22"/>
  <c r="O91" i="22"/>
  <c r="O89" i="22"/>
  <c r="O90" i="22"/>
  <c r="AK90" i="22"/>
  <c r="AK89" i="22"/>
  <c r="AK88" i="22"/>
  <c r="AK91" i="22"/>
  <c r="BF89" i="22"/>
  <c r="BF88" i="22"/>
  <c r="BF90" i="22"/>
  <c r="BF91" i="22"/>
  <c r="G104" i="22"/>
  <c r="BM91" i="22"/>
  <c r="BM90" i="22"/>
  <c r="BM89" i="22"/>
  <c r="BM88" i="22"/>
  <c r="AQ91" i="22"/>
  <c r="AQ90" i="22"/>
  <c r="AQ89" i="22"/>
  <c r="AQ88" i="22"/>
  <c r="V91" i="22"/>
  <c r="V90" i="22"/>
  <c r="V89" i="22"/>
  <c r="V88" i="22"/>
  <c r="L91" i="22"/>
  <c r="L90" i="22"/>
  <c r="L89" i="22"/>
  <c r="L88" i="22"/>
  <c r="AB91" i="22"/>
  <c r="AB90" i="22"/>
  <c r="AB89" i="22"/>
  <c r="AB88" i="22"/>
  <c r="AR91" i="22"/>
  <c r="AR90" i="22"/>
  <c r="AR89" i="22"/>
  <c r="AR88" i="22"/>
  <c r="BH91" i="22"/>
  <c r="BH90" i="22"/>
  <c r="BH89" i="22"/>
  <c r="BH88" i="22"/>
  <c r="BX91" i="22"/>
  <c r="BX90" i="22"/>
  <c r="BX89" i="22"/>
  <c r="BX88" i="22"/>
  <c r="BU91" i="22"/>
  <c r="BU90" i="22"/>
  <c r="BU89" i="22"/>
  <c r="BU88" i="22"/>
  <c r="CE91" i="22"/>
  <c r="CE90" i="22"/>
  <c r="CE89" i="22"/>
  <c r="CE88" i="22"/>
  <c r="BU70" i="22"/>
  <c r="BU74" i="22" s="1"/>
  <c r="BE70" i="22"/>
  <c r="BE74" i="22" s="1"/>
  <c r="AO70" i="22"/>
  <c r="AO74" i="22" s="1"/>
  <c r="Y70" i="22"/>
  <c r="Y74" i="22" s="1"/>
  <c r="I70" i="22"/>
  <c r="I74" i="22" s="1"/>
  <c r="BW70" i="22"/>
  <c r="BW74" i="22" s="1"/>
  <c r="BG70" i="22"/>
  <c r="BG74" i="22" s="1"/>
  <c r="AQ70" i="22"/>
  <c r="AQ74" i="22" s="1"/>
  <c r="AQ19" i="22" s="1"/>
  <c r="AA70" i="22"/>
  <c r="AA74" i="22" s="1"/>
  <c r="AA19" i="22" s="1"/>
  <c r="K70" i="22"/>
  <c r="K74" i="22" s="1"/>
  <c r="BP70" i="22"/>
  <c r="BP74" i="22" s="1"/>
  <c r="AJ70" i="22"/>
  <c r="AJ74" i="22" s="1"/>
  <c r="AX89" i="22"/>
  <c r="AX88" i="22"/>
  <c r="AX91" i="22"/>
  <c r="AX90" i="22"/>
  <c r="AC90" i="22"/>
  <c r="AC89" i="22"/>
  <c r="AC88" i="22"/>
  <c r="AC91" i="22"/>
  <c r="CH90" i="22"/>
  <c r="CH89" i="22"/>
  <c r="CH88" i="22"/>
  <c r="CH91" i="22"/>
  <c r="BF70" i="22"/>
  <c r="BF74" i="22" s="1"/>
  <c r="Z70" i="22"/>
  <c r="Z74" i="22" s="1"/>
  <c r="P70" i="22"/>
  <c r="P74" i="22" s="1"/>
  <c r="AV70" i="22"/>
  <c r="AV74" i="22" s="1"/>
  <c r="CB70" i="22"/>
  <c r="CB74" i="22" s="1"/>
  <c r="AH90" i="22"/>
  <c r="AH89" i="22"/>
  <c r="AH88" i="22"/>
  <c r="AH91" i="22"/>
  <c r="CD89" i="22"/>
  <c r="CD88" i="22"/>
  <c r="CD91" i="22"/>
  <c r="CD90" i="22"/>
  <c r="AS89" i="22"/>
  <c r="AS88" i="22"/>
  <c r="AS90" i="22"/>
  <c r="AS91" i="22"/>
  <c r="S91" i="22"/>
  <c r="S90" i="22"/>
  <c r="S89" i="22"/>
  <c r="S88" i="22"/>
  <c r="AO91" i="22"/>
  <c r="AO90" i="22"/>
  <c r="AO89" i="22"/>
  <c r="AO88" i="22"/>
  <c r="U91" i="22"/>
  <c r="U90" i="22"/>
  <c r="U89" i="22"/>
  <c r="U88" i="22"/>
  <c r="AP89" i="22"/>
  <c r="AP88" i="22"/>
  <c r="AP91" i="22"/>
  <c r="AP90" i="22"/>
  <c r="BK91" i="22"/>
  <c r="BK90" i="22"/>
  <c r="BK88" i="22"/>
  <c r="BK89" i="22"/>
  <c r="CG91" i="22"/>
  <c r="CG89" i="22"/>
  <c r="CG88" i="22"/>
  <c r="CG90" i="22"/>
  <c r="CH11" i="22"/>
  <c r="CH15" i="22" s="1"/>
  <c r="CH19" i="22" s="1"/>
  <c r="BR11" i="22"/>
  <c r="BR15" i="22" s="1"/>
  <c r="BB11" i="22"/>
  <c r="BB15" i="22" s="1"/>
  <c r="BB19" i="22" s="1"/>
  <c r="AL11" i="22"/>
  <c r="AL15" i="22" s="1"/>
  <c r="AL19" i="22" s="1"/>
  <c r="V11" i="22"/>
  <c r="V15" i="22" s="1"/>
  <c r="V19" i="22" s="1"/>
  <c r="AG34" i="22"/>
  <c r="AG33" i="22"/>
  <c r="BF34" i="22"/>
  <c r="BF33" i="22"/>
  <c r="CJ11" i="22"/>
  <c r="CJ15" i="22" s="1"/>
  <c r="CJ19" i="22" s="1"/>
  <c r="BT11" i="22"/>
  <c r="BT15" i="22" s="1"/>
  <c r="BD11" i="22"/>
  <c r="BD15" i="22" s="1"/>
  <c r="AN11" i="22"/>
  <c r="AN15" i="22" s="1"/>
  <c r="X11" i="22"/>
  <c r="X15" i="22" s="1"/>
  <c r="H11" i="22"/>
  <c r="H15" i="22" s="1"/>
  <c r="CD34" i="22"/>
  <c r="CD32" i="22"/>
  <c r="CD35" i="22"/>
  <c r="CD33" i="22"/>
  <c r="R34" i="22"/>
  <c r="R35" i="22"/>
  <c r="R33" i="22"/>
  <c r="R32" i="22"/>
  <c r="V34" i="22"/>
  <c r="V33" i="22"/>
  <c r="V32" i="22"/>
  <c r="V35" i="22"/>
  <c r="AT34" i="22"/>
  <c r="AT33" i="22"/>
  <c r="AT35" i="22"/>
  <c r="AT32" i="22"/>
  <c r="BV34" i="22"/>
  <c r="BV32" i="22"/>
  <c r="BV35" i="22"/>
  <c r="BV33" i="22"/>
  <c r="J34" i="22"/>
  <c r="J35" i="22"/>
  <c r="J33" i="22"/>
  <c r="J32" i="22"/>
  <c r="BB34" i="22"/>
  <c r="BB33" i="22"/>
  <c r="BB35" i="22"/>
  <c r="BB32" i="22"/>
  <c r="S34" i="22"/>
  <c r="S35" i="22"/>
  <c r="S33" i="22"/>
  <c r="S32" i="22"/>
  <c r="AI34" i="22"/>
  <c r="AI35" i="22"/>
  <c r="AI33" i="22"/>
  <c r="AI32" i="22"/>
  <c r="AY34" i="22"/>
  <c r="AY35" i="22"/>
  <c r="AY33" i="22"/>
  <c r="AY32" i="22"/>
  <c r="BO34" i="22"/>
  <c r="BO35" i="22"/>
  <c r="BO33" i="22"/>
  <c r="BO32" i="22"/>
  <c r="CE34" i="22"/>
  <c r="CE35" i="22"/>
  <c r="CE33" i="22"/>
  <c r="CE32" i="22"/>
  <c r="H35" i="22"/>
  <c r="H33" i="22"/>
  <c r="H32" i="22"/>
  <c r="H34" i="22"/>
  <c r="X35" i="22"/>
  <c r="X32" i="22"/>
  <c r="X34" i="22"/>
  <c r="X33" i="22"/>
  <c r="AN35" i="22"/>
  <c r="AN32" i="22"/>
  <c r="BD35" i="22"/>
  <c r="BD33" i="22"/>
  <c r="BD32" i="22"/>
  <c r="BD34" i="22"/>
  <c r="BT35" i="22"/>
  <c r="BT33" i="22"/>
  <c r="BT32" i="22"/>
  <c r="BT34" i="22"/>
  <c r="CJ35" i="22"/>
  <c r="CJ33" i="22"/>
  <c r="CJ32" i="22"/>
  <c r="CJ34" i="22"/>
  <c r="M35" i="22"/>
  <c r="M34" i="22"/>
  <c r="M32" i="22"/>
  <c r="M33" i="22"/>
  <c r="AC35" i="22"/>
  <c r="AC34" i="22"/>
  <c r="AC32" i="22"/>
  <c r="AC33" i="22"/>
  <c r="AS35" i="22"/>
  <c r="AS34" i="22"/>
  <c r="AS32" i="22"/>
  <c r="AS33" i="22"/>
  <c r="BI35" i="22"/>
  <c r="BI33" i="22"/>
  <c r="BI34" i="22"/>
  <c r="BI32" i="22"/>
  <c r="BY35" i="22"/>
  <c r="BY33" i="22"/>
  <c r="BY34" i="22"/>
  <c r="BY32" i="22"/>
  <c r="CO35" i="22"/>
  <c r="CO33" i="22"/>
  <c r="CO34" i="22"/>
  <c r="CO32" i="22"/>
  <c r="AY19" i="22" l="1"/>
  <c r="BR19" i="22"/>
  <c r="CD19" i="22"/>
  <c r="K94" i="22"/>
  <c r="L94" i="22" s="1"/>
  <c r="M94" i="22" s="1"/>
  <c r="N94" i="22" s="1"/>
  <c r="O94" i="22" s="1"/>
  <c r="P94" i="22" s="1"/>
  <c r="Q94" i="22" s="1"/>
  <c r="R94" i="22" s="1"/>
  <c r="S94" i="22" s="1"/>
  <c r="T94" i="22" s="1"/>
  <c r="U94" i="22" s="1"/>
  <c r="V94" i="22" s="1"/>
  <c r="W94" i="22" s="1"/>
  <c r="X94" i="22" s="1"/>
  <c r="Y94" i="22" s="1"/>
  <c r="Z94" i="22" s="1"/>
  <c r="AA94" i="22" s="1"/>
  <c r="AB94" i="22" s="1"/>
  <c r="AC94" i="22" s="1"/>
  <c r="AD94" i="22" s="1"/>
  <c r="AE94" i="22" s="1"/>
  <c r="AF94" i="22" s="1"/>
  <c r="AG94" i="22" s="1"/>
  <c r="AH94" i="22" s="1"/>
  <c r="AI94" i="22" s="1"/>
  <c r="AJ94" i="22" s="1"/>
  <c r="AK94" i="22" s="1"/>
  <c r="AL94" i="22" s="1"/>
  <c r="AM94" i="22" s="1"/>
  <c r="AN94" i="22" s="1"/>
  <c r="AO94" i="22" s="1"/>
  <c r="AP94" i="22" s="1"/>
  <c r="AQ94" i="22" s="1"/>
  <c r="AR94" i="22" s="1"/>
  <c r="AS94" i="22" s="1"/>
  <c r="AT94" i="22" s="1"/>
  <c r="AU94" i="22" s="1"/>
  <c r="AV94" i="22" s="1"/>
  <c r="AW94" i="22" s="1"/>
  <c r="AX94" i="22" s="1"/>
  <c r="AY94" i="22" s="1"/>
  <c r="AZ94" i="22" s="1"/>
  <c r="BA94" i="22" s="1"/>
  <c r="BB94" i="22" s="1"/>
  <c r="BC94" i="22" s="1"/>
  <c r="BD94" i="22" s="1"/>
  <c r="BE94" i="22" s="1"/>
  <c r="BF94" i="22" s="1"/>
  <c r="BG94" i="22" s="1"/>
  <c r="BH94" i="22" s="1"/>
  <c r="BI94" i="22" s="1"/>
  <c r="BJ94" i="22" s="1"/>
  <c r="BK94" i="22" s="1"/>
  <c r="BL94" i="22" s="1"/>
  <c r="BM94" i="22" s="1"/>
  <c r="BN94" i="22" s="1"/>
  <c r="BO94" i="22" s="1"/>
  <c r="BP94" i="22" s="1"/>
  <c r="BQ94" i="22" s="1"/>
  <c r="BR94" i="22" s="1"/>
  <c r="BS94" i="22" s="1"/>
  <c r="BT94" i="22" s="1"/>
  <c r="BU94" i="22" s="1"/>
  <c r="BV94" i="22" s="1"/>
  <c r="BW94" i="22" s="1"/>
  <c r="BX94" i="22" s="1"/>
  <c r="BY94" i="22" s="1"/>
  <c r="BZ94" i="22" s="1"/>
  <c r="CA94" i="22" s="1"/>
  <c r="CB94" i="22" s="1"/>
  <c r="CC94" i="22" s="1"/>
  <c r="CD94" i="22" s="1"/>
  <c r="CE94" i="22" s="1"/>
  <c r="CF94" i="22" s="1"/>
  <c r="CG94" i="22" s="1"/>
  <c r="CH94" i="22" s="1"/>
  <c r="BZ19" i="22"/>
  <c r="AI19" i="22"/>
  <c r="BM19" i="22"/>
  <c r="G54" i="22"/>
  <c r="B6" i="22" s="1"/>
  <c r="S19" i="22"/>
  <c r="O19" i="22"/>
  <c r="W19" i="22"/>
  <c r="BO19" i="22"/>
  <c r="M19" i="22"/>
  <c r="CA19" i="22"/>
  <c r="BS19" i="22"/>
  <c r="BG19" i="22"/>
  <c r="BK19" i="22"/>
  <c r="Z19" i="22"/>
  <c r="BV19" i="22"/>
  <c r="AV19" i="22"/>
  <c r="BT19" i="22"/>
  <c r="BW19" i="22"/>
  <c r="BH19" i="22"/>
  <c r="BL19" i="22"/>
  <c r="CB19" i="22"/>
  <c r="BX19" i="22"/>
  <c r="P19" i="22"/>
  <c r="J19" i="22"/>
  <c r="K93" i="22"/>
  <c r="L93" i="22" s="1"/>
  <c r="M93" i="22" s="1"/>
  <c r="N93" i="22" s="1"/>
  <c r="O93" i="22" s="1"/>
  <c r="P93" i="22" s="1"/>
  <c r="Q93" i="22" s="1"/>
  <c r="R93" i="22" s="1"/>
  <c r="S93" i="22" s="1"/>
  <c r="T93" i="22" s="1"/>
  <c r="U93" i="22" s="1"/>
  <c r="V93" i="22" s="1"/>
  <c r="W93" i="22" s="1"/>
  <c r="X93" i="22" s="1"/>
  <c r="Y93" i="22" s="1"/>
  <c r="Z93" i="22" s="1"/>
  <c r="AA93" i="22" s="1"/>
  <c r="AB93" i="22" s="1"/>
  <c r="AC93" i="22" s="1"/>
  <c r="AD93" i="22" s="1"/>
  <c r="AE93" i="22" s="1"/>
  <c r="AF93" i="22" s="1"/>
  <c r="AG93" i="22" s="1"/>
  <c r="AH93" i="22" s="1"/>
  <c r="AI93" i="22" s="1"/>
  <c r="AJ93" i="22" s="1"/>
  <c r="AK93" i="22" s="1"/>
  <c r="AL93" i="22" s="1"/>
  <c r="AM93" i="22" s="1"/>
  <c r="AN93" i="22" s="1"/>
  <c r="AO93" i="22" s="1"/>
  <c r="AP93" i="22" s="1"/>
  <c r="AQ93" i="22" s="1"/>
  <c r="AR93" i="22" s="1"/>
  <c r="AS93" i="22" s="1"/>
  <c r="AT93" i="22" s="1"/>
  <c r="AU93" i="22" s="1"/>
  <c r="AV93" i="22" s="1"/>
  <c r="AW93" i="22" s="1"/>
  <c r="AX93" i="22" s="1"/>
  <c r="AY93" i="22" s="1"/>
  <c r="AZ93" i="22" s="1"/>
  <c r="BA93" i="22" s="1"/>
  <c r="BB93" i="22" s="1"/>
  <c r="BC93" i="22" s="1"/>
  <c r="BD93" i="22" s="1"/>
  <c r="BE93" i="22" s="1"/>
  <c r="BF93" i="22" s="1"/>
  <c r="BG93" i="22" s="1"/>
  <c r="BH93" i="22" s="1"/>
  <c r="BI93" i="22" s="1"/>
  <c r="BJ93" i="22" s="1"/>
  <c r="BK93" i="22" s="1"/>
  <c r="BL93" i="22" s="1"/>
  <c r="BM93" i="22" s="1"/>
  <c r="BN93" i="22" s="1"/>
  <c r="BO93" i="22" s="1"/>
  <c r="BP93" i="22" s="1"/>
  <c r="BQ93" i="22" s="1"/>
  <c r="BR93" i="22" s="1"/>
  <c r="BS93" i="22" s="1"/>
  <c r="BT93" i="22" s="1"/>
  <c r="BU93" i="22" s="1"/>
  <c r="BV93" i="22" s="1"/>
  <c r="BW93" i="22" s="1"/>
  <c r="BX93" i="22" s="1"/>
  <c r="BY93" i="22" s="1"/>
  <c r="BZ93" i="22" s="1"/>
  <c r="CA93" i="22" s="1"/>
  <c r="CB93" i="22" s="1"/>
  <c r="CC93" i="22" s="1"/>
  <c r="CD93" i="22" s="1"/>
  <c r="CE93" i="22" s="1"/>
  <c r="CF93" i="22" s="1"/>
  <c r="CG93" i="22" s="1"/>
  <c r="CH93" i="22" s="1"/>
  <c r="BP19" i="22"/>
  <c r="AF19" i="22"/>
  <c r="BA19" i="22"/>
  <c r="Q19" i="22"/>
  <c r="CC19" i="22"/>
  <c r="K19" i="22"/>
  <c r="AO19" i="22"/>
  <c r="BE19" i="22"/>
  <c r="CG19" i="22"/>
  <c r="U19" i="22"/>
  <c r="I19" i="22"/>
  <c r="BU19" i="22"/>
  <c r="I38" i="22"/>
  <c r="J38" i="22" s="1"/>
  <c r="K38" i="22" s="1"/>
  <c r="L38" i="22" s="1"/>
  <c r="M38" i="22" s="1"/>
  <c r="N38" i="22" s="1"/>
  <c r="O38" i="22" s="1"/>
  <c r="P38" i="22" s="1"/>
  <c r="Q38" i="22" s="1"/>
  <c r="R38" i="22" s="1"/>
  <c r="S38" i="22" s="1"/>
  <c r="T38" i="22" s="1"/>
  <c r="U38" i="22" s="1"/>
  <c r="V38" i="22" s="1"/>
  <c r="W38" i="22" s="1"/>
  <c r="X38" i="22" s="1"/>
  <c r="Y38" i="22" s="1"/>
  <c r="Z38" i="22" s="1"/>
  <c r="AA38" i="22" s="1"/>
  <c r="AB38" i="22" s="1"/>
  <c r="AC38" i="22" s="1"/>
  <c r="AD38" i="22" s="1"/>
  <c r="AE38" i="22" s="1"/>
  <c r="AF38" i="22" s="1"/>
  <c r="AG38" i="22" s="1"/>
  <c r="AH38" i="22" s="1"/>
  <c r="AI38" i="22" s="1"/>
  <c r="AJ38" i="22" s="1"/>
  <c r="AK38" i="22" s="1"/>
  <c r="AL38" i="22" s="1"/>
  <c r="AM38" i="22" s="1"/>
  <c r="AN38" i="22" s="1"/>
  <c r="AO38" i="22" s="1"/>
  <c r="AP38" i="22" s="1"/>
  <c r="AQ38" i="22" s="1"/>
  <c r="AR38" i="22" s="1"/>
  <c r="AS38" i="22" s="1"/>
  <c r="AT38" i="22" s="1"/>
  <c r="AU38" i="22" s="1"/>
  <c r="AV38" i="22" s="1"/>
  <c r="AW38" i="22" s="1"/>
  <c r="AX38" i="22" s="1"/>
  <c r="AY38" i="22" s="1"/>
  <c r="AZ38" i="22" s="1"/>
  <c r="BA38" i="22" s="1"/>
  <c r="BB38" i="22" s="1"/>
  <c r="BC38" i="22" s="1"/>
  <c r="BD38" i="22" s="1"/>
  <c r="BE38" i="22" s="1"/>
  <c r="BF38" i="22" s="1"/>
  <c r="BG38" i="22" s="1"/>
  <c r="BH38" i="22" s="1"/>
  <c r="BI38" i="22" s="1"/>
  <c r="BJ38" i="22" s="1"/>
  <c r="BK38" i="22" s="1"/>
  <c r="BL38" i="22" s="1"/>
  <c r="BM38" i="22" s="1"/>
  <c r="BN38" i="22" s="1"/>
  <c r="BO38" i="22" s="1"/>
  <c r="BP38" i="22" s="1"/>
  <c r="BQ38" i="22" s="1"/>
  <c r="BR38" i="22" s="1"/>
  <c r="BS38" i="22" s="1"/>
  <c r="BT38" i="22" s="1"/>
  <c r="BU38" i="22" s="1"/>
  <c r="BV38" i="22" s="1"/>
  <c r="BW38" i="22" s="1"/>
  <c r="BX38" i="22" s="1"/>
  <c r="BY38" i="22" s="1"/>
  <c r="BZ38" i="22" s="1"/>
  <c r="CA38" i="22" s="1"/>
  <c r="CB38" i="22" s="1"/>
  <c r="CC38" i="22" s="1"/>
  <c r="CD38" i="22" s="1"/>
  <c r="CE38" i="22" s="1"/>
  <c r="CF38" i="22" s="1"/>
  <c r="CG38" i="22" s="1"/>
  <c r="CH38" i="22" s="1"/>
  <c r="CI38" i="22" s="1"/>
  <c r="CJ38" i="22" s="1"/>
  <c r="CK38" i="22" s="1"/>
  <c r="CL38" i="22" s="1"/>
  <c r="CM38" i="22" s="1"/>
  <c r="CN38" i="22" s="1"/>
  <c r="CO38" i="22" s="1"/>
  <c r="CP38" i="22" s="1"/>
  <c r="CQ38" i="22" s="1"/>
  <c r="CR38" i="22" s="1"/>
  <c r="AK19" i="22"/>
  <c r="Y19" i="22"/>
  <c r="BQ19" i="22"/>
  <c r="AX19" i="22"/>
  <c r="G17" i="22"/>
  <c r="BN19" i="22"/>
  <c r="I96" i="22"/>
  <c r="I97" i="22" s="1"/>
  <c r="J92" i="22"/>
  <c r="AN19" i="22"/>
  <c r="CF19" i="22"/>
  <c r="H40" i="22"/>
  <c r="H41" i="22" s="1"/>
  <c r="I36" i="22"/>
  <c r="AB19" i="22"/>
  <c r="BD19" i="22"/>
  <c r="AH19" i="22"/>
  <c r="AJ19" i="22"/>
  <c r="G16" i="22"/>
  <c r="H19" i="22"/>
  <c r="AZ19" i="22"/>
  <c r="BF19" i="22"/>
  <c r="X19" i="22"/>
  <c r="T19" i="22"/>
  <c r="L19" i="22"/>
  <c r="AR19" i="22"/>
  <c r="AP19" i="22"/>
  <c r="I37" i="22"/>
  <c r="J37" i="22" s="1"/>
  <c r="K37" i="22" s="1"/>
  <c r="L37" i="22" s="1"/>
  <c r="M37" i="22" s="1"/>
  <c r="N37" i="22" s="1"/>
  <c r="O37" i="22" s="1"/>
  <c r="P37" i="22" s="1"/>
  <c r="Q37" i="22" s="1"/>
  <c r="R37" i="22" s="1"/>
  <c r="S37" i="22" s="1"/>
  <c r="T37" i="22" s="1"/>
  <c r="U37" i="22" s="1"/>
  <c r="V37" i="22" s="1"/>
  <c r="W37" i="22" s="1"/>
  <c r="X37" i="22" s="1"/>
  <c r="Y37" i="22" s="1"/>
  <c r="Z37" i="22" s="1"/>
  <c r="AA37" i="22" s="1"/>
  <c r="AB37" i="22" s="1"/>
  <c r="AC37" i="22" s="1"/>
  <c r="AD37" i="22" s="1"/>
  <c r="AE37" i="22" s="1"/>
  <c r="AF37" i="22" s="1"/>
  <c r="AG37" i="22" s="1"/>
  <c r="AH37" i="22" s="1"/>
  <c r="AI37" i="22" s="1"/>
  <c r="AJ37" i="22" s="1"/>
  <c r="AK37" i="22" s="1"/>
  <c r="AL37" i="22" s="1"/>
  <c r="AM37" i="22" s="1"/>
  <c r="AN37" i="22" s="1"/>
  <c r="AO37" i="22" s="1"/>
  <c r="AP37" i="22" s="1"/>
  <c r="AQ37" i="22" s="1"/>
  <c r="AR37" i="22" s="1"/>
  <c r="AS37" i="22" s="1"/>
  <c r="AT37" i="22" s="1"/>
  <c r="AU37" i="22" s="1"/>
  <c r="AV37" i="22" s="1"/>
  <c r="AW37" i="22" s="1"/>
  <c r="AX37" i="22" s="1"/>
  <c r="AY37" i="22" s="1"/>
  <c r="AZ37" i="22" s="1"/>
  <c r="BA37" i="22" s="1"/>
  <c r="BB37" i="22" s="1"/>
  <c r="BC37" i="22" s="1"/>
  <c r="BD37" i="22" s="1"/>
  <c r="BE37" i="22" s="1"/>
  <c r="BF37" i="22" s="1"/>
  <c r="BG37" i="22" s="1"/>
  <c r="BH37" i="22" s="1"/>
  <c r="BI37" i="22" s="1"/>
  <c r="BJ37" i="22" s="1"/>
  <c r="BK37" i="22" s="1"/>
  <c r="BL37" i="22" s="1"/>
  <c r="BM37" i="22" s="1"/>
  <c r="BN37" i="22" s="1"/>
  <c r="BO37" i="22" s="1"/>
  <c r="BP37" i="22" s="1"/>
  <c r="BQ37" i="22" s="1"/>
  <c r="BR37" i="22" s="1"/>
  <c r="BS37" i="22" s="1"/>
  <c r="BT37" i="22" s="1"/>
  <c r="BU37" i="22" s="1"/>
  <c r="BV37" i="22" s="1"/>
  <c r="BW37" i="22" s="1"/>
  <c r="BX37" i="22" s="1"/>
  <c r="BY37" i="22" s="1"/>
  <c r="BZ37" i="22" s="1"/>
  <c r="CA37" i="22" s="1"/>
  <c r="CB37" i="22" s="1"/>
  <c r="CC37" i="22" s="1"/>
  <c r="CD37" i="22" s="1"/>
  <c r="CE37" i="22" s="1"/>
  <c r="CF37" i="22" s="1"/>
  <c r="CG37" i="22" s="1"/>
  <c r="CH37" i="22" s="1"/>
  <c r="CI37" i="22" s="1"/>
  <c r="CJ37" i="22" s="1"/>
  <c r="CK37" i="22" s="1"/>
  <c r="CL37" i="22" s="1"/>
  <c r="CM37" i="22" s="1"/>
  <c r="CN37" i="22" s="1"/>
  <c r="CO37" i="22" s="1"/>
  <c r="CP37" i="22" s="1"/>
  <c r="CQ37" i="22" s="1"/>
  <c r="CR37" i="22" s="1"/>
  <c r="G18" i="22" l="1"/>
  <c r="B4" i="22" s="1"/>
  <c r="I40" i="22"/>
  <c r="I41" i="22" s="1"/>
  <c r="I43" i="22" s="1"/>
  <c r="J36" i="22"/>
  <c r="H43" i="22"/>
  <c r="J96" i="22"/>
  <c r="J97" i="22" s="1"/>
  <c r="K92" i="22"/>
  <c r="L92" i="22" l="1"/>
  <c r="K96" i="22"/>
  <c r="K97" i="22" s="1"/>
  <c r="K36" i="22"/>
  <c r="J40" i="22"/>
  <c r="J41" i="22" s="1"/>
  <c r="J43" i="22" s="1"/>
  <c r="K40" i="22" l="1"/>
  <c r="K41" i="22" s="1"/>
  <c r="L36" i="22"/>
  <c r="L96" i="22"/>
  <c r="L97" i="22" s="1"/>
  <c r="M92" i="22"/>
  <c r="M96" i="22" l="1"/>
  <c r="M97" i="22" s="1"/>
  <c r="N92" i="22"/>
  <c r="L40" i="22"/>
  <c r="L41" i="22" s="1"/>
  <c r="L43" i="22" s="1"/>
  <c r="M36" i="22"/>
  <c r="K43" i="22"/>
  <c r="M40" i="22" l="1"/>
  <c r="M41" i="22" s="1"/>
  <c r="M43" i="22" s="1"/>
  <c r="N36" i="22"/>
  <c r="N96" i="22"/>
  <c r="N97" i="22" s="1"/>
  <c r="O92" i="22"/>
  <c r="N40" i="22" l="1"/>
  <c r="N41" i="22" s="1"/>
  <c r="N43" i="22" s="1"/>
  <c r="O36" i="22"/>
  <c r="O96" i="22"/>
  <c r="O97" i="22" s="1"/>
  <c r="P92" i="22"/>
  <c r="P96" i="22" l="1"/>
  <c r="P97" i="22" s="1"/>
  <c r="Q92" i="22"/>
  <c r="O40" i="22"/>
  <c r="O41" i="22" s="1"/>
  <c r="O43" i="22" s="1"/>
  <c r="P36" i="22"/>
  <c r="P40" i="22" l="1"/>
  <c r="P41" i="22" s="1"/>
  <c r="P43" i="22" s="1"/>
  <c r="Q36" i="22"/>
  <c r="Q96" i="22"/>
  <c r="Q97" i="22" s="1"/>
  <c r="R92" i="22"/>
  <c r="R96" i="22" l="1"/>
  <c r="R97" i="22" s="1"/>
  <c r="S92" i="22"/>
  <c r="R36" i="22"/>
  <c r="Q40" i="22"/>
  <c r="Q41" i="22" s="1"/>
  <c r="Q43" i="22" s="1"/>
  <c r="S36" i="22" l="1"/>
  <c r="R40" i="22"/>
  <c r="R41" i="22" s="1"/>
  <c r="R43" i="22" s="1"/>
  <c r="S96" i="22"/>
  <c r="S97" i="22" s="1"/>
  <c r="T92" i="22"/>
  <c r="T96" i="22" l="1"/>
  <c r="T97" i="22" s="1"/>
  <c r="U92" i="22"/>
  <c r="S40" i="22"/>
  <c r="S41" i="22" s="1"/>
  <c r="S43" i="22" s="1"/>
  <c r="T36" i="22"/>
  <c r="T40" i="22" l="1"/>
  <c r="T41" i="22" s="1"/>
  <c r="T43" i="22" s="1"/>
  <c r="U36" i="22"/>
  <c r="U96" i="22"/>
  <c r="U97" i="22" s="1"/>
  <c r="V92" i="22"/>
  <c r="V96" i="22" l="1"/>
  <c r="V97" i="22" s="1"/>
  <c r="W92" i="22"/>
  <c r="V36" i="22"/>
  <c r="U40" i="22"/>
  <c r="U41" i="22" s="1"/>
  <c r="U43" i="22" s="1"/>
  <c r="W36" i="22" l="1"/>
  <c r="V40" i="22"/>
  <c r="V41" i="22" s="1"/>
  <c r="V43" i="22" s="1"/>
  <c r="X92" i="22"/>
  <c r="W96" i="22"/>
  <c r="W97" i="22" s="1"/>
  <c r="X96" i="22" l="1"/>
  <c r="X97" i="22" s="1"/>
  <c r="Y92" i="22"/>
  <c r="W40" i="22"/>
  <c r="W41" i="22" s="1"/>
  <c r="W43" i="22" s="1"/>
  <c r="X36" i="22"/>
  <c r="Y96" i="22" l="1"/>
  <c r="Y97" i="22" s="1"/>
  <c r="Z92" i="22"/>
  <c r="X40" i="22"/>
  <c r="X41" i="22" s="1"/>
  <c r="X43" i="22" s="1"/>
  <c r="Y36" i="22"/>
  <c r="Y40" i="22" l="1"/>
  <c r="Y41" i="22" s="1"/>
  <c r="Y43" i="22" s="1"/>
  <c r="Z36" i="22"/>
  <c r="Z96" i="22"/>
  <c r="Z97" i="22" s="1"/>
  <c r="AA92" i="22"/>
  <c r="AA36" i="22" l="1"/>
  <c r="Z40" i="22"/>
  <c r="Z41" i="22" s="1"/>
  <c r="Z43" i="22" s="1"/>
  <c r="AB92" i="22"/>
  <c r="AA96" i="22"/>
  <c r="AA97" i="22" s="1"/>
  <c r="AB96" i="22" l="1"/>
  <c r="AB97" i="22" s="1"/>
  <c r="AC92" i="22"/>
  <c r="AA40" i="22"/>
  <c r="AA41" i="22" s="1"/>
  <c r="AA43" i="22" s="1"/>
  <c r="AB36" i="22"/>
  <c r="AC96" i="22" l="1"/>
  <c r="AC97" i="22" s="1"/>
  <c r="AD92" i="22"/>
  <c r="AB40" i="22"/>
  <c r="AB41" i="22" s="1"/>
  <c r="AB43" i="22" s="1"/>
  <c r="AC36" i="22"/>
  <c r="AC40" i="22" l="1"/>
  <c r="AC41" i="22" s="1"/>
  <c r="AC43" i="22" s="1"/>
  <c r="AD36" i="22"/>
  <c r="AD96" i="22"/>
  <c r="AD97" i="22" s="1"/>
  <c r="AE92" i="22"/>
  <c r="AD40" i="22" l="1"/>
  <c r="AD41" i="22" s="1"/>
  <c r="AD43" i="22" s="1"/>
  <c r="AE36" i="22"/>
  <c r="AE96" i="22"/>
  <c r="AE97" i="22" s="1"/>
  <c r="AF92" i="22"/>
  <c r="AF96" i="22" l="1"/>
  <c r="AF97" i="22" s="1"/>
  <c r="AG92" i="22"/>
  <c r="AE40" i="22"/>
  <c r="AE41" i="22" s="1"/>
  <c r="AE43" i="22" s="1"/>
  <c r="AF36" i="22"/>
  <c r="AG96" i="22" l="1"/>
  <c r="AG97" i="22" s="1"/>
  <c r="AH92" i="22"/>
  <c r="AF40" i="22"/>
  <c r="AF41" i="22" s="1"/>
  <c r="AF43" i="22" s="1"/>
  <c r="AG36" i="22"/>
  <c r="AH36" i="22" l="1"/>
  <c r="AG40" i="22"/>
  <c r="AG41" i="22" s="1"/>
  <c r="AG43" i="22" s="1"/>
  <c r="AH96" i="22"/>
  <c r="AH97" i="22" s="1"/>
  <c r="AI92" i="22"/>
  <c r="AI96" i="22" l="1"/>
  <c r="AI97" i="22" s="1"/>
  <c r="AJ92" i="22"/>
  <c r="AI36" i="22"/>
  <c r="AH40" i="22"/>
  <c r="AH41" i="22" s="1"/>
  <c r="AH43" i="22" s="1"/>
  <c r="AI40" i="22" l="1"/>
  <c r="AI41" i="22" s="1"/>
  <c r="AI43" i="22" s="1"/>
  <c r="AJ36" i="22"/>
  <c r="AJ96" i="22"/>
  <c r="AJ97" i="22" s="1"/>
  <c r="AK92" i="22"/>
  <c r="AJ40" i="22" l="1"/>
  <c r="AJ41" i="22" s="1"/>
  <c r="AJ43" i="22" s="1"/>
  <c r="G44" i="22" s="1"/>
  <c r="AK36" i="22"/>
  <c r="AK96" i="22"/>
  <c r="AK97" i="22" s="1"/>
  <c r="AL92" i="22"/>
  <c r="AL96" i="22" l="1"/>
  <c r="AL97" i="22" s="1"/>
  <c r="AM92" i="22"/>
  <c r="AL36" i="22"/>
  <c r="AK40" i="22"/>
  <c r="AK41" i="22" s="1"/>
  <c r="AK43" i="22" s="1"/>
  <c r="AM36" i="22" l="1"/>
  <c r="AL40" i="22"/>
  <c r="AL41" i="22" s="1"/>
  <c r="AL43" i="22" s="1"/>
  <c r="AN92" i="22"/>
  <c r="AM96" i="22"/>
  <c r="AM97" i="22" s="1"/>
  <c r="AN96" i="22" l="1"/>
  <c r="AN97" i="22" s="1"/>
  <c r="AO92" i="22"/>
  <c r="AM40" i="22"/>
  <c r="AM41" i="22" s="1"/>
  <c r="AM43" i="22" s="1"/>
  <c r="AN36" i="22"/>
  <c r="AO96" i="22" l="1"/>
  <c r="AO97" i="22" s="1"/>
  <c r="AP92" i="22"/>
  <c r="AN40" i="22"/>
  <c r="AN41" i="22" s="1"/>
  <c r="AN43" i="22" s="1"/>
  <c r="AO36" i="22"/>
  <c r="AO40" i="22" l="1"/>
  <c r="AO41" i="22" s="1"/>
  <c r="AO43" i="22" s="1"/>
  <c r="AP36" i="22"/>
  <c r="AP96" i="22"/>
  <c r="AP97" i="22" s="1"/>
  <c r="AQ92" i="22"/>
  <c r="AQ36" i="22" l="1"/>
  <c r="AP40" i="22"/>
  <c r="AP41" i="22" s="1"/>
  <c r="AP43" i="22" s="1"/>
  <c r="AR92" i="22"/>
  <c r="AQ96" i="22"/>
  <c r="AQ97" i="22" s="1"/>
  <c r="AR96" i="22" l="1"/>
  <c r="AR97" i="22" s="1"/>
  <c r="AS92" i="22"/>
  <c r="AQ40" i="22"/>
  <c r="AQ41" i="22" s="1"/>
  <c r="AQ43" i="22" s="1"/>
  <c r="AR36" i="22"/>
  <c r="AS96" i="22" l="1"/>
  <c r="AS97" i="22" s="1"/>
  <c r="AT92" i="22"/>
  <c r="AR40" i="22"/>
  <c r="AR41" i="22" s="1"/>
  <c r="AR43" i="22" s="1"/>
  <c r="AS36" i="22"/>
  <c r="AS40" i="22" l="1"/>
  <c r="AS41" i="22" s="1"/>
  <c r="AS43" i="22" s="1"/>
  <c r="AT36" i="22"/>
  <c r="AT96" i="22"/>
  <c r="AT97" i="22" s="1"/>
  <c r="AU92" i="22"/>
  <c r="AT40" i="22" l="1"/>
  <c r="AT41" i="22" s="1"/>
  <c r="AT43" i="22" s="1"/>
  <c r="AU36" i="22"/>
  <c r="AU96" i="22"/>
  <c r="AU97" i="22" s="1"/>
  <c r="AV92" i="22"/>
  <c r="AV96" i="22" l="1"/>
  <c r="AV97" i="22" s="1"/>
  <c r="AW92" i="22"/>
  <c r="AU40" i="22"/>
  <c r="AU41" i="22" s="1"/>
  <c r="AU43" i="22" s="1"/>
  <c r="AV36" i="22"/>
  <c r="AW96" i="22" l="1"/>
  <c r="AW97" i="22" s="1"/>
  <c r="AX92" i="22"/>
  <c r="AV40" i="22"/>
  <c r="AV41" i="22" s="1"/>
  <c r="AV43" i="22" s="1"/>
  <c r="AW36" i="22"/>
  <c r="AX36" i="22" l="1"/>
  <c r="AW40" i="22"/>
  <c r="AW41" i="22" s="1"/>
  <c r="AW43" i="22" s="1"/>
  <c r="AX96" i="22"/>
  <c r="AX97" i="22" s="1"/>
  <c r="AY92" i="22"/>
  <c r="AY96" i="22" l="1"/>
  <c r="AY97" i="22" s="1"/>
  <c r="AZ92" i="22"/>
  <c r="AY36" i="22"/>
  <c r="AX40" i="22"/>
  <c r="AX41" i="22" s="1"/>
  <c r="AX43" i="22" s="1"/>
  <c r="AY40" i="22" l="1"/>
  <c r="AY41" i="22" s="1"/>
  <c r="AY43" i="22" s="1"/>
  <c r="AZ36" i="22"/>
  <c r="AZ96" i="22"/>
  <c r="AZ97" i="22" s="1"/>
  <c r="BA92" i="22"/>
  <c r="AZ40" i="22" l="1"/>
  <c r="AZ41" i="22" s="1"/>
  <c r="AZ43" i="22" s="1"/>
  <c r="BA36" i="22"/>
  <c r="BA96" i="22"/>
  <c r="BA97" i="22" s="1"/>
  <c r="BB92" i="22"/>
  <c r="BB96" i="22" l="1"/>
  <c r="BB97" i="22" s="1"/>
  <c r="BC92" i="22"/>
  <c r="BB36" i="22"/>
  <c r="BA40" i="22"/>
  <c r="BA41" i="22" s="1"/>
  <c r="BA43" i="22" s="1"/>
  <c r="BC36" i="22" l="1"/>
  <c r="BB40" i="22"/>
  <c r="BB41" i="22" s="1"/>
  <c r="BB43" i="22" s="1"/>
  <c r="BD92" i="22"/>
  <c r="BC96" i="22"/>
  <c r="BC97" i="22" s="1"/>
  <c r="BD96" i="22" l="1"/>
  <c r="BD97" i="22" s="1"/>
  <c r="BE92" i="22"/>
  <c r="BC40" i="22"/>
  <c r="BC41" i="22" s="1"/>
  <c r="BC43" i="22" s="1"/>
  <c r="BD36" i="22"/>
  <c r="BD40" i="22" l="1"/>
  <c r="BD41" i="22" s="1"/>
  <c r="BD43" i="22" s="1"/>
  <c r="BE36" i="22"/>
  <c r="BE96" i="22"/>
  <c r="BE97" i="22" s="1"/>
  <c r="BF92" i="22"/>
  <c r="BF96" i="22" l="1"/>
  <c r="BF97" i="22" s="1"/>
  <c r="BG92" i="22"/>
  <c r="BE40" i="22"/>
  <c r="BE41" i="22" s="1"/>
  <c r="BE43" i="22" s="1"/>
  <c r="BF36" i="22"/>
  <c r="BH92" i="22" l="1"/>
  <c r="BG96" i="22"/>
  <c r="BG97" i="22" s="1"/>
  <c r="BG36" i="22"/>
  <c r="BF40" i="22"/>
  <c r="BF41" i="22" s="1"/>
  <c r="BF43" i="22" s="1"/>
  <c r="BG40" i="22" l="1"/>
  <c r="BG41" i="22" s="1"/>
  <c r="BG43" i="22" s="1"/>
  <c r="BH36" i="22"/>
  <c r="BH96" i="22"/>
  <c r="BH97" i="22" s="1"/>
  <c r="BI92" i="22"/>
  <c r="BH40" i="22" l="1"/>
  <c r="BH41" i="22" s="1"/>
  <c r="BH43" i="22" s="1"/>
  <c r="BI36" i="22"/>
  <c r="BI96" i="22"/>
  <c r="BI97" i="22" s="1"/>
  <c r="BJ92" i="22"/>
  <c r="BJ96" i="22" l="1"/>
  <c r="BJ97" i="22" s="1"/>
  <c r="BK92" i="22"/>
  <c r="BI40" i="22"/>
  <c r="BI41" i="22" s="1"/>
  <c r="BI43" i="22" s="1"/>
  <c r="BJ36" i="22"/>
  <c r="BK96" i="22" l="1"/>
  <c r="BK97" i="22" s="1"/>
  <c r="BL92" i="22"/>
  <c r="BJ40" i="22"/>
  <c r="BJ41" i="22" s="1"/>
  <c r="BJ43" i="22" s="1"/>
  <c r="BK36" i="22"/>
  <c r="BL96" i="22" l="1"/>
  <c r="BL97" i="22" s="1"/>
  <c r="BM92" i="22"/>
  <c r="BK40" i="22"/>
  <c r="BK41" i="22" s="1"/>
  <c r="BK43" i="22" s="1"/>
  <c r="BL36" i="22"/>
  <c r="BL40" i="22" l="1"/>
  <c r="BL41" i="22" s="1"/>
  <c r="BL43" i="22" s="1"/>
  <c r="BM36" i="22"/>
  <c r="BM96" i="22"/>
  <c r="BM97" i="22" s="1"/>
  <c r="BN92" i="22"/>
  <c r="BN96" i="22" l="1"/>
  <c r="BN97" i="22" s="1"/>
  <c r="BO92" i="22"/>
  <c r="BN36" i="22"/>
  <c r="BM40" i="22"/>
  <c r="BM41" i="22" s="1"/>
  <c r="BM43" i="22" s="1"/>
  <c r="BO36" i="22" l="1"/>
  <c r="BN40" i="22"/>
  <c r="BN41" i="22" s="1"/>
  <c r="BN43" i="22" s="1"/>
  <c r="BO96" i="22"/>
  <c r="BO97" i="22" s="1"/>
  <c r="BP92" i="22"/>
  <c r="BP96" i="22" l="1"/>
  <c r="BP97" i="22" s="1"/>
  <c r="BQ92" i="22"/>
  <c r="BO40" i="22"/>
  <c r="BO41" i="22" s="1"/>
  <c r="BO43" i="22" s="1"/>
  <c r="BP36" i="22"/>
  <c r="BP40" i="22" l="1"/>
  <c r="BP41" i="22" s="1"/>
  <c r="BP43" i="22" s="1"/>
  <c r="BQ36" i="22"/>
  <c r="BQ96" i="22"/>
  <c r="BQ97" i="22" s="1"/>
  <c r="BR92" i="22"/>
  <c r="BR36" i="22" l="1"/>
  <c r="BQ40" i="22"/>
  <c r="BQ41" i="22" s="1"/>
  <c r="BQ43" i="22" s="1"/>
  <c r="BR96" i="22"/>
  <c r="BR97" i="22" s="1"/>
  <c r="BS92" i="22"/>
  <c r="BT92" i="22" l="1"/>
  <c r="BS96" i="22"/>
  <c r="BS97" i="22" s="1"/>
  <c r="BS36" i="22"/>
  <c r="BR40" i="22"/>
  <c r="BR41" i="22" s="1"/>
  <c r="BR43" i="22" s="1"/>
  <c r="BS40" i="22" l="1"/>
  <c r="BS41" i="22" s="1"/>
  <c r="BS43" i="22" s="1"/>
  <c r="BT36" i="22"/>
  <c r="BT96" i="22"/>
  <c r="BT97" i="22" s="1"/>
  <c r="BU92" i="22"/>
  <c r="BT40" i="22" l="1"/>
  <c r="BT41" i="22" s="1"/>
  <c r="BT43" i="22" s="1"/>
  <c r="BU36" i="22"/>
  <c r="BU96" i="22"/>
  <c r="BU97" i="22" s="1"/>
  <c r="BV92" i="22"/>
  <c r="BV96" i="22" l="1"/>
  <c r="BV97" i="22" s="1"/>
  <c r="BW92" i="22"/>
  <c r="BU40" i="22"/>
  <c r="BU41" i="22" s="1"/>
  <c r="BU43" i="22" s="1"/>
  <c r="BV36" i="22"/>
  <c r="BX92" i="22" l="1"/>
  <c r="BW96" i="22"/>
  <c r="BW97" i="22" s="1"/>
  <c r="BW36" i="22"/>
  <c r="BV40" i="22"/>
  <c r="BV41" i="22" s="1"/>
  <c r="BV43" i="22" s="1"/>
  <c r="BW40" i="22" l="1"/>
  <c r="BW41" i="22" s="1"/>
  <c r="BW43" i="22" s="1"/>
  <c r="BX36" i="22"/>
  <c r="BX96" i="22"/>
  <c r="BX97" i="22" s="1"/>
  <c r="BY92" i="22"/>
  <c r="BX40" i="22" l="1"/>
  <c r="BX41" i="22" s="1"/>
  <c r="BX43" i="22" s="1"/>
  <c r="BY36" i="22"/>
  <c r="BY96" i="22"/>
  <c r="BY97" i="22" s="1"/>
  <c r="BZ92" i="22"/>
  <c r="BY40" i="22" l="1"/>
  <c r="BY41" i="22" s="1"/>
  <c r="BY43" i="22" s="1"/>
  <c r="BZ36" i="22"/>
  <c r="BZ96" i="22"/>
  <c r="BZ97" i="22" s="1"/>
  <c r="CA92" i="22"/>
  <c r="CA96" i="22" l="1"/>
  <c r="CA97" i="22" s="1"/>
  <c r="CB92" i="22"/>
  <c r="BZ40" i="22"/>
  <c r="BZ41" i="22" s="1"/>
  <c r="BZ43" i="22" s="1"/>
  <c r="CA36" i="22"/>
  <c r="CB96" i="22" l="1"/>
  <c r="CB97" i="22" s="1"/>
  <c r="CC92" i="22"/>
  <c r="CA40" i="22"/>
  <c r="CA41" i="22" s="1"/>
  <c r="CA43" i="22" s="1"/>
  <c r="CB36" i="22"/>
  <c r="CB40" i="22" l="1"/>
  <c r="CB41" i="22" s="1"/>
  <c r="CB43" i="22" s="1"/>
  <c r="CC36" i="22"/>
  <c r="CC96" i="22"/>
  <c r="CC97" i="22" s="1"/>
  <c r="CD92" i="22"/>
  <c r="CD36" i="22" l="1"/>
  <c r="CC40" i="22"/>
  <c r="CC41" i="22" s="1"/>
  <c r="CC43" i="22" s="1"/>
  <c r="CD96" i="22"/>
  <c r="CD97" i="22" s="1"/>
  <c r="CE92" i="22"/>
  <c r="CE96" i="22" l="1"/>
  <c r="CE97" i="22" s="1"/>
  <c r="CF92" i="22"/>
  <c r="CE36" i="22"/>
  <c r="CD40" i="22"/>
  <c r="CD41" i="22" s="1"/>
  <c r="CD43" i="22" s="1"/>
  <c r="CF96" i="22" l="1"/>
  <c r="CF97" i="22" s="1"/>
  <c r="CG92" i="22"/>
  <c r="CE40" i="22"/>
  <c r="CE41" i="22" s="1"/>
  <c r="CE43" i="22" s="1"/>
  <c r="CF36" i="22"/>
  <c r="CG96" i="22" l="1"/>
  <c r="CG97" i="22" s="1"/>
  <c r="CH92" i="22"/>
  <c r="CH96" i="22" s="1"/>
  <c r="CH97" i="22" s="1"/>
  <c r="CF40" i="22"/>
  <c r="CF41" i="22" s="1"/>
  <c r="CF43" i="22" s="1"/>
  <c r="CG36" i="22"/>
  <c r="CH36" i="22" l="1"/>
  <c r="CG40" i="22"/>
  <c r="CG41" i="22" s="1"/>
  <c r="CG43" i="22" s="1"/>
  <c r="CI36" i="22" l="1"/>
  <c r="CH40" i="22"/>
  <c r="CH41" i="22" s="1"/>
  <c r="CH43" i="22" s="1"/>
  <c r="CI40" i="22" l="1"/>
  <c r="CI41" i="22" s="1"/>
  <c r="CI43" i="22" s="1"/>
  <c r="CJ36" i="22"/>
  <c r="CJ40" i="22" l="1"/>
  <c r="CJ41" i="22" s="1"/>
  <c r="CJ43" i="22" s="1"/>
  <c r="CK36" i="22"/>
  <c r="CK40" i="22" l="1"/>
  <c r="CK41" i="22" s="1"/>
  <c r="CK43" i="22" s="1"/>
  <c r="CL36" i="22"/>
  <c r="CM36" i="22" l="1"/>
  <c r="CL40" i="22"/>
  <c r="CL41" i="22" s="1"/>
  <c r="CL43" i="22" s="1"/>
  <c r="CM40" i="22" l="1"/>
  <c r="CM41" i="22" s="1"/>
  <c r="CM43" i="22" s="1"/>
  <c r="CN36" i="22"/>
  <c r="CN40" i="22" l="1"/>
  <c r="CN41" i="22" s="1"/>
  <c r="CN43" i="22" s="1"/>
  <c r="CO36" i="22"/>
  <c r="CO40" i="22" l="1"/>
  <c r="CO41" i="22" s="1"/>
  <c r="CO43" i="22" s="1"/>
  <c r="CP36" i="22"/>
  <c r="CP40" i="22" l="1"/>
  <c r="CP41" i="22" s="1"/>
  <c r="CP43" i="22" s="1"/>
  <c r="CQ36" i="22"/>
  <c r="CQ40" i="22" l="1"/>
  <c r="CQ41" i="22" s="1"/>
  <c r="CQ43" i="22" s="1"/>
  <c r="CR36" i="22"/>
  <c r="CR40" i="22" s="1"/>
  <c r="CR41" i="22" s="1"/>
  <c r="CR43" i="22" l="1"/>
  <c r="G46" i="22"/>
  <c r="B5" i="22" s="1"/>
  <c r="B7" i="22" s="1"/>
  <c r="I20" i="21" l="1"/>
  <c r="H17" i="21"/>
  <c r="J16" i="21"/>
  <c r="I18" i="21"/>
  <c r="K18" i="21" s="1"/>
  <c r="J18" i="21"/>
  <c r="H19" i="21"/>
  <c r="I19" i="21"/>
  <c r="J19" i="21"/>
  <c r="H21" i="21"/>
  <c r="I21" i="21"/>
  <c r="J21" i="21"/>
  <c r="K21" i="21"/>
  <c r="H22" i="21"/>
  <c r="I22" i="21"/>
  <c r="J22" i="21"/>
  <c r="K22" i="21"/>
  <c r="K19" i="21" l="1"/>
  <c r="G23" i="21"/>
  <c r="J20" i="21"/>
  <c r="J23" i="21" s="1"/>
  <c r="I9" i="21" s="1"/>
  <c r="H20" i="21"/>
  <c r="K20" i="21" s="1"/>
  <c r="J17" i="21"/>
  <c r="I17" i="21"/>
  <c r="I16" i="21"/>
  <c r="H16" i="21"/>
  <c r="K16" i="21" s="1"/>
  <c r="E26" i="21"/>
  <c r="I23" i="21" l="1"/>
  <c r="I8" i="21" s="1"/>
  <c r="H23" i="21"/>
  <c r="I7" i="21" s="1"/>
  <c r="K17" i="21"/>
  <c r="K23" i="21" s="1"/>
  <c r="F27" i="21"/>
  <c r="F26" i="21"/>
  <c r="E29" i="21"/>
  <c r="F29" i="21" s="1"/>
  <c r="I10" i="21" l="1"/>
  <c r="E28" i="21"/>
  <c r="F28" i="21" s="1"/>
  <c r="F30" i="21" s="1"/>
  <c r="J9" i="21" s="1"/>
  <c r="F22" i="21"/>
  <c r="F21" i="21"/>
  <c r="F20" i="21"/>
  <c r="F19" i="21"/>
  <c r="F18" i="21"/>
  <c r="F17" i="21"/>
  <c r="F16" i="21"/>
  <c r="J7" i="21" l="1"/>
  <c r="J8" i="21"/>
  <c r="J10" i="21" l="1"/>
  <c r="D7" i="21" s="1"/>
  <c r="D9" i="21" s="1"/>
</calcChain>
</file>

<file path=xl/sharedStrings.xml><?xml version="1.0" encoding="utf-8"?>
<sst xmlns="http://schemas.openxmlformats.org/spreadsheetml/2006/main" count="836" uniqueCount="173">
  <si>
    <t>Oui</t>
  </si>
  <si>
    <t>Non</t>
  </si>
  <si>
    <t>Question fermée</t>
  </si>
  <si>
    <t>Risque incendie</t>
  </si>
  <si>
    <t>Non concerné</t>
  </si>
  <si>
    <t>Négligeable</t>
  </si>
  <si>
    <t>Très faible ou faible</t>
  </si>
  <si>
    <t>Moyen</t>
  </si>
  <si>
    <t>Fort ou très fort</t>
  </si>
  <si>
    <t>Classement non clair par commune</t>
  </si>
  <si>
    <t>Critère litière</t>
  </si>
  <si>
    <t>Avec perturbation sol</t>
  </si>
  <si>
    <t>Suite incendie</t>
  </si>
  <si>
    <t>Avec nettoyage partiel sol</t>
  </si>
  <si>
    <t>Sans perturbation sol</t>
  </si>
  <si>
    <t>Type forêt</t>
  </si>
  <si>
    <t>Forêts tempérées</t>
  </si>
  <si>
    <t>Forêts tropicales</t>
  </si>
  <si>
    <t>Forêts boréales</t>
  </si>
  <si>
    <t>Toutes les forêts</t>
  </si>
  <si>
    <t>Essence</t>
  </si>
  <si>
    <t>Classe Fertilité</t>
  </si>
  <si>
    <t>Nom Projet</t>
  </si>
  <si>
    <t>LBC La Pyramide (Rhône)</t>
  </si>
  <si>
    <t>Type</t>
  </si>
  <si>
    <t>Reboisement suite à dépérissement</t>
  </si>
  <si>
    <t>tCO2e</t>
  </si>
  <si>
    <t>REA forêt
[tCO2/ha]</t>
  </si>
  <si>
    <t>REA produits
[tCO2/ha]</t>
  </si>
  <si>
    <t>REI substitution
[tCO2/ha]</t>
  </si>
  <si>
    <t>REE
[tCO2/ha]</t>
  </si>
  <si>
    <t>Surface
[ha]</t>
  </si>
  <si>
    <t>Obligatoire</t>
  </si>
  <si>
    <t>Classe non justifiée</t>
  </si>
  <si>
    <t>Classe justifiée</t>
  </si>
  <si>
    <t>Coefficient</t>
  </si>
  <si>
    <t>Rabais</t>
  </si>
  <si>
    <t>Description rabais</t>
  </si>
  <si>
    <t>R1 et R2</t>
  </si>
  <si>
    <t>R3</t>
  </si>
  <si>
    <t>R4</t>
  </si>
  <si>
    <t>R5</t>
  </si>
  <si>
    <t>Risques généraux</t>
  </si>
  <si>
    <t>Risques incendie</t>
  </si>
  <si>
    <t>Classe de production</t>
  </si>
  <si>
    <t>Additionalité économique</t>
  </si>
  <si>
    <t>R=0%</t>
  </si>
  <si>
    <t>Pin laricio - Fert 2</t>
  </si>
  <si>
    <t>Pin Alep - Fert 1</t>
  </si>
  <si>
    <t>Cèdre Atlas - Fert 1</t>
  </si>
  <si>
    <t>Feuillus div (Base chène Sessile Fert 2)</t>
  </si>
  <si>
    <t>Pin noir Autriche - Fert 1</t>
  </si>
  <si>
    <t>TOTAL REE  générables du projet</t>
  </si>
  <si>
    <t>Coefficient projet</t>
  </si>
  <si>
    <t>REA Forêt</t>
  </si>
  <si>
    <t>REA produits</t>
  </si>
  <si>
    <t>REI Substitution</t>
  </si>
  <si>
    <t>RECAPITULATIF GLOBAL Carbone</t>
  </si>
  <si>
    <t>RECAPITULATIF DETAIL Carbone</t>
  </si>
  <si>
    <t>TOTAL</t>
  </si>
  <si>
    <t>soit</t>
  </si>
  <si>
    <t>tCO2e/ha</t>
  </si>
  <si>
    <t>Réductions générables
[tCO2]</t>
  </si>
  <si>
    <t>Réductions initiales
[tCO2]</t>
  </si>
  <si>
    <t>Réductions initiales</t>
  </si>
  <si>
    <t>Réductions surfaciques initiales</t>
  </si>
  <si>
    <t>SYNTHESE Carbone</t>
  </si>
  <si>
    <t>SCENARIO PROJET : reboisement pin Laricio en fertilité 2 (Pineraies Centre et NO - itinéraire Fertilité 2)</t>
  </si>
  <si>
    <t>Durée itinéraire sylvicole (années)</t>
  </si>
  <si>
    <t>R</t>
  </si>
  <si>
    <t>en tCO2e</t>
  </si>
  <si>
    <t>Surface boisement (ha)</t>
  </si>
  <si>
    <t>S</t>
  </si>
  <si>
    <t>REA foret</t>
  </si>
  <si>
    <t>Hauteur totale (m)</t>
  </si>
  <si>
    <t>Ht</t>
  </si>
  <si>
    <t>infradensité</t>
  </si>
  <si>
    <t>di</t>
  </si>
  <si>
    <t>REI substitution</t>
  </si>
  <si>
    <t>Type d'essence</t>
  </si>
  <si>
    <t>Résineux</t>
  </si>
  <si>
    <t>REE (avant rabais)</t>
  </si>
  <si>
    <t>Coefficient expansion branche</t>
  </si>
  <si>
    <t>FEB</t>
  </si>
  <si>
    <t>1) Stock de carbone dans l'écosystème forestier</t>
  </si>
  <si>
    <t/>
  </si>
  <si>
    <t>V7</t>
  </si>
  <si>
    <t>Biomasse aérienne (tMS)</t>
  </si>
  <si>
    <t>BA</t>
  </si>
  <si>
    <t>Biomasse racinaire (tMS)</t>
  </si>
  <si>
    <t>BR</t>
  </si>
  <si>
    <t>Stock de C dans le sol (tC)</t>
  </si>
  <si>
    <t>Stock de C dans la litière (tC)</t>
  </si>
  <si>
    <t>L</t>
  </si>
  <si>
    <t>Nettoyage
Partiel</t>
  </si>
  <si>
    <t>Stock de C dans le bois mort (tC)</t>
  </si>
  <si>
    <t>M</t>
  </si>
  <si>
    <t>Stock de Carbone du projet (tCO2eq)</t>
  </si>
  <si>
    <t>Snprojet</t>
  </si>
  <si>
    <t>Delta stock en année 30</t>
  </si>
  <si>
    <t>Delta stock moyen sur révolution</t>
  </si>
  <si>
    <t>Snprojet-Snref</t>
  </si>
  <si>
    <t>2) Stock de carbone dans les produits bois récoltés</t>
  </si>
  <si>
    <t>V7export</t>
  </si>
  <si>
    <t>Coefficient d'expansion branche</t>
  </si>
  <si>
    <r>
      <t>FEB</t>
    </r>
    <r>
      <rPr>
        <i/>
        <sz val="11"/>
        <color theme="1"/>
        <rFont val="Calibri"/>
        <family val="2"/>
        <scheme val="minor"/>
      </rPr>
      <t>produits</t>
    </r>
  </si>
  <si>
    <t>Matière sèche exportée (tMS)</t>
  </si>
  <si>
    <t>MSexport</t>
  </si>
  <si>
    <t>Carbone exporté (tC)</t>
  </si>
  <si>
    <t>FluxProjet</t>
  </si>
  <si>
    <t>Proportion BI panneaux</t>
  </si>
  <si>
    <t>Proportion BI papier</t>
  </si>
  <si>
    <t>Proportion BE</t>
  </si>
  <si>
    <t>Flux annuel BI panneaux (tC)</t>
  </si>
  <si>
    <t>Flux annuel BI papier (tC)</t>
  </si>
  <si>
    <t>Flux annuel BE (tC)</t>
  </si>
  <si>
    <t>kBO</t>
  </si>
  <si>
    <r>
      <t>Stock de carbone dans le BI panneaux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25ans)</t>
    </r>
  </si>
  <si>
    <t>kBI.px</t>
  </si>
  <si>
    <r>
      <t>Stock de carbone dans le BI papier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2ans)</t>
    </r>
  </si>
  <si>
    <t>kBI.pp</t>
  </si>
  <si>
    <t>Stock de carbone dans le BE</t>
  </si>
  <si>
    <t>Pas de REAproduits</t>
  </si>
  <si>
    <t>Total stock de carbone dans les produits (tC)</t>
  </si>
  <si>
    <t>Total stock de carbone dans les produits (tC02eq)</t>
  </si>
  <si>
    <t>CnProjet</t>
  </si>
  <si>
    <t>CnProjet-CnRef</t>
  </si>
  <si>
    <t>3) Réduction d'émissions par effet de substitution</t>
  </si>
  <si>
    <t>Coefficient du substitution retenu selon méthode LBC (tableau 6)</t>
  </si>
  <si>
    <t>Volume annuel effet substitution</t>
  </si>
  <si>
    <t>SubnProjet</t>
  </si>
  <si>
    <t>Total effet substitution (30 ans)</t>
  </si>
  <si>
    <t>SCENARIO DE REFERENCE : recolonisation après coupe rase du peuplement en place, croissance 1 m3/ha/an</t>
  </si>
  <si>
    <t>AccPS</t>
  </si>
  <si>
    <t>Durée itinéraire (années)</t>
  </si>
  <si>
    <t>R'</t>
  </si>
  <si>
    <t>Surface projet</t>
  </si>
  <si>
    <t>Vt</t>
  </si>
  <si>
    <t>Stock de C dans le sol</t>
  </si>
  <si>
    <t>Stock de Carbone référence</t>
  </si>
  <si>
    <t>Snref</t>
  </si>
  <si>
    <t>volume bois exporté lors des coupes (m3/ha)</t>
  </si>
  <si>
    <t>FluxRef</t>
  </si>
  <si>
    <t>CnRef</t>
  </si>
  <si>
    <t>Feuillus</t>
  </si>
  <si>
    <t>SubnRef</t>
  </si>
  <si>
    <t>Coefficient substitution § 6.2.1 en t/m3</t>
  </si>
  <si>
    <t>Peuplier</t>
  </si>
  <si>
    <t>Pin maritime en gestion dynamique</t>
  </si>
  <si>
    <t>SCENARIO PROJET : reboisement pin d'Alep en fertilité 1 (Sylviculture du pin blanc itinéraire Fertilité 1)</t>
  </si>
  <si>
    <t>SCENARIO PROJET : reboisement Cèdre de l'Atlas en fertilité 1 (Données temporaires (&lt;12/2020 - Modèle Capsis corrigé - GSM Alpes du Sud - CA1_d5)</t>
  </si>
  <si>
    <t>SCENARIO PROJET : reboisement Feuillus précieux en fertilité 2 (Guide Chênaies continentales - Chêne sessile itinéraire Fertilité 2)</t>
  </si>
  <si>
    <t>SCENARIO PROJET : reboisement noir d'Autriche en fertilité 1 (Guide de sylviculture des montagnes du Sud PO1_d4)</t>
  </si>
  <si>
    <t>REA produits
[tCO2]</t>
  </si>
  <si>
    <t>REI substitution
[tCO2]</t>
  </si>
  <si>
    <t>REE
[tCO2]</t>
  </si>
  <si>
    <t>REA forêt
[tCO2]</t>
  </si>
  <si>
    <t>Moyenne des écarts sur les 30 premières années</t>
  </si>
  <si>
    <t>= réductions d'émissions générables (minimum des 2 valeurs calculées ci-dessus - cf. équation 5 de la méthode)</t>
  </si>
  <si>
    <t>En fait, résultat systématiquement nul si pas de récolte sur les 29 premières années du projet.</t>
  </si>
  <si>
    <t xml:space="preserve"> = réductions d'émissions générables (cf. équation10)</t>
  </si>
  <si>
    <t>= réductions d'émissions générables (cf. équation 8 issue de la version 2 de la méthode)</t>
  </si>
  <si>
    <t>Proportion Bois de sciage</t>
  </si>
  <si>
    <t>Flux annuel Bois de sciage (tC)</t>
  </si>
  <si>
    <r>
      <t>Stock de carbone dans le Bois sciage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35ans)</t>
    </r>
  </si>
  <si>
    <r>
      <t>Stock de carbone dans le Bois sciage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35ans)</t>
    </r>
  </si>
  <si>
    <t>Coefficient expansion des branches FEB</t>
  </si>
  <si>
    <r>
      <t xml:space="preserve">Rendement sciage </t>
    </r>
    <r>
      <rPr>
        <i/>
        <sz val="9"/>
        <color theme="1"/>
        <rFont val="Calibri"/>
        <family val="2"/>
        <scheme val="minor"/>
      </rPr>
      <t>(connexes résineux en BI(50/50 pp/px) et feuillus en BE(100%)</t>
    </r>
  </si>
  <si>
    <t>Accroissement annuel des accrus (PS) [m3/ha/an]</t>
  </si>
  <si>
    <t>Infradensité (sapin pectiné,  essence initiale)</t>
  </si>
  <si>
    <t>volume bois fort tige/ha sur pied (m3)</t>
  </si>
  <si>
    <t>volume bois fort tige exporté lors des coupes (m3/ha)</t>
  </si>
  <si>
    <t>volume bois fort tige m3/ha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</si>
</sst>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2" fillId="0" borderId="0" xfId="0" applyFont="1" applyFill="1" applyBorder="1" applyAlignment="1">
      <alignment horizontal="center"/>
    </xf>
    <xf numFmtId="0" fontId="2" fillId="5" borderId="3" xfId="0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43" fontId="0" fillId="0" borderId="1" xfId="2" applyFont="1" applyBorder="1"/>
    <xf numFmtId="0" fontId="2" fillId="0" borderId="1" xfId="0" applyFont="1" applyBorder="1" applyAlignment="1">
      <alignment horizontal="center"/>
    </xf>
    <xf numFmtId="0" fontId="0" fillId="0" borderId="0" xfId="0" applyFill="1"/>
    <xf numFmtId="0" fontId="0" fillId="6" borderId="7" xfId="0" applyFill="1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9" fontId="0" fillId="0" borderId="11" xfId="1" applyFont="1" applyFill="1" applyBorder="1" applyAlignment="1">
      <alignment horizontal="center"/>
    </xf>
    <xf numFmtId="43" fontId="0" fillId="0" borderId="11" xfId="2" applyFont="1" applyBorder="1"/>
    <xf numFmtId="43" fontId="2" fillId="0" borderId="12" xfId="2" applyFont="1" applyFill="1" applyBorder="1"/>
    <xf numFmtId="0" fontId="0" fillId="6" borderId="11" xfId="0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/>
    <xf numFmtId="0" fontId="2" fillId="5" borderId="3" xfId="0" applyFont="1" applyFill="1" applyBorder="1" applyAlignment="1">
      <alignment horizontal="right"/>
    </xf>
    <xf numFmtId="164" fontId="2" fillId="5" borderId="14" xfId="2" applyNumberFormat="1" applyFont="1" applyFill="1" applyBorder="1"/>
    <xf numFmtId="0" fontId="2" fillId="10" borderId="15" xfId="0" applyFont="1" applyFill="1" applyBorder="1" applyAlignment="1">
      <alignment horizontal="center" wrapText="1"/>
    </xf>
    <xf numFmtId="0" fontId="2" fillId="10" borderId="12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64" fontId="2" fillId="5" borderId="12" xfId="2" applyNumberFormat="1" applyFont="1" applyFill="1" applyBorder="1"/>
    <xf numFmtId="165" fontId="0" fillId="6" borderId="1" xfId="0" applyNumberFormat="1" applyFill="1" applyBorder="1"/>
    <xf numFmtId="0" fontId="3" fillId="0" borderId="0" xfId="0" applyFont="1" applyFill="1" applyBorder="1" applyAlignment="1">
      <alignment horizontal="right"/>
    </xf>
    <xf numFmtId="0" fontId="4" fillId="0" borderId="0" xfId="0" applyFont="1"/>
    <xf numFmtId="1" fontId="0" fillId="0" borderId="1" xfId="0" applyNumberFormat="1" applyBorder="1"/>
    <xf numFmtId="1" fontId="2" fillId="0" borderId="1" xfId="0" applyNumberFormat="1" applyFont="1" applyFill="1" applyBorder="1"/>
    <xf numFmtId="164" fontId="2" fillId="0" borderId="7" xfId="0" applyNumberFormat="1" applyFont="1" applyFill="1" applyBorder="1"/>
    <xf numFmtId="0" fontId="2" fillId="11" borderId="1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/>
    <xf numFmtId="0" fontId="2" fillId="12" borderId="0" xfId="0" applyFont="1" applyFill="1"/>
    <xf numFmtId="0" fontId="0" fillId="12" borderId="0" xfId="0" applyFill="1"/>
    <xf numFmtId="0" fontId="0" fillId="4" borderId="0" xfId="0" applyFill="1"/>
    <xf numFmtId="0" fontId="0" fillId="6" borderId="0" xfId="0" applyFill="1"/>
    <xf numFmtId="0" fontId="7" fillId="4" borderId="0" xfId="0" applyFont="1" applyFill="1"/>
    <xf numFmtId="0" fontId="8" fillId="0" borderId="22" xfId="0" applyFont="1" applyBorder="1" applyAlignment="1">
      <alignment horizontal="center"/>
    </xf>
    <xf numFmtId="0" fontId="9" fillId="0" borderId="0" xfId="0" applyFont="1"/>
    <xf numFmtId="1" fontId="0" fillId="4" borderId="0" xfId="0" applyNumberFormat="1" applyFill="1"/>
    <xf numFmtId="1" fontId="2" fillId="5" borderId="2" xfId="0" applyNumberFormat="1" applyFont="1" applyFill="1" applyBorder="1"/>
    <xf numFmtId="0" fontId="2" fillId="12" borderId="3" xfId="0" applyFont="1" applyFill="1" applyBorder="1"/>
    <xf numFmtId="1" fontId="2" fillId="12" borderId="2" xfId="0" applyNumberFormat="1" applyFont="1" applyFill="1" applyBorder="1"/>
    <xf numFmtId="0" fontId="0" fillId="13" borderId="0" xfId="0" applyFill="1"/>
    <xf numFmtId="1" fontId="9" fillId="0" borderId="0" xfId="0" applyNumberFormat="1" applyFont="1"/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" fontId="9" fillId="0" borderId="0" xfId="0" applyNumberFormat="1" applyFont="1" applyAlignment="1">
      <alignment horizontal="right"/>
    </xf>
    <xf numFmtId="1" fontId="0" fillId="0" borderId="0" xfId="0" applyNumberFormat="1"/>
    <xf numFmtId="1" fontId="5" fillId="0" borderId="0" xfId="0" applyNumberFormat="1" applyFont="1" applyAlignment="1">
      <alignment horizontal="right"/>
    </xf>
    <xf numFmtId="0" fontId="10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/>
    </xf>
    <xf numFmtId="1" fontId="2" fillId="0" borderId="0" xfId="0" applyNumberFormat="1" applyFont="1"/>
    <xf numFmtId="2" fontId="0" fillId="0" borderId="0" xfId="0" quotePrefix="1" applyNumberFormat="1"/>
    <xf numFmtId="2" fontId="0" fillId="0" borderId="0" xfId="0" applyNumberFormat="1"/>
    <xf numFmtId="2" fontId="0" fillId="4" borderId="0" xfId="0" applyNumberFormat="1" applyFill="1"/>
    <xf numFmtId="0" fontId="3" fillId="0" borderId="0" xfId="0" applyFont="1"/>
    <xf numFmtId="0" fontId="2" fillId="0" borderId="3" xfId="0" applyFont="1" applyBorder="1"/>
    <xf numFmtId="1" fontId="2" fillId="5" borderId="6" xfId="0" applyNumberFormat="1" applyFont="1" applyFill="1" applyBorder="1"/>
    <xf numFmtId="2" fontId="2" fillId="5" borderId="6" xfId="0" quotePrefix="1" applyNumberFormat="1" applyFont="1" applyFill="1" applyBorder="1"/>
    <xf numFmtId="2" fontId="2" fillId="5" borderId="6" xfId="0" applyNumberFormat="1" applyFont="1" applyFill="1" applyBorder="1"/>
    <xf numFmtId="2" fontId="2" fillId="5" borderId="2" xfId="0" applyNumberFormat="1" applyFont="1" applyFill="1" applyBorder="1"/>
    <xf numFmtId="1" fontId="3" fillId="0" borderId="0" xfId="0" applyNumberFormat="1" applyFont="1"/>
    <xf numFmtId="1" fontId="3" fillId="4" borderId="0" xfId="0" applyNumberFormat="1" applyFont="1" applyFill="1"/>
    <xf numFmtId="2" fontId="3" fillId="0" borderId="0" xfId="0" applyNumberFormat="1" applyFont="1"/>
    <xf numFmtId="1" fontId="5" fillId="0" borderId="0" xfId="0" applyNumberFormat="1" applyFont="1"/>
    <xf numFmtId="0" fontId="5" fillId="0" borderId="0" xfId="0" applyFont="1"/>
    <xf numFmtId="9" fontId="0" fillId="0" borderId="0" xfId="1" applyFont="1" applyFill="1"/>
    <xf numFmtId="9" fontId="0" fillId="0" borderId="0" xfId="1" applyFont="1"/>
    <xf numFmtId="0" fontId="12" fillId="0" borderId="0" xfId="0" applyFont="1"/>
    <xf numFmtId="0" fontId="2" fillId="0" borderId="0" xfId="0" applyFont="1"/>
    <xf numFmtId="0" fontId="2" fillId="5" borderId="3" xfId="0" applyFont="1" applyFill="1" applyBorder="1" applyAlignment="1">
      <alignment horizontal="left"/>
    </xf>
    <xf numFmtId="0" fontId="2" fillId="5" borderId="6" xfId="0" applyFont="1" applyFill="1" applyBorder="1"/>
    <xf numFmtId="1" fontId="2" fillId="5" borderId="6" xfId="0" quotePrefix="1" applyNumberFormat="1" applyFont="1" applyFill="1" applyBorder="1"/>
    <xf numFmtId="1" fontId="0" fillId="5" borderId="6" xfId="0" applyNumberFormat="1" applyFill="1" applyBorder="1"/>
    <xf numFmtId="1" fontId="0" fillId="5" borderId="2" xfId="0" applyNumberFormat="1" applyFill="1" applyBorder="1"/>
    <xf numFmtId="2" fontId="2" fillId="5" borderId="0" xfId="0" applyNumberFormat="1" applyFont="1" applyFill="1"/>
    <xf numFmtId="2" fontId="0" fillId="5" borderId="0" xfId="0" applyNumberFormat="1" applyFill="1"/>
    <xf numFmtId="0" fontId="9" fillId="6" borderId="0" xfId="0" applyFont="1" applyFill="1"/>
    <xf numFmtId="2" fontId="2" fillId="0" borderId="0" xfId="0" applyNumberFormat="1" applyFont="1"/>
    <xf numFmtId="0" fontId="2" fillId="0" borderId="1" xfId="0" applyFont="1" applyBorder="1"/>
    <xf numFmtId="165" fontId="2" fillId="0" borderId="1" xfId="0" applyNumberFormat="1" applyFont="1" applyFill="1" applyBorder="1"/>
    <xf numFmtId="0" fontId="0" fillId="0" borderId="0" xfId="0" applyFont="1"/>
    <xf numFmtId="0" fontId="2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1" fontId="2" fillId="8" borderId="17" xfId="0" applyNumberFormat="1" applyFont="1" applyFill="1" applyBorder="1" applyAlignment="1">
      <alignment horizontal="center" vertical="center"/>
    </xf>
    <xf numFmtId="1" fontId="2" fillId="8" borderId="20" xfId="0" applyNumberFormat="1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Milliers" xfId="2" builtinId="3"/>
    <cellStyle name="Normal" xfId="0" builtinId="0"/>
    <cellStyle name="Pourcentage" xfId="1" builtinId="5"/>
  </cellStyles>
  <dxfs count="6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EEE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laricio - Fert 2'!$G$9:$DQ$9</c:f>
              <c:numCache>
                <c:formatCode>0</c:formatCode>
                <c:ptCount val="115"/>
                <c:pt idx="0">
                  <c:v>1.4580590851415942</c:v>
                </c:pt>
                <c:pt idx="1">
                  <c:v>3.4387498108035377</c:v>
                </c:pt>
                <c:pt idx="2">
                  <c:v>5.9223728064221035</c:v>
                </c:pt>
                <c:pt idx="3">
                  <c:v>8.8895020128675455</c:v>
                </c:pt>
                <c:pt idx="4">
                  <c:v>12.320984682444099</c:v>
                </c:pt>
                <c:pt idx="5">
                  <c:v>16.197941378889976</c:v>
                </c:pt>
                <c:pt idx="6">
                  <c:v>20.501765977377374</c:v>
                </c:pt>
                <c:pt idx="7">
                  <c:v>25.214125664512473</c:v>
                </c:pt>
                <c:pt idx="8">
                  <c:v>30.316960938335427</c:v>
                </c:pt>
                <c:pt idx="9">
                  <c:v>35.792485608320369</c:v>
                </c:pt>
                <c:pt idx="10">
                  <c:v>41.623186795375425</c:v>
                </c:pt>
                <c:pt idx="11">
                  <c:v>47.79182493184269</c:v>
                </c:pt>
                <c:pt idx="12">
                  <c:v>54.281433761498249</c:v>
                </c:pt>
                <c:pt idx="13">
                  <c:v>61.07532033955215</c:v>
                </c:pt>
                <c:pt idx="14">
                  <c:v>68.157065032648447</c:v>
                </c:pt>
                <c:pt idx="15">
                  <c:v>75.510521518865147</c:v>
                </c:pt>
                <c:pt idx="16">
                  <c:v>83.119816787714285</c:v>
                </c:pt>
                <c:pt idx="17">
                  <c:v>90.969351140141811</c:v>
                </c:pt>
                <c:pt idx="18">
                  <c:v>99.043798188527688</c:v>
                </c:pt>
                <c:pt idx="19">
                  <c:v>107.32810485668588</c:v>
                </c:pt>
                <c:pt idx="20">
                  <c:v>123</c:v>
                </c:pt>
                <c:pt idx="21">
                  <c:v>80.666666666666671</c:v>
                </c:pt>
                <c:pt idx="22">
                  <c:v>97.333333333333343</c:v>
                </c:pt>
                <c:pt idx="23">
                  <c:v>114</c:v>
                </c:pt>
                <c:pt idx="24">
                  <c:v>130.66666666666669</c:v>
                </c:pt>
                <c:pt idx="25">
                  <c:v>147.33333333333334</c:v>
                </c:pt>
                <c:pt idx="26">
                  <c:v>164</c:v>
                </c:pt>
                <c:pt idx="27">
                  <c:v>134.71428571428572</c:v>
                </c:pt>
                <c:pt idx="28">
                  <c:v>152.42857142857144</c:v>
                </c:pt>
                <c:pt idx="29">
                  <c:v>170.14285714285714</c:v>
                </c:pt>
                <c:pt idx="30">
                  <c:v>187.85714285714286</c:v>
                </c:pt>
                <c:pt idx="31">
                  <c:v>205.57142857142858</c:v>
                </c:pt>
                <c:pt idx="32">
                  <c:v>223.28571428571428</c:v>
                </c:pt>
                <c:pt idx="33">
                  <c:v>241</c:v>
                </c:pt>
                <c:pt idx="34">
                  <c:v>191.75</c:v>
                </c:pt>
                <c:pt idx="35">
                  <c:v>209.5</c:v>
                </c:pt>
                <c:pt idx="36">
                  <c:v>227.25</c:v>
                </c:pt>
                <c:pt idx="37">
                  <c:v>245</c:v>
                </c:pt>
                <c:pt idx="38">
                  <c:v>262.75</c:v>
                </c:pt>
                <c:pt idx="39">
                  <c:v>280.5</c:v>
                </c:pt>
                <c:pt idx="40">
                  <c:v>298.25</c:v>
                </c:pt>
                <c:pt idx="41">
                  <c:v>316</c:v>
                </c:pt>
                <c:pt idx="42">
                  <c:v>255.9</c:v>
                </c:pt>
                <c:pt idx="43">
                  <c:v>272.8</c:v>
                </c:pt>
                <c:pt idx="44">
                  <c:v>289.7</c:v>
                </c:pt>
                <c:pt idx="45">
                  <c:v>306.60000000000002</c:v>
                </c:pt>
                <c:pt idx="46">
                  <c:v>323.5</c:v>
                </c:pt>
                <c:pt idx="47">
                  <c:v>340.4</c:v>
                </c:pt>
                <c:pt idx="48">
                  <c:v>357.29999999999995</c:v>
                </c:pt>
                <c:pt idx="49">
                  <c:v>374.2</c:v>
                </c:pt>
                <c:pt idx="50">
                  <c:v>391.1</c:v>
                </c:pt>
                <c:pt idx="51">
                  <c:v>408</c:v>
                </c:pt>
                <c:pt idx="52">
                  <c:v>344.4</c:v>
                </c:pt>
                <c:pt idx="53">
                  <c:v>359.8</c:v>
                </c:pt>
                <c:pt idx="54">
                  <c:v>375.2</c:v>
                </c:pt>
                <c:pt idx="55">
                  <c:v>390.6</c:v>
                </c:pt>
                <c:pt idx="56">
                  <c:v>406</c:v>
                </c:pt>
                <c:pt idx="57">
                  <c:v>421.4</c:v>
                </c:pt>
                <c:pt idx="58">
                  <c:v>436.8</c:v>
                </c:pt>
                <c:pt idx="59">
                  <c:v>452.2</c:v>
                </c:pt>
                <c:pt idx="60">
                  <c:v>467.6</c:v>
                </c:pt>
                <c:pt idx="61">
                  <c:v>483</c:v>
                </c:pt>
                <c:pt idx="62">
                  <c:v>429.4</c:v>
                </c:pt>
                <c:pt idx="63">
                  <c:v>442.8</c:v>
                </c:pt>
                <c:pt idx="64">
                  <c:v>456.2</c:v>
                </c:pt>
                <c:pt idx="65">
                  <c:v>469.6</c:v>
                </c:pt>
                <c:pt idx="66">
                  <c:v>483</c:v>
                </c:pt>
                <c:pt idx="67">
                  <c:v>496.4</c:v>
                </c:pt>
                <c:pt idx="68">
                  <c:v>509.8</c:v>
                </c:pt>
                <c:pt idx="69">
                  <c:v>523.20000000000005</c:v>
                </c:pt>
                <c:pt idx="70">
                  <c:v>536.6</c:v>
                </c:pt>
                <c:pt idx="71">
                  <c:v>550</c:v>
                </c:pt>
                <c:pt idx="72">
                  <c:v>501.375</c:v>
                </c:pt>
                <c:pt idx="73">
                  <c:v>512.75</c:v>
                </c:pt>
                <c:pt idx="74">
                  <c:v>524.125</c:v>
                </c:pt>
                <c:pt idx="75">
                  <c:v>535.5</c:v>
                </c:pt>
                <c:pt idx="76">
                  <c:v>546.875</c:v>
                </c:pt>
                <c:pt idx="77">
                  <c:v>558.25</c:v>
                </c:pt>
                <c:pt idx="78">
                  <c:v>569.625</c:v>
                </c:pt>
                <c:pt idx="79">
                  <c:v>581</c:v>
                </c:pt>
                <c:pt idx="80">
                  <c:v>590.70000000000005</c:v>
                </c:pt>
                <c:pt idx="81">
                  <c:v>600.40000000000009</c:v>
                </c:pt>
                <c:pt idx="82">
                  <c:v>610.10000000000014</c:v>
                </c:pt>
                <c:pt idx="83">
                  <c:v>619.80000000000018</c:v>
                </c:pt>
                <c:pt idx="84">
                  <c:v>629.50000000000023</c:v>
                </c:pt>
                <c:pt idx="85">
                  <c:v>639.20000000000027</c:v>
                </c:pt>
                <c:pt idx="86">
                  <c:v>648.90000000000032</c:v>
                </c:pt>
                <c:pt idx="87">
                  <c:v>658.60000000000036</c:v>
                </c:pt>
                <c:pt idx="88">
                  <c:v>668.30000000000041</c:v>
                </c:pt>
                <c:pt idx="89">
                  <c:v>678.00000000000045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6-4333-A761-65D9D1FB1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363216"/>
        <c:axId val="332360864"/>
      </c:lineChart>
      <c:catAx>
        <c:axId val="33236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360864"/>
        <c:crosses val="autoZero"/>
        <c:auto val="1"/>
        <c:lblAlgn val="ctr"/>
        <c:lblOffset val="100"/>
        <c:noMultiLvlLbl val="0"/>
      </c:catAx>
      <c:valAx>
        <c:axId val="33236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36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'REE -PIN Alep - Fert 1'!$G$51:$AJ$51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2-44A5-BA5C-CB3324A6EC28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'REE -PIN Alep - Fert 1'!$G$103:$AJ$103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2-44A5-BA5C-CB3324A6E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59845376"/>
        <c:axId val="459850080"/>
      </c:barChart>
      <c:catAx>
        <c:axId val="45984537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50080"/>
        <c:crosses val="autoZero"/>
        <c:auto val="1"/>
        <c:lblAlgn val="ctr"/>
        <c:lblOffset val="100"/>
        <c:noMultiLvlLbl val="0"/>
      </c:catAx>
      <c:valAx>
        <c:axId val="4598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 Cèdre Atlas - Fert 1'!$G$9:$DQ$9</c:f>
              <c:numCache>
                <c:formatCode>0</c:formatCode>
                <c:ptCount val="115"/>
                <c:pt idx="0">
                  <c:v>0.16666666666666666</c:v>
                </c:pt>
                <c:pt idx="1">
                  <c:v>0.33333333333333331</c:v>
                </c:pt>
                <c:pt idx="2">
                  <c:v>0.5</c:v>
                </c:pt>
                <c:pt idx="3">
                  <c:v>0.66666666666666663</c:v>
                </c:pt>
                <c:pt idx="4">
                  <c:v>0.83333333333333337</c:v>
                </c:pt>
                <c:pt idx="5">
                  <c:v>1</c:v>
                </c:pt>
                <c:pt idx="6">
                  <c:v>1.1666666666666667</c:v>
                </c:pt>
                <c:pt idx="7">
                  <c:v>1.3333333333333333</c:v>
                </c:pt>
                <c:pt idx="8">
                  <c:v>1.5</c:v>
                </c:pt>
                <c:pt idx="9">
                  <c:v>1.6666666666666667</c:v>
                </c:pt>
                <c:pt idx="10">
                  <c:v>1.8333333333333333</c:v>
                </c:pt>
                <c:pt idx="11">
                  <c:v>2</c:v>
                </c:pt>
                <c:pt idx="12">
                  <c:v>5</c:v>
                </c:pt>
                <c:pt idx="13">
                  <c:v>9</c:v>
                </c:pt>
                <c:pt idx="14">
                  <c:v>13</c:v>
                </c:pt>
                <c:pt idx="15">
                  <c:v>18</c:v>
                </c:pt>
                <c:pt idx="16">
                  <c:v>23</c:v>
                </c:pt>
                <c:pt idx="17">
                  <c:v>29</c:v>
                </c:pt>
                <c:pt idx="18">
                  <c:v>36</c:v>
                </c:pt>
                <c:pt idx="19">
                  <c:v>43</c:v>
                </c:pt>
                <c:pt idx="20">
                  <c:v>51</c:v>
                </c:pt>
                <c:pt idx="21">
                  <c:v>60</c:v>
                </c:pt>
                <c:pt idx="22">
                  <c:v>69</c:v>
                </c:pt>
                <c:pt idx="23">
                  <c:v>80</c:v>
                </c:pt>
                <c:pt idx="24">
                  <c:v>91</c:v>
                </c:pt>
                <c:pt idx="25">
                  <c:v>103</c:v>
                </c:pt>
                <c:pt idx="26">
                  <c:v>115</c:v>
                </c:pt>
                <c:pt idx="27">
                  <c:v>129</c:v>
                </c:pt>
                <c:pt idx="28">
                  <c:v>143</c:v>
                </c:pt>
                <c:pt idx="29">
                  <c:v>158</c:v>
                </c:pt>
                <c:pt idx="30">
                  <c:v>173</c:v>
                </c:pt>
                <c:pt idx="31">
                  <c:v>189</c:v>
                </c:pt>
                <c:pt idx="32">
                  <c:v>205</c:v>
                </c:pt>
                <c:pt idx="33">
                  <c:v>222</c:v>
                </c:pt>
                <c:pt idx="34">
                  <c:v>239</c:v>
                </c:pt>
                <c:pt idx="35">
                  <c:v>256</c:v>
                </c:pt>
                <c:pt idx="36">
                  <c:v>274</c:v>
                </c:pt>
                <c:pt idx="37">
                  <c:v>292</c:v>
                </c:pt>
                <c:pt idx="38">
                  <c:v>311</c:v>
                </c:pt>
                <c:pt idx="39">
                  <c:v>330</c:v>
                </c:pt>
                <c:pt idx="40">
                  <c:v>205</c:v>
                </c:pt>
                <c:pt idx="41">
                  <c:v>220</c:v>
                </c:pt>
                <c:pt idx="42">
                  <c:v>234</c:v>
                </c:pt>
                <c:pt idx="43">
                  <c:v>249</c:v>
                </c:pt>
                <c:pt idx="44">
                  <c:v>264</c:v>
                </c:pt>
                <c:pt idx="45">
                  <c:v>279</c:v>
                </c:pt>
                <c:pt idx="46">
                  <c:v>295</c:v>
                </c:pt>
                <c:pt idx="47">
                  <c:v>310</c:v>
                </c:pt>
                <c:pt idx="48">
                  <c:v>326</c:v>
                </c:pt>
                <c:pt idx="49">
                  <c:v>342</c:v>
                </c:pt>
                <c:pt idx="50">
                  <c:v>263</c:v>
                </c:pt>
                <c:pt idx="51">
                  <c:v>277</c:v>
                </c:pt>
                <c:pt idx="52">
                  <c:v>290</c:v>
                </c:pt>
                <c:pt idx="53">
                  <c:v>304</c:v>
                </c:pt>
                <c:pt idx="54">
                  <c:v>318</c:v>
                </c:pt>
                <c:pt idx="55">
                  <c:v>331</c:v>
                </c:pt>
                <c:pt idx="56">
                  <c:v>345</c:v>
                </c:pt>
                <c:pt idx="57">
                  <c:v>359</c:v>
                </c:pt>
                <c:pt idx="58">
                  <c:v>373</c:v>
                </c:pt>
                <c:pt idx="59">
                  <c:v>387</c:v>
                </c:pt>
                <c:pt idx="60">
                  <c:v>303</c:v>
                </c:pt>
                <c:pt idx="61">
                  <c:v>315</c:v>
                </c:pt>
                <c:pt idx="62">
                  <c:v>327</c:v>
                </c:pt>
                <c:pt idx="63">
                  <c:v>339</c:v>
                </c:pt>
                <c:pt idx="64">
                  <c:v>351</c:v>
                </c:pt>
                <c:pt idx="65">
                  <c:v>363</c:v>
                </c:pt>
                <c:pt idx="66">
                  <c:v>375</c:v>
                </c:pt>
                <c:pt idx="67">
                  <c:v>387</c:v>
                </c:pt>
                <c:pt idx="68">
                  <c:v>399</c:v>
                </c:pt>
                <c:pt idx="69">
                  <c:v>411</c:v>
                </c:pt>
                <c:pt idx="70">
                  <c:v>328</c:v>
                </c:pt>
                <c:pt idx="71">
                  <c:v>338</c:v>
                </c:pt>
                <c:pt idx="72">
                  <c:v>348</c:v>
                </c:pt>
                <c:pt idx="73">
                  <c:v>359</c:v>
                </c:pt>
                <c:pt idx="74">
                  <c:v>369</c:v>
                </c:pt>
                <c:pt idx="75">
                  <c:v>379</c:v>
                </c:pt>
                <c:pt idx="76">
                  <c:v>390</c:v>
                </c:pt>
                <c:pt idx="77">
                  <c:v>400</c:v>
                </c:pt>
                <c:pt idx="78">
                  <c:v>410</c:v>
                </c:pt>
                <c:pt idx="79">
                  <c:v>420</c:v>
                </c:pt>
                <c:pt idx="80">
                  <c:v>356</c:v>
                </c:pt>
                <c:pt idx="81">
                  <c:v>365</c:v>
                </c:pt>
                <c:pt idx="82">
                  <c:v>374</c:v>
                </c:pt>
                <c:pt idx="83">
                  <c:v>383</c:v>
                </c:pt>
                <c:pt idx="84">
                  <c:v>392</c:v>
                </c:pt>
                <c:pt idx="85">
                  <c:v>401</c:v>
                </c:pt>
                <c:pt idx="86">
                  <c:v>410</c:v>
                </c:pt>
                <c:pt idx="87">
                  <c:v>420</c:v>
                </c:pt>
                <c:pt idx="88">
                  <c:v>429</c:v>
                </c:pt>
                <c:pt idx="89">
                  <c:v>438</c:v>
                </c:pt>
                <c:pt idx="90">
                  <c:v>447</c:v>
                </c:pt>
                <c:pt idx="91">
                  <c:v>456</c:v>
                </c:pt>
                <c:pt idx="92">
                  <c:v>465</c:v>
                </c:pt>
                <c:pt idx="93">
                  <c:v>474</c:v>
                </c:pt>
                <c:pt idx="94">
                  <c:v>483</c:v>
                </c:pt>
                <c:pt idx="95">
                  <c:v>276</c:v>
                </c:pt>
                <c:pt idx="96">
                  <c:v>282</c:v>
                </c:pt>
                <c:pt idx="97">
                  <c:v>288</c:v>
                </c:pt>
                <c:pt idx="98">
                  <c:v>294</c:v>
                </c:pt>
                <c:pt idx="99">
                  <c:v>301</c:v>
                </c:pt>
                <c:pt idx="100">
                  <c:v>307</c:v>
                </c:pt>
                <c:pt idx="101">
                  <c:v>313</c:v>
                </c:pt>
                <c:pt idx="102">
                  <c:v>319</c:v>
                </c:pt>
                <c:pt idx="103">
                  <c:v>325</c:v>
                </c:pt>
                <c:pt idx="104">
                  <c:v>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2-4E9D-8D81-563400C71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852432"/>
        <c:axId val="459846552"/>
      </c:lineChart>
      <c:catAx>
        <c:axId val="45985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6552"/>
        <c:crosses val="autoZero"/>
        <c:auto val="1"/>
        <c:lblAlgn val="ctr"/>
        <c:lblOffset val="100"/>
        <c:noMultiLvlLbl val="0"/>
      </c:catAx>
      <c:valAx>
        <c:axId val="459846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5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 Cèdre Atlas - Fert 1'!$G$15:$DL$15</c:f>
              <c:numCache>
                <c:formatCode>0</c:formatCode>
                <c:ptCount val="110"/>
                <c:pt idx="0">
                  <c:v>275.83121149644512</c:v>
                </c:pt>
                <c:pt idx="1">
                  <c:v>276.64936194034641</c:v>
                </c:pt>
                <c:pt idx="2">
                  <c:v>277.4632943199</c:v>
                </c:pt>
                <c:pt idx="3">
                  <c:v>278.27462658644612</c:v>
                </c:pt>
                <c:pt idx="4">
                  <c:v>279.08409204857196</c:v>
                </c:pt>
                <c:pt idx="5">
                  <c:v>279.89210901611244</c:v>
                </c:pt>
                <c:pt idx="6">
                  <c:v>280.69894715724377</c:v>
                </c:pt>
                <c:pt idx="7">
                  <c:v>281.50479430649716</c:v>
                </c:pt>
                <c:pt idx="8">
                  <c:v>282.30978852464256</c:v>
                </c:pt>
                <c:pt idx="9">
                  <c:v>283.11403539242264</c:v>
                </c:pt>
                <c:pt idx="10">
                  <c:v>283.91761815249629</c:v>
                </c:pt>
                <c:pt idx="11">
                  <c:v>284.72060404439816</c:v>
                </c:pt>
                <c:pt idx="12">
                  <c:v>288.72114782299087</c:v>
                </c:pt>
                <c:pt idx="13">
                  <c:v>293.75111964726096</c:v>
                </c:pt>
                <c:pt idx="14">
                  <c:v>298.72051918472988</c:v>
                </c:pt>
                <c:pt idx="15">
                  <c:v>304.72558190028207</c:v>
                </c:pt>
                <c:pt idx="16">
                  <c:v>310.68811598906399</c:v>
                </c:pt>
                <c:pt idx="17">
                  <c:v>317.67910643728902</c:v>
                </c:pt>
                <c:pt idx="18">
                  <c:v>325.68879826541092</c:v>
                </c:pt>
                <c:pt idx="19">
                  <c:v>333.66035111382314</c:v>
                </c:pt>
                <c:pt idx="20">
                  <c:v>342.64548714256847</c:v>
                </c:pt>
                <c:pt idx="21">
                  <c:v>352.63739234808105</c:v>
                </c:pt>
                <c:pt idx="22">
                  <c:v>362.59376303814088</c:v>
                </c:pt>
                <c:pt idx="23">
                  <c:v>374.58602954557529</c:v>
                </c:pt>
                <c:pt idx="24">
                  <c:v>386.53982291738151</c:v>
                </c:pt>
                <c:pt idx="25">
                  <c:v>399.48694690680622</c:v>
                </c:pt>
                <c:pt idx="26">
                  <c:v>412.3995762310123</c:v>
                </c:pt>
                <c:pt idx="27">
                  <c:v>427.32416344933148</c:v>
                </c:pt>
                <c:pt idx="28">
                  <c:v>442.212245038925</c:v>
                </c:pt>
                <c:pt idx="29">
                  <c:v>458.08410667645529</c:v>
                </c:pt>
                <c:pt idx="30">
                  <c:v>473.31145848632906</c:v>
                </c:pt>
                <c:pt idx="31">
                  <c:v>489.52077735109401</c:v>
                </c:pt>
                <c:pt idx="32">
                  <c:v>505.69899572009393</c:v>
                </c:pt>
                <c:pt idx="33">
                  <c:v>522.8572920465848</c:v>
                </c:pt>
                <c:pt idx="34">
                  <c:v>539.986260078236</c:v>
                </c:pt>
                <c:pt idx="35">
                  <c:v>557.08822319500405</c:v>
                </c:pt>
                <c:pt idx="36">
                  <c:v>575.16896499361019</c:v>
                </c:pt>
                <c:pt idx="37">
                  <c:v>593.22371927034123</c:v>
                </c:pt>
                <c:pt idx="38">
                  <c:v>612.25529038893546</c:v>
                </c:pt>
                <c:pt idx="39">
                  <c:v>631.26172736441424</c:v>
                </c:pt>
                <c:pt idx="40">
                  <c:v>505.69899572009393</c:v>
                </c:pt>
                <c:pt idx="41">
                  <c:v>520.84023993165249</c:v>
                </c:pt>
                <c:pt idx="42">
                  <c:v>534.95122875168511</c:v>
                </c:pt>
                <c:pt idx="43">
                  <c:v>550.04937425908543</c:v>
                </c:pt>
                <c:pt idx="44">
                  <c:v>565.12744126565951</c:v>
                </c:pt>
                <c:pt idx="45">
                  <c:v>580.18670059032536</c:v>
                </c:pt>
                <c:pt idx="46">
                  <c:v>596.23044713653132</c:v>
                </c:pt>
                <c:pt idx="47">
                  <c:v>611.25427039286376</c:v>
                </c:pt>
                <c:pt idx="48">
                  <c:v>627.26237801084608</c:v>
                </c:pt>
                <c:pt idx="49">
                  <c:v>643.25357946751694</c:v>
                </c:pt>
                <c:pt idx="50">
                  <c:v>564.12283515533784</c:v>
                </c:pt>
                <c:pt idx="51">
                  <c:v>578.17984419046388</c:v>
                </c:pt>
                <c:pt idx="52">
                  <c:v>591.21886127008963</c:v>
                </c:pt>
                <c:pt idx="53">
                  <c:v>605.24667523720325</c:v>
                </c:pt>
                <c:pt idx="54">
                  <c:v>619.26049615023669</c:v>
                </c:pt>
                <c:pt idx="55">
                  <c:v>632.26140135884771</c:v>
                </c:pt>
                <c:pt idx="56">
                  <c:v>646.25012059114363</c:v>
                </c:pt>
                <c:pt idx="57">
                  <c:v>660.22669109708465</c:v>
                </c:pt>
                <c:pt idx="58">
                  <c:v>674.19164086353112</c:v>
                </c:pt>
                <c:pt idx="59">
                  <c:v>688.14545599767041</c:v>
                </c:pt>
                <c:pt idx="60">
                  <c:v>604.24516111881428</c:v>
                </c:pt>
                <c:pt idx="61">
                  <c:v>616.25867712785157</c:v>
                </c:pt>
                <c:pt idx="62">
                  <c:v>628.26231380047034</c:v>
                </c:pt>
                <c:pt idx="63">
                  <c:v>640.25647520259861</c:v>
                </c:pt>
                <c:pt idx="64">
                  <c:v>652.24153517187381</c:v>
                </c:pt>
                <c:pt idx="65">
                  <c:v>664.21784053443753</c:v>
                </c:pt>
                <c:pt idx="66">
                  <c:v>676.18571388442285</c:v>
                </c:pt>
                <c:pt idx="67">
                  <c:v>688.14545599767041</c:v>
                </c:pt>
                <c:pt idx="68">
                  <c:v>700.09734793766131</c:v>
                </c:pt>
                <c:pt idx="69">
                  <c:v>712.04165290098388</c:v>
                </c:pt>
                <c:pt idx="70">
                  <c:v>629.26218380693672</c:v>
                </c:pt>
                <c:pt idx="71">
                  <c:v>639.25731434598379</c:v>
                </c:pt>
                <c:pt idx="72">
                  <c:v>649.2461040377284</c:v>
                </c:pt>
                <c:pt idx="73">
                  <c:v>660.22669109708465</c:v>
                </c:pt>
                <c:pt idx="74">
                  <c:v>670.20281192720256</c:v>
                </c:pt>
                <c:pt idx="75">
                  <c:v>680.17318379305129</c:v>
                </c:pt>
                <c:pt idx="76">
                  <c:v>691.13415436316416</c:v>
                </c:pt>
                <c:pt idx="77">
                  <c:v>701.0929929557102</c:v>
                </c:pt>
                <c:pt idx="78">
                  <c:v>711.04657780665048</c:v>
                </c:pt>
                <c:pt idx="79">
                  <c:v>720.99505179729806</c:v>
                </c:pt>
                <c:pt idx="80">
                  <c:v>657.23270729873127</c:v>
                </c:pt>
                <c:pt idx="81">
                  <c:v>666.2130632683461</c:v>
                </c:pt>
                <c:pt idx="82">
                  <c:v>675.18870568605769</c:v>
                </c:pt>
                <c:pt idx="83">
                  <c:v>684.15976103007131</c:v>
                </c:pt>
                <c:pt idx="84">
                  <c:v>693.12634949535095</c:v>
                </c:pt>
                <c:pt idx="85">
                  <c:v>702.08858544274437</c:v>
                </c:pt>
                <c:pt idx="86">
                  <c:v>711.04657780665048</c:v>
                </c:pt>
                <c:pt idx="87">
                  <c:v>720.99505179729806</c:v>
                </c:pt>
                <c:pt idx="88">
                  <c:v>729.94442089066331</c:v>
                </c:pt>
                <c:pt idx="89">
                  <c:v>738.88985446182903</c:v>
                </c:pt>
                <c:pt idx="90">
                  <c:v>747.83144269552952</c:v>
                </c:pt>
                <c:pt idx="91">
                  <c:v>756.7692719372609</c:v>
                </c:pt>
                <c:pt idx="92">
                  <c:v>765.70342492921588</c:v>
                </c:pt>
                <c:pt idx="93">
                  <c:v>774.63398102743406</c:v>
                </c:pt>
                <c:pt idx="94">
                  <c:v>783.56101640199597</c:v>
                </c:pt>
                <c:pt idx="95">
                  <c:v>577.17629739144047</c:v>
                </c:pt>
                <c:pt idx="96">
                  <c:v>583.19639692679175</c:v>
                </c:pt>
                <c:pt idx="97">
                  <c:v>589.21370238662246</c:v>
                </c:pt>
                <c:pt idx="98">
                  <c:v>595.22827868722254</c:v>
                </c:pt>
                <c:pt idx="99">
                  <c:v>602.24191773786254</c:v>
                </c:pt>
                <c:pt idx="100">
                  <c:v>608.25079045447626</c:v>
                </c:pt>
                <c:pt idx="101">
                  <c:v>614.25712191218781</c:v>
                </c:pt>
                <c:pt idx="102">
                  <c:v>620.26096644164511</c:v>
                </c:pt>
                <c:pt idx="103">
                  <c:v>626.26237621274606</c:v>
                </c:pt>
                <c:pt idx="104">
                  <c:v>633.26101045699659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D-4FC6-875C-8815F0579756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 Cèdre Atlas - Fert 1'!$G$74:$CH$74</c:f>
              <c:numCache>
                <c:formatCode>0</c:formatCode>
                <c:ptCount val="80"/>
                <c:pt idx="0">
                  <c:v>276.90191622228679</c:v>
                </c:pt>
                <c:pt idx="1">
                  <c:v>278.73710561081384</c:v>
                </c:pt>
                <c:pt idx="2">
                  <c:v>280.55074558151415</c:v>
                </c:pt>
                <c:pt idx="3">
                  <c:v>282.35110198966635</c:v>
                </c:pt>
                <c:pt idx="4">
                  <c:v>284.14192119185532</c:v>
                </c:pt>
                <c:pt idx="5">
                  <c:v>285.9253402662921</c:v>
                </c:pt>
                <c:pt idx="6">
                  <c:v>287.70273690466774</c:v>
                </c:pt>
                <c:pt idx="7">
                  <c:v>289.47507072363629</c:v>
                </c:pt>
                <c:pt idx="8">
                  <c:v>291.24304705364608</c:v>
                </c:pt>
                <c:pt idx="9">
                  <c:v>293.00720528986716</c:v>
                </c:pt>
                <c:pt idx="10">
                  <c:v>294.76797070576418</c:v>
                </c:pt>
                <c:pt idx="11">
                  <c:v>296.52568681739263</c:v>
                </c:pt>
                <c:pt idx="12">
                  <c:v>298.28063662334273</c:v>
                </c:pt>
                <c:pt idx="13">
                  <c:v>300.03305711070772</c:v>
                </c:pt>
                <c:pt idx="14">
                  <c:v>301.78314949288085</c:v>
                </c:pt>
                <c:pt idx="15">
                  <c:v>303.53108663699356</c:v>
                </c:pt>
                <c:pt idx="16">
                  <c:v>305.2770185804755</c:v>
                </c:pt>
                <c:pt idx="17">
                  <c:v>307.02107671215026</c:v>
                </c:pt>
                <c:pt idx="18">
                  <c:v>308.76337699756067</c:v>
                </c:pt>
                <c:pt idx="19">
                  <c:v>310.5040225059077</c:v>
                </c:pt>
                <c:pt idx="20">
                  <c:v>312.24310541723986</c:v>
                </c:pt>
                <c:pt idx="21">
                  <c:v>313.98070863648724</c:v>
                </c:pt>
                <c:pt idx="22">
                  <c:v>315.71690710574023</c:v>
                </c:pt>
                <c:pt idx="23">
                  <c:v>317.45176888186614</c:v>
                </c:pt>
                <c:pt idx="24">
                  <c:v>319.18535602946127</c:v>
                </c:pt>
                <c:pt idx="25">
                  <c:v>320.91772536691002</c:v>
                </c:pt>
                <c:pt idx="26">
                  <c:v>322.6489290944366</c:v>
                </c:pt>
                <c:pt idx="27">
                  <c:v>324.37901532649693</c:v>
                </c:pt>
                <c:pt idx="28">
                  <c:v>326.10802854597642</c:v>
                </c:pt>
                <c:pt idx="29">
                  <c:v>327.83600999398101</c:v>
                </c:pt>
                <c:pt idx="30">
                  <c:v>328.95188689508348</c:v>
                </c:pt>
                <c:pt idx="31">
                  <c:v>330.06680608239554</c:v>
                </c:pt>
                <c:pt idx="32">
                  <c:v>331.18080091848043</c:v>
                </c:pt>
                <c:pt idx="33">
                  <c:v>332.29390262902666</c:v>
                </c:pt>
                <c:pt idx="34">
                  <c:v>333.40614049849142</c:v>
                </c:pt>
                <c:pt idx="35">
                  <c:v>334.51754204275591</c:v>
                </c:pt>
                <c:pt idx="36">
                  <c:v>335.62813316205717</c:v>
                </c:pt>
                <c:pt idx="37">
                  <c:v>336.73793827692265</c:v>
                </c:pt>
                <c:pt idx="38">
                  <c:v>337.8469804493925</c:v>
                </c:pt>
                <c:pt idx="39">
                  <c:v>338.95528149145929</c:v>
                </c:pt>
                <c:pt idx="40">
                  <c:v>340.06286206235876</c:v>
                </c:pt>
                <c:pt idx="41">
                  <c:v>341.16974175610102</c:v>
                </c:pt>
                <c:pt idx="42">
                  <c:v>342.27593918043107</c:v>
                </c:pt>
                <c:pt idx="43">
                  <c:v>343.38147202823694</c:v>
                </c:pt>
                <c:pt idx="44">
                  <c:v>344.4863571422834</c:v>
                </c:pt>
                <c:pt idx="45">
                  <c:v>345.59061057402909</c:v>
                </c:pt>
                <c:pt idx="46">
                  <c:v>346.69424763718479</c:v>
                </c:pt>
                <c:pt idx="47">
                  <c:v>347.79728295658538</c:v>
                </c:pt>
                <c:pt idx="48">
                  <c:v>348.89973051287387</c:v>
                </c:pt>
                <c:pt idx="49">
                  <c:v>350.00160368343421</c:v>
                </c:pt>
                <c:pt idx="50">
                  <c:v>351.10291527995832</c:v>
                </c:pt>
                <c:pt idx="51">
                  <c:v>352.20367758298215</c:v>
                </c:pt>
                <c:pt idx="52">
                  <c:v>353.30390237369028</c:v>
                </c:pt>
                <c:pt idx="53">
                  <c:v>354.40360096325321</c:v>
                </c:pt>
                <c:pt idx="54">
                  <c:v>355.5027842199288</c:v>
                </c:pt>
                <c:pt idx="55">
                  <c:v>356.60146259413756</c:v>
                </c:pt>
                <c:pt idx="56">
                  <c:v>357.69964614169641</c:v>
                </c:pt>
                <c:pt idx="57">
                  <c:v>358.7973445453751</c:v>
                </c:pt>
                <c:pt idx="58">
                  <c:v>359.89456713492427</c:v>
                </c:pt>
                <c:pt idx="59">
                  <c:v>360.9913229057077</c:v>
                </c:pt>
                <c:pt idx="60">
                  <c:v>362.08762053605625</c:v>
                </c:pt>
                <c:pt idx="61">
                  <c:v>363.18346840345225</c:v>
                </c:pt>
                <c:pt idx="62">
                  <c:v>364.27887459963972</c:v>
                </c:pt>
                <c:pt idx="63">
                  <c:v>365.37384694474855</c:v>
                </c:pt>
                <c:pt idx="64">
                  <c:v>366.46839300051028</c:v>
                </c:pt>
                <c:pt idx="65">
                  <c:v>367.56252008263772</c:v>
                </c:pt>
                <c:pt idx="66">
                  <c:v>368.65623527243332</c:v>
                </c:pt>
                <c:pt idx="67">
                  <c:v>369.74954542768393</c:v>
                </c:pt>
                <c:pt idx="68">
                  <c:v>370.84245719289805</c:v>
                </c:pt>
                <c:pt idx="69">
                  <c:v>371.93497700893107</c:v>
                </c:pt>
                <c:pt idx="70">
                  <c:v>373.0271111220456</c:v>
                </c:pt>
                <c:pt idx="71">
                  <c:v>374.11886559244721</c:v>
                </c:pt>
                <c:pt idx="72">
                  <c:v>375.21024630233188</c:v>
                </c:pt>
                <c:pt idx="73">
                  <c:v>376.30125896348045</c:v>
                </c:pt>
                <c:pt idx="74">
                  <c:v>377.39190912443019</c:v>
                </c:pt>
                <c:pt idx="75">
                  <c:v>378.48220217725384</c:v>
                </c:pt>
                <c:pt idx="76">
                  <c:v>379.57214336397101</c:v>
                </c:pt>
                <c:pt idx="77">
                  <c:v>380.66173778261742</c:v>
                </c:pt>
                <c:pt idx="78">
                  <c:v>381.75099039299408</c:v>
                </c:pt>
                <c:pt idx="79">
                  <c:v>382.83990602211696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D-4FC6-875C-8815F0579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846160"/>
        <c:axId val="459851648"/>
      </c:lineChart>
      <c:catAx>
        <c:axId val="45984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51648"/>
        <c:crosses val="autoZero"/>
        <c:auto val="1"/>
        <c:lblAlgn val="ctr"/>
        <c:lblOffset val="100"/>
        <c:noMultiLvlLbl val="0"/>
      </c:catAx>
      <c:valAx>
        <c:axId val="45985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 Cèdre Atlas - Fert 1'!$G$41:$DL$41</c:f>
              <c:numCache>
                <c:formatCode>0</c:formatCode>
                <c:ptCount val="1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81.650221207899932</c:v>
                </c:pt>
                <c:pt idx="41">
                  <c:v>72.571954277487194</c:v>
                </c:pt>
                <c:pt idx="42">
                  <c:v>65.746944499033887</c:v>
                </c:pt>
                <c:pt idx="43">
                  <c:v>60.526322175384166</c:v>
                </c:pt>
                <c:pt idx="44">
                  <c:v>56.450963776386239</c:v>
                </c:pt>
                <c:pt idx="45">
                  <c:v>53.195924868872737</c:v>
                </c:pt>
                <c:pt idx="46">
                  <c:v>50.531148037795752</c:v>
                </c:pt>
                <c:pt idx="47">
                  <c:v>48.293678970174113</c:v>
                </c:pt>
                <c:pt idx="48">
                  <c:v>46.368020045037724</c:v>
                </c:pt>
                <c:pt idx="49">
                  <c:v>44.672238014912701</c:v>
                </c:pt>
                <c:pt idx="50">
                  <c:v>97.427303821711902</c:v>
                </c:pt>
                <c:pt idx="51">
                  <c:v>90.408274755557542</c:v>
                </c:pt>
                <c:pt idx="52">
                  <c:v>84.874806495916701</c:v>
                </c:pt>
                <c:pt idx="53">
                  <c:v>80.407027124661212</c:v>
                </c:pt>
                <c:pt idx="54">
                  <c:v>76.707632620881796</c:v>
                </c:pt>
                <c:pt idx="55">
                  <c:v>73.565998622749802</c:v>
                </c:pt>
                <c:pt idx="56">
                  <c:v>70.832803310993384</c:v>
                </c:pt>
                <c:pt idx="57">
                  <c:v>68.402082785895246</c:v>
                </c:pt>
                <c:pt idx="58">
                  <c:v>66.198542018788871</c:v>
                </c:pt>
                <c:pt idx="59">
                  <c:v>64.16858206363429</c:v>
                </c:pt>
                <c:pt idx="60">
                  <c:v>118.556508078634</c:v>
                </c:pt>
                <c:pt idx="61">
                  <c:v>111.33460902560115</c:v>
                </c:pt>
                <c:pt idx="62">
                  <c:v>105.52192672433848</c:v>
                </c:pt>
                <c:pt idx="63">
                  <c:v>100.72411493533671</c:v>
                </c:pt>
                <c:pt idx="64">
                  <c:v>96.661843205225011</c:v>
                </c:pt>
                <c:pt idx="65">
                  <c:v>93.137122453361016</c:v>
                </c:pt>
                <c:pt idx="66">
                  <c:v>90.00949321897923</c:v>
                </c:pt>
                <c:pt idx="67">
                  <c:v>87.179187871850402</c:v>
                </c:pt>
                <c:pt idx="68">
                  <c:v>84.575224168927107</c:v>
                </c:pt>
                <c:pt idx="69">
                  <c:v>82.146985808026201</c:v>
                </c:pt>
                <c:pt idx="70">
                  <c:v>135.1730620001305</c:v>
                </c:pt>
                <c:pt idx="71">
                  <c:v>128.02061299891426</c:v>
                </c:pt>
                <c:pt idx="72">
                  <c:v>122.15040306517632</c:v>
                </c:pt>
                <c:pt idx="73">
                  <c:v>117.20763695130027</c:v>
                </c:pt>
                <c:pt idx="74">
                  <c:v>112.94089734227212</c:v>
                </c:pt>
                <c:pt idx="75">
                  <c:v>109.17188034358452</c:v>
                </c:pt>
                <c:pt idx="76">
                  <c:v>105.77399486265789</c:v>
                </c:pt>
                <c:pt idx="77">
                  <c:v>102.657229719564</c:v>
                </c:pt>
                <c:pt idx="78">
                  <c:v>99.75745272146014</c:v>
                </c:pt>
                <c:pt idx="79">
                  <c:v>97.028843618169844</c:v>
                </c:pt>
                <c:pt idx="80">
                  <c:v>138.62523965066319</c:v>
                </c:pt>
                <c:pt idx="81">
                  <c:v>132.46253011768667</c:v>
                </c:pt>
                <c:pt idx="82">
                  <c:v>127.25808791579192</c:v>
                </c:pt>
                <c:pt idx="83">
                  <c:v>122.75253440572929</c:v>
                </c:pt>
                <c:pt idx="84">
                  <c:v>118.76191551198194</c:v>
                </c:pt>
                <c:pt idx="85">
                  <c:v>115.15562458480406</c:v>
                </c:pt>
                <c:pt idx="86">
                  <c:v>111.84079113186202</c:v>
                </c:pt>
                <c:pt idx="87">
                  <c:v>108.75124162008119</c:v>
                </c:pt>
                <c:pt idx="88">
                  <c:v>105.83969322903391</c:v>
                </c:pt>
                <c:pt idx="89">
                  <c:v>103.0722336557218</c:v>
                </c:pt>
                <c:pt idx="90">
                  <c:v>100.42441741098327</c:v>
                </c:pt>
                <c:pt idx="91">
                  <c:v>97.878505157027988</c:v>
                </c:pt>
                <c:pt idx="92">
                  <c:v>95.421511305800678</c:v>
                </c:pt>
                <c:pt idx="93">
                  <c:v>93.043823152522791</c:v>
                </c:pt>
                <c:pt idx="94">
                  <c:v>90.738224153871712</c:v>
                </c:pt>
                <c:pt idx="95">
                  <c:v>216.30850824498998</c:v>
                </c:pt>
                <c:pt idx="96">
                  <c:v>203.51993547780253</c:v>
                </c:pt>
                <c:pt idx="97">
                  <c:v>193.27723525275769</c:v>
                </c:pt>
                <c:pt idx="98">
                  <c:v>184.86396047191681</c:v>
                </c:pt>
                <c:pt idx="99">
                  <c:v>177.77277780893039</c:v>
                </c:pt>
                <c:pt idx="100">
                  <c:v>171.64423825099996</c:v>
                </c:pt>
                <c:pt idx="101">
                  <c:v>166.2234808537543</c:v>
                </c:pt>
                <c:pt idx="102">
                  <c:v>161.32961720518509</c:v>
                </c:pt>
                <c:pt idx="103">
                  <c:v>156.83408251721366</c:v>
                </c:pt>
                <c:pt idx="104">
                  <c:v>152.64532709239916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8E-44C1-95DA-4A76BFDF8F44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 Cèdre Atlas - Fert 1'!$G$97:$CI$97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8E-44C1-95DA-4A76BFDF8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846944"/>
        <c:axId val="459847336"/>
      </c:lineChart>
      <c:catAx>
        <c:axId val="45984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7336"/>
        <c:crosses val="autoZero"/>
        <c:auto val="1"/>
        <c:lblAlgn val="ctr"/>
        <c:lblOffset val="100"/>
        <c:noMultiLvlLbl val="0"/>
      </c:catAx>
      <c:valAx>
        <c:axId val="459847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'REE - Cèdre Atlas - Fert 1'!$G$68:$CH$68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A-4BE8-B136-B7AEA4C83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848120"/>
        <c:axId val="459848512"/>
      </c:lineChart>
      <c:catAx>
        <c:axId val="45984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8512"/>
        <c:crosses val="autoZero"/>
        <c:auto val="1"/>
        <c:lblAlgn val="ctr"/>
        <c:lblOffset val="100"/>
        <c:noMultiLvlLbl val="0"/>
      </c:catAx>
      <c:valAx>
        <c:axId val="45984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8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'REE - Cèdre Atlas - Fert 1'!$G$51:$AJ$51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9-4954-B676-59BB2A2EB758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'REE - Cèdre Atlas - Fert 1'!$G$103:$AJ$103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89-4954-B676-59BB2A2EB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34194664"/>
        <c:axId val="334191136"/>
      </c:barChart>
      <c:catAx>
        <c:axId val="33419466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1136"/>
        <c:crosses val="autoZero"/>
        <c:auto val="1"/>
        <c:lblAlgn val="ctr"/>
        <c:lblOffset val="100"/>
        <c:noMultiLvlLbl val="0"/>
      </c:catAx>
      <c:valAx>
        <c:axId val="33419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 Feuillus divers - Fert 2'!$G$9:$DQ$9</c:f>
              <c:numCache>
                <c:formatCode>0</c:formatCode>
                <c:ptCount val="115"/>
                <c:pt idx="0">
                  <c:v>0.01</c:v>
                </c:pt>
                <c:pt idx="1">
                  <c:v>0.13863310346006774</c:v>
                </c:pt>
                <c:pt idx="2">
                  <c:v>0.77354650879277287</c:v>
                </c:pt>
                <c:pt idx="3">
                  <c:v>1.748464589860693</c:v>
                </c:pt>
                <c:pt idx="4">
                  <c:v>3.0348356577574398</c:v>
                </c:pt>
                <c:pt idx="5">
                  <c:v>4.6054843694641132</c:v>
                </c:pt>
                <c:pt idx="6">
                  <c:v>6.434572933344425</c:v>
                </c:pt>
                <c:pt idx="7">
                  <c:v>8.497562818515549</c:v>
                </c:pt>
                <c:pt idx="8">
                  <c:v>10.771176968094704</c:v>
                </c:pt>
                <c:pt idx="9">
                  <c:v>13.233362516321444</c:v>
                </c:pt>
                <c:pt idx="10">
                  <c:v>15.863254009555703</c:v>
                </c:pt>
                <c:pt idx="11">
                  <c:v>18.641137131151559</c:v>
                </c:pt>
                <c:pt idx="12">
                  <c:v>21.548412930206705</c:v>
                </c:pt>
                <c:pt idx="13">
                  <c:v>24.567562554187667</c:v>
                </c:pt>
                <c:pt idx="14">
                  <c:v>27.68211248543075</c:v>
                </c:pt>
                <c:pt idx="15">
                  <c:v>30.876600281518716</c:v>
                </c:pt>
                <c:pt idx="16">
                  <c:v>34.136540819533153</c:v>
                </c:pt>
                <c:pt idx="17">
                  <c:v>37.448393044182623</c:v>
                </c:pt>
                <c:pt idx="18">
                  <c:v>40.799527219806485</c:v>
                </c:pt>
                <c:pt idx="19">
                  <c:v>44.178192686254505</c:v>
                </c:pt>
                <c:pt idx="20">
                  <c:v>47.57348611864213</c:v>
                </c:pt>
                <c:pt idx="21">
                  <c:v>50.975320290981564</c:v>
                </c:pt>
                <c:pt idx="22">
                  <c:v>54.374393343688439</c:v>
                </c:pt>
                <c:pt idx="23">
                  <c:v>57.762158554964422</c:v>
                </c:pt>
                <c:pt idx="24">
                  <c:v>61.130794616055326</c:v>
                </c:pt>
                <c:pt idx="25">
                  <c:v>64.473176410385065</c:v>
                </c:pt>
                <c:pt idx="26">
                  <c:v>67.782846296565438</c:v>
                </c:pt>
                <c:pt idx="27">
                  <c:v>71.053985895281329</c:v>
                </c:pt>
                <c:pt idx="28">
                  <c:v>74.281388380051951</c:v>
                </c:pt>
                <c:pt idx="29">
                  <c:v>77.460431271867762</c:v>
                </c:pt>
                <c:pt idx="30">
                  <c:v>80.58704973770287</c:v>
                </c:pt>
                <c:pt idx="31">
                  <c:v>83.657710392903368</c:v>
                </c:pt>
                <c:pt idx="32">
                  <c:v>86.669385607451616</c:v>
                </c:pt>
                <c:pt idx="33">
                  <c:v>89.619528316105601</c:v>
                </c:pt>
                <c:pt idx="34">
                  <c:v>92.506047332414738</c:v>
                </c:pt>
                <c:pt idx="35">
                  <c:v>95.32728316661094</c:v>
                </c:pt>
                <c:pt idx="36">
                  <c:v>98.081984347375538</c:v>
                </c:pt>
                <c:pt idx="37">
                  <c:v>100.76928424748218</c:v>
                </c:pt>
                <c:pt idx="38">
                  <c:v>103.38867841331468</c:v>
                </c:pt>
                <c:pt idx="39">
                  <c:v>105.94000239826201</c:v>
                </c:pt>
                <c:pt idx="40">
                  <c:v>108.42341009998708</c:v>
                </c:pt>
                <c:pt idx="41">
                  <c:v>110.83935260157331</c:v>
                </c:pt>
                <c:pt idx="42">
                  <c:v>89.166666666666671</c:v>
                </c:pt>
                <c:pt idx="43">
                  <c:v>95.333333333333329</c:v>
                </c:pt>
                <c:pt idx="44">
                  <c:v>101.5</c:v>
                </c:pt>
                <c:pt idx="45">
                  <c:v>107.66666666666667</c:v>
                </c:pt>
                <c:pt idx="46">
                  <c:v>113.83333333333334</c:v>
                </c:pt>
                <c:pt idx="47">
                  <c:v>120</c:v>
                </c:pt>
                <c:pt idx="48">
                  <c:v>97.75</c:v>
                </c:pt>
                <c:pt idx="49">
                  <c:v>103.5</c:v>
                </c:pt>
                <c:pt idx="50">
                  <c:v>109.25</c:v>
                </c:pt>
                <c:pt idx="51">
                  <c:v>115</c:v>
                </c:pt>
                <c:pt idx="52">
                  <c:v>120.75</c:v>
                </c:pt>
                <c:pt idx="53">
                  <c:v>126.5</c:v>
                </c:pt>
                <c:pt idx="54">
                  <c:v>132.25</c:v>
                </c:pt>
                <c:pt idx="55">
                  <c:v>138</c:v>
                </c:pt>
                <c:pt idx="56">
                  <c:v>108.625</c:v>
                </c:pt>
                <c:pt idx="57">
                  <c:v>115.25</c:v>
                </c:pt>
                <c:pt idx="58">
                  <c:v>121.875</c:v>
                </c:pt>
                <c:pt idx="59">
                  <c:v>128.5</c:v>
                </c:pt>
                <c:pt idx="60">
                  <c:v>135.125</c:v>
                </c:pt>
                <c:pt idx="61">
                  <c:v>141.75</c:v>
                </c:pt>
                <c:pt idx="62">
                  <c:v>148.375</c:v>
                </c:pt>
                <c:pt idx="63">
                  <c:v>155</c:v>
                </c:pt>
                <c:pt idx="64">
                  <c:v>119.75</c:v>
                </c:pt>
                <c:pt idx="65">
                  <c:v>125.5</c:v>
                </c:pt>
                <c:pt idx="66">
                  <c:v>131.25</c:v>
                </c:pt>
                <c:pt idx="67">
                  <c:v>137</c:v>
                </c:pt>
                <c:pt idx="68">
                  <c:v>142.75</c:v>
                </c:pt>
                <c:pt idx="69">
                  <c:v>148.5</c:v>
                </c:pt>
                <c:pt idx="70">
                  <c:v>154.25</c:v>
                </c:pt>
                <c:pt idx="71">
                  <c:v>160</c:v>
                </c:pt>
                <c:pt idx="72">
                  <c:v>133</c:v>
                </c:pt>
                <c:pt idx="73">
                  <c:v>138</c:v>
                </c:pt>
                <c:pt idx="74">
                  <c:v>143</c:v>
                </c:pt>
                <c:pt idx="75">
                  <c:v>148</c:v>
                </c:pt>
                <c:pt idx="76">
                  <c:v>153</c:v>
                </c:pt>
                <c:pt idx="77">
                  <c:v>158</c:v>
                </c:pt>
                <c:pt idx="78">
                  <c:v>163</c:v>
                </c:pt>
                <c:pt idx="79">
                  <c:v>168</c:v>
                </c:pt>
                <c:pt idx="80">
                  <c:v>173</c:v>
                </c:pt>
                <c:pt idx="81">
                  <c:v>145.77777777777777</c:v>
                </c:pt>
                <c:pt idx="82">
                  <c:v>150.55555555555554</c:v>
                </c:pt>
                <c:pt idx="83">
                  <c:v>155.33333333333334</c:v>
                </c:pt>
                <c:pt idx="84">
                  <c:v>160.11111111111111</c:v>
                </c:pt>
                <c:pt idx="85">
                  <c:v>164.88888888888889</c:v>
                </c:pt>
                <c:pt idx="86">
                  <c:v>169.66666666666666</c:v>
                </c:pt>
                <c:pt idx="87">
                  <c:v>174.44444444444446</c:v>
                </c:pt>
                <c:pt idx="88">
                  <c:v>179.22222222222223</c:v>
                </c:pt>
                <c:pt idx="89">
                  <c:v>184</c:v>
                </c:pt>
                <c:pt idx="90">
                  <c:v>158.75</c:v>
                </c:pt>
                <c:pt idx="91">
                  <c:v>163.5</c:v>
                </c:pt>
                <c:pt idx="92">
                  <c:v>168.25</c:v>
                </c:pt>
                <c:pt idx="93">
                  <c:v>173</c:v>
                </c:pt>
                <c:pt idx="94">
                  <c:v>177.75</c:v>
                </c:pt>
                <c:pt idx="95">
                  <c:v>182.5</c:v>
                </c:pt>
                <c:pt idx="96">
                  <c:v>187.25</c:v>
                </c:pt>
                <c:pt idx="97">
                  <c:v>192</c:v>
                </c:pt>
                <c:pt idx="98">
                  <c:v>196.75</c:v>
                </c:pt>
                <c:pt idx="99">
                  <c:v>201.5</c:v>
                </c:pt>
                <c:pt idx="100">
                  <c:v>206.25</c:v>
                </c:pt>
                <c:pt idx="101">
                  <c:v>211</c:v>
                </c:pt>
                <c:pt idx="102">
                  <c:v>174.58333333333334</c:v>
                </c:pt>
                <c:pt idx="103">
                  <c:v>179.16666666666666</c:v>
                </c:pt>
                <c:pt idx="104">
                  <c:v>183.75</c:v>
                </c:pt>
                <c:pt idx="105">
                  <c:v>188.33333333333334</c:v>
                </c:pt>
                <c:pt idx="106">
                  <c:v>192.91666666666666</c:v>
                </c:pt>
                <c:pt idx="107">
                  <c:v>197.5</c:v>
                </c:pt>
                <c:pt idx="108">
                  <c:v>202.08333333333331</c:v>
                </c:pt>
                <c:pt idx="109">
                  <c:v>206.66666666666666</c:v>
                </c:pt>
                <c:pt idx="110">
                  <c:v>211.25</c:v>
                </c:pt>
                <c:pt idx="111">
                  <c:v>215.83333333333331</c:v>
                </c:pt>
                <c:pt idx="112">
                  <c:v>220.41666666666666</c:v>
                </c:pt>
                <c:pt idx="113">
                  <c:v>225</c:v>
                </c:pt>
                <c:pt idx="114">
                  <c:v>192.66666666666666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E-4389-94C4-6B95B3200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195448"/>
        <c:axId val="462267984"/>
      </c:lineChart>
      <c:catAx>
        <c:axId val="334195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67984"/>
        <c:crosses val="autoZero"/>
        <c:auto val="1"/>
        <c:lblAlgn val="ctr"/>
        <c:lblOffset val="100"/>
        <c:noMultiLvlLbl val="0"/>
      </c:catAx>
      <c:valAx>
        <c:axId val="46226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5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 Feuillus divers - Fert 2'!$G$15:$DL$15</c:f>
              <c:numCache>
                <c:formatCode>0</c:formatCode>
                <c:ptCount val="110"/>
                <c:pt idx="0">
                  <c:v>275.63896468824578</c:v>
                </c:pt>
                <c:pt idx="1">
                  <c:v>276.56316473402666</c:v>
                </c:pt>
                <c:pt idx="2">
                  <c:v>278.60797681680424</c:v>
                </c:pt>
                <c:pt idx="3">
                  <c:v>281.33767320929127</c:v>
                </c:pt>
                <c:pt idx="4">
                  <c:v>284.68517685861713</c:v>
                </c:pt>
                <c:pt idx="5">
                  <c:v>288.58861320690249</c:v>
                </c:pt>
                <c:pt idx="6">
                  <c:v>292.99146707838059</c:v>
                </c:pt>
                <c:pt idx="7">
                  <c:v>297.84164959849437</c:v>
                </c:pt>
                <c:pt idx="8">
                  <c:v>303.09085033378966</c:v>
                </c:pt>
                <c:pt idx="9">
                  <c:v>308.69409301059233</c:v>
                </c:pt>
                <c:pt idx="10">
                  <c:v>314.60941444890506</c:v>
                </c:pt>
                <c:pt idx="11">
                  <c:v>320.79761981885616</c:v>
                </c:pt>
                <c:pt idx="12">
                  <c:v>327.22208728350341</c:v>
                </c:pt>
                <c:pt idx="13">
                  <c:v>333.84860600202853</c:v>
                </c:pt>
                <c:pt idx="14">
                  <c:v>340.64523755736519</c:v>
                </c:pt>
                <c:pt idx="15">
                  <c:v>347.58219440533753</c:v>
                </c:pt>
                <c:pt idx="16">
                  <c:v>354.63173107464576</c:v>
                </c:pt>
                <c:pt idx="17">
                  <c:v>361.76804518172133</c:v>
                </c:pt>
                <c:pt idx="18">
                  <c:v>368.96718618770205</c:v>
                </c:pt>
                <c:pt idx="19">
                  <c:v>376.2069703995565</c:v>
                </c:pt>
                <c:pt idx="20">
                  <c:v>383.46690111011179</c:v>
                </c:pt>
                <c:pt idx="21">
                  <c:v>390.72809304633074</c:v>
                </c:pt>
                <c:pt idx="22">
                  <c:v>397.97320049116439</c:v>
                </c:pt>
                <c:pt idx="23">
                  <c:v>405.1863485867994</c:v>
                </c:pt>
                <c:pt idx="24">
                  <c:v>412.35306743246775</c:v>
                </c:pt>
                <c:pt idx="25">
                  <c:v>419.46022866906196</c:v>
                </c:pt>
                <c:pt idx="26">
                  <c:v>426.49598430298175</c:v>
                </c:pt>
                <c:pt idx="27">
                  <c:v>433.44970756802127</c:v>
                </c:pt>
                <c:pt idx="28">
                  <c:v>440.31193566027741</c:v>
                </c:pt>
                <c:pt idx="29">
                  <c:v>447.07431420956596</c:v>
                </c:pt>
                <c:pt idx="30">
                  <c:v>453.11843226241263</c:v>
                </c:pt>
                <c:pt idx="31">
                  <c:v>459.04910323658697</c:v>
                </c:pt>
                <c:pt idx="32">
                  <c:v>464.86098065525772</c:v>
                </c:pt>
                <c:pt idx="33">
                  <c:v>470.54961970313587</c:v>
                </c:pt>
                <c:pt idx="34">
                  <c:v>476.11142899025549</c:v>
                </c:pt>
                <c:pt idx="35">
                  <c:v>481.54362358394116</c:v>
                </c:pt>
                <c:pt idx="36">
                  <c:v>486.84417926529289</c:v>
                </c:pt>
                <c:pt idx="37">
                  <c:v>492.01178797229949</c:v>
                </c:pt>
                <c:pt idx="38">
                  <c:v>497.0458143965937</c:v>
                </c:pt>
                <c:pt idx="39">
                  <c:v>501.94625370503195</c:v>
                </c:pt>
                <c:pt idx="40">
                  <c:v>506.71369036084451</c:v>
                </c:pt>
                <c:pt idx="41">
                  <c:v>511.34925802219465</c:v>
                </c:pt>
                <c:pt idx="42">
                  <c:v>469.67666741153727</c:v>
                </c:pt>
                <c:pt idx="43">
                  <c:v>481.5552690043765</c:v>
                </c:pt>
                <c:pt idx="44">
                  <c:v>493.41639258358254</c:v>
                </c:pt>
                <c:pt idx="45">
                  <c:v>505.26122095171803</c:v>
                </c:pt>
                <c:pt idx="46">
                  <c:v>517.09079376701118</c:v>
                </c:pt>
                <c:pt idx="47">
                  <c:v>528.90603168355062</c:v>
                </c:pt>
                <c:pt idx="48">
                  <c:v>486.20556088487501</c:v>
                </c:pt>
                <c:pt idx="49">
                  <c:v>497.25969105652939</c:v>
                </c:pt>
                <c:pt idx="50">
                  <c:v>508.29996062330156</c:v>
                </c:pt>
                <c:pt idx="51">
                  <c:v>519.32718228508531</c:v>
                </c:pt>
                <c:pt idx="52">
                  <c:v>530.34208288088428</c:v>
                </c:pt>
                <c:pt idx="53">
                  <c:v>541.34531611546413</c:v>
                </c:pt>
                <c:pt idx="54">
                  <c:v>552.33747290665769</c:v>
                </c:pt>
                <c:pt idx="55">
                  <c:v>563.31908988236216</c:v>
                </c:pt>
                <c:pt idx="56">
                  <c:v>507.10057714058826</c:v>
                </c:pt>
                <c:pt idx="57">
                  <c:v>519.80634223998447</c:v>
                </c:pt>
                <c:pt idx="58">
                  <c:v>532.49578808154035</c:v>
                </c:pt>
                <c:pt idx="59">
                  <c:v>545.16990289408739</c:v>
                </c:pt>
                <c:pt idx="60">
                  <c:v>557.82956725184056</c:v>
                </c:pt>
                <c:pt idx="61">
                  <c:v>570.47557050405464</c:v>
                </c:pt>
                <c:pt idx="62">
                  <c:v>583.1086240462356</c:v>
                </c:pt>
                <c:pt idx="63">
                  <c:v>595.72937215414277</c:v>
                </c:pt>
                <c:pt idx="64">
                  <c:v>528.42730362062434</c:v>
                </c:pt>
                <c:pt idx="65">
                  <c:v>539.43252186704115</c:v>
                </c:pt>
                <c:pt idx="66">
                  <c:v>550.42656501984436</c:v>
                </c:pt>
                <c:pt idx="67">
                  <c:v>561.40997860623406</c:v>
                </c:pt>
                <c:pt idx="68">
                  <c:v>572.38325977044315</c:v>
                </c:pt>
                <c:pt idx="69">
                  <c:v>583.34686333978254</c:v>
                </c:pt>
                <c:pt idx="70">
                  <c:v>594.30120692473554</c:v>
                </c:pt>
                <c:pt idx="71">
                  <c:v>605.24667523720325</c:v>
                </c:pt>
                <c:pt idx="72">
                  <c:v>553.7704445482517</c:v>
                </c:pt>
                <c:pt idx="73">
                  <c:v>563.31908988236216</c:v>
                </c:pt>
                <c:pt idx="74">
                  <c:v>572.86013627657883</c:v>
                </c:pt>
                <c:pt idx="75">
                  <c:v>582.39387987511464</c:v>
                </c:pt>
                <c:pt idx="76">
                  <c:v>591.92059567721333</c:v>
                </c:pt>
                <c:pt idx="77">
                  <c:v>601.4405396880926</c:v>
                </c:pt>
                <c:pt idx="78">
                  <c:v>610.95395078996614</c:v>
                </c:pt>
                <c:pt idx="79">
                  <c:v>620.46105237704421</c:v>
                </c:pt>
                <c:pt idx="80">
                  <c:v>629.96205379042169</c:v>
                </c:pt>
                <c:pt idx="81">
                  <c:v>578.15754401180743</c:v>
                </c:pt>
                <c:pt idx="82">
                  <c:v>587.26395168215015</c:v>
                </c:pt>
                <c:pt idx="83">
                  <c:v>596.36406401446845</c:v>
                </c:pt>
                <c:pt idx="84">
                  <c:v>605.45809686365362</c:v>
                </c:pt>
                <c:pt idx="85">
                  <c:v>614.54625246998035</c:v>
                </c:pt>
                <c:pt idx="86">
                  <c:v>623.62872068713341</c:v>
                </c:pt>
                <c:pt idx="87">
                  <c:v>632.70568006802159</c:v>
                </c:pt>
                <c:pt idx="88">
                  <c:v>641.77729882829169</c:v>
                </c:pt>
                <c:pt idx="89">
                  <c:v>650.84373570420996</c:v>
                </c:pt>
                <c:pt idx="90">
                  <c:v>602.86796219947792</c:v>
                </c:pt>
                <c:pt idx="91">
                  <c:v>611.90494131698472</c:v>
                </c:pt>
                <c:pt idx="92">
                  <c:v>620.93624564314234</c:v>
                </c:pt>
                <c:pt idx="93">
                  <c:v>629.96205379042169</c:v>
                </c:pt>
                <c:pt idx="94">
                  <c:v>638.98253400488932</c:v>
                </c:pt>
                <c:pt idx="95">
                  <c:v>647.99784502858722</c:v>
                </c:pt>
                <c:pt idx="96">
                  <c:v>657.00813686960589</c:v>
                </c:pt>
                <c:pt idx="97">
                  <c:v>666.01355149182143</c:v>
                </c:pt>
                <c:pt idx="98">
                  <c:v>675.01422343445233</c:v>
                </c:pt>
                <c:pt idx="99">
                  <c:v>684.01028037010565</c:v>
                </c:pt>
                <c:pt idx="100">
                  <c:v>693.00184360871742</c:v>
                </c:pt>
                <c:pt idx="101">
                  <c:v>701.98902855376321</c:v>
                </c:pt>
                <c:pt idx="102">
                  <c:v>632.96946449420523</c:v>
                </c:pt>
                <c:pt idx="103">
                  <c:v>641.6718449650499</c:v>
                </c:pt>
                <c:pt idx="104">
                  <c:v>650.36945515212926</c:v>
                </c:pt>
                <c:pt idx="105">
                  <c:v>659.06242772733913</c:v>
                </c:pt>
                <c:pt idx="106">
                  <c:v>667.75088853690806</c:v>
                </c:pt>
                <c:pt idx="107">
                  <c:v>676.43495710626155</c:v>
                </c:pt>
                <c:pt idx="108">
                  <c:v>685.11474709669835</c:v>
                </c:pt>
                <c:pt idx="109">
                  <c:v>693.79036671947176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0-4BCC-80C0-C8BDA53109F1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 Feuillus divers - Fert 2'!$G$74:$CH$74</c:f>
              <c:numCache>
                <c:formatCode>0</c:formatCode>
                <c:ptCount val="80"/>
                <c:pt idx="0">
                  <c:v>276.90191622228679</c:v>
                </c:pt>
                <c:pt idx="1">
                  <c:v>278.73710561081384</c:v>
                </c:pt>
                <c:pt idx="2">
                  <c:v>280.55074558151415</c:v>
                </c:pt>
                <c:pt idx="3">
                  <c:v>282.35110198966635</c:v>
                </c:pt>
                <c:pt idx="4">
                  <c:v>284.14192119185532</c:v>
                </c:pt>
                <c:pt idx="5">
                  <c:v>285.9253402662921</c:v>
                </c:pt>
                <c:pt idx="6">
                  <c:v>287.70273690466774</c:v>
                </c:pt>
                <c:pt idx="7">
                  <c:v>289.47507072363629</c:v>
                </c:pt>
                <c:pt idx="8">
                  <c:v>291.24304705364608</c:v>
                </c:pt>
                <c:pt idx="9">
                  <c:v>293.00720528986716</c:v>
                </c:pt>
                <c:pt idx="10">
                  <c:v>294.76797070576418</c:v>
                </c:pt>
                <c:pt idx="11">
                  <c:v>296.52568681739263</c:v>
                </c:pt>
                <c:pt idx="12">
                  <c:v>298.28063662334273</c:v>
                </c:pt>
                <c:pt idx="13">
                  <c:v>300.03305711070772</c:v>
                </c:pt>
                <c:pt idx="14">
                  <c:v>301.78314949288085</c:v>
                </c:pt>
                <c:pt idx="15">
                  <c:v>303.53108663699356</c:v>
                </c:pt>
                <c:pt idx="16">
                  <c:v>305.2770185804755</c:v>
                </c:pt>
                <c:pt idx="17">
                  <c:v>307.02107671215026</c:v>
                </c:pt>
                <c:pt idx="18">
                  <c:v>308.76337699756067</c:v>
                </c:pt>
                <c:pt idx="19">
                  <c:v>310.5040225059077</c:v>
                </c:pt>
                <c:pt idx="20">
                  <c:v>312.24310541723986</c:v>
                </c:pt>
                <c:pt idx="21">
                  <c:v>313.98070863648724</c:v>
                </c:pt>
                <c:pt idx="22">
                  <c:v>315.71690710574023</c:v>
                </c:pt>
                <c:pt idx="23">
                  <c:v>317.45176888186614</c:v>
                </c:pt>
                <c:pt idx="24">
                  <c:v>319.18535602946127</c:v>
                </c:pt>
                <c:pt idx="25">
                  <c:v>320.91772536691002</c:v>
                </c:pt>
                <c:pt idx="26">
                  <c:v>322.6489290944366</c:v>
                </c:pt>
                <c:pt idx="27">
                  <c:v>324.37901532649693</c:v>
                </c:pt>
                <c:pt idx="28">
                  <c:v>326.10802854597642</c:v>
                </c:pt>
                <c:pt idx="29">
                  <c:v>327.83600999398101</c:v>
                </c:pt>
                <c:pt idx="30">
                  <c:v>328.95188689508348</c:v>
                </c:pt>
                <c:pt idx="31">
                  <c:v>330.06680608239554</c:v>
                </c:pt>
                <c:pt idx="32">
                  <c:v>331.18080091848043</c:v>
                </c:pt>
                <c:pt idx="33">
                  <c:v>332.29390262902666</c:v>
                </c:pt>
                <c:pt idx="34">
                  <c:v>333.40614049849142</c:v>
                </c:pt>
                <c:pt idx="35">
                  <c:v>334.51754204275591</c:v>
                </c:pt>
                <c:pt idx="36">
                  <c:v>335.62813316205717</c:v>
                </c:pt>
                <c:pt idx="37">
                  <c:v>336.73793827692265</c:v>
                </c:pt>
                <c:pt idx="38">
                  <c:v>337.8469804493925</c:v>
                </c:pt>
                <c:pt idx="39">
                  <c:v>338.95528149145929</c:v>
                </c:pt>
                <c:pt idx="40">
                  <c:v>340.06286206235876</c:v>
                </c:pt>
                <c:pt idx="41">
                  <c:v>341.16974175610102</c:v>
                </c:pt>
                <c:pt idx="42">
                  <c:v>342.27593918043107</c:v>
                </c:pt>
                <c:pt idx="43">
                  <c:v>343.38147202823694</c:v>
                </c:pt>
                <c:pt idx="44">
                  <c:v>344.4863571422834</c:v>
                </c:pt>
                <c:pt idx="45">
                  <c:v>345.59061057402909</c:v>
                </c:pt>
                <c:pt idx="46">
                  <c:v>346.69424763718479</c:v>
                </c:pt>
                <c:pt idx="47">
                  <c:v>347.79728295658538</c:v>
                </c:pt>
                <c:pt idx="48">
                  <c:v>348.89973051287387</c:v>
                </c:pt>
                <c:pt idx="49">
                  <c:v>350.00160368343421</c:v>
                </c:pt>
                <c:pt idx="50">
                  <c:v>351.10291527995832</c:v>
                </c:pt>
                <c:pt idx="51">
                  <c:v>352.20367758298215</c:v>
                </c:pt>
                <c:pt idx="52">
                  <c:v>353.30390237369028</c:v>
                </c:pt>
                <c:pt idx="53">
                  <c:v>354.40360096325321</c:v>
                </c:pt>
                <c:pt idx="54">
                  <c:v>355.5027842199288</c:v>
                </c:pt>
                <c:pt idx="55">
                  <c:v>356.60146259413756</c:v>
                </c:pt>
                <c:pt idx="56">
                  <c:v>357.69964614169641</c:v>
                </c:pt>
                <c:pt idx="57">
                  <c:v>358.7973445453751</c:v>
                </c:pt>
                <c:pt idx="58">
                  <c:v>359.89456713492427</c:v>
                </c:pt>
                <c:pt idx="59">
                  <c:v>360.9913229057077</c:v>
                </c:pt>
                <c:pt idx="60">
                  <c:v>362.08762053605625</c:v>
                </c:pt>
                <c:pt idx="61">
                  <c:v>363.18346840345225</c:v>
                </c:pt>
                <c:pt idx="62">
                  <c:v>364.27887459963972</c:v>
                </c:pt>
                <c:pt idx="63">
                  <c:v>365.37384694474855</c:v>
                </c:pt>
                <c:pt idx="64">
                  <c:v>366.46839300051028</c:v>
                </c:pt>
                <c:pt idx="65">
                  <c:v>367.56252008263772</c:v>
                </c:pt>
                <c:pt idx="66">
                  <c:v>368.65623527243332</c:v>
                </c:pt>
                <c:pt idx="67">
                  <c:v>369.74954542768393</c:v>
                </c:pt>
                <c:pt idx="68">
                  <c:v>370.84245719289805</c:v>
                </c:pt>
                <c:pt idx="69">
                  <c:v>371.93497700893107</c:v>
                </c:pt>
                <c:pt idx="70">
                  <c:v>373.0271111220456</c:v>
                </c:pt>
                <c:pt idx="71">
                  <c:v>374.11886559244721</c:v>
                </c:pt>
                <c:pt idx="72">
                  <c:v>375.21024630233188</c:v>
                </c:pt>
                <c:pt idx="73">
                  <c:v>376.30125896348045</c:v>
                </c:pt>
                <c:pt idx="74">
                  <c:v>377.39190912443019</c:v>
                </c:pt>
                <c:pt idx="75">
                  <c:v>378.48220217725384</c:v>
                </c:pt>
                <c:pt idx="76">
                  <c:v>379.57214336397101</c:v>
                </c:pt>
                <c:pt idx="77">
                  <c:v>380.66173778261742</c:v>
                </c:pt>
                <c:pt idx="78">
                  <c:v>381.75099039299408</c:v>
                </c:pt>
                <c:pt idx="79">
                  <c:v>382.83990602211696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0-4BCC-80C0-C8BDA5310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271512"/>
        <c:axId val="462268376"/>
      </c:lineChart>
      <c:catAx>
        <c:axId val="462271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68376"/>
        <c:crosses val="autoZero"/>
        <c:auto val="1"/>
        <c:lblAlgn val="ctr"/>
        <c:lblOffset val="100"/>
        <c:noMultiLvlLbl val="0"/>
      </c:catAx>
      <c:valAx>
        <c:axId val="462268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71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 Feuillus divers - Fert 2'!$G$41:$DL$41</c:f>
              <c:numCache>
                <c:formatCode>0</c:formatCode>
                <c:ptCount val="1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4.0143668993772161</c:v>
                </c:pt>
                <c:pt idx="65">
                  <c:v>3.9045938254073662</c:v>
                </c:pt>
                <c:pt idx="66">
                  <c:v>3.7978225019179366</c:v>
                </c:pt>
                <c:pt idx="67">
                  <c:v>3.6939708458841856</c:v>
                </c:pt>
                <c:pt idx="68">
                  <c:v>3.5929590188459986</c:v>
                </c:pt>
                <c:pt idx="69">
                  <c:v>3.4947093655301518</c:v>
                </c:pt>
                <c:pt idx="70">
                  <c:v>3.3991463541509517</c:v>
                </c:pt>
                <c:pt idx="71">
                  <c:v>3.3061965183433557</c:v>
                </c:pt>
                <c:pt idx="72">
                  <c:v>9.4821172192239853</c:v>
                </c:pt>
                <c:pt idx="73">
                  <c:v>9.2228282252214324</c:v>
                </c:pt>
                <c:pt idx="74">
                  <c:v>8.9706295023952922</c:v>
                </c:pt>
                <c:pt idx="75">
                  <c:v>8.7253271669073911</c:v>
                </c:pt>
                <c:pt idx="76">
                  <c:v>8.4867326366832945</c:v>
                </c:pt>
                <c:pt idx="77">
                  <c:v>8.2546624864353166</c:v>
                </c:pt>
                <c:pt idx="78">
                  <c:v>8.0289383066499109</c:v>
                </c:pt>
                <c:pt idx="79">
                  <c:v>7.809386566431054</c:v>
                </c:pt>
                <c:pt idx="80">
                  <c:v>7.5958384800942058</c:v>
                </c:pt>
                <c:pt idx="81">
                  <c:v>13.458635920368915</c:v>
                </c:pt>
                <c:pt idx="82">
                  <c:v>13.090608813367524</c:v>
                </c:pt>
                <c:pt idx="83">
                  <c:v>12.732645426960788</c:v>
                </c:pt>
                <c:pt idx="84">
                  <c:v>12.384470568179827</c:v>
                </c:pt>
                <c:pt idx="85">
                  <c:v>12.045816569221946</c:v>
                </c:pt>
                <c:pt idx="86">
                  <c:v>11.716423081674611</c:v>
                </c:pt>
                <c:pt idx="87">
                  <c:v>11.396036876366304</c:v>
                </c:pt>
                <c:pt idx="88">
                  <c:v>11.084411648690534</c:v>
                </c:pt>
                <c:pt idx="89">
                  <c:v>10.781307829253215</c:v>
                </c:pt>
                <c:pt idx="90">
                  <c:v>19.31012845152134</c:v>
                </c:pt>
                <c:pt idx="91">
                  <c:v>18.804904077088903</c:v>
                </c:pt>
                <c:pt idx="92">
                  <c:v>18.313047758307317</c:v>
                </c:pt>
                <c:pt idx="93">
                  <c:v>17.834202716888431</c:v>
                </c:pt>
                <c:pt idx="94">
                  <c:v>17.368021758653622</c:v>
                </c:pt>
                <c:pt idx="95">
                  <c:v>16.914167014828816</c:v>
                </c:pt>
                <c:pt idx="96">
                  <c:v>16.47230969034776</c:v>
                </c:pt>
                <c:pt idx="97">
                  <c:v>16.042129818972999</c:v>
                </c:pt>
                <c:pt idx="98">
                  <c:v>15.623316025049609</c:v>
                </c:pt>
                <c:pt idx="99">
                  <c:v>15.215565291711398</c:v>
                </c:pt>
                <c:pt idx="100">
                  <c:v>14.818582735364435</c:v>
                </c:pt>
                <c:pt idx="101">
                  <c:v>14.432081386277417</c:v>
                </c:pt>
                <c:pt idx="102">
                  <c:v>28.137803268320667</c:v>
                </c:pt>
                <c:pt idx="103">
                  <c:v>27.448713488679441</c:v>
                </c:pt>
                <c:pt idx="104">
                  <c:v>26.77689148826687</c:v>
                </c:pt>
                <c:pt idx="105">
                  <c:v>26.121895971718995</c:v>
                </c:pt>
                <c:pt idx="106">
                  <c:v>25.483297105124535</c:v>
                </c:pt>
                <c:pt idx="107">
                  <c:v>24.860676214490098</c:v>
                </c:pt>
                <c:pt idx="108">
                  <c:v>24.253625492217903</c:v>
                </c:pt>
                <c:pt idx="109">
                  <c:v>23.661747711381519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0-437F-A55A-4DF76734882A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 Feuillus divers - Fert 2'!$G$97:$CI$97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0-437F-A55A-4DF767348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266416"/>
        <c:axId val="462271904"/>
      </c:lineChart>
      <c:catAx>
        <c:axId val="46226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71904"/>
        <c:crosses val="autoZero"/>
        <c:auto val="1"/>
        <c:lblAlgn val="ctr"/>
        <c:lblOffset val="100"/>
        <c:noMultiLvlLbl val="0"/>
      </c:catAx>
      <c:valAx>
        <c:axId val="46227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6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'REE - Feuillus divers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B-4EAA-9B98-2D158785F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273080"/>
        <c:axId val="462268768"/>
      </c:lineChart>
      <c:catAx>
        <c:axId val="46227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68768"/>
        <c:crosses val="autoZero"/>
        <c:auto val="1"/>
        <c:lblAlgn val="ctr"/>
        <c:lblOffset val="100"/>
        <c:noMultiLvlLbl val="0"/>
      </c:catAx>
      <c:valAx>
        <c:axId val="4622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73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laricio - Fert 2'!$G$15:$DL$15</c:f>
              <c:numCache>
                <c:formatCode>0</c:formatCode>
                <c:ptCount val="110"/>
                <c:pt idx="0">
                  <c:v>277.84078969027456</c:v>
                </c:pt>
                <c:pt idx="1">
                  <c:v>281.32139513984697</c:v>
                </c:pt>
                <c:pt idx="2">
                  <c:v>285.45509149004823</c:v>
                </c:pt>
                <c:pt idx="3">
                  <c:v>290.21568719047502</c:v>
                </c:pt>
                <c:pt idx="4">
                  <c:v>295.57517015157094</c:v>
                </c:pt>
                <c:pt idx="5">
                  <c:v>301.50591929125829</c:v>
                </c:pt>
                <c:pt idx="6">
                  <c:v>307.98107599632101</c:v>
                </c:pt>
                <c:pt idx="7">
                  <c:v>314.97457957251987</c:v>
                </c:pt>
                <c:pt idx="8">
                  <c:v>322.46112760657621</c:v>
                </c:pt>
                <c:pt idx="9">
                  <c:v>330.41612301013362</c:v>
                </c:pt>
                <c:pt idx="10">
                  <c:v>338.81562392070578</c:v>
                </c:pt>
                <c:pt idx="11">
                  <c:v>347.63630022001684</c:v>
                </c:pt>
                <c:pt idx="12">
                  <c:v>356.85539682327948</c:v>
                </c:pt>
                <c:pt idx="13">
                  <c:v>366.45070291260305</c:v>
                </c:pt>
                <c:pt idx="14">
                  <c:v>376.40052612923108</c:v>
                </c:pt>
                <c:pt idx="15">
                  <c:v>386.68367082836465</c:v>
                </c:pt>
                <c:pt idx="16">
                  <c:v>397.27941964686778</c:v>
                </c:pt>
                <c:pt idx="17">
                  <c:v>408.16751777660335</c:v>
                </c:pt>
                <c:pt idx="18">
                  <c:v>419.32815945737599</c:v>
                </c:pt>
                <c:pt idx="19">
                  <c:v>430.74197630150042</c:v>
                </c:pt>
                <c:pt idx="20">
                  <c:v>451.73719620976448</c:v>
                </c:pt>
                <c:pt idx="21">
                  <c:v>397.11853894553605</c:v>
                </c:pt>
                <c:pt idx="22">
                  <c:v>419.53957717291979</c:v>
                </c:pt>
                <c:pt idx="23">
                  <c:v>441.87231696414273</c:v>
                </c:pt>
                <c:pt idx="24">
                  <c:v>464.13115945080409</c:v>
                </c:pt>
                <c:pt idx="25">
                  <c:v>486.32661076701675</c:v>
                </c:pt>
                <c:pt idx="26">
                  <c:v>508.46666025537797</c:v>
                </c:pt>
                <c:pt idx="27">
                  <c:v>471.21189306436082</c:v>
                </c:pt>
                <c:pt idx="28">
                  <c:v>494.74720979734565</c:v>
                </c:pt>
                <c:pt idx="29">
                  <c:v>518.22226349698326</c:v>
                </c:pt>
                <c:pt idx="30">
                  <c:v>541.03293199402196</c:v>
                </c:pt>
                <c:pt idx="31">
                  <c:v>563.79592144319679</c:v>
                </c:pt>
                <c:pt idx="32">
                  <c:v>586.5158075306997</c:v>
                </c:pt>
                <c:pt idx="33">
                  <c:v>609.19639862488373</c:v>
                </c:pt>
                <c:pt idx="34">
                  <c:v>546.03919685883477</c:v>
                </c:pt>
                <c:pt idx="35">
                  <c:v>568.83818105571152</c:v>
                </c:pt>
                <c:pt idx="36">
                  <c:v>591.59479499417444</c:v>
                </c:pt>
                <c:pt idx="37">
                  <c:v>614.31272439006636</c:v>
                </c:pt>
                <c:pt idx="38">
                  <c:v>636.99509063217306</c:v>
                </c:pt>
                <c:pt idx="39">
                  <c:v>659.64456951496788</c:v>
                </c:pt>
                <c:pt idx="40">
                  <c:v>682.26347904183365</c:v>
                </c:pt>
                <c:pt idx="41">
                  <c:v>704.85384572230794</c:v>
                </c:pt>
                <c:pt idx="42">
                  <c:v>628.24564874365672</c:v>
                </c:pt>
                <c:pt idx="43">
                  <c:v>649.82304466411688</c:v>
                </c:pt>
                <c:pt idx="44">
                  <c:v>671.37185518232775</c:v>
                </c:pt>
                <c:pt idx="45">
                  <c:v>692.8939378276599</c:v>
                </c:pt>
                <c:pt idx="46">
                  <c:v>714.39093378747555</c:v>
                </c:pt>
                <c:pt idx="47">
                  <c:v>735.86430308921524</c:v>
                </c:pt>
                <c:pt idx="48">
                  <c:v>757.3153525972175</c:v>
                </c:pt>
                <c:pt idx="49">
                  <c:v>778.74525856260789</c:v>
                </c:pt>
                <c:pt idx="50">
                  <c:v>800.15508498438123</c:v>
                </c:pt>
                <c:pt idx="51">
                  <c:v>821.54579870731902</c:v>
                </c:pt>
                <c:pt idx="52">
                  <c:v>740.94344498588941</c:v>
                </c:pt>
                <c:pt idx="53">
                  <c:v>760.48676272652574</c:v>
                </c:pt>
                <c:pt idx="54">
                  <c:v>780.0126611763252</c:v>
                </c:pt>
                <c:pt idx="55">
                  <c:v>799.52193708122002</c:v>
                </c:pt>
                <c:pt idx="56">
                  <c:v>819.0153208045175</c:v>
                </c:pt>
                <c:pt idx="57">
                  <c:v>838.49348416432042</c:v>
                </c:pt>
                <c:pt idx="58">
                  <c:v>857.9570470930754</c:v>
                </c:pt>
                <c:pt idx="59">
                  <c:v>877.40658333156489</c:v>
                </c:pt>
                <c:pt idx="60">
                  <c:v>896.84262532545711</c:v>
                </c:pt>
                <c:pt idx="61">
                  <c:v>916.26566845868126</c:v>
                </c:pt>
                <c:pt idx="62">
                  <c:v>848.60621094011719</c:v>
                </c:pt>
                <c:pt idx="63">
                  <c:v>865.53642616312834</c:v>
                </c:pt>
                <c:pt idx="64">
                  <c:v>882.45618261378377</c:v>
                </c:pt>
                <c:pt idx="65">
                  <c:v>899.36582277148466</c:v>
                </c:pt>
                <c:pt idx="66">
                  <c:v>916.26566845868126</c:v>
                </c:pt>
                <c:pt idx="67">
                  <c:v>933.15602262489972</c:v>
                </c:pt>
                <c:pt idx="68">
                  <c:v>950.03717093272041</c:v>
                </c:pt>
                <c:pt idx="69">
                  <c:v>966.90938317231428</c:v>
                </c:pt>
                <c:pt idx="70">
                  <c:v>983.77291452698785</c:v>
                </c:pt>
                <c:pt idx="71">
                  <c:v>1000.6280067087569</c:v>
                </c:pt>
                <c:pt idx="72">
                  <c:v>939.42452361053313</c:v>
                </c:pt>
                <c:pt idx="73">
                  <c:v>953.75233382608849</c:v>
                </c:pt>
                <c:pt idx="74">
                  <c:v>968.07374632250264</c:v>
                </c:pt>
                <c:pt idx="75">
                  <c:v>982.38891593934432</c:v>
                </c:pt>
                <c:pt idx="76">
                  <c:v>996.69799056221029</c:v>
                </c:pt>
                <c:pt idx="77">
                  <c:v>1011.0011115730748</c:v>
                </c:pt>
                <c:pt idx="78">
                  <c:v>1025.2984142628961</c:v>
                </c:pt>
                <c:pt idx="79">
                  <c:v>1039.5900282103337</c:v>
                </c:pt>
                <c:pt idx="80">
                  <c:v>1051.7727622976956</c:v>
                </c:pt>
                <c:pt idx="81">
                  <c:v>1063.9515241823656</c:v>
                </c:pt>
                <c:pt idx="82">
                  <c:v>1076.126385447699</c:v>
                </c:pt>
                <c:pt idx="83">
                  <c:v>1088.2974152702884</c:v>
                </c:pt>
                <c:pt idx="84">
                  <c:v>1100.4646805372581</c:v>
                </c:pt>
                <c:pt idx="85">
                  <c:v>1112.628245956126</c:v>
                </c:pt>
                <c:pt idx="86">
                  <c:v>1124.7881741578051</c:v>
                </c:pt>
                <c:pt idx="87">
                  <c:v>1136.9445257932741</c:v>
                </c:pt>
                <c:pt idx="88">
                  <c:v>1149.0973596243891</c:v>
                </c:pt>
                <c:pt idx="89">
                  <c:v>1161.2467326092719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C-4156-A94A-8B56AE14F44B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-PIN laricio - Fert 2'!$G$74:$CH$74</c:f>
              <c:numCache>
                <c:formatCode>0</c:formatCode>
                <c:ptCount val="80"/>
                <c:pt idx="0">
                  <c:v>276.90191622228679</c:v>
                </c:pt>
                <c:pt idx="1">
                  <c:v>278.73710561081384</c:v>
                </c:pt>
                <c:pt idx="2">
                  <c:v>280.55074558151415</c:v>
                </c:pt>
                <c:pt idx="3">
                  <c:v>282.35110198966635</c:v>
                </c:pt>
                <c:pt idx="4">
                  <c:v>284.14192119185532</c:v>
                </c:pt>
                <c:pt idx="5">
                  <c:v>285.9253402662921</c:v>
                </c:pt>
                <c:pt idx="6">
                  <c:v>287.70273690466774</c:v>
                </c:pt>
                <c:pt idx="7">
                  <c:v>289.47507072363629</c:v>
                </c:pt>
                <c:pt idx="8">
                  <c:v>291.24304705364608</c:v>
                </c:pt>
                <c:pt idx="9">
                  <c:v>293.00720528986716</c:v>
                </c:pt>
                <c:pt idx="10">
                  <c:v>294.76797070576418</c:v>
                </c:pt>
                <c:pt idx="11">
                  <c:v>296.52568681739263</c:v>
                </c:pt>
                <c:pt idx="12">
                  <c:v>298.28063662334273</c:v>
                </c:pt>
                <c:pt idx="13">
                  <c:v>300.03305711070772</c:v>
                </c:pt>
                <c:pt idx="14">
                  <c:v>301.78314949288085</c:v>
                </c:pt>
                <c:pt idx="15">
                  <c:v>303.53108663699356</c:v>
                </c:pt>
                <c:pt idx="16">
                  <c:v>305.2770185804755</c:v>
                </c:pt>
                <c:pt idx="17">
                  <c:v>307.02107671215026</c:v>
                </c:pt>
                <c:pt idx="18">
                  <c:v>308.76337699756067</c:v>
                </c:pt>
                <c:pt idx="19">
                  <c:v>310.5040225059077</c:v>
                </c:pt>
                <c:pt idx="20">
                  <c:v>312.24310541723986</c:v>
                </c:pt>
                <c:pt idx="21">
                  <c:v>313.98070863648724</c:v>
                </c:pt>
                <c:pt idx="22">
                  <c:v>315.71690710574023</c:v>
                </c:pt>
                <c:pt idx="23">
                  <c:v>317.45176888186614</c:v>
                </c:pt>
                <c:pt idx="24">
                  <c:v>319.18535602946127</c:v>
                </c:pt>
                <c:pt idx="25">
                  <c:v>320.91772536691002</c:v>
                </c:pt>
                <c:pt idx="26">
                  <c:v>322.6489290944366</c:v>
                </c:pt>
                <c:pt idx="27">
                  <c:v>324.37901532649693</c:v>
                </c:pt>
                <c:pt idx="28">
                  <c:v>326.10802854597642</c:v>
                </c:pt>
                <c:pt idx="29">
                  <c:v>327.83600999398101</c:v>
                </c:pt>
                <c:pt idx="30">
                  <c:v>328.95188689508348</c:v>
                </c:pt>
                <c:pt idx="31">
                  <c:v>330.06680608239554</c:v>
                </c:pt>
                <c:pt idx="32">
                  <c:v>331.18080091848043</c:v>
                </c:pt>
                <c:pt idx="33">
                  <c:v>332.29390262902666</c:v>
                </c:pt>
                <c:pt idx="34">
                  <c:v>333.40614049849142</c:v>
                </c:pt>
                <c:pt idx="35">
                  <c:v>334.51754204275591</c:v>
                </c:pt>
                <c:pt idx="36">
                  <c:v>335.62813316205717</c:v>
                </c:pt>
                <c:pt idx="37">
                  <c:v>336.73793827692265</c:v>
                </c:pt>
                <c:pt idx="38">
                  <c:v>337.8469804493925</c:v>
                </c:pt>
                <c:pt idx="39">
                  <c:v>338.95528149145929</c:v>
                </c:pt>
                <c:pt idx="40">
                  <c:v>340.06286206235876</c:v>
                </c:pt>
                <c:pt idx="41">
                  <c:v>341.16974175610102</c:v>
                </c:pt>
                <c:pt idx="42">
                  <c:v>342.27593918043107</c:v>
                </c:pt>
                <c:pt idx="43">
                  <c:v>343.38147202823694</c:v>
                </c:pt>
                <c:pt idx="44">
                  <c:v>344.4863571422834</c:v>
                </c:pt>
                <c:pt idx="45">
                  <c:v>345.59061057402909</c:v>
                </c:pt>
                <c:pt idx="46">
                  <c:v>346.69424763718479</c:v>
                </c:pt>
                <c:pt idx="47">
                  <c:v>347.79728295658538</c:v>
                </c:pt>
                <c:pt idx="48">
                  <c:v>348.89973051287387</c:v>
                </c:pt>
                <c:pt idx="49">
                  <c:v>350.00160368343421</c:v>
                </c:pt>
                <c:pt idx="50">
                  <c:v>351.10291527995832</c:v>
                </c:pt>
                <c:pt idx="51">
                  <c:v>352.20367758298215</c:v>
                </c:pt>
                <c:pt idx="52">
                  <c:v>353.30390237369028</c:v>
                </c:pt>
                <c:pt idx="53">
                  <c:v>354.40360096325321</c:v>
                </c:pt>
                <c:pt idx="54">
                  <c:v>355.5027842199288</c:v>
                </c:pt>
                <c:pt idx="55">
                  <c:v>356.60146259413756</c:v>
                </c:pt>
                <c:pt idx="56">
                  <c:v>357.69964614169641</c:v>
                </c:pt>
                <c:pt idx="57">
                  <c:v>358.7973445453751</c:v>
                </c:pt>
                <c:pt idx="58">
                  <c:v>359.89456713492427</c:v>
                </c:pt>
                <c:pt idx="59">
                  <c:v>360.9913229057077</c:v>
                </c:pt>
                <c:pt idx="60">
                  <c:v>362.08762053605625</c:v>
                </c:pt>
                <c:pt idx="61">
                  <c:v>363.18346840345225</c:v>
                </c:pt>
                <c:pt idx="62">
                  <c:v>364.27887459963972</c:v>
                </c:pt>
                <c:pt idx="63">
                  <c:v>365.37384694474855</c:v>
                </c:pt>
                <c:pt idx="64">
                  <c:v>366.46839300051028</c:v>
                </c:pt>
                <c:pt idx="65">
                  <c:v>367.56252008263772</c:v>
                </c:pt>
                <c:pt idx="66">
                  <c:v>368.65623527243332</c:v>
                </c:pt>
                <c:pt idx="67">
                  <c:v>369.74954542768393</c:v>
                </c:pt>
                <c:pt idx="68">
                  <c:v>370.84245719289805</c:v>
                </c:pt>
                <c:pt idx="69">
                  <c:v>371.93497700893107</c:v>
                </c:pt>
                <c:pt idx="70">
                  <c:v>373.0271111220456</c:v>
                </c:pt>
                <c:pt idx="71">
                  <c:v>374.11886559244721</c:v>
                </c:pt>
                <c:pt idx="72">
                  <c:v>375.21024630233188</c:v>
                </c:pt>
                <c:pt idx="73">
                  <c:v>376.30125896348045</c:v>
                </c:pt>
                <c:pt idx="74">
                  <c:v>377.39190912443019</c:v>
                </c:pt>
                <c:pt idx="75">
                  <c:v>378.48220217725384</c:v>
                </c:pt>
                <c:pt idx="76">
                  <c:v>379.57214336397101</c:v>
                </c:pt>
                <c:pt idx="77">
                  <c:v>380.66173778261742</c:v>
                </c:pt>
                <c:pt idx="78">
                  <c:v>381.75099039299408</c:v>
                </c:pt>
                <c:pt idx="79">
                  <c:v>382.83990602211696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C-4156-A94A-8B56AE14F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361648"/>
        <c:axId val="332362040"/>
      </c:lineChart>
      <c:catAx>
        <c:axId val="33236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362040"/>
        <c:crosses val="autoZero"/>
        <c:auto val="1"/>
        <c:lblAlgn val="ctr"/>
        <c:lblOffset val="100"/>
        <c:noMultiLvlLbl val="0"/>
      </c:catAx>
      <c:valAx>
        <c:axId val="33236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36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'REE - Feuillus divers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2-43F2-975A-3E552FBDA7B5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'REE - Feuillus divers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2-43F2-975A-3E552FBDA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2270336"/>
        <c:axId val="462269552"/>
      </c:barChart>
      <c:catAx>
        <c:axId val="46227033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69552"/>
        <c:crosses val="autoZero"/>
        <c:auto val="1"/>
        <c:lblAlgn val="ctr"/>
        <c:lblOffset val="100"/>
        <c:noMultiLvlLbl val="0"/>
      </c:catAx>
      <c:valAx>
        <c:axId val="46226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7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noir Autriche - Fert 1'!$G$9:$DQ$9</c:f>
              <c:numCache>
                <c:formatCode>0</c:formatCode>
                <c:ptCount val="11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  <c:pt idx="5">
                  <c:v>0.4</c:v>
                </c:pt>
                <c:pt idx="6">
                  <c:v>0.46666666666666667</c:v>
                </c:pt>
                <c:pt idx="7">
                  <c:v>0.53333333333333333</c:v>
                </c:pt>
                <c:pt idx="8">
                  <c:v>0.6</c:v>
                </c:pt>
                <c:pt idx="9">
                  <c:v>0.66666666666666663</c:v>
                </c:pt>
                <c:pt idx="10">
                  <c:v>0.73333333333333328</c:v>
                </c:pt>
                <c:pt idx="11">
                  <c:v>0.8</c:v>
                </c:pt>
                <c:pt idx="12">
                  <c:v>0.8666666666666667</c:v>
                </c:pt>
                <c:pt idx="13">
                  <c:v>0.93333333333333335</c:v>
                </c:pt>
                <c:pt idx="14">
                  <c:v>1</c:v>
                </c:pt>
                <c:pt idx="15">
                  <c:v>8.6</c:v>
                </c:pt>
                <c:pt idx="16">
                  <c:v>16.2</c:v>
                </c:pt>
                <c:pt idx="17">
                  <c:v>23.799999999999997</c:v>
                </c:pt>
                <c:pt idx="18">
                  <c:v>31.4</c:v>
                </c:pt>
                <c:pt idx="19">
                  <c:v>39</c:v>
                </c:pt>
                <c:pt idx="20">
                  <c:v>48.8</c:v>
                </c:pt>
                <c:pt idx="21">
                  <c:v>58.6</c:v>
                </c:pt>
                <c:pt idx="22">
                  <c:v>68.400000000000006</c:v>
                </c:pt>
                <c:pt idx="23">
                  <c:v>78.2</c:v>
                </c:pt>
                <c:pt idx="24">
                  <c:v>88</c:v>
                </c:pt>
                <c:pt idx="25">
                  <c:v>99.6</c:v>
                </c:pt>
                <c:pt idx="26">
                  <c:v>111.2</c:v>
                </c:pt>
                <c:pt idx="27">
                  <c:v>122.8</c:v>
                </c:pt>
                <c:pt idx="28">
                  <c:v>134.4</c:v>
                </c:pt>
                <c:pt idx="29">
                  <c:v>146</c:v>
                </c:pt>
                <c:pt idx="30">
                  <c:v>158.4</c:v>
                </c:pt>
                <c:pt idx="31">
                  <c:v>170.8</c:v>
                </c:pt>
                <c:pt idx="32">
                  <c:v>183.2</c:v>
                </c:pt>
                <c:pt idx="33">
                  <c:v>195.6</c:v>
                </c:pt>
                <c:pt idx="34">
                  <c:v>208</c:v>
                </c:pt>
                <c:pt idx="35">
                  <c:v>220.6</c:v>
                </c:pt>
                <c:pt idx="36">
                  <c:v>233.2</c:v>
                </c:pt>
                <c:pt idx="37">
                  <c:v>245.8</c:v>
                </c:pt>
                <c:pt idx="38">
                  <c:v>258.39999999999998</c:v>
                </c:pt>
                <c:pt idx="39">
                  <c:v>271</c:v>
                </c:pt>
                <c:pt idx="40">
                  <c:v>203.6</c:v>
                </c:pt>
                <c:pt idx="41">
                  <c:v>214.2</c:v>
                </c:pt>
                <c:pt idx="42">
                  <c:v>224.8</c:v>
                </c:pt>
                <c:pt idx="43">
                  <c:v>235.4</c:v>
                </c:pt>
                <c:pt idx="44">
                  <c:v>246</c:v>
                </c:pt>
                <c:pt idx="45">
                  <c:v>256.2</c:v>
                </c:pt>
                <c:pt idx="46">
                  <c:v>266.39999999999998</c:v>
                </c:pt>
                <c:pt idx="47">
                  <c:v>276.60000000000002</c:v>
                </c:pt>
                <c:pt idx="48">
                  <c:v>286.8</c:v>
                </c:pt>
                <c:pt idx="49">
                  <c:v>297</c:v>
                </c:pt>
                <c:pt idx="50">
                  <c:v>307</c:v>
                </c:pt>
                <c:pt idx="51">
                  <c:v>317</c:v>
                </c:pt>
                <c:pt idx="52">
                  <c:v>327</c:v>
                </c:pt>
                <c:pt idx="53">
                  <c:v>337</c:v>
                </c:pt>
                <c:pt idx="54">
                  <c:v>347</c:v>
                </c:pt>
                <c:pt idx="55">
                  <c:v>277</c:v>
                </c:pt>
                <c:pt idx="56">
                  <c:v>286</c:v>
                </c:pt>
                <c:pt idx="57">
                  <c:v>295</c:v>
                </c:pt>
                <c:pt idx="58">
                  <c:v>304</c:v>
                </c:pt>
                <c:pt idx="59">
                  <c:v>313</c:v>
                </c:pt>
                <c:pt idx="60">
                  <c:v>321.60000000000002</c:v>
                </c:pt>
                <c:pt idx="61">
                  <c:v>330.2</c:v>
                </c:pt>
                <c:pt idx="62">
                  <c:v>338.8</c:v>
                </c:pt>
                <c:pt idx="63">
                  <c:v>347.4</c:v>
                </c:pt>
                <c:pt idx="64">
                  <c:v>356</c:v>
                </c:pt>
                <c:pt idx="65">
                  <c:v>364.8</c:v>
                </c:pt>
                <c:pt idx="66">
                  <c:v>373.6</c:v>
                </c:pt>
                <c:pt idx="67">
                  <c:v>382.4</c:v>
                </c:pt>
                <c:pt idx="68">
                  <c:v>391.2</c:v>
                </c:pt>
                <c:pt idx="69">
                  <c:v>400</c:v>
                </c:pt>
                <c:pt idx="70">
                  <c:v>332</c:v>
                </c:pt>
                <c:pt idx="71">
                  <c:v>340</c:v>
                </c:pt>
                <c:pt idx="72">
                  <c:v>348</c:v>
                </c:pt>
                <c:pt idx="73">
                  <c:v>356</c:v>
                </c:pt>
                <c:pt idx="74">
                  <c:v>364</c:v>
                </c:pt>
                <c:pt idx="75">
                  <c:v>371.8</c:v>
                </c:pt>
                <c:pt idx="76">
                  <c:v>379.6</c:v>
                </c:pt>
                <c:pt idx="77">
                  <c:v>387.4</c:v>
                </c:pt>
                <c:pt idx="78">
                  <c:v>395.2</c:v>
                </c:pt>
                <c:pt idx="79">
                  <c:v>403</c:v>
                </c:pt>
                <c:pt idx="80">
                  <c:v>341.4</c:v>
                </c:pt>
                <c:pt idx="81">
                  <c:v>348.8</c:v>
                </c:pt>
                <c:pt idx="82">
                  <c:v>356.2</c:v>
                </c:pt>
                <c:pt idx="83">
                  <c:v>363.6</c:v>
                </c:pt>
                <c:pt idx="84">
                  <c:v>371</c:v>
                </c:pt>
                <c:pt idx="85">
                  <c:v>378.4</c:v>
                </c:pt>
                <c:pt idx="86">
                  <c:v>385.8</c:v>
                </c:pt>
                <c:pt idx="87">
                  <c:v>393.2</c:v>
                </c:pt>
                <c:pt idx="88">
                  <c:v>400.6</c:v>
                </c:pt>
                <c:pt idx="89">
                  <c:v>408</c:v>
                </c:pt>
                <c:pt idx="90">
                  <c:v>415.4</c:v>
                </c:pt>
                <c:pt idx="91">
                  <c:v>422.8</c:v>
                </c:pt>
                <c:pt idx="92">
                  <c:v>430.2</c:v>
                </c:pt>
                <c:pt idx="93">
                  <c:v>437.6</c:v>
                </c:pt>
                <c:pt idx="94">
                  <c:v>445</c:v>
                </c:pt>
                <c:pt idx="95">
                  <c:v>207.2</c:v>
                </c:pt>
                <c:pt idx="96">
                  <c:v>212.4</c:v>
                </c:pt>
                <c:pt idx="97">
                  <c:v>217.6</c:v>
                </c:pt>
                <c:pt idx="98">
                  <c:v>222.8</c:v>
                </c:pt>
                <c:pt idx="99">
                  <c:v>228</c:v>
                </c:pt>
                <c:pt idx="100">
                  <c:v>233.4</c:v>
                </c:pt>
                <c:pt idx="101">
                  <c:v>238.8</c:v>
                </c:pt>
                <c:pt idx="102">
                  <c:v>244.2</c:v>
                </c:pt>
                <c:pt idx="103">
                  <c:v>249.6</c:v>
                </c:pt>
                <c:pt idx="104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D-4887-A3E0-3516F35E5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266808"/>
        <c:axId val="462271120"/>
      </c:lineChart>
      <c:catAx>
        <c:axId val="46226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71120"/>
        <c:crosses val="autoZero"/>
        <c:auto val="1"/>
        <c:lblAlgn val="ctr"/>
        <c:lblOffset val="100"/>
        <c:noMultiLvlLbl val="0"/>
      </c:catAx>
      <c:valAx>
        <c:axId val="46227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6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noir Autriche - Fert 1'!$G$15:$DL$15</c:f>
              <c:numCache>
                <c:formatCode>0</c:formatCode>
                <c:ptCount val="110"/>
                <c:pt idx="0">
                  <c:v>275.72710588393187</c:v>
                </c:pt>
                <c:pt idx="1">
                  <c:v>276.44699367748973</c:v>
                </c:pt>
                <c:pt idx="2">
                  <c:v>277.16455039018234</c:v>
                </c:pt>
                <c:pt idx="3">
                  <c:v>277.8806701703914</c:v>
                </c:pt>
                <c:pt idx="4">
                  <c:v>278.59575827547536</c:v>
                </c:pt>
                <c:pt idx="5">
                  <c:v>279.31004588115189</c:v>
                </c:pt>
                <c:pt idx="6">
                  <c:v>280.02368201746725</c:v>
                </c:pt>
                <c:pt idx="7">
                  <c:v>280.73677048973241</c:v>
                </c:pt>
                <c:pt idx="8">
                  <c:v>281.44938759617173</c:v>
                </c:pt>
                <c:pt idx="9">
                  <c:v>282.16159168517157</c:v>
                </c:pt>
                <c:pt idx="10">
                  <c:v>282.87342876014804</c:v>
                </c:pt>
                <c:pt idx="11">
                  <c:v>283.58493598051365</c:v>
                </c:pt>
                <c:pt idx="12">
                  <c:v>284.29614395928087</c:v>
                </c:pt>
                <c:pt idx="13">
                  <c:v>285.00707833222708</c:v>
                </c:pt>
                <c:pt idx="14">
                  <c:v>285.71776086535527</c:v>
                </c:pt>
                <c:pt idx="15">
                  <c:v>297.14622470481942</c:v>
                </c:pt>
                <c:pt idx="16">
                  <c:v>308.23095588446068</c:v>
                </c:pt>
                <c:pt idx="17">
                  <c:v>319.17407373268981</c:v>
                </c:pt>
                <c:pt idx="18">
                  <c:v>330.02739411673264</c:v>
                </c:pt>
                <c:pt idx="19">
                  <c:v>340.81540401627052</c:v>
                </c:pt>
                <c:pt idx="20">
                  <c:v>354.47539654153519</c:v>
                </c:pt>
                <c:pt idx="21">
                  <c:v>368.06925663595433</c:v>
                </c:pt>
                <c:pt idx="22">
                  <c:v>381.6093387997426</c:v>
                </c:pt>
                <c:pt idx="23">
                  <c:v>395.10423726246427</c:v>
                </c:pt>
                <c:pt idx="24">
                  <c:v>408.56026299555992</c:v>
                </c:pt>
                <c:pt idx="25">
                  <c:v>424.33186730162606</c:v>
                </c:pt>
                <c:pt idx="26">
                  <c:v>440.06191469081892</c:v>
                </c:pt>
                <c:pt idx="27">
                  <c:v>455.7552340675482</c:v>
                </c:pt>
                <c:pt idx="28">
                  <c:v>471.41568953986462</c:v>
                </c:pt>
                <c:pt idx="29">
                  <c:v>487.0464400803948</c:v>
                </c:pt>
                <c:pt idx="30">
                  <c:v>503.07203331213242</c:v>
                </c:pt>
                <c:pt idx="31">
                  <c:v>519.06937899709749</c:v>
                </c:pt>
                <c:pt idx="32">
                  <c:v>535.04076111494066</c:v>
                </c:pt>
                <c:pt idx="33">
                  <c:v>550.98813696308912</c:v>
                </c:pt>
                <c:pt idx="34">
                  <c:v>566.91320164573744</c:v>
                </c:pt>
                <c:pt idx="35">
                  <c:v>583.07379337335897</c:v>
                </c:pt>
                <c:pt idx="36">
                  <c:v>599.2142460906208</c:v>
                </c:pt>
                <c:pt idx="37">
                  <c:v>615.33577198252658</c:v>
                </c:pt>
                <c:pt idx="38">
                  <c:v>631.43945193841353</c:v>
                </c:pt>
                <c:pt idx="39">
                  <c:v>647.52625548035746</c:v>
                </c:pt>
                <c:pt idx="40">
                  <c:v>561.2648289925761</c:v>
                </c:pt>
                <c:pt idx="41">
                  <c:v>574.86783754915859</c:v>
                </c:pt>
                <c:pt idx="42">
                  <c:v>588.4561191353439</c:v>
                </c:pt>
                <c:pt idx="43">
                  <c:v>602.0304474657097</c:v>
                </c:pt>
                <c:pt idx="44">
                  <c:v>615.59152263540977</c:v>
                </c:pt>
                <c:pt idx="45">
                  <c:v>628.62894042912433</c:v>
                </c:pt>
                <c:pt idx="46">
                  <c:v>641.65519429101073</c:v>
                </c:pt>
                <c:pt idx="47">
                  <c:v>654.67076059902058</c:v>
                </c:pt>
                <c:pt idx="48">
                  <c:v>667.67607860612839</c:v>
                </c:pt>
                <c:pt idx="49">
                  <c:v>680.67155455010391</c:v>
                </c:pt>
                <c:pt idx="50">
                  <c:v>693.40302623817615</c:v>
                </c:pt>
                <c:pt idx="51">
                  <c:v>706.12573057438749</c:v>
                </c:pt>
                <c:pt idx="52">
                  <c:v>718.83997586198632</c:v>
                </c:pt>
                <c:pt idx="53">
                  <c:v>731.54605047636016</c:v>
                </c:pt>
                <c:pt idx="54">
                  <c:v>744.24422470578031</c:v>
                </c:pt>
                <c:pt idx="55">
                  <c:v>655.180963384954</c:v>
                </c:pt>
                <c:pt idx="56">
                  <c:v>666.65641444113771</c:v>
                </c:pt>
                <c:pt idx="57">
                  <c:v>678.12417947494794</c:v>
                </c:pt>
                <c:pt idx="58">
                  <c:v>689.58451988768263</c:v>
                </c:pt>
                <c:pt idx="59">
                  <c:v>701.03768072307832</c:v>
                </c:pt>
                <c:pt idx="60">
                  <c:v>711.97531614843604</c:v>
                </c:pt>
                <c:pt idx="61">
                  <c:v>722.90679542090822</c:v>
                </c:pt>
                <c:pt idx="62">
                  <c:v>733.83229730934897</c:v>
                </c:pt>
                <c:pt idx="63">
                  <c:v>744.75199098984478</c:v>
                </c:pt>
                <c:pt idx="64">
                  <c:v>755.66603678501269</c:v>
                </c:pt>
                <c:pt idx="65">
                  <c:v>766.82820982410033</c:v>
                </c:pt>
                <c:pt idx="66">
                  <c:v>777.9847832753685</c:v>
                </c:pt>
                <c:pt idx="67">
                  <c:v>789.13590421341132</c:v>
                </c:pt>
                <c:pt idx="68">
                  <c:v>800.28171255742143</c:v>
                </c:pt>
                <c:pt idx="69">
                  <c:v>811.42234157231894</c:v>
                </c:pt>
                <c:pt idx="70">
                  <c:v>725.19401720638996</c:v>
                </c:pt>
                <c:pt idx="71">
                  <c:v>735.35632043170881</c:v>
                </c:pt>
                <c:pt idx="72">
                  <c:v>745.51361751438719</c:v>
                </c:pt>
                <c:pt idx="73">
                  <c:v>755.66603678501269</c:v>
                </c:pt>
                <c:pt idx="74">
                  <c:v>765.81370047725943</c:v>
                </c:pt>
                <c:pt idx="75">
                  <c:v>775.70320516339564</c:v>
                </c:pt>
                <c:pt idx="76">
                  <c:v>785.58840307231958</c:v>
                </c:pt>
                <c:pt idx="77">
                  <c:v>795.46939289628551</c:v>
                </c:pt>
                <c:pt idx="78">
                  <c:v>805.34626912613749</c:v>
                </c:pt>
                <c:pt idx="79">
                  <c:v>815.2191223095009</c:v>
                </c:pt>
                <c:pt idx="80">
                  <c:v>737.13420509187779</c:v>
                </c:pt>
                <c:pt idx="81">
                  <c:v>746.52907687978779</c:v>
                </c:pt>
                <c:pt idx="82">
                  <c:v>755.91978583924595</c:v>
                </c:pt>
                <c:pt idx="83">
                  <c:v>765.30642841625331</c:v>
                </c:pt>
                <c:pt idx="84">
                  <c:v>774.68909690664498</c:v>
                </c:pt>
                <c:pt idx="85">
                  <c:v>784.0678797138338</c:v>
                </c:pt>
                <c:pt idx="86">
                  <c:v>793.44286158582145</c:v>
                </c:pt>
                <c:pt idx="87">
                  <c:v>802.81412383351233</c:v>
                </c:pt>
                <c:pt idx="88">
                  <c:v>812.18174453212839</c:v>
                </c:pt>
                <c:pt idx="89">
                  <c:v>821.54579870731902</c:v>
                </c:pt>
                <c:pt idx="90">
                  <c:v>830.90635850738863</c:v>
                </c:pt>
                <c:pt idx="91">
                  <c:v>840.26349336290252</c:v>
                </c:pt>
                <c:pt idx="92">
                  <c:v>849.61727013480458</c:v>
                </c:pt>
                <c:pt idx="93">
                  <c:v>858.96775325205306</c:v>
                </c:pt>
                <c:pt idx="94">
                  <c:v>868.31500483968409</c:v>
                </c:pt>
                <c:pt idx="95">
                  <c:v>565.88642157199195</c:v>
                </c:pt>
                <c:pt idx="96">
                  <c:v>572.55895324063601</c:v>
                </c:pt>
                <c:pt idx="97">
                  <c:v>579.22790854613129</c:v>
                </c:pt>
                <c:pt idx="98">
                  <c:v>585.89338278687489</c:v>
                </c:pt>
                <c:pt idx="99">
                  <c:v>592.55546655907222</c:v>
                </c:pt>
                <c:pt idx="100">
                  <c:v>599.47028813624252</c:v>
                </c:pt>
                <c:pt idx="101">
                  <c:v>606.38163831493921</c:v>
                </c:pt>
                <c:pt idx="102">
                  <c:v>613.28960463124156</c:v>
                </c:pt>
                <c:pt idx="103">
                  <c:v>620.1942705288061</c:v>
                </c:pt>
                <c:pt idx="104">
                  <c:v>627.09571563452437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B-4500-A969-C54AF13AD8F0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-PIN noir Autriche - Fert 1'!$G$74:$CH$74</c:f>
              <c:numCache>
                <c:formatCode>0</c:formatCode>
                <c:ptCount val="80"/>
                <c:pt idx="0">
                  <c:v>276.90191622228679</c:v>
                </c:pt>
                <c:pt idx="1">
                  <c:v>278.73710561081384</c:v>
                </c:pt>
                <c:pt idx="2">
                  <c:v>280.55074558151415</c:v>
                </c:pt>
                <c:pt idx="3">
                  <c:v>282.35110198966635</c:v>
                </c:pt>
                <c:pt idx="4">
                  <c:v>284.14192119185532</c:v>
                </c:pt>
                <c:pt idx="5">
                  <c:v>285.9253402662921</c:v>
                </c:pt>
                <c:pt idx="6">
                  <c:v>287.70273690466774</c:v>
                </c:pt>
                <c:pt idx="7">
                  <c:v>289.47507072363629</c:v>
                </c:pt>
                <c:pt idx="8">
                  <c:v>291.24304705364608</c:v>
                </c:pt>
                <c:pt idx="9">
                  <c:v>293.00720528986716</c:v>
                </c:pt>
                <c:pt idx="10">
                  <c:v>294.76797070576418</c:v>
                </c:pt>
                <c:pt idx="11">
                  <c:v>296.52568681739263</c:v>
                </c:pt>
                <c:pt idx="12">
                  <c:v>298.28063662334273</c:v>
                </c:pt>
                <c:pt idx="13">
                  <c:v>300.03305711070772</c:v>
                </c:pt>
                <c:pt idx="14">
                  <c:v>301.78314949288085</c:v>
                </c:pt>
                <c:pt idx="15">
                  <c:v>303.53108663699356</c:v>
                </c:pt>
                <c:pt idx="16">
                  <c:v>305.2770185804755</c:v>
                </c:pt>
                <c:pt idx="17">
                  <c:v>307.02107671215026</c:v>
                </c:pt>
                <c:pt idx="18">
                  <c:v>308.76337699756067</c:v>
                </c:pt>
                <c:pt idx="19">
                  <c:v>310.5040225059077</c:v>
                </c:pt>
                <c:pt idx="20">
                  <c:v>312.24310541723986</c:v>
                </c:pt>
                <c:pt idx="21">
                  <c:v>313.98070863648724</c:v>
                </c:pt>
                <c:pt idx="22">
                  <c:v>315.71690710574023</c:v>
                </c:pt>
                <c:pt idx="23">
                  <c:v>317.45176888186614</c:v>
                </c:pt>
                <c:pt idx="24">
                  <c:v>319.18535602946127</c:v>
                </c:pt>
                <c:pt idx="25">
                  <c:v>320.91772536691002</c:v>
                </c:pt>
                <c:pt idx="26">
                  <c:v>322.6489290944366</c:v>
                </c:pt>
                <c:pt idx="27">
                  <c:v>324.37901532649693</c:v>
                </c:pt>
                <c:pt idx="28">
                  <c:v>326.10802854597642</c:v>
                </c:pt>
                <c:pt idx="29">
                  <c:v>327.83600999398101</c:v>
                </c:pt>
                <c:pt idx="30">
                  <c:v>328.95188689508348</c:v>
                </c:pt>
                <c:pt idx="31">
                  <c:v>330.06680608239554</c:v>
                </c:pt>
                <c:pt idx="32">
                  <c:v>331.18080091848043</c:v>
                </c:pt>
                <c:pt idx="33">
                  <c:v>332.29390262902666</c:v>
                </c:pt>
                <c:pt idx="34">
                  <c:v>333.40614049849142</c:v>
                </c:pt>
                <c:pt idx="35">
                  <c:v>334.51754204275591</c:v>
                </c:pt>
                <c:pt idx="36">
                  <c:v>335.62813316205717</c:v>
                </c:pt>
                <c:pt idx="37">
                  <c:v>336.73793827692265</c:v>
                </c:pt>
                <c:pt idx="38">
                  <c:v>337.8469804493925</c:v>
                </c:pt>
                <c:pt idx="39">
                  <c:v>338.95528149145929</c:v>
                </c:pt>
                <c:pt idx="40">
                  <c:v>340.06286206235876</c:v>
                </c:pt>
                <c:pt idx="41">
                  <c:v>341.16974175610102</c:v>
                </c:pt>
                <c:pt idx="42">
                  <c:v>342.27593918043107</c:v>
                </c:pt>
                <c:pt idx="43">
                  <c:v>343.38147202823694</c:v>
                </c:pt>
                <c:pt idx="44">
                  <c:v>344.4863571422834</c:v>
                </c:pt>
                <c:pt idx="45">
                  <c:v>345.59061057402909</c:v>
                </c:pt>
                <c:pt idx="46">
                  <c:v>346.69424763718479</c:v>
                </c:pt>
                <c:pt idx="47">
                  <c:v>347.79728295658538</c:v>
                </c:pt>
                <c:pt idx="48">
                  <c:v>348.89973051287387</c:v>
                </c:pt>
                <c:pt idx="49">
                  <c:v>350.00160368343421</c:v>
                </c:pt>
                <c:pt idx="50">
                  <c:v>351.10291527995832</c:v>
                </c:pt>
                <c:pt idx="51">
                  <c:v>352.20367758298215</c:v>
                </c:pt>
                <c:pt idx="52">
                  <c:v>353.30390237369028</c:v>
                </c:pt>
                <c:pt idx="53">
                  <c:v>354.40360096325321</c:v>
                </c:pt>
                <c:pt idx="54">
                  <c:v>355.5027842199288</c:v>
                </c:pt>
                <c:pt idx="55">
                  <c:v>356.60146259413756</c:v>
                </c:pt>
                <c:pt idx="56">
                  <c:v>357.69964614169641</c:v>
                </c:pt>
                <c:pt idx="57">
                  <c:v>358.7973445453751</c:v>
                </c:pt>
                <c:pt idx="58">
                  <c:v>359.89456713492427</c:v>
                </c:pt>
                <c:pt idx="59">
                  <c:v>360.9913229057077</c:v>
                </c:pt>
                <c:pt idx="60">
                  <c:v>362.08762053605625</c:v>
                </c:pt>
                <c:pt idx="61">
                  <c:v>363.18346840345225</c:v>
                </c:pt>
                <c:pt idx="62">
                  <c:v>364.27887459963972</c:v>
                </c:pt>
                <c:pt idx="63">
                  <c:v>365.37384694474855</c:v>
                </c:pt>
                <c:pt idx="64">
                  <c:v>366.46839300051028</c:v>
                </c:pt>
                <c:pt idx="65">
                  <c:v>367.56252008263772</c:v>
                </c:pt>
                <c:pt idx="66">
                  <c:v>368.65623527243332</c:v>
                </c:pt>
                <c:pt idx="67">
                  <c:v>369.74954542768393</c:v>
                </c:pt>
                <c:pt idx="68">
                  <c:v>370.84245719289805</c:v>
                </c:pt>
                <c:pt idx="69">
                  <c:v>371.93497700893107</c:v>
                </c:pt>
                <c:pt idx="70">
                  <c:v>373.0271111220456</c:v>
                </c:pt>
                <c:pt idx="71">
                  <c:v>374.11886559244721</c:v>
                </c:pt>
                <c:pt idx="72">
                  <c:v>375.21024630233188</c:v>
                </c:pt>
                <c:pt idx="73">
                  <c:v>376.30125896348045</c:v>
                </c:pt>
                <c:pt idx="74">
                  <c:v>377.39190912443019</c:v>
                </c:pt>
                <c:pt idx="75">
                  <c:v>378.48220217725384</c:v>
                </c:pt>
                <c:pt idx="76">
                  <c:v>379.57214336397101</c:v>
                </c:pt>
                <c:pt idx="77">
                  <c:v>380.66173778261742</c:v>
                </c:pt>
                <c:pt idx="78">
                  <c:v>381.75099039299408</c:v>
                </c:pt>
                <c:pt idx="79">
                  <c:v>382.83990602211696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B-4500-A969-C54AF13AD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267200"/>
        <c:axId val="462272296"/>
      </c:lineChart>
      <c:catAx>
        <c:axId val="46226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72296"/>
        <c:crosses val="autoZero"/>
        <c:auto val="1"/>
        <c:lblAlgn val="ctr"/>
        <c:lblOffset val="100"/>
        <c:noMultiLvlLbl val="0"/>
      </c:catAx>
      <c:valAx>
        <c:axId val="46227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26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noir Autriche - Fert 1'!$G$41:$DL$41</c:f>
              <c:numCache>
                <c:formatCode>0</c:formatCode>
                <c:ptCount val="1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58.545362448829934</c:v>
                </c:pt>
                <c:pt idx="41">
                  <c:v>52.036005585056763</c:v>
                </c:pt>
                <c:pt idx="42">
                  <c:v>47.142293537676586</c:v>
                </c:pt>
                <c:pt idx="43">
                  <c:v>43.398969617361786</c:v>
                </c:pt>
                <c:pt idx="44">
                  <c:v>40.47683014182131</c:v>
                </c:pt>
                <c:pt idx="45">
                  <c:v>38.142881380798443</c:v>
                </c:pt>
                <c:pt idx="46">
                  <c:v>36.232166099043006</c:v>
                </c:pt>
                <c:pt idx="47">
                  <c:v>34.627841755592478</c:v>
                </c:pt>
                <c:pt idx="48">
                  <c:v>33.247093509511473</c:v>
                </c:pt>
                <c:pt idx="49">
                  <c:v>32.03117306105252</c:v>
                </c:pt>
                <c:pt idx="50">
                  <c:v>30.938354903114217</c:v>
                </c:pt>
                <c:pt idx="51">
                  <c:v>29.938955497284841</c:v>
                </c:pt>
                <c:pt idx="52">
                  <c:v>29.011811161721525</c:v>
                </c:pt>
                <c:pt idx="53">
                  <c:v>28.141787427826234</c:v>
                </c:pt>
                <c:pt idx="54">
                  <c:v>27.318017759165631</c:v>
                </c:pt>
                <c:pt idx="55">
                  <c:v>86.088962265836884</c:v>
                </c:pt>
                <c:pt idx="56">
                  <c:v>79.164195796472541</c:v>
                </c:pt>
                <c:pt idx="57">
                  <c:v>73.787375348469809</c:v>
                </c:pt>
                <c:pt idx="58">
                  <c:v>69.517861374362511</c:v>
                </c:pt>
                <c:pt idx="59">
                  <c:v>66.043733836287984</c:v>
                </c:pt>
                <c:pt idx="60">
                  <c:v>63.14410030454615</c:v>
                </c:pt>
                <c:pt idx="61">
                  <c:v>60.66244351067774</c:v>
                </c:pt>
                <c:pt idx="62">
                  <c:v>58.487774980412588</c:v>
                </c:pt>
                <c:pt idx="63">
                  <c:v>56.54130840516472</c:v>
                </c:pt>
                <c:pt idx="64">
                  <c:v>54.767036064443239</c:v>
                </c:pt>
                <c:pt idx="65">
                  <c:v>53.125065128218807</c:v>
                </c:pt>
                <c:pt idx="66">
                  <c:v>51.586905495139945</c:v>
                </c:pt>
                <c:pt idx="67">
                  <c:v>50.132137580836705</c:v>
                </c:pt>
                <c:pt idx="68">
                  <c:v>48.746055883984191</c:v>
                </c:pt>
                <c:pt idx="69">
                  <c:v>47.418002536977362</c:v>
                </c:pt>
                <c:pt idx="70">
                  <c:v>103.1284868005619</c:v>
                </c:pt>
                <c:pt idx="71">
                  <c:v>96.743579835744697</c:v>
                </c:pt>
                <c:pt idx="72">
                  <c:v>91.623599544906654</c:v>
                </c:pt>
                <c:pt idx="73">
                  <c:v>87.413699723349836</c:v>
                </c:pt>
                <c:pt idx="74">
                  <c:v>83.862556244524924</c:v>
                </c:pt>
                <c:pt idx="75">
                  <c:v>80.792057007527717</c:v>
                </c:pt>
                <c:pt idx="76">
                  <c:v>78.075869203241169</c:v>
                </c:pt>
                <c:pt idx="77">
                  <c:v>75.624283800492279</c:v>
                </c:pt>
                <c:pt idx="78">
                  <c:v>73.373498704638919</c:v>
                </c:pt>
                <c:pt idx="79">
                  <c:v>71.278040538917296</c:v>
                </c:pt>
                <c:pt idx="80">
                  <c:v>121.95126725808753</c:v>
                </c:pt>
                <c:pt idx="81">
                  <c:v>115.68524641610793</c:v>
                </c:pt>
                <c:pt idx="82">
                  <c:v>110.52752334383632</c:v>
                </c:pt>
                <c:pt idx="83">
                  <c:v>106.17182684202942</c:v>
                </c:pt>
                <c:pt idx="84">
                  <c:v>102.40111906402281</c:v>
                </c:pt>
                <c:pt idx="85">
                  <c:v>99.061471971234369</c:v>
                </c:pt>
                <c:pt idx="86">
                  <c:v>96.043594872968882</c:v>
                </c:pt>
                <c:pt idx="87">
                  <c:v>93.269772108467791</c:v>
                </c:pt>
                <c:pt idx="88">
                  <c:v>90.684626285648122</c:v>
                </c:pt>
                <c:pt idx="89">
                  <c:v>88.248586605112919</c:v>
                </c:pt>
                <c:pt idx="90">
                  <c:v>85.933269976274815</c:v>
                </c:pt>
                <c:pt idx="91">
                  <c:v>83.718214689515534</c:v>
                </c:pt>
                <c:pt idx="92">
                  <c:v>81.588570497442191</c:v>
                </c:pt>
                <c:pt idx="93">
                  <c:v>79.533464986852422</c:v>
                </c:pt>
                <c:pt idx="94">
                  <c:v>77.544848167598545</c:v>
                </c:pt>
                <c:pt idx="95">
                  <c:v>261.78464916109448</c:v>
                </c:pt>
                <c:pt idx="96">
                  <c:v>244.37803787361122</c:v>
                </c:pt>
                <c:pt idx="97">
                  <c:v>230.65048437773109</c:v>
                </c:pt>
                <c:pt idx="98">
                  <c:v>219.55927545165267</c:v>
                </c:pt>
                <c:pt idx="99">
                  <c:v>210.36622578835986</c:v>
                </c:pt>
                <c:pt idx="100">
                  <c:v>202.54850626177429</c:v>
                </c:pt>
                <c:pt idx="101">
                  <c:v>195.73558940557578</c:v>
                </c:pt>
                <c:pt idx="102">
                  <c:v>189.66466256557695</c:v>
                </c:pt>
                <c:pt idx="103">
                  <c:v>184.14909968426318</c:v>
                </c:pt>
                <c:pt idx="104">
                  <c:v>179.05616694725418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3-4819-841E-E8B02CE4D3B5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-PIN noir Autriche - Fert 1'!$G$97:$CI$97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3-4819-841E-E8B02CE4D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201744"/>
        <c:axId val="463202528"/>
      </c:lineChart>
      <c:catAx>
        <c:axId val="46320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3202528"/>
        <c:crosses val="autoZero"/>
        <c:auto val="1"/>
        <c:lblAlgn val="ctr"/>
        <c:lblOffset val="100"/>
        <c:noMultiLvlLbl val="0"/>
      </c:catAx>
      <c:valAx>
        <c:axId val="46320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320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'REE -PIN noir Autriche - Fert 1'!$G$68:$CH$68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3-41A6-853E-F78F62B0B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198608"/>
        <c:axId val="463202136"/>
      </c:lineChart>
      <c:catAx>
        <c:axId val="46319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3202136"/>
        <c:crosses val="autoZero"/>
        <c:auto val="1"/>
        <c:lblAlgn val="ctr"/>
        <c:lblOffset val="100"/>
        <c:noMultiLvlLbl val="0"/>
      </c:catAx>
      <c:valAx>
        <c:axId val="463202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319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'REE -PIN noir Autriche - Fert 1'!$G$51:$AJ$51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7-4194-9631-A287BD5A4942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'REE -PIN noir Autriche - Fert 1'!$G$103:$AJ$103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7-4194-9631-A287BD5A4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3200568"/>
        <c:axId val="463197824"/>
      </c:barChart>
      <c:catAx>
        <c:axId val="46320056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3197824"/>
        <c:crosses val="autoZero"/>
        <c:auto val="1"/>
        <c:lblAlgn val="ctr"/>
        <c:lblOffset val="100"/>
        <c:noMultiLvlLbl val="0"/>
      </c:catAx>
      <c:valAx>
        <c:axId val="46319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3200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laricio - Fert 2'!$G$41:$DL$41</c:f>
              <c:numCache>
                <c:formatCode>0</c:formatCode>
                <c:ptCount val="1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43.20577827905668</c:v>
                </c:pt>
                <c:pt idx="22">
                  <c:v>37.853046758415047</c:v>
                </c:pt>
                <c:pt idx="23">
                  <c:v>33.868421851589574</c:v>
                </c:pt>
                <c:pt idx="24">
                  <c:v>30.856654454241113</c:v>
                </c:pt>
                <c:pt idx="25">
                  <c:v>28.538111939203251</c:v>
                </c:pt>
                <c:pt idx="26">
                  <c:v>26.714918957094739</c:v>
                </c:pt>
                <c:pt idx="27">
                  <c:v>61.27493060830971</c:v>
                </c:pt>
                <c:pt idx="28">
                  <c:v>56.057383173271155</c:v>
                </c:pt>
                <c:pt idx="29">
                  <c:v>52.019932132190625</c:v>
                </c:pt>
                <c:pt idx="30">
                  <c:v>48.826453734803657</c:v>
                </c:pt>
                <c:pt idx="31">
                  <c:v>46.239012314614946</c:v>
                </c:pt>
                <c:pt idx="32">
                  <c:v>44.089108782456385</c:v>
                </c:pt>
                <c:pt idx="33">
                  <c:v>42.257350046685211</c:v>
                </c:pt>
                <c:pt idx="34">
                  <c:v>91.137459111429493</c:v>
                </c:pt>
                <c:pt idx="35">
                  <c:v>84.417172691573839</c:v>
                </c:pt>
                <c:pt idx="36">
                  <c:v>79.119042820438167</c:v>
                </c:pt>
                <c:pt idx="37">
                  <c:v>74.841464529952177</c:v>
                </c:pt>
                <c:pt idx="38">
                  <c:v>71.30005182434985</c:v>
                </c:pt>
                <c:pt idx="39">
                  <c:v>68.293316205770523</c:v>
                </c:pt>
                <c:pt idx="40">
                  <c:v>65.678397421589693</c:v>
                </c:pt>
                <c:pt idx="41">
                  <c:v>63.353902214251654</c:v>
                </c:pt>
                <c:pt idx="42">
                  <c:v>119.51401170152292</c:v>
                </c:pt>
                <c:pt idx="43">
                  <c:v>111.89922674320535</c:v>
                </c:pt>
                <c:pt idx="44">
                  <c:v>105.78514777202032</c:v>
                </c:pt>
                <c:pt idx="45">
                  <c:v>100.75179965567474</c:v>
                </c:pt>
                <c:pt idx="46">
                  <c:v>96.501687395384337</c:v>
                </c:pt>
                <c:pt idx="47">
                  <c:v>92.823936810211251</c:v>
                </c:pt>
                <c:pt idx="48">
                  <c:v>89.56893778403338</c:v>
                </c:pt>
                <c:pt idx="49">
                  <c:v>86.630413956318009</c:v>
                </c:pt>
                <c:pt idx="50">
                  <c:v>83.932743711928907</c:v>
                </c:pt>
                <c:pt idx="51">
                  <c:v>81.421994410070681</c:v>
                </c:pt>
                <c:pt idx="52">
                  <c:v>139.31060336794033</c:v>
                </c:pt>
                <c:pt idx="53">
                  <c:v>131.99146930053615</c:v>
                </c:pt>
                <c:pt idx="54">
                  <c:v>125.94944931827632</c:v>
                </c:pt>
                <c:pt idx="55">
                  <c:v>120.83322180383334</c:v>
                </c:pt>
                <c:pt idx="56">
                  <c:v>116.39376197624169</c:v>
                </c:pt>
                <c:pt idx="57">
                  <c:v>112.45439595752744</c:v>
                </c:pt>
                <c:pt idx="58">
                  <c:v>108.88962536669835</c:v>
                </c:pt>
                <c:pt idx="59">
                  <c:v>105.61015362481652</c:v>
                </c:pt>
                <c:pt idx="60">
                  <c:v>102.55229754342521</c:v>
                </c:pt>
                <c:pt idx="61">
                  <c:v>99.670499787657874</c:v>
                </c:pt>
                <c:pt idx="62">
                  <c:v>148.05192848379357</c:v>
                </c:pt>
                <c:pt idx="63">
                  <c:v>141.16759864674228</c:v>
                </c:pt>
                <c:pt idx="64">
                  <c:v>135.38165191191155</c:v>
                </c:pt>
                <c:pt idx="65">
                  <c:v>130.39592224272513</c:v>
                </c:pt>
                <c:pt idx="66">
                  <c:v>125.99896121248815</c:v>
                </c:pt>
                <c:pt idx="67">
                  <c:v>122.04065517279696</c:v>
                </c:pt>
                <c:pt idx="68">
                  <c:v>118.41427645083304</c:v>
                </c:pt>
                <c:pt idx="69">
                  <c:v>115.04379121042973</c:v>
                </c:pt>
                <c:pt idx="70">
                  <c:v>111.87488434696611</c:v>
                </c:pt>
                <c:pt idx="71">
                  <c:v>108.86861273300993</c:v>
                </c:pt>
                <c:pt idx="72">
                  <c:v>151.78529738739306</c:v>
                </c:pt>
                <c:pt idx="73">
                  <c:v>145.22608034245786</c:v>
                </c:pt>
                <c:pt idx="74">
                  <c:v>139.65719129258855</c:v>
                </c:pt>
                <c:pt idx="75">
                  <c:v>134.81195464148809</c:v>
                </c:pt>
                <c:pt idx="76">
                  <c:v>130.50120337366138</c:v>
                </c:pt>
                <c:pt idx="77">
                  <c:v>126.59059289801405</c:v>
                </c:pt>
                <c:pt idx="78">
                  <c:v>122.98455910234861</c:v>
                </c:pt>
                <c:pt idx="79">
                  <c:v>119.61497458536009</c:v>
                </c:pt>
                <c:pt idx="80">
                  <c:v>116.43312701242657</c:v>
                </c:pt>
                <c:pt idx="81">
                  <c:v>113.40404657800467</c:v>
                </c:pt>
                <c:pt idx="82">
                  <c:v>110.50249454729921</c:v>
                </c:pt>
                <c:pt idx="83">
                  <c:v>107.71012636814667</c:v>
                </c:pt>
                <c:pt idx="84">
                  <c:v>105.01348533899362</c:v>
                </c:pt>
                <c:pt idx="85">
                  <c:v>102.40258357800013</c:v>
                </c:pt>
                <c:pt idx="86">
                  <c:v>99.869898285779541</c:v>
                </c:pt>
                <c:pt idx="87">
                  <c:v>97.409661673871753</c:v>
                </c:pt>
                <c:pt idx="88">
                  <c:v>95.017358554800538</c:v>
                </c:pt>
                <c:pt idx="89">
                  <c:v>92.689370779367849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D-4829-B470-B77D6F5F4C23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-PIN laricio - Fert 2'!$G$97:$CI$97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D-4829-B470-B77D6F5F4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194272"/>
        <c:axId val="334197016"/>
      </c:lineChart>
      <c:catAx>
        <c:axId val="33419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7016"/>
        <c:crosses val="autoZero"/>
        <c:auto val="1"/>
        <c:lblAlgn val="ctr"/>
        <c:lblOffset val="100"/>
        <c:noMultiLvlLbl val="0"/>
      </c:catAx>
      <c:valAx>
        <c:axId val="334197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'REE -PIN laricio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C1F-93BE-B5499219D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198192"/>
        <c:axId val="334196624"/>
      </c:lineChart>
      <c:catAx>
        <c:axId val="33419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6624"/>
        <c:crosses val="autoZero"/>
        <c:auto val="1"/>
        <c:lblAlgn val="ctr"/>
        <c:lblOffset val="100"/>
        <c:noMultiLvlLbl val="0"/>
      </c:catAx>
      <c:valAx>
        <c:axId val="33419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'REE -PIN laricio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24.94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20.64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8-4582-A8B0-557F52D1E490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'REE -PIN laricio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8-4582-A8B0-557F52D1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34195056"/>
        <c:axId val="334192704"/>
      </c:barChart>
      <c:catAx>
        <c:axId val="33419505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2704"/>
        <c:crosses val="autoZero"/>
        <c:auto val="1"/>
        <c:lblAlgn val="ctr"/>
        <c:lblOffset val="100"/>
        <c:noMultiLvlLbl val="0"/>
      </c:catAx>
      <c:valAx>
        <c:axId val="33419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Alep - Fert 1'!$G$9:$DQ$9</c:f>
              <c:numCache>
                <c:formatCode>0</c:formatCode>
                <c:ptCount val="115"/>
                <c:pt idx="0">
                  <c:v>0.88069135802466247</c:v>
                </c:pt>
                <c:pt idx="1">
                  <c:v>2.0277530864197235</c:v>
                </c:pt>
                <c:pt idx="2">
                  <c:v>3.4319999999999702</c:v>
                </c:pt>
                <c:pt idx="3">
                  <c:v>5.0842469135802162</c:v>
                </c:pt>
                <c:pt idx="4">
                  <c:v>6.9753086419752783</c:v>
                </c:pt>
                <c:pt idx="5">
                  <c:v>9.0959999999999681</c:v>
                </c:pt>
                <c:pt idx="6">
                  <c:v>11.437135802469104</c:v>
                </c:pt>
                <c:pt idx="7">
                  <c:v>13.989530864197501</c:v>
                </c:pt>
                <c:pt idx="8">
                  <c:v>16.743999999999968</c:v>
                </c:pt>
                <c:pt idx="9">
                  <c:v>19.691358024691326</c:v>
                </c:pt>
                <c:pt idx="10">
                  <c:v>22.822419753086386</c:v>
                </c:pt>
                <c:pt idx="11">
                  <c:v>26.127999999999968</c:v>
                </c:pt>
                <c:pt idx="12">
                  <c:v>29.598913580246883</c:v>
                </c:pt>
                <c:pt idx="13">
                  <c:v>33.225975308641942</c:v>
                </c:pt>
                <c:pt idx="14">
                  <c:v>36.999999999999972</c:v>
                </c:pt>
                <c:pt idx="15">
                  <c:v>40.911802469135772</c:v>
                </c:pt>
                <c:pt idx="16">
                  <c:v>44.952197530864161</c:v>
                </c:pt>
                <c:pt idx="17">
                  <c:v>49.111999999999966</c:v>
                </c:pt>
                <c:pt idx="18">
                  <c:v>53.382024691357998</c:v>
                </c:pt>
                <c:pt idx="19">
                  <c:v>57.753086419753053</c:v>
                </c:pt>
                <c:pt idx="20">
                  <c:v>62.215999999999966</c:v>
                </c:pt>
                <c:pt idx="21">
                  <c:v>66.761580246913553</c:v>
                </c:pt>
                <c:pt idx="22">
                  <c:v>71.380641975308606</c:v>
                </c:pt>
                <c:pt idx="23">
                  <c:v>76.063999999999965</c:v>
                </c:pt>
                <c:pt idx="24">
                  <c:v>80.80246913580244</c:v>
                </c:pt>
                <c:pt idx="25">
                  <c:v>85.586864197530844</c:v>
                </c:pt>
                <c:pt idx="26">
                  <c:v>90.407999999999987</c:v>
                </c:pt>
                <c:pt idx="27">
                  <c:v>95.256691358024668</c:v>
                </c:pt>
                <c:pt idx="28">
                  <c:v>100.12375308641973</c:v>
                </c:pt>
                <c:pt idx="29">
                  <c:v>104.99999999999997</c:v>
                </c:pt>
                <c:pt idx="30">
                  <c:v>65.666666666666671</c:v>
                </c:pt>
                <c:pt idx="31">
                  <c:v>73.333333333333329</c:v>
                </c:pt>
                <c:pt idx="32">
                  <c:v>81</c:v>
                </c:pt>
                <c:pt idx="33">
                  <c:v>88.666666666666671</c:v>
                </c:pt>
                <c:pt idx="34">
                  <c:v>96.333333333333343</c:v>
                </c:pt>
                <c:pt idx="35">
                  <c:v>104</c:v>
                </c:pt>
                <c:pt idx="36">
                  <c:v>111.66666666666667</c:v>
                </c:pt>
                <c:pt idx="37">
                  <c:v>119.33333333333334</c:v>
                </c:pt>
                <c:pt idx="38">
                  <c:v>127</c:v>
                </c:pt>
                <c:pt idx="39">
                  <c:v>134.66666666666669</c:v>
                </c:pt>
                <c:pt idx="40">
                  <c:v>142.33333333333334</c:v>
                </c:pt>
                <c:pt idx="41">
                  <c:v>150</c:v>
                </c:pt>
                <c:pt idx="42">
                  <c:v>157.66666666666669</c:v>
                </c:pt>
                <c:pt idx="43">
                  <c:v>165.33333333333334</c:v>
                </c:pt>
                <c:pt idx="44">
                  <c:v>173</c:v>
                </c:pt>
                <c:pt idx="45">
                  <c:v>106.4</c:v>
                </c:pt>
                <c:pt idx="46">
                  <c:v>113.8</c:v>
                </c:pt>
                <c:pt idx="47">
                  <c:v>121.2</c:v>
                </c:pt>
                <c:pt idx="48">
                  <c:v>128.6</c:v>
                </c:pt>
                <c:pt idx="49">
                  <c:v>136</c:v>
                </c:pt>
                <c:pt idx="50">
                  <c:v>143.4</c:v>
                </c:pt>
                <c:pt idx="51">
                  <c:v>150.80000000000001</c:v>
                </c:pt>
                <c:pt idx="52">
                  <c:v>158.19999999999999</c:v>
                </c:pt>
                <c:pt idx="53">
                  <c:v>165.60000000000002</c:v>
                </c:pt>
                <c:pt idx="54">
                  <c:v>173</c:v>
                </c:pt>
                <c:pt idx="55">
                  <c:v>180.4</c:v>
                </c:pt>
                <c:pt idx="56">
                  <c:v>187.8</c:v>
                </c:pt>
                <c:pt idx="57">
                  <c:v>195.2</c:v>
                </c:pt>
                <c:pt idx="58">
                  <c:v>202.60000000000002</c:v>
                </c:pt>
                <c:pt idx="59">
                  <c:v>210</c:v>
                </c:pt>
                <c:pt idx="60">
                  <c:v>140.5</c:v>
                </c:pt>
                <c:pt idx="61">
                  <c:v>147</c:v>
                </c:pt>
                <c:pt idx="62">
                  <c:v>153.5</c:v>
                </c:pt>
                <c:pt idx="63">
                  <c:v>160</c:v>
                </c:pt>
                <c:pt idx="64">
                  <c:v>166.5</c:v>
                </c:pt>
                <c:pt idx="65">
                  <c:v>173</c:v>
                </c:pt>
                <c:pt idx="66">
                  <c:v>179.5</c:v>
                </c:pt>
                <c:pt idx="67">
                  <c:v>186</c:v>
                </c:pt>
                <c:pt idx="68">
                  <c:v>192.5</c:v>
                </c:pt>
                <c:pt idx="69">
                  <c:v>199</c:v>
                </c:pt>
                <c:pt idx="70">
                  <c:v>205.5</c:v>
                </c:pt>
                <c:pt idx="71">
                  <c:v>212</c:v>
                </c:pt>
                <c:pt idx="72">
                  <c:v>218.5</c:v>
                </c:pt>
                <c:pt idx="73">
                  <c:v>225</c:v>
                </c:pt>
                <c:pt idx="74">
                  <c:v>231.5</c:v>
                </c:pt>
                <c:pt idx="75">
                  <c:v>238</c:v>
                </c:pt>
                <c:pt idx="76">
                  <c:v>244.5</c:v>
                </c:pt>
                <c:pt idx="77">
                  <c:v>251</c:v>
                </c:pt>
                <c:pt idx="78">
                  <c:v>257.5</c:v>
                </c:pt>
                <c:pt idx="79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A-48E7-BC8D-44EFB8B97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196232"/>
        <c:axId val="334198584"/>
      </c:lineChart>
      <c:catAx>
        <c:axId val="334196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8584"/>
        <c:crosses val="autoZero"/>
        <c:auto val="1"/>
        <c:lblAlgn val="ctr"/>
        <c:lblOffset val="100"/>
        <c:noMultiLvlLbl val="0"/>
      </c:catAx>
      <c:valAx>
        <c:axId val="33419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6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Alep - Fert 1'!$G$15:$DL$15</c:f>
              <c:numCache>
                <c:formatCode>0</c:formatCode>
                <c:ptCount val="110"/>
                <c:pt idx="0">
                  <c:v>276.95513202707787</c:v>
                </c:pt>
                <c:pt idx="1">
                  <c:v>279.22162066799063</c:v>
                </c:pt>
                <c:pt idx="2">
                  <c:v>281.81599872090607</c:v>
                </c:pt>
                <c:pt idx="3">
                  <c:v>284.7274560990142</c:v>
                </c:pt>
                <c:pt idx="4">
                  <c:v>287.9431881707572</c:v>
                </c:pt>
                <c:pt idx="5">
                  <c:v>291.45008991982149</c:v>
                </c:pt>
                <c:pt idx="6">
                  <c:v>295.23511570224201</c:v>
                </c:pt>
                <c:pt idx="7">
                  <c:v>299.28536755776082</c:v>
                </c:pt>
                <c:pt idx="8">
                  <c:v>303.58810944699172</c:v>
                </c:pt>
                <c:pt idx="9">
                  <c:v>308.13075915993437</c:v>
                </c:pt>
                <c:pt idx="10">
                  <c:v>312.90087401542144</c:v>
                </c:pt>
                <c:pt idx="11">
                  <c:v>317.88613578976634</c:v>
                </c:pt>
                <c:pt idx="12">
                  <c:v>323.07433669502416</c:v>
                </c:pt>
                <c:pt idx="13">
                  <c:v>328.45336691603114</c:v>
                </c:pt>
                <c:pt idx="14">
                  <c:v>334.01120373213274</c:v>
                </c:pt>
                <c:pt idx="15">
                  <c:v>339.73590208159754</c:v>
                </c:pt>
                <c:pt idx="16">
                  <c:v>345.61558638207447</c:v>
                </c:pt>
                <c:pt idx="17">
                  <c:v>351.63844342321727</c:v>
                </c:pt>
                <c:pt idx="18">
                  <c:v>357.79271616691722</c:v>
                </c:pt>
                <c:pt idx="19">
                  <c:v>364.06669831386284</c:v>
                </c:pt>
                <c:pt idx="20">
                  <c:v>370.44872951744725</c:v>
                </c:pt>
                <c:pt idx="21">
                  <c:v>376.927191145677</c:v>
                </c:pt>
                <c:pt idx="22">
                  <c:v>383.49050250835762</c:v>
                </c:pt>
                <c:pt idx="23">
                  <c:v>390.12711748063771</c:v>
                </c:pt>
                <c:pt idx="24">
                  <c:v>396.82552146535301</c:v>
                </c:pt>
                <c:pt idx="25">
                  <c:v>403.57422864592473</c:v>
                </c:pt>
                <c:pt idx="26">
                  <c:v>410.36177948919016</c:v>
                </c:pt>
                <c:pt idx="27">
                  <c:v>417.17673846379665</c:v>
                </c:pt>
                <c:pt idx="28">
                  <c:v>424.00769194492278</c:v>
                </c:pt>
                <c:pt idx="29">
                  <c:v>430.84324628031806</c:v>
                </c:pt>
                <c:pt idx="30">
                  <c:v>380.40370701976912</c:v>
                </c:pt>
                <c:pt idx="31">
                  <c:v>390.28169868853644</c:v>
                </c:pt>
                <c:pt idx="32">
                  <c:v>400.1346458000416</c:v>
                </c:pt>
                <c:pt idx="33">
                  <c:v>409.96518850037518</c:v>
                </c:pt>
                <c:pt idx="34">
                  <c:v>419.77548427545497</c:v>
                </c:pt>
                <c:pt idx="35">
                  <c:v>429.5673276687923</c:v>
                </c:pt>
                <c:pt idx="36">
                  <c:v>439.34223363709856</c:v>
                </c:pt>
                <c:pt idx="37">
                  <c:v>449.10149733723227</c:v>
                </c:pt>
                <c:pt idx="38">
                  <c:v>458.84623810000181</c:v>
                </c:pt>
                <c:pt idx="39">
                  <c:v>468.5774324782389</c:v>
                </c:pt>
                <c:pt idx="40">
                  <c:v>478.29593955275914</c:v>
                </c:pt>
                <c:pt idx="41">
                  <c:v>488.0025206301313</c:v>
                </c:pt>
                <c:pt idx="42">
                  <c:v>497.69785479872576</c:v>
                </c:pt>
                <c:pt idx="43">
                  <c:v>507.38255137322966</c:v>
                </c:pt>
                <c:pt idx="44">
                  <c:v>517.05715996559502</c:v>
                </c:pt>
                <c:pt idx="45">
                  <c:v>432.62905454958315</c:v>
                </c:pt>
                <c:pt idx="46">
                  <c:v>442.0593747551934</c:v>
                </c:pt>
                <c:pt idx="47">
                  <c:v>451.47542794921083</c:v>
                </c:pt>
                <c:pt idx="48">
                  <c:v>460.8781844088453</c:v>
                </c:pt>
                <c:pt idx="49">
                  <c:v>470.26849643909782</c:v>
                </c:pt>
                <c:pt idx="50">
                  <c:v>479.64711835575054</c:v>
                </c:pt>
                <c:pt idx="51">
                  <c:v>489.0147222260677</c:v>
                </c:pt>
                <c:pt idx="52">
                  <c:v>498.37191043211413</c:v>
                </c:pt>
                <c:pt idx="53">
                  <c:v>507.71922581687591</c:v>
                </c:pt>
                <c:pt idx="54">
                  <c:v>517.05715996559502</c:v>
                </c:pt>
                <c:pt idx="55">
                  <c:v>526.38616003022446</c:v>
                </c:pt>
                <c:pt idx="56">
                  <c:v>535.70663440258795</c:v>
                </c:pt>
                <c:pt idx="57">
                  <c:v>545.01895746820617</c:v>
                </c:pt>
                <c:pt idx="58">
                  <c:v>554.32347361898428</c:v>
                </c:pt>
                <c:pt idx="59">
                  <c:v>563.62050066316522</c:v>
                </c:pt>
                <c:pt idx="60">
                  <c:v>475.97306082430163</c:v>
                </c:pt>
                <c:pt idx="61">
                  <c:v>484.20566851324133</c:v>
                </c:pt>
                <c:pt idx="62">
                  <c:v>492.43000848417984</c:v>
                </c:pt>
                <c:pt idx="63">
                  <c:v>500.64647086363112</c:v>
                </c:pt>
                <c:pt idx="64">
                  <c:v>508.85541228647145</c:v>
                </c:pt>
                <c:pt idx="65">
                  <c:v>517.05715996559502</c:v>
                </c:pt>
                <c:pt idx="66">
                  <c:v>525.25201513274999</c:v>
                </c:pt>
                <c:pt idx="67">
                  <c:v>533.4402559669727</c:v>
                </c:pt>
                <c:pt idx="68">
                  <c:v>541.62214010216917</c:v>
                </c:pt>
                <c:pt idx="69">
                  <c:v>549.79790678649579</c:v>
                </c:pt>
                <c:pt idx="70">
                  <c:v>557.96777875168539</c:v>
                </c:pt>
                <c:pt idx="71">
                  <c:v>566.13196383922013</c:v>
                </c:pt>
                <c:pt idx="72">
                  <c:v>574.29065642146475</c:v>
                </c:pt>
                <c:pt idx="73">
                  <c:v>582.44403864894514</c:v>
                </c:pt>
                <c:pt idx="74">
                  <c:v>590.59228154944344</c:v>
                </c:pt>
                <c:pt idx="75">
                  <c:v>598.73554600018463</c:v>
                </c:pt>
                <c:pt idx="76">
                  <c:v>606.87398359083056</c:v>
                </c:pt>
                <c:pt idx="77">
                  <c:v>615.00773739212343</c:v>
                </c:pt>
                <c:pt idx="78">
                  <c:v>623.13694264266735</c:v>
                </c:pt>
                <c:pt idx="79">
                  <c:v>631.26172736441424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4-44EA-8413-6543BE79F921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-PIN Alep - Fert 1'!$G$74:$CH$74</c:f>
              <c:numCache>
                <c:formatCode>0</c:formatCode>
                <c:ptCount val="80"/>
                <c:pt idx="0">
                  <c:v>276.90191622228679</c:v>
                </c:pt>
                <c:pt idx="1">
                  <c:v>278.73710561081384</c:v>
                </c:pt>
                <c:pt idx="2">
                  <c:v>280.55074558151415</c:v>
                </c:pt>
                <c:pt idx="3">
                  <c:v>282.35110198966635</c:v>
                </c:pt>
                <c:pt idx="4">
                  <c:v>284.14192119185532</c:v>
                </c:pt>
                <c:pt idx="5">
                  <c:v>285.9253402662921</c:v>
                </c:pt>
                <c:pt idx="6">
                  <c:v>287.70273690466774</c:v>
                </c:pt>
                <c:pt idx="7">
                  <c:v>289.47507072363629</c:v>
                </c:pt>
                <c:pt idx="8">
                  <c:v>291.24304705364608</c:v>
                </c:pt>
                <c:pt idx="9">
                  <c:v>293.00720528986716</c:v>
                </c:pt>
                <c:pt idx="10">
                  <c:v>294.76797070576418</c:v>
                </c:pt>
                <c:pt idx="11">
                  <c:v>296.52568681739263</c:v>
                </c:pt>
                <c:pt idx="12">
                  <c:v>298.28063662334273</c:v>
                </c:pt>
                <c:pt idx="13">
                  <c:v>300.03305711070772</c:v>
                </c:pt>
                <c:pt idx="14">
                  <c:v>301.78314949288085</c:v>
                </c:pt>
                <c:pt idx="15">
                  <c:v>303.53108663699356</c:v>
                </c:pt>
                <c:pt idx="16">
                  <c:v>305.2770185804755</c:v>
                </c:pt>
                <c:pt idx="17">
                  <c:v>307.02107671215026</c:v>
                </c:pt>
                <c:pt idx="18">
                  <c:v>308.76337699756067</c:v>
                </c:pt>
                <c:pt idx="19">
                  <c:v>310.5040225059077</c:v>
                </c:pt>
                <c:pt idx="20">
                  <c:v>312.24310541723986</c:v>
                </c:pt>
                <c:pt idx="21">
                  <c:v>313.98070863648724</c:v>
                </c:pt>
                <c:pt idx="22">
                  <c:v>315.71690710574023</c:v>
                </c:pt>
                <c:pt idx="23">
                  <c:v>317.45176888186614</c:v>
                </c:pt>
                <c:pt idx="24">
                  <c:v>319.18535602946127</c:v>
                </c:pt>
                <c:pt idx="25">
                  <c:v>320.91772536691002</c:v>
                </c:pt>
                <c:pt idx="26">
                  <c:v>322.6489290944366</c:v>
                </c:pt>
                <c:pt idx="27">
                  <c:v>324.37901532649693</c:v>
                </c:pt>
                <c:pt idx="28">
                  <c:v>326.10802854597642</c:v>
                </c:pt>
                <c:pt idx="29">
                  <c:v>327.83600999398101</c:v>
                </c:pt>
                <c:pt idx="30">
                  <c:v>328.95188689508348</c:v>
                </c:pt>
                <c:pt idx="31">
                  <c:v>330.06680608239554</c:v>
                </c:pt>
                <c:pt idx="32">
                  <c:v>331.18080091848043</c:v>
                </c:pt>
                <c:pt idx="33">
                  <c:v>332.29390262902666</c:v>
                </c:pt>
                <c:pt idx="34">
                  <c:v>333.40614049849142</c:v>
                </c:pt>
                <c:pt idx="35">
                  <c:v>334.51754204275591</c:v>
                </c:pt>
                <c:pt idx="36">
                  <c:v>335.62813316205717</c:v>
                </c:pt>
                <c:pt idx="37">
                  <c:v>336.73793827692265</c:v>
                </c:pt>
                <c:pt idx="38">
                  <c:v>337.8469804493925</c:v>
                </c:pt>
                <c:pt idx="39">
                  <c:v>338.95528149145929</c:v>
                </c:pt>
                <c:pt idx="40">
                  <c:v>340.06286206235876</c:v>
                </c:pt>
                <c:pt idx="41">
                  <c:v>341.16974175610102</c:v>
                </c:pt>
                <c:pt idx="42">
                  <c:v>342.27593918043107</c:v>
                </c:pt>
                <c:pt idx="43">
                  <c:v>343.38147202823694</c:v>
                </c:pt>
                <c:pt idx="44">
                  <c:v>344.4863571422834</c:v>
                </c:pt>
                <c:pt idx="45">
                  <c:v>345.59061057402909</c:v>
                </c:pt>
                <c:pt idx="46">
                  <c:v>346.69424763718479</c:v>
                </c:pt>
                <c:pt idx="47">
                  <c:v>347.79728295658538</c:v>
                </c:pt>
                <c:pt idx="48">
                  <c:v>348.89973051287387</c:v>
                </c:pt>
                <c:pt idx="49">
                  <c:v>350.00160368343421</c:v>
                </c:pt>
                <c:pt idx="50">
                  <c:v>351.10291527995832</c:v>
                </c:pt>
                <c:pt idx="51">
                  <c:v>352.20367758298215</c:v>
                </c:pt>
                <c:pt idx="52">
                  <c:v>353.30390237369028</c:v>
                </c:pt>
                <c:pt idx="53">
                  <c:v>354.40360096325321</c:v>
                </c:pt>
                <c:pt idx="54">
                  <c:v>355.5027842199288</c:v>
                </c:pt>
                <c:pt idx="55">
                  <c:v>356.60146259413756</c:v>
                </c:pt>
                <c:pt idx="56">
                  <c:v>357.69964614169641</c:v>
                </c:pt>
                <c:pt idx="57">
                  <c:v>358.7973445453751</c:v>
                </c:pt>
                <c:pt idx="58">
                  <c:v>359.89456713492427</c:v>
                </c:pt>
                <c:pt idx="59">
                  <c:v>360.9913229057077</c:v>
                </c:pt>
                <c:pt idx="60">
                  <c:v>362.08762053605625</c:v>
                </c:pt>
                <c:pt idx="61">
                  <c:v>363.18346840345225</c:v>
                </c:pt>
                <c:pt idx="62">
                  <c:v>364.27887459963972</c:v>
                </c:pt>
                <c:pt idx="63">
                  <c:v>365.37384694474855</c:v>
                </c:pt>
                <c:pt idx="64">
                  <c:v>366.46839300051028</c:v>
                </c:pt>
                <c:pt idx="65">
                  <c:v>367.56252008263772</c:v>
                </c:pt>
                <c:pt idx="66">
                  <c:v>368.65623527243332</c:v>
                </c:pt>
                <c:pt idx="67">
                  <c:v>369.74954542768393</c:v>
                </c:pt>
                <c:pt idx="68">
                  <c:v>370.84245719289805</c:v>
                </c:pt>
                <c:pt idx="69">
                  <c:v>371.93497700893107</c:v>
                </c:pt>
                <c:pt idx="70">
                  <c:v>373.0271111220456</c:v>
                </c:pt>
                <c:pt idx="71">
                  <c:v>374.11886559244721</c:v>
                </c:pt>
                <c:pt idx="72">
                  <c:v>375.21024630233188</c:v>
                </c:pt>
                <c:pt idx="73">
                  <c:v>376.30125896348045</c:v>
                </c:pt>
                <c:pt idx="74">
                  <c:v>377.39190912443019</c:v>
                </c:pt>
                <c:pt idx="75">
                  <c:v>378.48220217725384</c:v>
                </c:pt>
                <c:pt idx="76">
                  <c:v>379.57214336397101</c:v>
                </c:pt>
                <c:pt idx="77">
                  <c:v>380.66173778261742</c:v>
                </c:pt>
                <c:pt idx="78">
                  <c:v>381.75099039299408</c:v>
                </c:pt>
                <c:pt idx="79">
                  <c:v>382.83990602211696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4-44EA-8413-6543BE79F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192312"/>
        <c:axId val="334193096"/>
      </c:lineChart>
      <c:catAx>
        <c:axId val="33419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3096"/>
        <c:crosses val="autoZero"/>
        <c:auto val="1"/>
        <c:lblAlgn val="ctr"/>
        <c:lblOffset val="100"/>
        <c:noMultiLvlLbl val="0"/>
      </c:catAx>
      <c:valAx>
        <c:axId val="334193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192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'REE -PIN Alep - Fert 1'!$G$41:$DL$41</c:f>
              <c:numCache>
                <c:formatCode>0</c:formatCode>
                <c:ptCount val="1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35.244699801971194</c:v>
                </c:pt>
                <c:pt idx="31">
                  <c:v>31.326023429131165</c:v>
                </c:pt>
                <c:pt idx="32">
                  <c:v>28.379976042748442</c:v>
                </c:pt>
                <c:pt idx="33">
                  <c:v>26.126470003762947</c:v>
                </c:pt>
                <c:pt idx="34">
                  <c:v>24.367322493404128</c:v>
                </c:pt>
                <c:pt idx="35">
                  <c:v>22.962269727570966</c:v>
                </c:pt>
                <c:pt idx="36">
                  <c:v>21.812006347249966</c:v>
                </c:pt>
                <c:pt idx="37">
                  <c:v>20.84619236122624</c:v>
                </c:pt>
                <c:pt idx="38">
                  <c:v>20.014972681311253</c:v>
                </c:pt>
                <c:pt idx="39">
                  <c:v>19.282980438091816</c:v>
                </c:pt>
                <c:pt idx="40">
                  <c:v>18.625096597192506</c:v>
                </c:pt>
                <c:pt idx="41">
                  <c:v>18.023451469937363</c:v>
                </c:pt>
                <c:pt idx="42">
                  <c:v>17.465304378293897</c:v>
                </c:pt>
                <c:pt idx="43">
                  <c:v>16.941544270932184</c:v>
                </c:pt>
                <c:pt idx="44">
                  <c:v>16.445629420233494</c:v>
                </c:pt>
                <c:pt idx="45">
                  <c:v>70.011405252615887</c:v>
                </c:pt>
                <c:pt idx="46">
                  <c:v>64.294416947836282</c:v>
                </c:pt>
                <c:pt idx="47">
                  <c:v>59.865457394661384</c:v>
                </c:pt>
                <c:pt idx="48">
                  <c:v>56.357486614692824</c:v>
                </c:pt>
                <c:pt idx="49">
                  <c:v>53.510695730797607</c:v>
                </c:pt>
                <c:pt idx="50">
                  <c:v>51.141107018568363</c:v>
                </c:pt>
                <c:pt idx="51">
                  <c:v>49.118370592440101</c:v>
                </c:pt>
                <c:pt idx="52">
                  <c:v>47.350064099881003</c:v>
                </c:pt>
                <c:pt idx="53">
                  <c:v>45.770590741889485</c:v>
                </c:pt>
                <c:pt idx="54">
                  <c:v>44.333328806262564</c:v>
                </c:pt>
                <c:pt idx="55">
                  <c:v>43.005080372514563</c:v>
                </c:pt>
                <c:pt idx="56">
                  <c:v>41.762145781447806</c:v>
                </c:pt>
                <c:pt idx="57">
                  <c:v>40.587547698590591</c:v>
                </c:pt>
                <c:pt idx="58">
                  <c:v>39.469068067784782</c:v>
                </c:pt>
                <c:pt idx="59">
                  <c:v>38.397859869318353</c:v>
                </c:pt>
                <c:pt idx="60">
                  <c:v>94.840026780106498</c:v>
                </c:pt>
                <c:pt idx="61">
                  <c:v>89.050046303664544</c:v>
                </c:pt>
                <c:pt idx="62">
                  <c:v>84.412209137754488</c:v>
                </c:pt>
                <c:pt idx="63">
                  <c:v>80.602799165376126</c:v>
                </c:pt>
                <c:pt idx="64">
                  <c:v>77.392560969332806</c:v>
                </c:pt>
                <c:pt idx="65">
                  <c:v>74.619042167783746</c:v>
                </c:pt>
                <c:pt idx="66">
                  <c:v>72.167036248168657</c:v>
                </c:pt>
                <c:pt idx="67">
                  <c:v>69.954753324968365</c:v>
                </c:pt>
                <c:pt idx="68">
                  <c:v>67.924041157581328</c:v>
                </c:pt>
                <c:pt idx="69">
                  <c:v>66.033470140755284</c:v>
                </c:pt>
                <c:pt idx="70">
                  <c:v>64.253443435428437</c:v>
                </c:pt>
                <c:pt idx="71">
                  <c:v>62.562739095921586</c:v>
                </c:pt>
                <c:pt idx="72">
                  <c:v>60.94606477713873</c:v>
                </c:pt>
                <c:pt idx="73">
                  <c:v>59.392328449483465</c:v>
                </c:pt>
                <c:pt idx="74">
                  <c:v>57.893415413064169</c:v>
                </c:pt>
                <c:pt idx="75">
                  <c:v>56.443323324792914</c:v>
                </c:pt>
                <c:pt idx="76">
                  <c:v>55.037550383921761</c:v>
                </c:pt>
                <c:pt idx="77">
                  <c:v>53.672662532583708</c:v>
                </c:pt>
                <c:pt idx="78">
                  <c:v>52.345987243880586</c:v>
                </c:pt>
                <c:pt idx="79">
                  <c:v>51.055396825578043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68-495A-82E7-516638AB437D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'REE -PIN Alep - Fert 1'!$G$97:$CI$97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68-495A-82E7-516638AB4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849688"/>
        <c:axId val="459848904"/>
      </c:lineChart>
      <c:catAx>
        <c:axId val="45984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8904"/>
        <c:crosses val="autoZero"/>
        <c:auto val="1"/>
        <c:lblAlgn val="ctr"/>
        <c:lblOffset val="100"/>
        <c:noMultiLvlLbl val="0"/>
      </c:catAx>
      <c:valAx>
        <c:axId val="45984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'REE -PIN Alep - Fert 1'!$G$68:$CH$68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E-46E9-A939-273EFB660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852040"/>
        <c:axId val="459849296"/>
      </c:lineChart>
      <c:catAx>
        <c:axId val="45985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49296"/>
        <c:crosses val="autoZero"/>
        <c:auto val="1"/>
        <c:lblAlgn val="ctr"/>
        <c:lblOffset val="100"/>
        <c:noMultiLvlLbl val="0"/>
      </c:catAx>
      <c:valAx>
        <c:axId val="45984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852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24</xdr:row>
      <xdr:rowOff>38101</xdr:rowOff>
    </xdr:from>
    <xdr:to>
      <xdr:col>10</xdr:col>
      <xdr:colOff>349221</xdr:colOff>
      <xdr:row>32</xdr:row>
      <xdr:rowOff>53447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70EFF9-94A8-4D26-8539-2FAD5E99B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3086101"/>
          <a:ext cx="4123363" cy="15583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14883E8-E37C-46AB-8F4F-80E0E81B9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5898D2C-A1AB-4C27-B86B-3B986B269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E2F6FD6-FEE8-4A97-A293-FA7D34DB9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60DBF1C-E6E8-4998-8F6B-A509620BC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C5774176-208E-4E40-B52B-29BD7AD7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2CFA97F-DE3F-47F2-A117-57E501453E6D}"/>
            </a:ext>
          </a:extLst>
        </xdr:cNvPr>
        <xdr:cNvSpPr txBox="1"/>
      </xdr:nvSpPr>
      <xdr:spPr>
        <a:xfrm>
          <a:off x="3519487" y="600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12A39EF-A450-4F7A-87E8-599B99A18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252B922-A3FF-4173-B9E6-2AAAB2342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1FD4539E-CF82-4896-9943-6235DF724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FA369011-B5D4-46B8-A031-AEDCB1868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9D34D7E7-0523-414A-A1E1-79431082E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74CD040-5680-425D-A54C-DB48398F9B9F}"/>
            </a:ext>
          </a:extLst>
        </xdr:cNvPr>
        <xdr:cNvSpPr txBox="1"/>
      </xdr:nvSpPr>
      <xdr:spPr>
        <a:xfrm>
          <a:off x="3519487" y="600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CD2EC77-63D3-4348-A535-3DCB6059C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CE7307E-B391-4EC9-9454-9305948EE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1248EE4-F670-41A0-97E2-F4CB5F216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214370DB-DBA0-4BE5-B9D3-C6F0866C6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9E86E321-FB24-4EC7-BD5B-8E3856A7F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38024E5-CA92-45D9-BA0E-EBF3FF72B7C6}"/>
            </a:ext>
          </a:extLst>
        </xdr:cNvPr>
        <xdr:cNvSpPr txBox="1"/>
      </xdr:nvSpPr>
      <xdr:spPr>
        <a:xfrm>
          <a:off x="3519487" y="600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92732F0-BF42-4B6C-A78F-59267F2E6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E1FB2A6-A134-47B0-A455-C4A295DF0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5F82623-CD56-48B8-952E-341CFAF05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EE02B98-63B7-4978-8BD1-39E3AD117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2870A588-596A-40C5-A45E-72AB51335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7D9A5260-0130-47D0-8709-4488D430F6E3}"/>
            </a:ext>
          </a:extLst>
        </xdr:cNvPr>
        <xdr:cNvSpPr txBox="1"/>
      </xdr:nvSpPr>
      <xdr:spPr>
        <a:xfrm>
          <a:off x="3519487" y="600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106A9AF-77C1-4F01-9BCE-4AC573C16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AEC38B8-9995-4FE5-BCE2-17F3BC0D0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63E01FE-BE45-4E49-A82A-7FC4F58F0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1CB52B8-6739-4ABB-AB0D-420CBD631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74449144-8A09-402C-9EDF-830DC15DC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192E8253-1C91-4B64-9BD8-E685E5960EC8}"/>
            </a:ext>
          </a:extLst>
        </xdr:cNvPr>
        <xdr:cNvSpPr txBox="1"/>
      </xdr:nvSpPr>
      <xdr:spPr>
        <a:xfrm>
          <a:off x="3519487" y="600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SPADD-cours/0-Mission%20MSPAPDD/ONF/36_CARBONE/4-Projets%20carbone/DT%20AURA/69%20CD69%20Pyramide%20V%20Genin/Calcul%20carbone%20VAN%20modele%20DT%20COA%20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N-MODELE"/>
      <sheetName val="REA-MODELE-agencePA"/>
      <sheetName val="REA-PIN-NOIR-Fert2"/>
    </sheetNames>
    <sheetDataSet>
      <sheetData sheetId="0" refreshError="1"/>
      <sheetData sheetId="1">
        <row r="3">
          <cell r="C3">
            <v>13</v>
          </cell>
        </row>
        <row r="31">
          <cell r="C31">
            <v>3</v>
          </cell>
        </row>
      </sheetData>
      <sheetData sheetId="2">
        <row r="45">
          <cell r="B45">
            <v>1.52</v>
          </cell>
        </row>
        <row r="46">
          <cell r="B46">
            <v>0.77</v>
          </cell>
        </row>
        <row r="47">
          <cell r="B47">
            <v>0</v>
          </cell>
        </row>
        <row r="48">
          <cell r="B48">
            <v>0.25</v>
          </cell>
        </row>
        <row r="58">
          <cell r="C58">
            <v>0.3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J8"/>
  <sheetViews>
    <sheetView workbookViewId="0">
      <selection activeCell="B17" sqref="B17"/>
    </sheetView>
  </sheetViews>
  <sheetFormatPr baseColWidth="10" defaultRowHeight="15" x14ac:dyDescent="0.25"/>
  <cols>
    <col min="2" max="2" width="20.75" customWidth="1"/>
    <col min="4" max="4" width="19.625" customWidth="1"/>
    <col min="6" max="6" width="20.75" customWidth="1"/>
    <col min="8" max="8" width="22.375" customWidth="1"/>
    <col min="10" max="10" width="25.25" customWidth="1"/>
  </cols>
  <sheetData>
    <row r="2" spans="2:10" x14ac:dyDescent="0.25">
      <c r="B2" s="3" t="s">
        <v>2</v>
      </c>
      <c r="D2" s="3" t="s">
        <v>3</v>
      </c>
      <c r="F2" s="3" t="s">
        <v>15</v>
      </c>
      <c r="H2" s="3" t="s">
        <v>21</v>
      </c>
      <c r="J2" s="3" t="s">
        <v>10</v>
      </c>
    </row>
    <row r="3" spans="2:10" x14ac:dyDescent="0.25">
      <c r="B3" s="2" t="s">
        <v>0</v>
      </c>
      <c r="D3" s="2" t="s">
        <v>4</v>
      </c>
      <c r="F3" s="2" t="s">
        <v>16</v>
      </c>
      <c r="H3" s="2" t="s">
        <v>34</v>
      </c>
      <c r="J3" s="2" t="s">
        <v>14</v>
      </c>
    </row>
    <row r="4" spans="2:10" x14ac:dyDescent="0.25">
      <c r="B4" s="2" t="s">
        <v>1</v>
      </c>
      <c r="D4" s="2" t="s">
        <v>5</v>
      </c>
      <c r="F4" s="2" t="s">
        <v>17</v>
      </c>
      <c r="H4" s="2" t="s">
        <v>33</v>
      </c>
      <c r="J4" s="2" t="s">
        <v>11</v>
      </c>
    </row>
    <row r="5" spans="2:10" x14ac:dyDescent="0.25">
      <c r="D5" s="2" t="s">
        <v>6</v>
      </c>
      <c r="F5" s="2" t="s">
        <v>18</v>
      </c>
      <c r="J5" s="2" t="s">
        <v>13</v>
      </c>
    </row>
    <row r="6" spans="2:10" x14ac:dyDescent="0.25">
      <c r="D6" s="2" t="s">
        <v>7</v>
      </c>
      <c r="F6" s="2" t="s">
        <v>19</v>
      </c>
      <c r="J6" s="2" t="s">
        <v>12</v>
      </c>
    </row>
    <row r="7" spans="2:10" x14ac:dyDescent="0.25">
      <c r="D7" s="2" t="s">
        <v>8</v>
      </c>
    </row>
    <row r="8" spans="2:10" x14ac:dyDescent="0.25">
      <c r="D8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7"/>
  <sheetViews>
    <sheetView tabSelected="1" zoomScale="85" zoomScaleNormal="85" workbookViewId="0">
      <selection activeCell="C14" sqref="C14:F14"/>
    </sheetView>
  </sheetViews>
  <sheetFormatPr baseColWidth="10" defaultColWidth="9.125" defaultRowHeight="15" x14ac:dyDescent="0.25"/>
  <cols>
    <col min="2" max="2" width="34.75" customWidth="1"/>
    <col min="3" max="3" width="16.25" customWidth="1"/>
    <col min="4" max="4" width="17.625" customWidth="1"/>
    <col min="5" max="5" width="15.125" customWidth="1"/>
    <col min="6" max="6" width="14.375" customWidth="1"/>
    <col min="7" max="7" width="14" customWidth="1"/>
    <col min="8" max="8" width="16.375" customWidth="1"/>
    <col min="9" max="9" width="13.875" customWidth="1"/>
    <col min="10" max="10" width="16.125" customWidth="1"/>
    <col min="11" max="11" width="11" customWidth="1"/>
    <col min="12" max="12" width="17" customWidth="1"/>
    <col min="13" max="13" width="16.875" customWidth="1"/>
    <col min="16" max="16" width="23" customWidth="1"/>
  </cols>
  <sheetData>
    <row r="1" spans="2:11" x14ac:dyDescent="0.25">
      <c r="B1" s="10" t="s">
        <v>22</v>
      </c>
      <c r="C1" s="94" t="s">
        <v>23</v>
      </c>
      <c r="D1" s="94"/>
      <c r="E1" s="94"/>
    </row>
    <row r="2" spans="2:11" ht="15.75" thickBot="1" x14ac:dyDescent="0.3">
      <c r="B2" s="11" t="s">
        <v>24</v>
      </c>
      <c r="C2" s="95" t="s">
        <v>25</v>
      </c>
      <c r="D2" s="95"/>
      <c r="E2" s="95"/>
    </row>
    <row r="3" spans="2:11" ht="15.75" thickTop="1" x14ac:dyDescent="0.25"/>
    <row r="4" spans="2:11" x14ac:dyDescent="0.25">
      <c r="B4" s="98" t="s">
        <v>57</v>
      </c>
      <c r="C4" s="98"/>
      <c r="D4" s="98"/>
      <c r="E4" s="98"/>
      <c r="F4" s="98"/>
      <c r="G4" s="98"/>
      <c r="H4" s="98"/>
      <c r="I4" s="98"/>
      <c r="J4" s="98"/>
      <c r="K4" s="98"/>
    </row>
    <row r="5" spans="2:11" ht="9.75" customHeight="1" thickBot="1" x14ac:dyDescent="0.3"/>
    <row r="6" spans="2:11" ht="45.75" thickBot="1" x14ac:dyDescent="0.3">
      <c r="H6" s="24"/>
      <c r="I6" s="30" t="s">
        <v>63</v>
      </c>
      <c r="J6" s="31" t="s">
        <v>62</v>
      </c>
    </row>
    <row r="7" spans="2:11" ht="15.75" thickBot="1" x14ac:dyDescent="0.3">
      <c r="B7" s="102" t="s">
        <v>52</v>
      </c>
      <c r="C7" s="103"/>
      <c r="D7" s="106">
        <f>J10</f>
        <v>727</v>
      </c>
      <c r="E7" s="108" t="s">
        <v>26</v>
      </c>
      <c r="H7" s="28" t="s">
        <v>54</v>
      </c>
      <c r="I7" s="29">
        <f>ROUND(H23,0)</f>
        <v>729</v>
      </c>
      <c r="J7" s="34">
        <f>ROUND(I7*F30,0)</f>
        <v>656</v>
      </c>
    </row>
    <row r="8" spans="2:11" ht="15.75" thickBot="1" x14ac:dyDescent="0.3">
      <c r="B8" s="104"/>
      <c r="C8" s="105"/>
      <c r="D8" s="107"/>
      <c r="E8" s="109"/>
      <c r="H8" s="28" t="s">
        <v>55</v>
      </c>
      <c r="I8" s="29">
        <f>ROUND(I23,0)</f>
        <v>12</v>
      </c>
      <c r="J8" s="34">
        <f>ROUND(I8*F30,0)</f>
        <v>11</v>
      </c>
    </row>
    <row r="9" spans="2:11" ht="15.75" thickBot="1" x14ac:dyDescent="0.3">
      <c r="C9" s="36" t="s">
        <v>60</v>
      </c>
      <c r="D9" s="42">
        <f>D7/G23</f>
        <v>137.16981132075472</v>
      </c>
      <c r="E9" s="37" t="s">
        <v>61</v>
      </c>
      <c r="H9" s="28" t="s">
        <v>56</v>
      </c>
      <c r="I9" s="29">
        <f>ROUND(J23,0)</f>
        <v>67</v>
      </c>
      <c r="J9" s="34">
        <f>ROUND(I9*F30,0)</f>
        <v>60</v>
      </c>
    </row>
    <row r="10" spans="2:11" x14ac:dyDescent="0.25">
      <c r="H10" s="8" t="s">
        <v>59</v>
      </c>
      <c r="I10" s="40">
        <f>SUM(I7:I9)</f>
        <v>808</v>
      </c>
      <c r="J10" s="40">
        <f>SUM(J7:J9)</f>
        <v>727</v>
      </c>
    </row>
    <row r="11" spans="2:11" x14ac:dyDescent="0.25">
      <c r="B11" s="24"/>
      <c r="C11" s="25"/>
      <c r="D11" s="26"/>
    </row>
    <row r="12" spans="2:11" x14ac:dyDescent="0.25">
      <c r="B12" s="98" t="s">
        <v>58</v>
      </c>
      <c r="C12" s="98"/>
      <c r="D12" s="98"/>
      <c r="E12" s="98"/>
      <c r="F12" s="98"/>
      <c r="G12" s="98"/>
      <c r="H12" s="98"/>
      <c r="I12" s="98"/>
      <c r="J12" s="98"/>
      <c r="K12" s="98"/>
    </row>
    <row r="14" spans="2:11" x14ac:dyDescent="0.25">
      <c r="C14" s="100" t="s">
        <v>65</v>
      </c>
      <c r="D14" s="100"/>
      <c r="E14" s="100"/>
      <c r="F14" s="100"/>
      <c r="H14" s="101" t="s">
        <v>64</v>
      </c>
      <c r="I14" s="101"/>
      <c r="J14" s="101"/>
      <c r="K14" s="101"/>
    </row>
    <row r="15" spans="2:11" ht="30" x14ac:dyDescent="0.25">
      <c r="B15" s="5" t="s">
        <v>20</v>
      </c>
      <c r="C15" s="4" t="s">
        <v>27</v>
      </c>
      <c r="D15" s="4" t="s">
        <v>28</v>
      </c>
      <c r="E15" s="4" t="s">
        <v>29</v>
      </c>
      <c r="F15" s="32" t="s">
        <v>30</v>
      </c>
      <c r="G15" s="41" t="s">
        <v>31</v>
      </c>
      <c r="H15" s="6" t="s">
        <v>156</v>
      </c>
      <c r="I15" s="6" t="s">
        <v>153</v>
      </c>
      <c r="J15" s="6" t="s">
        <v>154</v>
      </c>
      <c r="K15" s="33" t="s">
        <v>155</v>
      </c>
    </row>
    <row r="16" spans="2:11" x14ac:dyDescent="0.25">
      <c r="B16" s="7" t="s">
        <v>47</v>
      </c>
      <c r="C16" s="7">
        <v>190</v>
      </c>
      <c r="D16" s="7">
        <v>12</v>
      </c>
      <c r="E16" s="7">
        <v>46</v>
      </c>
      <c r="F16" s="27">
        <f>SUM(C16:E16)</f>
        <v>248</v>
      </c>
      <c r="G16" s="7">
        <v>1</v>
      </c>
      <c r="H16" s="38">
        <f>G16*C16</f>
        <v>190</v>
      </c>
      <c r="I16" s="38">
        <f>D16*G16</f>
        <v>12</v>
      </c>
      <c r="J16" s="38">
        <f>G16*E16</f>
        <v>46</v>
      </c>
      <c r="K16" s="39">
        <f>SUM(H16:J16)</f>
        <v>248</v>
      </c>
    </row>
    <row r="17" spans="2:11" x14ac:dyDescent="0.25">
      <c r="B17" s="7" t="s">
        <v>48</v>
      </c>
      <c r="C17" s="7">
        <v>103</v>
      </c>
      <c r="D17" s="7">
        <v>0</v>
      </c>
      <c r="E17" s="7">
        <v>21</v>
      </c>
      <c r="F17" s="27">
        <f t="shared" ref="F17:F22" si="0">SUM(C17:E17)</f>
        <v>124</v>
      </c>
      <c r="G17" s="7">
        <v>1</v>
      </c>
      <c r="H17" s="38">
        <f t="shared" ref="H17:H22" si="1">G17*C17</f>
        <v>103</v>
      </c>
      <c r="I17" s="38">
        <f t="shared" ref="I17:I22" si="2">D17*G17</f>
        <v>0</v>
      </c>
      <c r="J17" s="38">
        <f t="shared" ref="J17:J22" si="3">G17*E17</f>
        <v>21</v>
      </c>
      <c r="K17" s="39">
        <f t="shared" ref="K17:K22" si="4">SUM(H17:J17)</f>
        <v>124</v>
      </c>
    </row>
    <row r="18" spans="2:11" x14ac:dyDescent="0.25">
      <c r="B18" s="7" t="s">
        <v>49</v>
      </c>
      <c r="C18" s="7">
        <v>130</v>
      </c>
      <c r="D18" s="7">
        <v>0</v>
      </c>
      <c r="E18" s="7">
        <v>0</v>
      </c>
      <c r="F18" s="27">
        <f t="shared" si="0"/>
        <v>130</v>
      </c>
      <c r="G18" s="35">
        <v>2.1</v>
      </c>
      <c r="H18" s="38">
        <f>G18*C18</f>
        <v>273</v>
      </c>
      <c r="I18" s="38">
        <f t="shared" si="2"/>
        <v>0</v>
      </c>
      <c r="J18" s="38">
        <f t="shared" si="3"/>
        <v>0</v>
      </c>
      <c r="K18" s="39">
        <f t="shared" si="4"/>
        <v>273</v>
      </c>
    </row>
    <row r="19" spans="2:11" x14ac:dyDescent="0.25">
      <c r="B19" s="7" t="s">
        <v>50</v>
      </c>
      <c r="C19" s="7">
        <v>119</v>
      </c>
      <c r="D19" s="7">
        <v>0</v>
      </c>
      <c r="E19" s="7">
        <v>0</v>
      </c>
      <c r="F19" s="27">
        <f t="shared" si="0"/>
        <v>119</v>
      </c>
      <c r="G19" s="35">
        <v>0.7</v>
      </c>
      <c r="H19" s="38">
        <f t="shared" si="1"/>
        <v>83.3</v>
      </c>
      <c r="I19" s="38">
        <f t="shared" si="2"/>
        <v>0</v>
      </c>
      <c r="J19" s="38">
        <f t="shared" si="3"/>
        <v>0</v>
      </c>
      <c r="K19" s="39">
        <f t="shared" si="4"/>
        <v>83.3</v>
      </c>
    </row>
    <row r="20" spans="2:11" x14ac:dyDescent="0.25">
      <c r="B20" s="7" t="s">
        <v>51</v>
      </c>
      <c r="C20" s="7">
        <v>159</v>
      </c>
      <c r="D20" s="7">
        <v>0</v>
      </c>
      <c r="E20" s="7">
        <v>0</v>
      </c>
      <c r="F20" s="27">
        <f t="shared" si="0"/>
        <v>159</v>
      </c>
      <c r="G20" s="7">
        <v>0.5</v>
      </c>
      <c r="H20" s="38">
        <f t="shared" si="1"/>
        <v>79.5</v>
      </c>
      <c r="I20" s="38">
        <f t="shared" si="2"/>
        <v>0</v>
      </c>
      <c r="J20" s="38">
        <f t="shared" si="3"/>
        <v>0</v>
      </c>
      <c r="K20" s="39">
        <f t="shared" si="4"/>
        <v>79.5</v>
      </c>
    </row>
    <row r="21" spans="2:11" x14ac:dyDescent="0.25">
      <c r="B21" s="7"/>
      <c r="C21" s="7"/>
      <c r="D21" s="7"/>
      <c r="E21" s="7"/>
      <c r="F21" s="27">
        <f t="shared" si="0"/>
        <v>0</v>
      </c>
      <c r="G21" s="7"/>
      <c r="H21" s="38">
        <f t="shared" si="1"/>
        <v>0</v>
      </c>
      <c r="I21" s="38">
        <f t="shared" si="2"/>
        <v>0</v>
      </c>
      <c r="J21" s="38">
        <f t="shared" si="3"/>
        <v>0</v>
      </c>
      <c r="K21" s="39">
        <f t="shared" si="4"/>
        <v>0</v>
      </c>
    </row>
    <row r="22" spans="2:11" x14ac:dyDescent="0.25">
      <c r="B22" s="7"/>
      <c r="C22" s="7"/>
      <c r="D22" s="7"/>
      <c r="E22" s="7"/>
      <c r="F22" s="27">
        <f t="shared" si="0"/>
        <v>0</v>
      </c>
      <c r="G22" s="7"/>
      <c r="H22" s="38">
        <f t="shared" si="1"/>
        <v>0</v>
      </c>
      <c r="I22" s="38">
        <f t="shared" si="2"/>
        <v>0</v>
      </c>
      <c r="J22" s="38">
        <f t="shared" si="3"/>
        <v>0</v>
      </c>
      <c r="K22" s="39">
        <f t="shared" si="4"/>
        <v>0</v>
      </c>
    </row>
    <row r="23" spans="2:11" s="15" customFormat="1" x14ac:dyDescent="0.25">
      <c r="B23" s="99" t="s">
        <v>59</v>
      </c>
      <c r="C23" s="99"/>
      <c r="D23" s="99"/>
      <c r="E23" s="99"/>
      <c r="F23" s="99"/>
      <c r="G23" s="92">
        <f>SUM(G16:G22)</f>
        <v>5.3</v>
      </c>
      <c r="H23" s="39">
        <f t="shared" ref="H23:K23" si="5">SUM(H16:H22)</f>
        <v>728.8</v>
      </c>
      <c r="I23" s="39">
        <f t="shared" si="5"/>
        <v>12</v>
      </c>
      <c r="J23" s="39">
        <f t="shared" si="5"/>
        <v>67</v>
      </c>
      <c r="K23" s="39">
        <f t="shared" si="5"/>
        <v>807.8</v>
      </c>
    </row>
    <row r="25" spans="2:11" x14ac:dyDescent="0.25">
      <c r="B25" s="17" t="s">
        <v>37</v>
      </c>
      <c r="C25" s="18"/>
      <c r="D25" s="19"/>
      <c r="E25" s="14" t="s">
        <v>36</v>
      </c>
      <c r="F25" s="14" t="s">
        <v>35</v>
      </c>
    </row>
    <row r="26" spans="2:11" x14ac:dyDescent="0.25">
      <c r="B26" t="s">
        <v>45</v>
      </c>
      <c r="C26" t="s">
        <v>38</v>
      </c>
      <c r="D26" s="16" t="s">
        <v>46</v>
      </c>
      <c r="E26" s="12">
        <f>IF(D26="R=0%",0%,IF(D26="R=5%",5%,IF(D26="R=10%",10%,"A caculer")))</f>
        <v>0</v>
      </c>
      <c r="F26" s="13">
        <f>1-E26</f>
        <v>1</v>
      </c>
    </row>
    <row r="27" spans="2:11" x14ac:dyDescent="0.25">
      <c r="B27" t="s">
        <v>42</v>
      </c>
      <c r="C27" t="s">
        <v>39</v>
      </c>
      <c r="D27" t="s">
        <v>32</v>
      </c>
      <c r="E27" s="12">
        <v>0.1</v>
      </c>
      <c r="F27" s="13">
        <f t="shared" ref="F27:F29" si="6">1-E27</f>
        <v>0.9</v>
      </c>
    </row>
    <row r="28" spans="2:11" x14ac:dyDescent="0.25">
      <c r="B28" t="s">
        <v>43</v>
      </c>
      <c r="C28" t="s">
        <v>40</v>
      </c>
      <c r="D28" s="7" t="s">
        <v>4</v>
      </c>
      <c r="E28" s="12">
        <f>IF(D28="Fort ou très fort",15%,IF(D28="Moyen",10%,IF(OR(D28="Très faible ou faible",D28="Classement non clair par commune"),5%,0%)))</f>
        <v>0</v>
      </c>
      <c r="F28" s="13">
        <f t="shared" si="6"/>
        <v>1</v>
      </c>
    </row>
    <row r="29" spans="2:11" ht="15.75" thickBot="1" x14ac:dyDescent="0.3">
      <c r="B29" t="s">
        <v>44</v>
      </c>
      <c r="C29" t="s">
        <v>41</v>
      </c>
      <c r="D29" s="23" t="s">
        <v>34</v>
      </c>
      <c r="E29" s="20">
        <f>IF(D29="Classe justifiée",0%,10%)</f>
        <v>0</v>
      </c>
      <c r="F29" s="21">
        <f t="shared" si="6"/>
        <v>1</v>
      </c>
    </row>
    <row r="30" spans="2:11" ht="15.75" thickBot="1" x14ac:dyDescent="0.3">
      <c r="D30" s="96" t="s">
        <v>53</v>
      </c>
      <c r="E30" s="97"/>
      <c r="F30" s="22">
        <f>PRODUCT(F26:F29)</f>
        <v>0.9</v>
      </c>
    </row>
    <row r="34" spans="3:3" x14ac:dyDescent="0.25">
      <c r="C34" s="1"/>
    </row>
    <row r="35" spans="3:3" x14ac:dyDescent="0.25">
      <c r="C35" s="1"/>
    </row>
    <row r="37" spans="3:3" x14ac:dyDescent="0.25">
      <c r="C37" s="1"/>
    </row>
  </sheetData>
  <mergeCells count="11">
    <mergeCell ref="C1:E1"/>
    <mergeCell ref="C2:E2"/>
    <mergeCell ref="D30:E30"/>
    <mergeCell ref="B4:K4"/>
    <mergeCell ref="B12:K12"/>
    <mergeCell ref="B23:F23"/>
    <mergeCell ref="C14:F14"/>
    <mergeCell ref="H14:K14"/>
    <mergeCell ref="B7:C8"/>
    <mergeCell ref="D7:D8"/>
    <mergeCell ref="E7:E8"/>
  </mergeCells>
  <dataValidations disablePrompts="1" count="1">
    <dataValidation type="list" allowBlank="1" showInputMessage="1" showErrorMessage="1" sqref="D26">
      <formula1>"R=0%,R=5%,R=10%"</formula1>
    </dataValidation>
  </dataValidation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'Référencement - Total'!$D$3:$D$8</xm:f>
          </x14:formula1>
          <xm:sqref>D28</xm:sqref>
        </x14:dataValidation>
        <x14:dataValidation type="list" allowBlank="1" showInputMessage="1" showErrorMessage="1">
          <x14:formula1>
            <xm:f>'Référencement - Total'!$H$3:$H$4</xm:f>
          </x14:formula1>
          <xm:sqref>D29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C11"/>
  <sheetViews>
    <sheetView workbookViewId="0">
      <selection activeCell="B17" sqref="B17"/>
    </sheetView>
  </sheetViews>
  <sheetFormatPr baseColWidth="10" defaultRowHeight="15" x14ac:dyDescent="0.25"/>
  <cols>
    <col min="2" max="2" width="32.625" customWidth="1"/>
    <col min="3" max="3" width="35.625" customWidth="1"/>
  </cols>
  <sheetData>
    <row r="2" spans="2:3" x14ac:dyDescent="0.25">
      <c r="B2" s="91" t="s">
        <v>79</v>
      </c>
      <c r="C2" s="91" t="s">
        <v>146</v>
      </c>
    </row>
    <row r="3" spans="2:3" x14ac:dyDescent="0.25">
      <c r="B3" s="2" t="s">
        <v>144</v>
      </c>
      <c r="C3" s="2">
        <v>0.25</v>
      </c>
    </row>
    <row r="4" spans="2:3" x14ac:dyDescent="0.25">
      <c r="B4" s="2" t="s">
        <v>147</v>
      </c>
      <c r="C4" s="2">
        <v>0.96</v>
      </c>
    </row>
    <row r="5" spans="2:3" x14ac:dyDescent="0.25">
      <c r="B5" s="2" t="s">
        <v>148</v>
      </c>
      <c r="C5" s="2">
        <v>0.56999999999999995</v>
      </c>
    </row>
    <row r="6" spans="2:3" x14ac:dyDescent="0.25">
      <c r="B6" s="2" t="s">
        <v>80</v>
      </c>
      <c r="C6" s="2">
        <v>0.43</v>
      </c>
    </row>
    <row r="9" spans="2:3" x14ac:dyDescent="0.25">
      <c r="B9" s="91" t="s">
        <v>79</v>
      </c>
      <c r="C9" s="91" t="s">
        <v>166</v>
      </c>
    </row>
    <row r="10" spans="2:3" x14ac:dyDescent="0.25">
      <c r="B10" s="2" t="str">
        <f>B3</f>
        <v>Feuillus</v>
      </c>
      <c r="C10" s="2">
        <v>1.56</v>
      </c>
    </row>
    <row r="11" spans="2:3" x14ac:dyDescent="0.25">
      <c r="B11" s="2" t="str">
        <f>B6</f>
        <v>Résineux</v>
      </c>
      <c r="C11" s="2">
        <v>1.3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104"/>
  <sheetViews>
    <sheetView zoomScale="85" zoomScaleNormal="85" workbookViewId="0">
      <pane xSplit="5" ySplit="2" topLeftCell="F54" activePane="bottomRight" state="frozen"/>
      <selection activeCell="B4" sqref="B4"/>
      <selection pane="topRight" activeCell="B4" sqref="B4"/>
      <selection pane="bottomLeft" activeCell="B4" sqref="B4"/>
      <selection pane="bottomRight" activeCell="E64" sqref="E64"/>
    </sheetView>
  </sheetViews>
  <sheetFormatPr baseColWidth="10" defaultRowHeight="15" outlineLevelCol="1" x14ac:dyDescent="0.25"/>
  <cols>
    <col min="1" max="1" width="25" customWidth="1" outlineLevel="1"/>
    <col min="2" max="2" width="21.875" customWidth="1" outlineLevel="1"/>
    <col min="3" max="3" width="12.25" customWidth="1" outlineLevel="1"/>
    <col min="4" max="4" width="44.875" customWidth="1"/>
    <col min="5" max="5" width="15.375" customWidth="1"/>
    <col min="6" max="6" width="8.25" customWidth="1"/>
    <col min="7" max="7" width="8.125" customWidth="1"/>
    <col min="8" max="11" width="8.75" bestFit="1" customWidth="1"/>
    <col min="12" max="26" width="9.75" bestFit="1" customWidth="1"/>
    <col min="27" max="114" width="10.75" bestFit="1" customWidth="1"/>
    <col min="115" max="121" width="6.875" customWidth="1"/>
  </cols>
  <sheetData>
    <row r="1" spans="1:121" ht="16.5" thickBot="1" x14ac:dyDescent="0.3">
      <c r="A1" s="110" t="s">
        <v>66</v>
      </c>
      <c r="B1" s="111"/>
      <c r="C1" s="112"/>
      <c r="D1" s="43" t="s">
        <v>67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AJ1" s="45"/>
    </row>
    <row r="2" spans="1:121" ht="15.75" thickBot="1" x14ac:dyDescent="0.3">
      <c r="D2" s="46" t="s">
        <v>68</v>
      </c>
      <c r="E2" t="s">
        <v>69</v>
      </c>
      <c r="F2" s="46">
        <v>90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7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</row>
    <row r="3" spans="1:121" ht="15.75" thickBot="1" x14ac:dyDescent="0.3">
      <c r="B3" s="48" t="s">
        <v>70</v>
      </c>
      <c r="D3" s="46" t="s">
        <v>71</v>
      </c>
      <c r="E3" t="s">
        <v>72</v>
      </c>
      <c r="F3" s="46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0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</row>
    <row r="4" spans="1:121" ht="15.75" thickBot="1" x14ac:dyDescent="0.3">
      <c r="A4" s="9" t="s">
        <v>73</v>
      </c>
      <c r="B4" s="51">
        <f>ROUND(G18,0)</f>
        <v>190</v>
      </c>
      <c r="D4" t="s">
        <v>74</v>
      </c>
      <c r="E4" t="s">
        <v>75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</row>
    <row r="5" spans="1:121" ht="15.75" thickBot="1" x14ac:dyDescent="0.3">
      <c r="A5" s="9" t="s">
        <v>55</v>
      </c>
      <c r="B5" s="51">
        <f>ROUND(G46,0)</f>
        <v>12</v>
      </c>
      <c r="D5" t="s">
        <v>76</v>
      </c>
      <c r="E5" t="s">
        <v>77</v>
      </c>
      <c r="F5" s="46">
        <v>0.46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0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</row>
    <row r="6" spans="1:121" ht="15.75" thickBot="1" x14ac:dyDescent="0.3">
      <c r="A6" s="9" t="s">
        <v>78</v>
      </c>
      <c r="B6" s="51">
        <f>ROUND(G54,0)</f>
        <v>46</v>
      </c>
      <c r="E6" t="s">
        <v>79</v>
      </c>
      <c r="F6" s="46" t="s">
        <v>80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0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</row>
    <row r="7" spans="1:121" ht="15.75" thickBot="1" x14ac:dyDescent="0.3">
      <c r="A7" s="52" t="s">
        <v>81</v>
      </c>
      <c r="B7" s="53">
        <f>SUM(B4:B6)</f>
        <v>248</v>
      </c>
      <c r="D7" t="s">
        <v>82</v>
      </c>
      <c r="E7" t="s">
        <v>83</v>
      </c>
      <c r="F7">
        <f>VLOOKUP(F6,'Référencement Essences'!B10:C11,2,0)</f>
        <v>1.3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0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</row>
    <row r="8" spans="1:121" x14ac:dyDescent="0.25">
      <c r="D8" s="54" t="s">
        <v>84</v>
      </c>
      <c r="E8" s="54"/>
      <c r="F8" t="s">
        <v>85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5"/>
      <c r="AI8" s="55"/>
      <c r="AJ8" s="50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6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56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56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56"/>
      <c r="CQ8" s="49"/>
      <c r="CR8" s="49"/>
      <c r="CZ8" s="57"/>
      <c r="DJ8" s="57"/>
    </row>
    <row r="9" spans="1:121" x14ac:dyDescent="0.25">
      <c r="D9" s="46" t="s">
        <v>170</v>
      </c>
      <c r="E9" t="s">
        <v>86</v>
      </c>
      <c r="G9" s="55">
        <v>1.4580590851415942</v>
      </c>
      <c r="H9" s="55">
        <v>3.4387498108035377</v>
      </c>
      <c r="I9" s="55">
        <v>5.9223728064221035</v>
      </c>
      <c r="J9" s="55">
        <v>8.8895020128675455</v>
      </c>
      <c r="K9" s="55">
        <v>12.320984682444099</v>
      </c>
      <c r="L9" s="55">
        <v>16.197941378889976</v>
      </c>
      <c r="M9" s="55">
        <v>20.501765977377374</v>
      </c>
      <c r="N9" s="55">
        <v>25.214125664512473</v>
      </c>
      <c r="O9" s="55">
        <v>30.316960938335427</v>
      </c>
      <c r="P9" s="55">
        <v>35.792485608320369</v>
      </c>
      <c r="Q9" s="55">
        <v>41.623186795375425</v>
      </c>
      <c r="R9" s="55">
        <v>47.79182493184269</v>
      </c>
      <c r="S9" s="55">
        <v>54.281433761498249</v>
      </c>
      <c r="T9" s="55">
        <v>61.07532033955215</v>
      </c>
      <c r="U9" s="55">
        <v>68.157065032648447</v>
      </c>
      <c r="V9" s="55">
        <v>75.510521518865147</v>
      </c>
      <c r="W9" s="55">
        <v>83.119816787714285</v>
      </c>
      <c r="X9" s="55">
        <v>90.969351140141811</v>
      </c>
      <c r="Y9" s="55">
        <v>99.043798188527688</v>
      </c>
      <c r="Z9" s="55">
        <v>107.32810485668588</v>
      </c>
      <c r="AA9" s="55">
        <v>123</v>
      </c>
      <c r="AB9" s="55">
        <v>80.666666666666671</v>
      </c>
      <c r="AC9" s="55">
        <v>97.333333333333343</v>
      </c>
      <c r="AD9" s="55">
        <v>114</v>
      </c>
      <c r="AE9" s="55">
        <v>130.66666666666669</v>
      </c>
      <c r="AF9" s="55">
        <v>147.33333333333334</v>
      </c>
      <c r="AG9" s="55">
        <v>164</v>
      </c>
      <c r="AH9" s="55">
        <v>134.71428571428572</v>
      </c>
      <c r="AI9" s="55">
        <v>152.42857142857144</v>
      </c>
      <c r="AJ9" s="55">
        <v>170.14285714285714</v>
      </c>
      <c r="AK9" s="55">
        <v>187.85714285714286</v>
      </c>
      <c r="AL9" s="55">
        <v>205.57142857142858</v>
      </c>
      <c r="AM9" s="55">
        <v>223.28571428571428</v>
      </c>
      <c r="AN9" s="55">
        <v>241</v>
      </c>
      <c r="AO9" s="55">
        <v>191.75</v>
      </c>
      <c r="AP9" s="55">
        <v>209.5</v>
      </c>
      <c r="AQ9" s="55">
        <v>227.25</v>
      </c>
      <c r="AR9" s="55">
        <v>245</v>
      </c>
      <c r="AS9" s="55">
        <v>262.75</v>
      </c>
      <c r="AT9" s="55">
        <v>280.5</v>
      </c>
      <c r="AU9" s="55">
        <v>298.25</v>
      </c>
      <c r="AV9" s="55">
        <v>316</v>
      </c>
      <c r="AW9" s="55">
        <v>255.9</v>
      </c>
      <c r="AX9" s="58">
        <v>272.8</v>
      </c>
      <c r="AY9" s="55">
        <v>289.7</v>
      </c>
      <c r="AZ9" s="55">
        <v>306.60000000000002</v>
      </c>
      <c r="BA9" s="55">
        <v>323.5</v>
      </c>
      <c r="BB9" s="55">
        <v>340.4</v>
      </c>
      <c r="BC9" s="55">
        <v>357.29999999999995</v>
      </c>
      <c r="BD9" s="55">
        <v>374.2</v>
      </c>
      <c r="BE9" s="55">
        <v>391.1</v>
      </c>
      <c r="BF9" s="55">
        <v>408</v>
      </c>
      <c r="BG9" s="55">
        <v>344.4</v>
      </c>
      <c r="BH9" s="55">
        <v>359.8</v>
      </c>
      <c r="BI9" s="55">
        <v>375.2</v>
      </c>
      <c r="BJ9" s="55">
        <v>390.6</v>
      </c>
      <c r="BK9" s="55">
        <v>406</v>
      </c>
      <c r="BL9" s="55">
        <v>421.4</v>
      </c>
      <c r="BM9" s="58">
        <v>436.8</v>
      </c>
      <c r="BN9" s="55">
        <v>452.2</v>
      </c>
      <c r="BO9" s="55">
        <v>467.6</v>
      </c>
      <c r="BP9" s="55">
        <v>483</v>
      </c>
      <c r="BQ9" s="55">
        <v>429.4</v>
      </c>
      <c r="BR9" s="55">
        <v>442.8</v>
      </c>
      <c r="BS9" s="55">
        <v>456.2</v>
      </c>
      <c r="BT9" s="55">
        <v>469.6</v>
      </c>
      <c r="BU9" s="55">
        <v>483</v>
      </c>
      <c r="BV9" s="55">
        <v>496.4</v>
      </c>
      <c r="BW9" s="55">
        <v>509.8</v>
      </c>
      <c r="BX9" s="55">
        <v>523.20000000000005</v>
      </c>
      <c r="BY9" s="55">
        <v>536.6</v>
      </c>
      <c r="BZ9" s="55">
        <v>550</v>
      </c>
      <c r="CA9" s="55">
        <v>501.375</v>
      </c>
      <c r="CB9" s="58">
        <v>512.75</v>
      </c>
      <c r="CC9" s="55">
        <v>524.125</v>
      </c>
      <c r="CD9" s="55">
        <v>535.5</v>
      </c>
      <c r="CE9" s="55">
        <v>546.875</v>
      </c>
      <c r="CF9" s="55">
        <v>558.25</v>
      </c>
      <c r="CG9" s="55">
        <v>569.625</v>
      </c>
      <c r="CH9" s="55">
        <v>581</v>
      </c>
      <c r="CI9" s="55">
        <v>590.70000000000005</v>
      </c>
      <c r="CJ9" s="55">
        <v>600.40000000000009</v>
      </c>
      <c r="CK9" s="55">
        <v>610.10000000000014</v>
      </c>
      <c r="CL9" s="55">
        <v>619.80000000000018</v>
      </c>
      <c r="CM9" s="55">
        <v>629.50000000000023</v>
      </c>
      <c r="CN9" s="55">
        <v>639.20000000000027</v>
      </c>
      <c r="CO9" s="55">
        <v>648.90000000000032</v>
      </c>
      <c r="CP9" s="55">
        <v>658.60000000000036</v>
      </c>
      <c r="CQ9" s="58">
        <v>668.30000000000041</v>
      </c>
      <c r="CR9" s="55">
        <v>678.00000000000045</v>
      </c>
      <c r="CS9" s="59"/>
      <c r="CT9" s="59"/>
      <c r="CU9" s="59"/>
      <c r="CV9" s="59"/>
      <c r="CW9" s="59"/>
      <c r="CX9" s="59"/>
      <c r="CY9" s="59"/>
      <c r="CZ9" s="59"/>
      <c r="DA9" s="60"/>
      <c r="DB9" s="59"/>
      <c r="DC9" s="59"/>
      <c r="DD9" s="59"/>
      <c r="DE9" s="59"/>
      <c r="DF9" s="59"/>
      <c r="DG9" s="59"/>
      <c r="DH9" s="59"/>
      <c r="DI9" s="59"/>
      <c r="DJ9" s="59"/>
      <c r="DK9" s="60"/>
      <c r="DL9" s="59"/>
      <c r="DM9" s="59"/>
      <c r="DN9" s="59"/>
      <c r="DO9" s="59"/>
      <c r="DP9" s="59"/>
      <c r="DQ9" s="59"/>
    </row>
    <row r="10" spans="1:121" x14ac:dyDescent="0.25">
      <c r="D10" t="s">
        <v>87</v>
      </c>
      <c r="E10" t="s">
        <v>88</v>
      </c>
      <c r="G10" s="59">
        <f t="shared" ref="G10:BR10" si="0">G9*$F$3*$F$5*$F$7</f>
        <v>0.87191933291467338</v>
      </c>
      <c r="H10" s="59">
        <f t="shared" si="0"/>
        <v>2.0563723868605157</v>
      </c>
      <c r="I10" s="59">
        <f t="shared" si="0"/>
        <v>3.5415789382404181</v>
      </c>
      <c r="J10" s="59">
        <f t="shared" si="0"/>
        <v>5.3159222036947931</v>
      </c>
      <c r="K10" s="59">
        <f t="shared" si="0"/>
        <v>7.3679488401015716</v>
      </c>
      <c r="L10" s="59">
        <f t="shared" si="0"/>
        <v>9.6863689445762056</v>
      </c>
      <c r="M10" s="59">
        <f t="shared" si="0"/>
        <v>12.26005605447167</v>
      </c>
      <c r="N10" s="59">
        <f t="shared" si="0"/>
        <v>15.078047147378459</v>
      </c>
      <c r="O10" s="59">
        <f t="shared" si="0"/>
        <v>18.129542641124587</v>
      </c>
      <c r="P10" s="59">
        <f t="shared" si="0"/>
        <v>21.403906393775586</v>
      </c>
      <c r="Q10" s="59">
        <f t="shared" si="0"/>
        <v>24.890665703634507</v>
      </c>
      <c r="R10" s="59">
        <f t="shared" si="0"/>
        <v>28.57951130924193</v>
      </c>
      <c r="S10" s="59">
        <f t="shared" si="0"/>
        <v>32.46029738937596</v>
      </c>
      <c r="T10" s="59">
        <f t="shared" si="0"/>
        <v>36.523041563052189</v>
      </c>
      <c r="U10" s="59">
        <f t="shared" si="0"/>
        <v>40.757924889523778</v>
      </c>
      <c r="V10" s="59">
        <f t="shared" si="0"/>
        <v>45.15529186828136</v>
      </c>
      <c r="W10" s="59">
        <f t="shared" si="0"/>
        <v>49.705650439053152</v>
      </c>
      <c r="X10" s="59">
        <f t="shared" si="0"/>
        <v>54.399671981804808</v>
      </c>
      <c r="Y10" s="59">
        <f t="shared" si="0"/>
        <v>59.228191316739562</v>
      </c>
      <c r="Z10" s="59">
        <f t="shared" si="0"/>
        <v>64.182206704298167</v>
      </c>
      <c r="AA10" s="59">
        <f t="shared" si="0"/>
        <v>73.554000000000016</v>
      </c>
      <c r="AB10" s="59">
        <f t="shared" si="0"/>
        <v>48.238666666666674</v>
      </c>
      <c r="AC10" s="59">
        <f t="shared" si="0"/>
        <v>58.205333333333343</v>
      </c>
      <c r="AD10" s="59">
        <f t="shared" si="0"/>
        <v>68.172000000000011</v>
      </c>
      <c r="AE10" s="59">
        <f t="shared" si="0"/>
        <v>78.13866666666668</v>
      </c>
      <c r="AF10" s="59">
        <f t="shared" si="0"/>
        <v>88.105333333333348</v>
      </c>
      <c r="AG10" s="59">
        <f t="shared" si="0"/>
        <v>98.072000000000003</v>
      </c>
      <c r="AH10" s="59">
        <f t="shared" si="0"/>
        <v>80.559142857142874</v>
      </c>
      <c r="AI10" s="59">
        <f t="shared" si="0"/>
        <v>91.152285714285725</v>
      </c>
      <c r="AJ10" s="50">
        <f t="shared" si="0"/>
        <v>101.74542857142858</v>
      </c>
      <c r="AK10" s="59">
        <f t="shared" si="0"/>
        <v>112.33857142857144</v>
      </c>
      <c r="AL10" s="59">
        <f t="shared" si="0"/>
        <v>122.93171428571431</v>
      </c>
      <c r="AM10" s="59">
        <f t="shared" si="0"/>
        <v>133.52485714285714</v>
      </c>
      <c r="AN10" s="59">
        <f t="shared" si="0"/>
        <v>144.11799999999999</v>
      </c>
      <c r="AO10" s="59">
        <f t="shared" si="0"/>
        <v>114.6665</v>
      </c>
      <c r="AP10" s="59">
        <f t="shared" si="0"/>
        <v>125.28100000000001</v>
      </c>
      <c r="AQ10" s="59">
        <f t="shared" si="0"/>
        <v>135.89550000000003</v>
      </c>
      <c r="AR10" s="59">
        <f t="shared" si="0"/>
        <v>146.51000000000002</v>
      </c>
      <c r="AS10" s="59">
        <f t="shared" si="0"/>
        <v>157.12450000000001</v>
      </c>
      <c r="AT10" s="59">
        <f t="shared" si="0"/>
        <v>167.739</v>
      </c>
      <c r="AU10" s="59">
        <f t="shared" si="0"/>
        <v>178.3535</v>
      </c>
      <c r="AV10" s="59">
        <f t="shared" si="0"/>
        <v>188.96800000000002</v>
      </c>
      <c r="AW10" s="59">
        <f t="shared" si="0"/>
        <v>153.02820000000003</v>
      </c>
      <c r="AX10" s="59">
        <f t="shared" si="0"/>
        <v>163.13440000000003</v>
      </c>
      <c r="AY10" s="59">
        <f t="shared" si="0"/>
        <v>173.2406</v>
      </c>
      <c r="AZ10" s="59">
        <f t="shared" si="0"/>
        <v>183.34680000000006</v>
      </c>
      <c r="BA10" s="59">
        <f t="shared" si="0"/>
        <v>193.453</v>
      </c>
      <c r="BB10" s="59">
        <f t="shared" si="0"/>
        <v>203.5592</v>
      </c>
      <c r="BC10" s="59">
        <f t="shared" si="0"/>
        <v>213.66539999999998</v>
      </c>
      <c r="BD10" s="59">
        <f t="shared" si="0"/>
        <v>223.77160000000001</v>
      </c>
      <c r="BE10" s="59">
        <f t="shared" si="0"/>
        <v>233.87780000000001</v>
      </c>
      <c r="BF10" s="59">
        <f t="shared" si="0"/>
        <v>243.98400000000001</v>
      </c>
      <c r="BG10" s="59">
        <f t="shared" si="0"/>
        <v>205.95120000000003</v>
      </c>
      <c r="BH10" s="59">
        <f t="shared" si="0"/>
        <v>215.16040000000001</v>
      </c>
      <c r="BI10" s="59">
        <f t="shared" si="0"/>
        <v>224.36960000000002</v>
      </c>
      <c r="BJ10" s="59">
        <f t="shared" si="0"/>
        <v>233.57880000000003</v>
      </c>
      <c r="BK10" s="59">
        <f t="shared" si="0"/>
        <v>242.78800000000004</v>
      </c>
      <c r="BL10" s="59">
        <f t="shared" si="0"/>
        <v>251.99719999999999</v>
      </c>
      <c r="BM10" s="59">
        <f t="shared" si="0"/>
        <v>261.20640000000003</v>
      </c>
      <c r="BN10" s="59">
        <f t="shared" si="0"/>
        <v>270.41559999999998</v>
      </c>
      <c r="BO10" s="59">
        <f t="shared" si="0"/>
        <v>279.62480000000005</v>
      </c>
      <c r="BP10" s="59">
        <f t="shared" si="0"/>
        <v>288.834</v>
      </c>
      <c r="BQ10" s="59">
        <f t="shared" si="0"/>
        <v>256.78120000000001</v>
      </c>
      <c r="BR10" s="59">
        <f t="shared" si="0"/>
        <v>264.79440000000005</v>
      </c>
      <c r="BS10" s="59">
        <f t="shared" ref="BS10:CR10" si="1">BS9*$F$3*$F$5*$F$7</f>
        <v>272.80760000000004</v>
      </c>
      <c r="BT10" s="59">
        <f t="shared" si="1"/>
        <v>280.82080000000002</v>
      </c>
      <c r="BU10" s="59">
        <f t="shared" si="1"/>
        <v>288.834</v>
      </c>
      <c r="BV10" s="59">
        <f t="shared" si="1"/>
        <v>296.84719999999999</v>
      </c>
      <c r="BW10" s="59">
        <f t="shared" si="1"/>
        <v>304.86040000000003</v>
      </c>
      <c r="BX10" s="59">
        <f t="shared" si="1"/>
        <v>312.87360000000007</v>
      </c>
      <c r="BY10" s="59">
        <f t="shared" si="1"/>
        <v>320.88680000000005</v>
      </c>
      <c r="BZ10" s="59">
        <f t="shared" si="1"/>
        <v>328.90000000000003</v>
      </c>
      <c r="CA10" s="59">
        <f t="shared" si="1"/>
        <v>299.82225000000005</v>
      </c>
      <c r="CB10" s="59">
        <f t="shared" si="1"/>
        <v>306.62450000000001</v>
      </c>
      <c r="CC10" s="59">
        <f t="shared" si="1"/>
        <v>313.42675000000003</v>
      </c>
      <c r="CD10" s="59">
        <f t="shared" si="1"/>
        <v>320.22900000000004</v>
      </c>
      <c r="CE10" s="59">
        <f t="shared" si="1"/>
        <v>327.03125</v>
      </c>
      <c r="CF10" s="59">
        <f t="shared" si="1"/>
        <v>333.83350000000002</v>
      </c>
      <c r="CG10" s="59">
        <f t="shared" si="1"/>
        <v>340.63575000000003</v>
      </c>
      <c r="CH10" s="59">
        <f t="shared" si="1"/>
        <v>347.43799999999999</v>
      </c>
      <c r="CI10" s="59">
        <f t="shared" si="1"/>
        <v>353.23860000000008</v>
      </c>
      <c r="CJ10" s="59">
        <f t="shared" si="1"/>
        <v>359.03920000000005</v>
      </c>
      <c r="CK10" s="59">
        <f t="shared" si="1"/>
        <v>364.83980000000008</v>
      </c>
      <c r="CL10" s="59">
        <f t="shared" si="1"/>
        <v>370.64040000000017</v>
      </c>
      <c r="CM10" s="59">
        <f t="shared" si="1"/>
        <v>376.44100000000014</v>
      </c>
      <c r="CN10" s="59">
        <f t="shared" si="1"/>
        <v>382.24160000000023</v>
      </c>
      <c r="CO10" s="59">
        <f t="shared" si="1"/>
        <v>388.04220000000021</v>
      </c>
      <c r="CP10" s="59">
        <f t="shared" si="1"/>
        <v>393.84280000000024</v>
      </c>
      <c r="CQ10" s="59">
        <f t="shared" si="1"/>
        <v>399.64340000000027</v>
      </c>
      <c r="CR10" s="59">
        <f t="shared" si="1"/>
        <v>405.4440000000003</v>
      </c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</row>
    <row r="11" spans="1:121" x14ac:dyDescent="0.25">
      <c r="D11" t="s">
        <v>89</v>
      </c>
      <c r="E11" t="s">
        <v>90</v>
      </c>
      <c r="G11" s="59">
        <f>EXP(-1.0587+0.8836*LN(G10)+0.284)</f>
        <v>0.408278894356217</v>
      </c>
      <c r="H11" s="59">
        <f t="shared" ref="H11:BS11" si="2">EXP(-1.0587+0.8836*LN(H10)+0.284)</f>
        <v>0.871382398378587</v>
      </c>
      <c r="I11" s="59">
        <f t="shared" si="2"/>
        <v>1.4087128263805799</v>
      </c>
      <c r="J11" s="59">
        <f t="shared" si="2"/>
        <v>2.0168487509639168</v>
      </c>
      <c r="K11" s="59">
        <f t="shared" si="2"/>
        <v>2.6911600188546232</v>
      </c>
      <c r="L11" s="59">
        <f t="shared" si="2"/>
        <v>3.4270775384429424</v>
      </c>
      <c r="M11" s="59">
        <f t="shared" si="2"/>
        <v>4.2203065590459614</v>
      </c>
      <c r="N11" s="59">
        <f t="shared" si="2"/>
        <v>5.066847025041243</v>
      </c>
      <c r="O11" s="59">
        <f t="shared" si="2"/>
        <v>5.9629708171967</v>
      </c>
      <c r="P11" s="59">
        <f t="shared" si="2"/>
        <v>6.9051913472899562</v>
      </c>
      <c r="Q11" s="59">
        <f t="shared" si="2"/>
        <v>7.8902347931024828</v>
      </c>
      <c r="R11" s="59">
        <f t="shared" si="2"/>
        <v>8.9150151328729734</v>
      </c>
      <c r="S11" s="59">
        <f t="shared" si="2"/>
        <v>9.9766130673714084</v>
      </c>
      <c r="T11" s="59">
        <f t="shared" si="2"/>
        <v>11.072258354869822</v>
      </c>
      <c r="U11" s="59">
        <f t="shared" si="2"/>
        <v>12.199314993288329</v>
      </c>
      <c r="V11" s="59">
        <f t="shared" si="2"/>
        <v>13.355268734926423</v>
      </c>
      <c r="W11" s="59">
        <f t="shared" si="2"/>
        <v>14.537716503327108</v>
      </c>
      <c r="X11" s="59">
        <f t="shared" si="2"/>
        <v>15.744357363613428</v>
      </c>
      <c r="Y11" s="59">
        <f t="shared" si="2"/>
        <v>16.97298476724028</v>
      </c>
      <c r="Z11" s="59">
        <f t="shared" si="2"/>
        <v>18.22147984839745</v>
      </c>
      <c r="AA11" s="59">
        <f t="shared" si="2"/>
        <v>20.553481077376691</v>
      </c>
      <c r="AB11" s="59">
        <f t="shared" si="2"/>
        <v>14.157942616256708</v>
      </c>
      <c r="AC11" s="59">
        <f t="shared" si="2"/>
        <v>16.713722140751415</v>
      </c>
      <c r="AD11" s="59">
        <f t="shared" si="2"/>
        <v>19.21880399855084</v>
      </c>
      <c r="AE11" s="59">
        <f t="shared" si="2"/>
        <v>21.681456781960883</v>
      </c>
      <c r="AF11" s="59">
        <f t="shared" si="2"/>
        <v>24.107712721094106</v>
      </c>
      <c r="AG11" s="59">
        <f t="shared" si="2"/>
        <v>26.50215899830313</v>
      </c>
      <c r="AH11" s="59">
        <f t="shared" si="2"/>
        <v>22.273841996397653</v>
      </c>
      <c r="AI11" s="59">
        <f t="shared" si="2"/>
        <v>24.84292246281862</v>
      </c>
      <c r="AJ11" s="50">
        <f t="shared" si="2"/>
        <v>27.377402144542657</v>
      </c>
      <c r="AK11" s="59">
        <f t="shared" si="2"/>
        <v>29.881293831154089</v>
      </c>
      <c r="AL11" s="59">
        <f t="shared" si="2"/>
        <v>32.357809987891564</v>
      </c>
      <c r="AM11" s="59">
        <f t="shared" si="2"/>
        <v>34.809577802999165</v>
      </c>
      <c r="AN11" s="59">
        <f t="shared" si="2"/>
        <v>37.238783899454731</v>
      </c>
      <c r="AO11" s="59">
        <f t="shared" si="2"/>
        <v>30.427775708421912</v>
      </c>
      <c r="AP11" s="59">
        <f t="shared" si="2"/>
        <v>32.903601563087939</v>
      </c>
      <c r="AQ11" s="59">
        <f t="shared" si="2"/>
        <v>35.355099996655177</v>
      </c>
      <c r="AR11" s="59">
        <f t="shared" si="2"/>
        <v>37.784387209607431</v>
      </c>
      <c r="AS11" s="59">
        <f t="shared" si="2"/>
        <v>40.193255386893625</v>
      </c>
      <c r="AT11" s="59">
        <f t="shared" si="2"/>
        <v>42.583240869838001</v>
      </c>
      <c r="AU11" s="59">
        <f t="shared" si="2"/>
        <v>44.955674569473814</v>
      </c>
      <c r="AV11" s="59">
        <f t="shared" si="2"/>
        <v>47.311720031947068</v>
      </c>
      <c r="AW11" s="59">
        <f t="shared" si="2"/>
        <v>39.265952388702431</v>
      </c>
      <c r="AX11" s="59">
        <f t="shared" si="2"/>
        <v>41.54868784542596</v>
      </c>
      <c r="AY11" s="59">
        <f t="shared" si="2"/>
        <v>43.815010631001542</v>
      </c>
      <c r="AZ11" s="59">
        <f t="shared" si="2"/>
        <v>46.06598726946973</v>
      </c>
      <c r="BA11" s="59">
        <f t="shared" si="2"/>
        <v>48.302560069363921</v>
      </c>
      <c r="BB11" s="59">
        <f t="shared" si="2"/>
        <v>50.525567323951307</v>
      </c>
      <c r="BC11" s="59">
        <f t="shared" si="2"/>
        <v>52.73575938596224</v>
      </c>
      <c r="BD11" s="59">
        <f t="shared" si="2"/>
        <v>54.933811614894488</v>
      </c>
      <c r="BE11" s="59">
        <f t="shared" si="2"/>
        <v>57.120334919261914</v>
      </c>
      <c r="BF11" s="59">
        <f t="shared" si="2"/>
        <v>59.295884425254954</v>
      </c>
      <c r="BG11" s="59">
        <f t="shared" si="2"/>
        <v>51.049821044529857</v>
      </c>
      <c r="BH11" s="59">
        <f t="shared" si="2"/>
        <v>53.061664723364018</v>
      </c>
      <c r="BI11" s="59">
        <f t="shared" si="2"/>
        <v>55.063506895497703</v>
      </c>
      <c r="BJ11" s="59">
        <f t="shared" si="2"/>
        <v>57.055805022709997</v>
      </c>
      <c r="BK11" s="59">
        <f t="shared" si="2"/>
        <v>59.038978452354506</v>
      </c>
      <c r="BL11" s="59">
        <f t="shared" si="2"/>
        <v>61.013412917313183</v>
      </c>
      <c r="BM11" s="59">
        <f t="shared" si="2"/>
        <v>62.97946435966054</v>
      </c>
      <c r="BN11" s="59">
        <f t="shared" si="2"/>
        <v>64.937462199941521</v>
      </c>
      <c r="BO11" s="59">
        <f t="shared" si="2"/>
        <v>66.887712148587724</v>
      </c>
      <c r="BP11" s="59">
        <f t="shared" si="2"/>
        <v>68.830498636563377</v>
      </c>
      <c r="BQ11" s="59">
        <f t="shared" si="2"/>
        <v>62.035763219206039</v>
      </c>
      <c r="BR11" s="59">
        <f t="shared" si="2"/>
        <v>63.743260954906177</v>
      </c>
      <c r="BS11" s="59">
        <f t="shared" si="2"/>
        <v>65.444753653847116</v>
      </c>
      <c r="BT11" s="59">
        <f t="shared" ref="BT11:CR11" si="3">EXP(-1.0587+0.8836*LN(BT10)+0.284)</f>
        <v>67.140437954919463</v>
      </c>
      <c r="BU11" s="59">
        <f t="shared" si="3"/>
        <v>68.830498636563377</v>
      </c>
      <c r="BV11" s="59">
        <f t="shared" si="3"/>
        <v>70.515109641090746</v>
      </c>
      <c r="BW11" s="59">
        <f t="shared" si="3"/>
        <v>72.194434985294023</v>
      </c>
      <c r="BX11" s="59">
        <f t="shared" si="3"/>
        <v>73.868629572620634</v>
      </c>
      <c r="BY11" s="59">
        <f t="shared" si="3"/>
        <v>75.537839919801584</v>
      </c>
      <c r="BZ11" s="59">
        <f t="shared" si="3"/>
        <v>77.202204808855612</v>
      </c>
      <c r="CA11" s="59">
        <f t="shared" si="3"/>
        <v>71.13919896298556</v>
      </c>
      <c r="CB11" s="59">
        <f t="shared" si="3"/>
        <v>72.563442866653631</v>
      </c>
      <c r="CC11" s="59">
        <f t="shared" si="3"/>
        <v>73.98401343875733</v>
      </c>
      <c r="CD11" s="59">
        <f t="shared" si="3"/>
        <v>75.400999582398555</v>
      </c>
      <c r="CE11" s="59">
        <f t="shared" si="3"/>
        <v>76.814486207967633</v>
      </c>
      <c r="CF11" s="59">
        <f t="shared" si="3"/>
        <v>78.224554491717598</v>
      </c>
      <c r="CG11" s="59">
        <f t="shared" si="3"/>
        <v>79.631282112667506</v>
      </c>
      <c r="CH11" s="59">
        <f t="shared" si="3"/>
        <v>81.034743470048156</v>
      </c>
      <c r="CI11" s="59">
        <f t="shared" si="3"/>
        <v>82.22901471638022</v>
      </c>
      <c r="CJ11" s="59">
        <f t="shared" si="3"/>
        <v>83.421005272171612</v>
      </c>
      <c r="CK11" s="59">
        <f t="shared" si="3"/>
        <v>84.610756237913264</v>
      </c>
      <c r="CL11" s="59">
        <f t="shared" si="3"/>
        <v>85.798307332222848</v>
      </c>
      <c r="CM11" s="59">
        <f t="shared" si="3"/>
        <v>86.983696959191121</v>
      </c>
      <c r="CN11" s="59">
        <f t="shared" si="3"/>
        <v>88.166962271459624</v>
      </c>
      <c r="CO11" s="59">
        <f t="shared" si="3"/>
        <v>89.348139229361536</v>
      </c>
      <c r="CP11" s="59">
        <f t="shared" si="3"/>
        <v>90.527262656425165</v>
      </c>
      <c r="CQ11" s="59">
        <f t="shared" si="3"/>
        <v>91.704366291514916</v>
      </c>
      <c r="CR11" s="59">
        <f t="shared" si="3"/>
        <v>92.879482837859186</v>
      </c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</row>
    <row r="12" spans="1:121" x14ac:dyDescent="0.25">
      <c r="D12" t="s">
        <v>91</v>
      </c>
      <c r="E12" t="s">
        <v>72</v>
      </c>
      <c r="G12" s="59">
        <f>$F$3*70</f>
        <v>70</v>
      </c>
      <c r="H12" s="59">
        <f t="shared" ref="H12:BS12" si="4">$F$3*70</f>
        <v>70</v>
      </c>
      <c r="I12" s="59">
        <f t="shared" si="4"/>
        <v>70</v>
      </c>
      <c r="J12" s="59">
        <f t="shared" si="4"/>
        <v>70</v>
      </c>
      <c r="K12" s="59">
        <f t="shared" si="4"/>
        <v>70</v>
      </c>
      <c r="L12" s="59">
        <f t="shared" si="4"/>
        <v>70</v>
      </c>
      <c r="M12" s="59">
        <f t="shared" si="4"/>
        <v>70</v>
      </c>
      <c r="N12" s="59">
        <f t="shared" si="4"/>
        <v>70</v>
      </c>
      <c r="O12" s="59">
        <f t="shared" si="4"/>
        <v>70</v>
      </c>
      <c r="P12" s="59">
        <f t="shared" si="4"/>
        <v>70</v>
      </c>
      <c r="Q12" s="59">
        <f t="shared" si="4"/>
        <v>70</v>
      </c>
      <c r="R12" s="59">
        <f t="shared" si="4"/>
        <v>70</v>
      </c>
      <c r="S12" s="59">
        <f t="shared" si="4"/>
        <v>70</v>
      </c>
      <c r="T12" s="59">
        <f t="shared" si="4"/>
        <v>70</v>
      </c>
      <c r="U12" s="59">
        <f t="shared" si="4"/>
        <v>70</v>
      </c>
      <c r="V12" s="59">
        <f t="shared" si="4"/>
        <v>70</v>
      </c>
      <c r="W12" s="59">
        <f t="shared" si="4"/>
        <v>70</v>
      </c>
      <c r="X12" s="59">
        <f t="shared" si="4"/>
        <v>70</v>
      </c>
      <c r="Y12" s="59">
        <f t="shared" si="4"/>
        <v>70</v>
      </c>
      <c r="Z12" s="59">
        <f t="shared" si="4"/>
        <v>70</v>
      </c>
      <c r="AA12" s="59">
        <f t="shared" si="4"/>
        <v>70</v>
      </c>
      <c r="AB12" s="59">
        <f t="shared" si="4"/>
        <v>70</v>
      </c>
      <c r="AC12" s="59">
        <f t="shared" si="4"/>
        <v>70</v>
      </c>
      <c r="AD12" s="59">
        <f t="shared" si="4"/>
        <v>70</v>
      </c>
      <c r="AE12" s="59">
        <f t="shared" si="4"/>
        <v>70</v>
      </c>
      <c r="AF12" s="59">
        <f t="shared" si="4"/>
        <v>70</v>
      </c>
      <c r="AG12" s="59">
        <f t="shared" si="4"/>
        <v>70</v>
      </c>
      <c r="AH12" s="59">
        <f t="shared" si="4"/>
        <v>70</v>
      </c>
      <c r="AI12" s="59">
        <f t="shared" si="4"/>
        <v>70</v>
      </c>
      <c r="AJ12" s="50">
        <f t="shared" si="4"/>
        <v>70</v>
      </c>
      <c r="AK12" s="59">
        <f t="shared" si="4"/>
        <v>70</v>
      </c>
      <c r="AL12" s="59">
        <f t="shared" si="4"/>
        <v>70</v>
      </c>
      <c r="AM12" s="59">
        <f t="shared" si="4"/>
        <v>70</v>
      </c>
      <c r="AN12" s="59">
        <f t="shared" si="4"/>
        <v>70</v>
      </c>
      <c r="AO12" s="59">
        <f t="shared" si="4"/>
        <v>70</v>
      </c>
      <c r="AP12" s="59">
        <f t="shared" si="4"/>
        <v>70</v>
      </c>
      <c r="AQ12" s="59">
        <f t="shared" si="4"/>
        <v>70</v>
      </c>
      <c r="AR12" s="59">
        <f t="shared" si="4"/>
        <v>70</v>
      </c>
      <c r="AS12" s="59">
        <f t="shared" si="4"/>
        <v>70</v>
      </c>
      <c r="AT12" s="59">
        <f t="shared" si="4"/>
        <v>70</v>
      </c>
      <c r="AU12" s="59">
        <f t="shared" si="4"/>
        <v>70</v>
      </c>
      <c r="AV12" s="59">
        <f t="shared" si="4"/>
        <v>70</v>
      </c>
      <c r="AW12" s="59">
        <f t="shared" si="4"/>
        <v>70</v>
      </c>
      <c r="AX12" s="59">
        <f t="shared" si="4"/>
        <v>70</v>
      </c>
      <c r="AY12" s="59">
        <f t="shared" si="4"/>
        <v>70</v>
      </c>
      <c r="AZ12" s="59">
        <f t="shared" si="4"/>
        <v>70</v>
      </c>
      <c r="BA12" s="59">
        <f t="shared" si="4"/>
        <v>70</v>
      </c>
      <c r="BB12" s="59">
        <f t="shared" si="4"/>
        <v>70</v>
      </c>
      <c r="BC12" s="59">
        <f t="shared" si="4"/>
        <v>70</v>
      </c>
      <c r="BD12" s="59">
        <f t="shared" si="4"/>
        <v>70</v>
      </c>
      <c r="BE12" s="59">
        <f t="shared" si="4"/>
        <v>70</v>
      </c>
      <c r="BF12" s="59">
        <f t="shared" si="4"/>
        <v>70</v>
      </c>
      <c r="BG12" s="59">
        <f t="shared" si="4"/>
        <v>70</v>
      </c>
      <c r="BH12" s="59">
        <f t="shared" si="4"/>
        <v>70</v>
      </c>
      <c r="BI12" s="59">
        <f t="shared" si="4"/>
        <v>70</v>
      </c>
      <c r="BJ12" s="59">
        <f t="shared" si="4"/>
        <v>70</v>
      </c>
      <c r="BK12" s="59">
        <f t="shared" si="4"/>
        <v>70</v>
      </c>
      <c r="BL12" s="59">
        <f t="shared" si="4"/>
        <v>70</v>
      </c>
      <c r="BM12" s="59">
        <f t="shared" si="4"/>
        <v>70</v>
      </c>
      <c r="BN12" s="59">
        <f t="shared" si="4"/>
        <v>70</v>
      </c>
      <c r="BO12" s="59">
        <f t="shared" si="4"/>
        <v>70</v>
      </c>
      <c r="BP12" s="59">
        <f t="shared" si="4"/>
        <v>70</v>
      </c>
      <c r="BQ12" s="59">
        <f t="shared" si="4"/>
        <v>70</v>
      </c>
      <c r="BR12" s="59">
        <f t="shared" si="4"/>
        <v>70</v>
      </c>
      <c r="BS12" s="59">
        <f t="shared" si="4"/>
        <v>70</v>
      </c>
      <c r="BT12" s="59">
        <f t="shared" ref="BT12:CR12" si="5">$F$3*70</f>
        <v>70</v>
      </c>
      <c r="BU12" s="59">
        <f t="shared" si="5"/>
        <v>70</v>
      </c>
      <c r="BV12" s="59">
        <f t="shared" si="5"/>
        <v>70</v>
      </c>
      <c r="BW12" s="59">
        <f t="shared" si="5"/>
        <v>70</v>
      </c>
      <c r="BX12" s="59">
        <f t="shared" si="5"/>
        <v>70</v>
      </c>
      <c r="BY12" s="59">
        <f t="shared" si="5"/>
        <v>70</v>
      </c>
      <c r="BZ12" s="59">
        <f t="shared" si="5"/>
        <v>70</v>
      </c>
      <c r="CA12" s="59">
        <f t="shared" si="5"/>
        <v>70</v>
      </c>
      <c r="CB12" s="59">
        <f t="shared" si="5"/>
        <v>70</v>
      </c>
      <c r="CC12" s="59">
        <f t="shared" si="5"/>
        <v>70</v>
      </c>
      <c r="CD12" s="59">
        <f t="shared" si="5"/>
        <v>70</v>
      </c>
      <c r="CE12" s="59">
        <f t="shared" si="5"/>
        <v>70</v>
      </c>
      <c r="CF12" s="59">
        <f t="shared" si="5"/>
        <v>70</v>
      </c>
      <c r="CG12" s="59">
        <f t="shared" si="5"/>
        <v>70</v>
      </c>
      <c r="CH12" s="59">
        <f t="shared" si="5"/>
        <v>70</v>
      </c>
      <c r="CI12" s="59">
        <f t="shared" si="5"/>
        <v>70</v>
      </c>
      <c r="CJ12" s="59">
        <f t="shared" si="5"/>
        <v>70</v>
      </c>
      <c r="CK12" s="59">
        <f t="shared" si="5"/>
        <v>70</v>
      </c>
      <c r="CL12" s="59">
        <f t="shared" si="5"/>
        <v>70</v>
      </c>
      <c r="CM12" s="59">
        <f t="shared" si="5"/>
        <v>70</v>
      </c>
      <c r="CN12" s="59">
        <f t="shared" si="5"/>
        <v>70</v>
      </c>
      <c r="CO12" s="59">
        <f t="shared" si="5"/>
        <v>70</v>
      </c>
      <c r="CP12" s="59">
        <f t="shared" si="5"/>
        <v>70</v>
      </c>
      <c r="CQ12" s="59">
        <f t="shared" si="5"/>
        <v>70</v>
      </c>
      <c r="CR12" s="59">
        <f t="shared" si="5"/>
        <v>70</v>
      </c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</row>
    <row r="13" spans="1:121" ht="16.5" x14ac:dyDescent="0.25">
      <c r="D13" s="46" t="s">
        <v>92</v>
      </c>
      <c r="E13" t="s">
        <v>93</v>
      </c>
      <c r="F13" s="61" t="s">
        <v>94</v>
      </c>
      <c r="G13" s="59">
        <f t="shared" ref="G13:BR13" si="6">IF(G2&gt;30,10*$F$3,$F$3*(10/2+10/30*G2/2))</f>
        <v>5.166666666666667</v>
      </c>
      <c r="H13" s="59">
        <f t="shared" si="6"/>
        <v>5.333333333333333</v>
      </c>
      <c r="I13" s="59">
        <f t="shared" si="6"/>
        <v>5.5</v>
      </c>
      <c r="J13" s="59">
        <f t="shared" si="6"/>
        <v>5.666666666666667</v>
      </c>
      <c r="K13" s="59">
        <f t="shared" si="6"/>
        <v>5.833333333333333</v>
      </c>
      <c r="L13" s="59">
        <f t="shared" si="6"/>
        <v>6</v>
      </c>
      <c r="M13" s="59">
        <f t="shared" si="6"/>
        <v>6.1666666666666661</v>
      </c>
      <c r="N13" s="59">
        <f t="shared" si="6"/>
        <v>6.333333333333333</v>
      </c>
      <c r="O13" s="59">
        <f t="shared" si="6"/>
        <v>6.5</v>
      </c>
      <c r="P13" s="59">
        <f t="shared" si="6"/>
        <v>6.6666666666666661</v>
      </c>
      <c r="Q13" s="59">
        <f t="shared" si="6"/>
        <v>6.833333333333333</v>
      </c>
      <c r="R13" s="59">
        <f t="shared" si="6"/>
        <v>7</v>
      </c>
      <c r="S13" s="59">
        <f t="shared" si="6"/>
        <v>7.1666666666666661</v>
      </c>
      <c r="T13" s="59">
        <f t="shared" si="6"/>
        <v>7.333333333333333</v>
      </c>
      <c r="U13" s="59">
        <f t="shared" si="6"/>
        <v>7.5</v>
      </c>
      <c r="V13" s="59">
        <f t="shared" si="6"/>
        <v>7.6666666666666661</v>
      </c>
      <c r="W13" s="59">
        <f t="shared" si="6"/>
        <v>7.833333333333333</v>
      </c>
      <c r="X13" s="59">
        <f t="shared" si="6"/>
        <v>8</v>
      </c>
      <c r="Y13" s="59">
        <f t="shared" si="6"/>
        <v>8.1666666666666661</v>
      </c>
      <c r="Z13" s="59">
        <f t="shared" si="6"/>
        <v>8.3333333333333321</v>
      </c>
      <c r="AA13" s="59">
        <f t="shared" si="6"/>
        <v>8.5</v>
      </c>
      <c r="AB13" s="59">
        <f t="shared" si="6"/>
        <v>8.6666666666666661</v>
      </c>
      <c r="AC13" s="59">
        <f t="shared" si="6"/>
        <v>8.8333333333333321</v>
      </c>
      <c r="AD13" s="59">
        <f t="shared" si="6"/>
        <v>9</v>
      </c>
      <c r="AE13" s="59">
        <f t="shared" si="6"/>
        <v>9.1666666666666661</v>
      </c>
      <c r="AF13" s="59">
        <f t="shared" si="6"/>
        <v>9.3333333333333321</v>
      </c>
      <c r="AG13" s="59">
        <f t="shared" si="6"/>
        <v>9.5</v>
      </c>
      <c r="AH13" s="59">
        <f t="shared" si="6"/>
        <v>9.6666666666666661</v>
      </c>
      <c r="AI13" s="59">
        <f t="shared" si="6"/>
        <v>9.8333333333333321</v>
      </c>
      <c r="AJ13" s="50">
        <f t="shared" si="6"/>
        <v>10</v>
      </c>
      <c r="AK13" s="59">
        <f t="shared" si="6"/>
        <v>10</v>
      </c>
      <c r="AL13" s="59">
        <f t="shared" si="6"/>
        <v>10</v>
      </c>
      <c r="AM13" s="59">
        <f t="shared" si="6"/>
        <v>10</v>
      </c>
      <c r="AN13" s="59">
        <f t="shared" si="6"/>
        <v>10</v>
      </c>
      <c r="AO13" s="59">
        <f t="shared" si="6"/>
        <v>10</v>
      </c>
      <c r="AP13" s="59">
        <f t="shared" si="6"/>
        <v>10</v>
      </c>
      <c r="AQ13" s="59">
        <f t="shared" si="6"/>
        <v>10</v>
      </c>
      <c r="AR13" s="59">
        <f t="shared" si="6"/>
        <v>10</v>
      </c>
      <c r="AS13" s="59">
        <f t="shared" si="6"/>
        <v>10</v>
      </c>
      <c r="AT13" s="59">
        <f t="shared" si="6"/>
        <v>10</v>
      </c>
      <c r="AU13" s="59">
        <f t="shared" si="6"/>
        <v>10</v>
      </c>
      <c r="AV13" s="59">
        <f t="shared" si="6"/>
        <v>10</v>
      </c>
      <c r="AW13" s="59">
        <f t="shared" si="6"/>
        <v>10</v>
      </c>
      <c r="AX13" s="59">
        <f t="shared" si="6"/>
        <v>10</v>
      </c>
      <c r="AY13" s="59">
        <f t="shared" si="6"/>
        <v>10</v>
      </c>
      <c r="AZ13" s="59">
        <f t="shared" si="6"/>
        <v>10</v>
      </c>
      <c r="BA13" s="59">
        <f t="shared" si="6"/>
        <v>10</v>
      </c>
      <c r="BB13" s="59">
        <f t="shared" si="6"/>
        <v>10</v>
      </c>
      <c r="BC13" s="59">
        <f t="shared" si="6"/>
        <v>10</v>
      </c>
      <c r="BD13" s="59">
        <f t="shared" si="6"/>
        <v>10</v>
      </c>
      <c r="BE13" s="59">
        <f t="shared" si="6"/>
        <v>10</v>
      </c>
      <c r="BF13" s="59">
        <f t="shared" si="6"/>
        <v>10</v>
      </c>
      <c r="BG13" s="59">
        <f t="shared" si="6"/>
        <v>10</v>
      </c>
      <c r="BH13" s="59">
        <f t="shared" si="6"/>
        <v>10</v>
      </c>
      <c r="BI13" s="59">
        <f t="shared" si="6"/>
        <v>10</v>
      </c>
      <c r="BJ13" s="59">
        <f t="shared" si="6"/>
        <v>10</v>
      </c>
      <c r="BK13" s="59">
        <f t="shared" si="6"/>
        <v>10</v>
      </c>
      <c r="BL13" s="59">
        <f t="shared" si="6"/>
        <v>10</v>
      </c>
      <c r="BM13" s="59">
        <f t="shared" si="6"/>
        <v>10</v>
      </c>
      <c r="BN13" s="59">
        <f t="shared" si="6"/>
        <v>10</v>
      </c>
      <c r="BO13" s="59">
        <f t="shared" si="6"/>
        <v>10</v>
      </c>
      <c r="BP13" s="59">
        <f t="shared" si="6"/>
        <v>10</v>
      </c>
      <c r="BQ13" s="59">
        <f t="shared" si="6"/>
        <v>10</v>
      </c>
      <c r="BR13" s="59">
        <f t="shared" si="6"/>
        <v>10</v>
      </c>
      <c r="BS13" s="59">
        <f t="shared" ref="BS13:CR13" si="7">IF(BS2&gt;30,10*$F$3,$F$3*(10/2+10/30*BS2/2))</f>
        <v>10</v>
      </c>
      <c r="BT13" s="59">
        <f t="shared" si="7"/>
        <v>10</v>
      </c>
      <c r="BU13" s="59">
        <f t="shared" si="7"/>
        <v>10</v>
      </c>
      <c r="BV13" s="59">
        <f t="shared" si="7"/>
        <v>10</v>
      </c>
      <c r="BW13" s="59">
        <f t="shared" si="7"/>
        <v>10</v>
      </c>
      <c r="BX13" s="59">
        <f t="shared" si="7"/>
        <v>10</v>
      </c>
      <c r="BY13" s="59">
        <f t="shared" si="7"/>
        <v>10</v>
      </c>
      <c r="BZ13" s="59">
        <f t="shared" si="7"/>
        <v>10</v>
      </c>
      <c r="CA13" s="59">
        <f t="shared" si="7"/>
        <v>10</v>
      </c>
      <c r="CB13" s="59">
        <f t="shared" si="7"/>
        <v>10</v>
      </c>
      <c r="CC13" s="59">
        <f t="shared" si="7"/>
        <v>10</v>
      </c>
      <c r="CD13" s="59">
        <f t="shared" si="7"/>
        <v>10</v>
      </c>
      <c r="CE13" s="59">
        <f t="shared" si="7"/>
        <v>10</v>
      </c>
      <c r="CF13" s="59">
        <f t="shared" si="7"/>
        <v>10</v>
      </c>
      <c r="CG13" s="59">
        <f t="shared" si="7"/>
        <v>10</v>
      </c>
      <c r="CH13" s="59">
        <f t="shared" si="7"/>
        <v>10</v>
      </c>
      <c r="CI13" s="59">
        <f t="shared" si="7"/>
        <v>10</v>
      </c>
      <c r="CJ13" s="59">
        <f t="shared" si="7"/>
        <v>10</v>
      </c>
      <c r="CK13" s="59">
        <f t="shared" si="7"/>
        <v>10</v>
      </c>
      <c r="CL13" s="59">
        <f t="shared" si="7"/>
        <v>10</v>
      </c>
      <c r="CM13" s="59">
        <f t="shared" si="7"/>
        <v>10</v>
      </c>
      <c r="CN13" s="59">
        <f t="shared" si="7"/>
        <v>10</v>
      </c>
      <c r="CO13" s="59">
        <f t="shared" si="7"/>
        <v>10</v>
      </c>
      <c r="CP13" s="59">
        <f t="shared" si="7"/>
        <v>10</v>
      </c>
      <c r="CQ13" s="59">
        <f t="shared" si="7"/>
        <v>10</v>
      </c>
      <c r="CR13" s="59">
        <f t="shared" si="7"/>
        <v>10</v>
      </c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</row>
    <row r="14" spans="1:121" x14ac:dyDescent="0.25">
      <c r="D14" t="s">
        <v>95</v>
      </c>
      <c r="E14" t="s">
        <v>96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0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0</v>
      </c>
      <c r="CF14" s="59">
        <v>0</v>
      </c>
      <c r="CG14" s="59">
        <v>0</v>
      </c>
      <c r="CH14" s="59">
        <v>0</v>
      </c>
      <c r="CI14" s="59">
        <v>0</v>
      </c>
      <c r="CJ14" s="59">
        <v>0</v>
      </c>
      <c r="CK14" s="59">
        <v>0</v>
      </c>
      <c r="CL14" s="59">
        <v>0</v>
      </c>
      <c r="CM14" s="59">
        <v>0</v>
      </c>
      <c r="CN14" s="59">
        <v>0</v>
      </c>
      <c r="CO14" s="59">
        <v>0</v>
      </c>
      <c r="CP14" s="59">
        <v>0</v>
      </c>
      <c r="CQ14" s="59">
        <v>0</v>
      </c>
      <c r="CR14" s="59">
        <v>0</v>
      </c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</row>
    <row r="15" spans="1:121" x14ac:dyDescent="0.25">
      <c r="D15" t="s">
        <v>97</v>
      </c>
      <c r="E15" t="s">
        <v>98</v>
      </c>
      <c r="F15" s="59"/>
      <c r="G15" s="59">
        <f t="shared" ref="G15:BR15" si="8">((G10+G11)*0.475+G12+G13+G14)*44/12</f>
        <v>277.84078969027456</v>
      </c>
      <c r="H15" s="59">
        <f t="shared" si="8"/>
        <v>281.32139513984697</v>
      </c>
      <c r="I15" s="59">
        <f t="shared" si="8"/>
        <v>285.45509149004823</v>
      </c>
      <c r="J15" s="59">
        <f t="shared" si="8"/>
        <v>290.21568719047502</v>
      </c>
      <c r="K15" s="59">
        <f t="shared" si="8"/>
        <v>295.57517015157094</v>
      </c>
      <c r="L15" s="59">
        <f t="shared" si="8"/>
        <v>301.50591929125829</v>
      </c>
      <c r="M15" s="59">
        <f t="shared" si="8"/>
        <v>307.98107599632101</v>
      </c>
      <c r="N15" s="59">
        <f t="shared" si="8"/>
        <v>314.97457957251987</v>
      </c>
      <c r="O15" s="59">
        <f t="shared" si="8"/>
        <v>322.46112760657621</v>
      </c>
      <c r="P15" s="59">
        <f t="shared" si="8"/>
        <v>330.41612301013362</v>
      </c>
      <c r="Q15" s="59">
        <f t="shared" si="8"/>
        <v>338.81562392070578</v>
      </c>
      <c r="R15" s="59">
        <f t="shared" si="8"/>
        <v>347.63630022001684</v>
      </c>
      <c r="S15" s="59">
        <f t="shared" si="8"/>
        <v>356.85539682327948</v>
      </c>
      <c r="T15" s="59">
        <f t="shared" si="8"/>
        <v>366.45070291260305</v>
      </c>
      <c r="U15" s="59">
        <f t="shared" si="8"/>
        <v>376.40052612923108</v>
      </c>
      <c r="V15" s="59">
        <f t="shared" si="8"/>
        <v>386.68367082836465</v>
      </c>
      <c r="W15" s="59">
        <f t="shared" si="8"/>
        <v>397.27941964686778</v>
      </c>
      <c r="X15" s="59">
        <f t="shared" si="8"/>
        <v>408.16751777660335</v>
      </c>
      <c r="Y15" s="59">
        <f t="shared" si="8"/>
        <v>419.32815945737599</v>
      </c>
      <c r="Z15" s="59">
        <f t="shared" si="8"/>
        <v>430.74197630150042</v>
      </c>
      <c r="AA15" s="59">
        <f t="shared" si="8"/>
        <v>451.73719620976448</v>
      </c>
      <c r="AB15" s="59">
        <f t="shared" si="8"/>
        <v>397.11853894553605</v>
      </c>
      <c r="AC15" s="59">
        <f t="shared" si="8"/>
        <v>419.53957717291979</v>
      </c>
      <c r="AD15" s="59">
        <f t="shared" si="8"/>
        <v>441.87231696414273</v>
      </c>
      <c r="AE15" s="59">
        <f t="shared" si="8"/>
        <v>464.13115945080409</v>
      </c>
      <c r="AF15" s="59">
        <f t="shared" si="8"/>
        <v>486.32661076701675</v>
      </c>
      <c r="AG15" s="59">
        <f t="shared" si="8"/>
        <v>508.46666025537797</v>
      </c>
      <c r="AH15" s="59">
        <f t="shared" si="8"/>
        <v>471.21189306436082</v>
      </c>
      <c r="AI15" s="59">
        <f t="shared" si="8"/>
        <v>494.74720979734565</v>
      </c>
      <c r="AJ15" s="50">
        <f t="shared" si="8"/>
        <v>518.22226349698326</v>
      </c>
      <c r="AK15" s="59">
        <f t="shared" si="8"/>
        <v>541.03293199402196</v>
      </c>
      <c r="AL15" s="59">
        <f t="shared" si="8"/>
        <v>563.79592144319679</v>
      </c>
      <c r="AM15" s="59">
        <f t="shared" si="8"/>
        <v>586.5158075306997</v>
      </c>
      <c r="AN15" s="59">
        <f t="shared" si="8"/>
        <v>609.19639862488373</v>
      </c>
      <c r="AO15" s="59">
        <f t="shared" si="8"/>
        <v>546.03919685883477</v>
      </c>
      <c r="AP15" s="59">
        <f t="shared" si="8"/>
        <v>568.83818105571152</v>
      </c>
      <c r="AQ15" s="59">
        <f t="shared" si="8"/>
        <v>591.59479499417444</v>
      </c>
      <c r="AR15" s="59">
        <f t="shared" si="8"/>
        <v>614.31272439006636</v>
      </c>
      <c r="AS15" s="59">
        <f t="shared" si="8"/>
        <v>636.99509063217306</v>
      </c>
      <c r="AT15" s="59">
        <f t="shared" si="8"/>
        <v>659.64456951496788</v>
      </c>
      <c r="AU15" s="59">
        <f t="shared" si="8"/>
        <v>682.26347904183365</v>
      </c>
      <c r="AV15" s="59">
        <f t="shared" si="8"/>
        <v>704.85384572230794</v>
      </c>
      <c r="AW15" s="59">
        <f t="shared" si="8"/>
        <v>628.24564874365672</v>
      </c>
      <c r="AX15" s="59">
        <f t="shared" si="8"/>
        <v>649.82304466411688</v>
      </c>
      <c r="AY15" s="59">
        <f t="shared" si="8"/>
        <v>671.37185518232775</v>
      </c>
      <c r="AZ15" s="59">
        <f t="shared" si="8"/>
        <v>692.8939378276599</v>
      </c>
      <c r="BA15" s="59">
        <f t="shared" si="8"/>
        <v>714.39093378747555</v>
      </c>
      <c r="BB15" s="59">
        <f t="shared" si="8"/>
        <v>735.86430308921524</v>
      </c>
      <c r="BC15" s="59">
        <f t="shared" si="8"/>
        <v>757.3153525972175</v>
      </c>
      <c r="BD15" s="59">
        <f t="shared" si="8"/>
        <v>778.74525856260789</v>
      </c>
      <c r="BE15" s="59">
        <f t="shared" si="8"/>
        <v>800.15508498438123</v>
      </c>
      <c r="BF15" s="59">
        <f t="shared" si="8"/>
        <v>821.54579870731902</v>
      </c>
      <c r="BG15" s="59">
        <f t="shared" si="8"/>
        <v>740.94344498588941</v>
      </c>
      <c r="BH15" s="59">
        <f t="shared" si="8"/>
        <v>760.48676272652574</v>
      </c>
      <c r="BI15" s="59">
        <f t="shared" si="8"/>
        <v>780.0126611763252</v>
      </c>
      <c r="BJ15" s="59">
        <f t="shared" si="8"/>
        <v>799.52193708122002</v>
      </c>
      <c r="BK15" s="59">
        <f t="shared" si="8"/>
        <v>819.0153208045175</v>
      </c>
      <c r="BL15" s="59">
        <f t="shared" si="8"/>
        <v>838.49348416432042</v>
      </c>
      <c r="BM15" s="59">
        <f t="shared" si="8"/>
        <v>857.9570470930754</v>
      </c>
      <c r="BN15" s="59">
        <f t="shared" si="8"/>
        <v>877.40658333156489</v>
      </c>
      <c r="BO15" s="59">
        <f t="shared" si="8"/>
        <v>896.84262532545711</v>
      </c>
      <c r="BP15" s="59">
        <f t="shared" si="8"/>
        <v>916.26566845868126</v>
      </c>
      <c r="BQ15" s="59">
        <f t="shared" si="8"/>
        <v>848.60621094011719</v>
      </c>
      <c r="BR15" s="59">
        <f t="shared" si="8"/>
        <v>865.53642616312834</v>
      </c>
      <c r="BS15" s="59">
        <f t="shared" ref="BS15:CQ15" si="9">((BS10+BS11)*0.475+BS12+BS13+BS14)*44/12</f>
        <v>882.45618261378377</v>
      </c>
      <c r="BT15" s="59">
        <f t="shared" si="9"/>
        <v>899.36582277148466</v>
      </c>
      <c r="BU15" s="59">
        <f t="shared" si="9"/>
        <v>916.26566845868126</v>
      </c>
      <c r="BV15" s="59">
        <f t="shared" si="9"/>
        <v>933.15602262489972</v>
      </c>
      <c r="BW15" s="59">
        <f t="shared" si="9"/>
        <v>950.03717093272041</v>
      </c>
      <c r="BX15" s="59">
        <f t="shared" si="9"/>
        <v>966.90938317231428</v>
      </c>
      <c r="BY15" s="59">
        <f t="shared" si="9"/>
        <v>983.77291452698785</v>
      </c>
      <c r="BZ15" s="59">
        <f t="shared" si="9"/>
        <v>1000.6280067087569</v>
      </c>
      <c r="CA15" s="59">
        <f t="shared" si="9"/>
        <v>939.42452361053313</v>
      </c>
      <c r="CB15" s="59">
        <f t="shared" si="9"/>
        <v>953.75233382608849</v>
      </c>
      <c r="CC15" s="59">
        <f t="shared" si="9"/>
        <v>968.07374632250264</v>
      </c>
      <c r="CD15" s="59">
        <f t="shared" si="9"/>
        <v>982.38891593934432</v>
      </c>
      <c r="CE15" s="59">
        <f t="shared" si="9"/>
        <v>996.69799056221029</v>
      </c>
      <c r="CF15" s="59">
        <f t="shared" si="9"/>
        <v>1011.0011115730748</v>
      </c>
      <c r="CG15" s="59">
        <f t="shared" si="9"/>
        <v>1025.2984142628961</v>
      </c>
      <c r="CH15" s="59">
        <f t="shared" si="9"/>
        <v>1039.5900282103337</v>
      </c>
      <c r="CI15" s="59">
        <f t="shared" si="9"/>
        <v>1051.7727622976956</v>
      </c>
      <c r="CJ15" s="59">
        <f t="shared" si="9"/>
        <v>1063.9515241823656</v>
      </c>
      <c r="CK15" s="59">
        <f t="shared" si="9"/>
        <v>1076.126385447699</v>
      </c>
      <c r="CL15" s="59">
        <f t="shared" si="9"/>
        <v>1088.2974152702884</v>
      </c>
      <c r="CM15" s="59">
        <f t="shared" si="9"/>
        <v>1100.4646805372581</v>
      </c>
      <c r="CN15" s="59">
        <f t="shared" si="9"/>
        <v>1112.628245956126</v>
      </c>
      <c r="CO15" s="59">
        <f t="shared" si="9"/>
        <v>1124.7881741578051</v>
      </c>
      <c r="CP15" s="59">
        <f t="shared" si="9"/>
        <v>1136.9445257932741</v>
      </c>
      <c r="CQ15" s="59">
        <f t="shared" si="9"/>
        <v>1149.0973596243891</v>
      </c>
      <c r="CR15" s="59">
        <f>((CR10+CR11)*0.475+CR12+CR13+CR14)*44/12</f>
        <v>1161.2467326092719</v>
      </c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</row>
    <row r="16" spans="1:121" x14ac:dyDescent="0.25">
      <c r="E16" s="62" t="s">
        <v>99</v>
      </c>
      <c r="F16" s="63"/>
      <c r="G16" s="63">
        <f>AJ15-AJ74</f>
        <v>190.38625350300225</v>
      </c>
      <c r="H16" s="6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</row>
    <row r="17" spans="4:16384" ht="15.75" thickBot="1" x14ac:dyDescent="0.3">
      <c r="E17" s="62" t="s">
        <v>100</v>
      </c>
      <c r="F17" s="63"/>
      <c r="G17" s="63">
        <f>1/$F$2*SUM(G15:GZ15)-1/$F$62*SUM(G74:GZ74)</f>
        <v>359.15099978295689</v>
      </c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</row>
    <row r="18" spans="4:16384" s="67" customFormat="1" ht="15.75" thickBot="1" x14ac:dyDescent="0.3">
      <c r="E18" s="68" t="s">
        <v>73</v>
      </c>
      <c r="F18" s="69"/>
      <c r="G18" s="69">
        <f>MIN(G16:G17)</f>
        <v>190.38625350300225</v>
      </c>
      <c r="H18" s="70" t="s">
        <v>158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7" customFormat="1" x14ac:dyDescent="0.25">
      <c r="E19" s="67" t="s">
        <v>101</v>
      </c>
      <c r="F19" s="73"/>
      <c r="G19" s="73">
        <f t="shared" ref="G19:AL19" si="10">G15-G74</f>
        <v>0.93887346798777571</v>
      </c>
      <c r="H19" s="73">
        <f t="shared" si="10"/>
        <v>2.5842895290331285</v>
      </c>
      <c r="I19" s="73">
        <f t="shared" si="10"/>
        <v>4.9043459085340828</v>
      </c>
      <c r="J19" s="73">
        <f t="shared" si="10"/>
        <v>7.8645852008086763</v>
      </c>
      <c r="K19" s="73">
        <f t="shared" si="10"/>
        <v>11.433248959715627</v>
      </c>
      <c r="L19" s="73">
        <f t="shared" si="10"/>
        <v>15.580579024966198</v>
      </c>
      <c r="M19" s="73">
        <f t="shared" si="10"/>
        <v>20.278339091653265</v>
      </c>
      <c r="N19" s="73">
        <f t="shared" si="10"/>
        <v>25.499508848883579</v>
      </c>
      <c r="O19" s="73">
        <f t="shared" si="10"/>
        <v>31.218080552930132</v>
      </c>
      <c r="P19" s="73">
        <f t="shared" si="10"/>
        <v>37.408917720266459</v>
      </c>
      <c r="Q19" s="73">
        <f t="shared" si="10"/>
        <v>44.04765321494159</v>
      </c>
      <c r="R19" s="73">
        <f t="shared" si="10"/>
        <v>51.11061340262421</v>
      </c>
      <c r="S19" s="73">
        <f t="shared" si="10"/>
        <v>58.574760199936748</v>
      </c>
      <c r="T19" s="73">
        <f t="shared" si="10"/>
        <v>66.417645801895333</v>
      </c>
      <c r="U19" s="73">
        <f t="shared" si="10"/>
        <v>74.61737663635023</v>
      </c>
      <c r="V19" s="73">
        <f t="shared" si="10"/>
        <v>83.152584191371091</v>
      </c>
      <c r="W19" s="73">
        <f t="shared" si="10"/>
        <v>92.002401066392281</v>
      </c>
      <c r="X19" s="73">
        <f t="shared" si="10"/>
        <v>101.14644106445309</v>
      </c>
      <c r="Y19" s="73">
        <f t="shared" si="10"/>
        <v>110.56478245981532</v>
      </c>
      <c r="Z19" s="73">
        <f t="shared" si="10"/>
        <v>120.23795379559272</v>
      </c>
      <c r="AA19" s="73">
        <f t="shared" si="10"/>
        <v>139.49409079252462</v>
      </c>
      <c r="AB19" s="73">
        <f t="shared" si="10"/>
        <v>83.137830309048809</v>
      </c>
      <c r="AC19" s="73">
        <f t="shared" si="10"/>
        <v>103.82267006717956</v>
      </c>
      <c r="AD19" s="73">
        <f t="shared" si="10"/>
        <v>124.42054808227658</v>
      </c>
      <c r="AE19" s="73">
        <f t="shared" si="10"/>
        <v>144.94580342134282</v>
      </c>
      <c r="AF19" s="73">
        <f t="shared" si="10"/>
        <v>165.40888540010673</v>
      </c>
      <c r="AG19" s="73">
        <f t="shared" si="10"/>
        <v>185.81773116094138</v>
      </c>
      <c r="AH19" s="73">
        <f t="shared" si="10"/>
        <v>146.8328777378639</v>
      </c>
      <c r="AI19" s="73">
        <f t="shared" si="10"/>
        <v>168.63918125136922</v>
      </c>
      <c r="AJ19" s="74">
        <f t="shared" si="10"/>
        <v>190.38625350300225</v>
      </c>
      <c r="AK19" s="73">
        <f t="shared" si="10"/>
        <v>212.08104509893849</v>
      </c>
      <c r="AL19" s="73">
        <f t="shared" si="10"/>
        <v>233.72911536080125</v>
      </c>
      <c r="AM19" s="73">
        <f t="shared" ref="AM19:BR19" si="11">AM15-AM74</f>
        <v>255.33500661221927</v>
      </c>
      <c r="AN19" s="73">
        <f t="shared" si="11"/>
        <v>276.90249599585707</v>
      </c>
      <c r="AO19" s="73">
        <f t="shared" si="11"/>
        <v>212.63305636034335</v>
      </c>
      <c r="AP19" s="73">
        <f t="shared" si="11"/>
        <v>234.32063901295561</v>
      </c>
      <c r="AQ19" s="73">
        <f t="shared" si="11"/>
        <v>255.96666183211727</v>
      </c>
      <c r="AR19" s="73">
        <f t="shared" si="11"/>
        <v>277.57478611314372</v>
      </c>
      <c r="AS19" s="73">
        <f t="shared" si="11"/>
        <v>299.14811018278056</v>
      </c>
      <c r="AT19" s="73">
        <f t="shared" si="11"/>
        <v>320.6892880235086</v>
      </c>
      <c r="AU19" s="73">
        <f t="shared" si="11"/>
        <v>342.20061697947489</v>
      </c>
      <c r="AV19" s="73">
        <f t="shared" si="11"/>
        <v>363.68410396620692</v>
      </c>
      <c r="AW19" s="73">
        <f t="shared" si="11"/>
        <v>285.96970956322565</v>
      </c>
      <c r="AX19" s="73">
        <f t="shared" si="11"/>
        <v>306.44157263587994</v>
      </c>
      <c r="AY19" s="73">
        <f t="shared" si="11"/>
        <v>326.88549804004435</v>
      </c>
      <c r="AZ19" s="73">
        <f t="shared" si="11"/>
        <v>347.30332725363081</v>
      </c>
      <c r="BA19" s="73">
        <f t="shared" si="11"/>
        <v>367.69668615029076</v>
      </c>
      <c r="BB19" s="73">
        <f t="shared" si="11"/>
        <v>388.06702013262986</v>
      </c>
      <c r="BC19" s="73">
        <f t="shared" si="11"/>
        <v>408.41562208434362</v>
      </c>
      <c r="BD19" s="73">
        <f t="shared" si="11"/>
        <v>428.74365487917368</v>
      </c>
      <c r="BE19" s="73">
        <f t="shared" si="11"/>
        <v>449.05216970442291</v>
      </c>
      <c r="BF19" s="73">
        <f t="shared" si="11"/>
        <v>469.34212112433687</v>
      </c>
      <c r="BG19" s="73">
        <f t="shared" si="11"/>
        <v>387.63954261219914</v>
      </c>
      <c r="BH19" s="73">
        <f t="shared" si="11"/>
        <v>406.08316176327253</v>
      </c>
      <c r="BI19" s="73">
        <f t="shared" si="11"/>
        <v>424.5098769563964</v>
      </c>
      <c r="BJ19" s="73">
        <f t="shared" si="11"/>
        <v>442.92047448708246</v>
      </c>
      <c r="BK19" s="73">
        <f t="shared" si="11"/>
        <v>461.3156746628211</v>
      </c>
      <c r="BL19" s="73">
        <f t="shared" si="11"/>
        <v>479.69613961894532</v>
      </c>
      <c r="BM19" s="73">
        <f t="shared" si="11"/>
        <v>498.06247995815113</v>
      </c>
      <c r="BN19" s="73">
        <f t="shared" si="11"/>
        <v>516.41526042585724</v>
      </c>
      <c r="BO19" s="73">
        <f t="shared" si="11"/>
        <v>534.7550047894008</v>
      </c>
      <c r="BP19" s="73">
        <f t="shared" si="11"/>
        <v>553.08220005522901</v>
      </c>
      <c r="BQ19" s="73">
        <f t="shared" si="11"/>
        <v>484.32733634047747</v>
      </c>
      <c r="BR19" s="73">
        <f t="shared" si="11"/>
        <v>500.16257921837979</v>
      </c>
      <c r="BS19" s="73">
        <f t="shared" ref="BS19:CR19" si="12">BS15-BS74</f>
        <v>515.98778961327343</v>
      </c>
      <c r="BT19" s="73">
        <f t="shared" si="12"/>
        <v>531.803302688847</v>
      </c>
      <c r="BU19" s="73">
        <f t="shared" si="12"/>
        <v>547.609433186248</v>
      </c>
      <c r="BV19" s="73">
        <f t="shared" si="12"/>
        <v>563.40647719721574</v>
      </c>
      <c r="BW19" s="73">
        <f t="shared" si="12"/>
        <v>579.19471373982242</v>
      </c>
      <c r="BX19" s="73">
        <f t="shared" si="12"/>
        <v>594.97440616338326</v>
      </c>
      <c r="BY19" s="73">
        <f t="shared" si="12"/>
        <v>610.74580340494231</v>
      </c>
      <c r="BZ19" s="73">
        <f t="shared" si="12"/>
        <v>626.50914111630959</v>
      </c>
      <c r="CA19" s="73">
        <f t="shared" si="12"/>
        <v>564.21427730820119</v>
      </c>
      <c r="CB19" s="73">
        <f t="shared" si="12"/>
        <v>577.45107486260804</v>
      </c>
      <c r="CC19" s="73">
        <f t="shared" si="12"/>
        <v>590.68183719807246</v>
      </c>
      <c r="CD19" s="73">
        <f t="shared" si="12"/>
        <v>603.90671376209048</v>
      </c>
      <c r="CE19" s="73">
        <f t="shared" si="12"/>
        <v>617.12584719823928</v>
      </c>
      <c r="CF19" s="73">
        <f t="shared" si="12"/>
        <v>630.33937379045733</v>
      </c>
      <c r="CG19" s="73">
        <f t="shared" si="12"/>
        <v>643.5474238699021</v>
      </c>
      <c r="CH19" s="73">
        <f t="shared" si="12"/>
        <v>656.75012218821666</v>
      </c>
      <c r="CI19" s="73">
        <f t="shared" si="12"/>
        <v>1051.7727622976956</v>
      </c>
      <c r="CJ19" s="73">
        <f t="shared" si="12"/>
        <v>1063.9515241823656</v>
      </c>
      <c r="CK19" s="73">
        <f t="shared" si="12"/>
        <v>1076.126385447699</v>
      </c>
      <c r="CL19" s="73">
        <f t="shared" si="12"/>
        <v>1088.2974152702884</v>
      </c>
      <c r="CM19" s="73">
        <f t="shared" si="12"/>
        <v>1100.4646805372581</v>
      </c>
      <c r="CN19" s="73">
        <f t="shared" si="12"/>
        <v>1112.628245956126</v>
      </c>
      <c r="CO19" s="73">
        <f t="shared" si="12"/>
        <v>1124.7881741578051</v>
      </c>
      <c r="CP19" s="73">
        <f t="shared" si="12"/>
        <v>1136.9445257932741</v>
      </c>
      <c r="CQ19" s="73">
        <f t="shared" si="12"/>
        <v>1149.0973596243891</v>
      </c>
      <c r="CR19" s="73">
        <f t="shared" si="12"/>
        <v>1161.2467326092719</v>
      </c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</row>
    <row r="20" spans="4:16384" x14ac:dyDescent="0.25">
      <c r="D20" s="67"/>
      <c r="E20" s="67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4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  <c r="WX20" s="67"/>
      <c r="WY20" s="67"/>
      <c r="WZ20" s="67"/>
      <c r="XA20" s="67"/>
      <c r="XB20" s="67"/>
      <c r="XC20" s="67"/>
      <c r="XD20" s="67"/>
      <c r="XE20" s="67"/>
      <c r="XF20" s="67"/>
      <c r="XG20" s="67"/>
      <c r="XH20" s="67"/>
      <c r="XI20" s="67"/>
      <c r="XJ20" s="67"/>
      <c r="XK20" s="67"/>
      <c r="XL20" s="67"/>
      <c r="XM20" s="67"/>
      <c r="XN20" s="67"/>
      <c r="XO20" s="67"/>
      <c r="XP20" s="67"/>
      <c r="XQ20" s="67"/>
      <c r="XR20" s="67"/>
      <c r="XS20" s="67"/>
      <c r="XT20" s="67"/>
      <c r="XU20" s="67"/>
      <c r="XV20" s="67"/>
      <c r="XW20" s="67"/>
      <c r="XX20" s="67"/>
      <c r="XY20" s="67"/>
      <c r="XZ20" s="67"/>
      <c r="YA20" s="67"/>
      <c r="YB20" s="67"/>
      <c r="YC20" s="67"/>
      <c r="YD20" s="67"/>
      <c r="YE20" s="67"/>
      <c r="YF20" s="67"/>
      <c r="YG20" s="67"/>
      <c r="YH20" s="67"/>
      <c r="YI20" s="67"/>
      <c r="YJ20" s="67"/>
      <c r="YK20" s="67"/>
      <c r="YL20" s="67"/>
      <c r="YM20" s="67"/>
      <c r="YN20" s="67"/>
      <c r="YO20" s="67"/>
      <c r="YP20" s="67"/>
      <c r="YQ20" s="67"/>
      <c r="YR20" s="67"/>
      <c r="YS20" s="67"/>
      <c r="YT20" s="67"/>
      <c r="YU20" s="67"/>
      <c r="YV20" s="67"/>
      <c r="YW20" s="67"/>
      <c r="YX20" s="67"/>
      <c r="YY20" s="67"/>
      <c r="YZ20" s="67"/>
      <c r="ZA20" s="67"/>
      <c r="ZB20" s="67"/>
      <c r="ZC20" s="67"/>
      <c r="ZD20" s="67"/>
      <c r="ZE20" s="67"/>
      <c r="ZF20" s="67"/>
      <c r="ZG20" s="67"/>
      <c r="ZH20" s="67"/>
      <c r="ZI20" s="67"/>
      <c r="ZJ20" s="67"/>
      <c r="ZK20" s="67"/>
      <c r="ZL20" s="67"/>
      <c r="ZM20" s="67"/>
      <c r="ZN20" s="67"/>
      <c r="ZO20" s="67"/>
      <c r="ZP20" s="67"/>
      <c r="ZQ20" s="67"/>
      <c r="ZR20" s="67"/>
      <c r="ZS20" s="67"/>
      <c r="ZT20" s="67"/>
      <c r="ZU20" s="67"/>
      <c r="ZV20" s="67"/>
      <c r="ZW20" s="67"/>
      <c r="ZX20" s="67"/>
      <c r="ZY20" s="67"/>
      <c r="ZZ20" s="67"/>
      <c r="AAA20" s="67"/>
      <c r="AAB20" s="67"/>
      <c r="AAC20" s="67"/>
      <c r="AAD20" s="67"/>
      <c r="AAE20" s="67"/>
      <c r="AAF20" s="67"/>
      <c r="AAG20" s="67"/>
      <c r="AAH20" s="67"/>
      <c r="AAI20" s="67"/>
      <c r="AAJ20" s="67"/>
      <c r="AAK20" s="67"/>
      <c r="AAL20" s="67"/>
      <c r="AAM20" s="67"/>
      <c r="AAN20" s="67"/>
      <c r="AAO20" s="67"/>
      <c r="AAP20" s="67"/>
      <c r="AAQ20" s="67"/>
      <c r="AAR20" s="67"/>
      <c r="AAS20" s="67"/>
      <c r="AAT20" s="67"/>
      <c r="AAU20" s="67"/>
      <c r="AAV20" s="67"/>
      <c r="AAW20" s="67"/>
      <c r="AAX20" s="67"/>
      <c r="AAY20" s="67"/>
      <c r="AAZ20" s="67"/>
      <c r="ABA20" s="67"/>
      <c r="ABB20" s="67"/>
      <c r="ABC20" s="67"/>
      <c r="ABD20" s="67"/>
      <c r="ABE20" s="67"/>
      <c r="ABF20" s="67"/>
      <c r="ABG20" s="67"/>
      <c r="ABH20" s="67"/>
      <c r="ABI20" s="67"/>
      <c r="ABJ20" s="67"/>
      <c r="ABK20" s="67"/>
      <c r="ABL20" s="67"/>
      <c r="ABM20" s="67"/>
      <c r="ABN20" s="67"/>
      <c r="ABO20" s="67"/>
      <c r="ABP20" s="67"/>
      <c r="ABQ20" s="67"/>
      <c r="ABR20" s="67"/>
      <c r="ABS20" s="67"/>
      <c r="ABT20" s="67"/>
      <c r="ABU20" s="67"/>
      <c r="ABV20" s="67"/>
      <c r="ABW20" s="67"/>
      <c r="ABX20" s="67"/>
      <c r="ABY20" s="67"/>
      <c r="ABZ20" s="67"/>
      <c r="ACA20" s="67"/>
      <c r="ACB20" s="67"/>
      <c r="ACC20" s="67"/>
      <c r="ACD20" s="67"/>
      <c r="ACE20" s="67"/>
      <c r="ACF20" s="67"/>
      <c r="ACG20" s="67"/>
      <c r="ACH20" s="67"/>
      <c r="ACI20" s="67"/>
      <c r="ACJ20" s="67"/>
      <c r="ACK20" s="67"/>
      <c r="ACL20" s="67"/>
      <c r="ACM20" s="67"/>
      <c r="ACN20" s="67"/>
      <c r="ACO20" s="67"/>
      <c r="ACP20" s="67"/>
      <c r="ACQ20" s="67"/>
      <c r="ACR20" s="67"/>
      <c r="ACS20" s="67"/>
      <c r="ACT20" s="67"/>
      <c r="ACU20" s="67"/>
      <c r="ACV20" s="67"/>
      <c r="ACW20" s="67"/>
      <c r="ACX20" s="67"/>
      <c r="ACY20" s="67"/>
      <c r="ACZ20" s="67"/>
      <c r="ADA20" s="67"/>
      <c r="ADB20" s="67"/>
      <c r="ADC20" s="67"/>
      <c r="ADD20" s="67"/>
      <c r="ADE20" s="67"/>
      <c r="ADF20" s="67"/>
      <c r="ADG20" s="67"/>
      <c r="ADH20" s="67"/>
      <c r="ADI20" s="67"/>
      <c r="ADJ20" s="67"/>
      <c r="ADK20" s="67"/>
      <c r="ADL20" s="67"/>
      <c r="ADM20" s="67"/>
      <c r="ADN20" s="67"/>
      <c r="ADO20" s="67"/>
      <c r="ADP20" s="67"/>
      <c r="ADQ20" s="67"/>
      <c r="ADR20" s="67"/>
      <c r="ADS20" s="67"/>
      <c r="ADT20" s="67"/>
      <c r="ADU20" s="67"/>
      <c r="ADV20" s="67"/>
      <c r="ADW20" s="67"/>
      <c r="ADX20" s="67"/>
      <c r="ADY20" s="67"/>
      <c r="ADZ20" s="67"/>
      <c r="AEA20" s="67"/>
      <c r="AEB20" s="67"/>
      <c r="AEC20" s="67"/>
      <c r="AED20" s="67"/>
      <c r="AEE20" s="67"/>
      <c r="AEF20" s="67"/>
      <c r="AEG20" s="67"/>
      <c r="AEH20" s="67"/>
      <c r="AEI20" s="67"/>
      <c r="AEJ20" s="67"/>
      <c r="AEK20" s="67"/>
      <c r="AEL20" s="67"/>
      <c r="AEM20" s="67"/>
      <c r="AEN20" s="67"/>
      <c r="AEO20" s="67"/>
      <c r="AEP20" s="67"/>
      <c r="AEQ20" s="67"/>
      <c r="AER20" s="67"/>
      <c r="AES20" s="67"/>
      <c r="AET20" s="67"/>
      <c r="AEU20" s="67"/>
      <c r="AEV20" s="67"/>
      <c r="AEW20" s="67"/>
      <c r="AEX20" s="67"/>
      <c r="AEY20" s="67"/>
      <c r="AEZ20" s="67"/>
      <c r="AFA20" s="67"/>
      <c r="AFB20" s="67"/>
      <c r="AFC20" s="67"/>
      <c r="AFD20" s="67"/>
      <c r="AFE20" s="67"/>
      <c r="AFF20" s="67"/>
      <c r="AFG20" s="67"/>
      <c r="AFH20" s="67"/>
      <c r="AFI20" s="67"/>
      <c r="AFJ20" s="67"/>
      <c r="AFK20" s="67"/>
      <c r="AFL20" s="67"/>
      <c r="AFM20" s="67"/>
      <c r="AFN20" s="67"/>
      <c r="AFO20" s="67"/>
      <c r="AFP20" s="67"/>
      <c r="AFQ20" s="67"/>
      <c r="AFR20" s="67"/>
      <c r="AFS20" s="67"/>
      <c r="AFT20" s="67"/>
      <c r="AFU20" s="67"/>
      <c r="AFV20" s="67"/>
      <c r="AFW20" s="67"/>
      <c r="AFX20" s="67"/>
      <c r="AFY20" s="67"/>
      <c r="AFZ20" s="67"/>
      <c r="AGA20" s="67"/>
      <c r="AGB20" s="67"/>
      <c r="AGC20" s="67"/>
      <c r="AGD20" s="67"/>
      <c r="AGE20" s="67"/>
      <c r="AGF20" s="67"/>
      <c r="AGG20" s="67"/>
      <c r="AGH20" s="67"/>
      <c r="AGI20" s="67"/>
      <c r="AGJ20" s="67"/>
      <c r="AGK20" s="67"/>
      <c r="AGL20" s="67"/>
      <c r="AGM20" s="67"/>
      <c r="AGN20" s="67"/>
      <c r="AGO20" s="67"/>
      <c r="AGP20" s="67"/>
      <c r="AGQ20" s="67"/>
      <c r="AGR20" s="67"/>
      <c r="AGS20" s="67"/>
      <c r="AGT20" s="67"/>
      <c r="AGU20" s="67"/>
      <c r="AGV20" s="67"/>
      <c r="AGW20" s="67"/>
      <c r="AGX20" s="67"/>
      <c r="AGY20" s="67"/>
      <c r="AGZ20" s="67"/>
      <c r="AHA20" s="67"/>
      <c r="AHB20" s="67"/>
      <c r="AHC20" s="67"/>
      <c r="AHD20" s="67"/>
      <c r="AHE20" s="67"/>
      <c r="AHF20" s="67"/>
      <c r="AHG20" s="67"/>
      <c r="AHH20" s="67"/>
      <c r="AHI20" s="67"/>
      <c r="AHJ20" s="67"/>
      <c r="AHK20" s="67"/>
      <c r="AHL20" s="67"/>
      <c r="AHM20" s="67"/>
      <c r="AHN20" s="67"/>
      <c r="AHO20" s="67"/>
      <c r="AHP20" s="67"/>
      <c r="AHQ20" s="67"/>
      <c r="AHR20" s="67"/>
      <c r="AHS20" s="67"/>
      <c r="AHT20" s="67"/>
      <c r="AHU20" s="67"/>
      <c r="AHV20" s="67"/>
      <c r="AHW20" s="67"/>
      <c r="AHX20" s="67"/>
      <c r="AHY20" s="67"/>
      <c r="AHZ20" s="67"/>
      <c r="AIA20" s="67"/>
      <c r="AIB20" s="67"/>
      <c r="AIC20" s="67"/>
      <c r="AID20" s="67"/>
      <c r="AIE20" s="67"/>
      <c r="AIF20" s="67"/>
      <c r="AIG20" s="67"/>
      <c r="AIH20" s="67"/>
      <c r="AII20" s="67"/>
      <c r="AIJ20" s="67"/>
      <c r="AIK20" s="67"/>
      <c r="AIL20" s="67"/>
      <c r="AIM20" s="67"/>
      <c r="AIN20" s="67"/>
      <c r="AIO20" s="67"/>
      <c r="AIP20" s="67"/>
      <c r="AIQ20" s="67"/>
      <c r="AIR20" s="67"/>
      <c r="AIS20" s="67"/>
      <c r="AIT20" s="67"/>
      <c r="AIU20" s="67"/>
      <c r="AIV20" s="67"/>
      <c r="AIW20" s="67"/>
      <c r="AIX20" s="67"/>
      <c r="AIY20" s="67"/>
      <c r="AIZ20" s="67"/>
      <c r="AJA20" s="67"/>
      <c r="AJB20" s="67"/>
      <c r="AJC20" s="67"/>
      <c r="AJD20" s="67"/>
      <c r="AJE20" s="67"/>
      <c r="AJF20" s="67"/>
      <c r="AJG20" s="67"/>
      <c r="AJH20" s="67"/>
      <c r="AJI20" s="67"/>
      <c r="AJJ20" s="67"/>
      <c r="AJK20" s="67"/>
      <c r="AJL20" s="67"/>
      <c r="AJM20" s="67"/>
      <c r="AJN20" s="67"/>
      <c r="AJO20" s="67"/>
      <c r="AJP20" s="67"/>
      <c r="AJQ20" s="67"/>
      <c r="AJR20" s="67"/>
      <c r="AJS20" s="67"/>
      <c r="AJT20" s="67"/>
      <c r="AJU20" s="67"/>
      <c r="AJV20" s="67"/>
      <c r="AJW20" s="67"/>
      <c r="AJX20" s="67"/>
      <c r="AJY20" s="67"/>
      <c r="AJZ20" s="67"/>
      <c r="AKA20" s="67"/>
      <c r="AKB20" s="67"/>
      <c r="AKC20" s="67"/>
      <c r="AKD20" s="67"/>
      <c r="AKE20" s="67"/>
      <c r="AKF20" s="67"/>
      <c r="AKG20" s="67"/>
      <c r="AKH20" s="67"/>
      <c r="AKI20" s="67"/>
      <c r="AKJ20" s="67"/>
      <c r="AKK20" s="67"/>
      <c r="AKL20" s="67"/>
      <c r="AKM20" s="67"/>
      <c r="AKN20" s="67"/>
      <c r="AKO20" s="67"/>
      <c r="AKP20" s="67"/>
      <c r="AKQ20" s="67"/>
      <c r="AKR20" s="67"/>
      <c r="AKS20" s="67"/>
      <c r="AKT20" s="67"/>
      <c r="AKU20" s="67"/>
      <c r="AKV20" s="67"/>
      <c r="AKW20" s="67"/>
      <c r="AKX20" s="67"/>
      <c r="AKY20" s="67"/>
      <c r="AKZ20" s="67"/>
      <c r="ALA20" s="67"/>
      <c r="ALB20" s="67"/>
      <c r="ALC20" s="67"/>
      <c r="ALD20" s="67"/>
      <c r="ALE20" s="67"/>
      <c r="ALF20" s="67"/>
      <c r="ALG20" s="67"/>
      <c r="ALH20" s="67"/>
      <c r="ALI20" s="67"/>
      <c r="ALJ20" s="67"/>
      <c r="ALK20" s="67"/>
      <c r="ALL20" s="67"/>
      <c r="ALM20" s="67"/>
      <c r="ALN20" s="67"/>
      <c r="ALO20" s="67"/>
      <c r="ALP20" s="67"/>
      <c r="ALQ20" s="67"/>
      <c r="ALR20" s="67"/>
      <c r="ALS20" s="67"/>
      <c r="ALT20" s="67"/>
      <c r="ALU20" s="67"/>
      <c r="ALV20" s="67"/>
      <c r="ALW20" s="67"/>
      <c r="ALX20" s="67"/>
      <c r="ALY20" s="67"/>
      <c r="ALZ20" s="67"/>
      <c r="AMA20" s="67"/>
      <c r="AMB20" s="67"/>
      <c r="AMC20" s="67"/>
      <c r="AMD20" s="67"/>
      <c r="AME20" s="67"/>
      <c r="AMF20" s="67"/>
      <c r="AMG20" s="67"/>
      <c r="AMH20" s="67"/>
      <c r="AMI20" s="67"/>
      <c r="AMJ20" s="67"/>
      <c r="AMK20" s="67"/>
      <c r="AML20" s="67"/>
      <c r="AMM20" s="67"/>
      <c r="AMN20" s="67"/>
      <c r="AMO20" s="67"/>
      <c r="AMP20" s="67"/>
      <c r="AMQ20" s="67"/>
      <c r="AMR20" s="67"/>
      <c r="AMS20" s="67"/>
      <c r="AMT20" s="67"/>
      <c r="AMU20" s="67"/>
      <c r="AMV20" s="67"/>
      <c r="AMW20" s="67"/>
      <c r="AMX20" s="67"/>
      <c r="AMY20" s="67"/>
      <c r="AMZ20" s="67"/>
      <c r="ANA20" s="67"/>
      <c r="ANB20" s="67"/>
      <c r="ANC20" s="67"/>
      <c r="AND20" s="67"/>
      <c r="ANE20" s="67"/>
      <c r="ANF20" s="67"/>
      <c r="ANG20" s="67"/>
      <c r="ANH20" s="67"/>
      <c r="ANI20" s="67"/>
      <c r="ANJ20" s="67"/>
      <c r="ANK20" s="67"/>
      <c r="ANL20" s="67"/>
      <c r="ANM20" s="67"/>
      <c r="ANN20" s="67"/>
      <c r="ANO20" s="67"/>
      <c r="ANP20" s="67"/>
      <c r="ANQ20" s="67"/>
      <c r="ANR20" s="67"/>
      <c r="ANS20" s="67"/>
      <c r="ANT20" s="67"/>
      <c r="ANU20" s="67"/>
      <c r="ANV20" s="67"/>
      <c r="ANW20" s="67"/>
      <c r="ANX20" s="67"/>
      <c r="ANY20" s="67"/>
      <c r="ANZ20" s="67"/>
      <c r="AOA20" s="67"/>
      <c r="AOB20" s="67"/>
      <c r="AOC20" s="67"/>
      <c r="AOD20" s="67"/>
      <c r="AOE20" s="67"/>
      <c r="AOF20" s="67"/>
      <c r="AOG20" s="67"/>
      <c r="AOH20" s="67"/>
      <c r="AOI20" s="67"/>
      <c r="AOJ20" s="67"/>
      <c r="AOK20" s="67"/>
      <c r="AOL20" s="67"/>
      <c r="AOM20" s="67"/>
      <c r="AON20" s="67"/>
      <c r="AOO20" s="67"/>
      <c r="AOP20" s="67"/>
      <c r="AOQ20" s="67"/>
      <c r="AOR20" s="67"/>
      <c r="AOS20" s="67"/>
      <c r="AOT20" s="67"/>
      <c r="AOU20" s="67"/>
      <c r="AOV20" s="67"/>
      <c r="AOW20" s="67"/>
      <c r="AOX20" s="67"/>
      <c r="AOY20" s="67"/>
      <c r="AOZ20" s="67"/>
      <c r="APA20" s="67"/>
      <c r="APB20" s="67"/>
      <c r="APC20" s="67"/>
      <c r="APD20" s="67"/>
      <c r="APE20" s="67"/>
      <c r="APF20" s="67"/>
      <c r="APG20" s="67"/>
      <c r="APH20" s="67"/>
      <c r="API20" s="67"/>
      <c r="APJ20" s="67"/>
      <c r="APK20" s="67"/>
      <c r="APL20" s="67"/>
      <c r="APM20" s="67"/>
      <c r="APN20" s="67"/>
      <c r="APO20" s="67"/>
      <c r="APP20" s="67"/>
      <c r="APQ20" s="67"/>
      <c r="APR20" s="67"/>
      <c r="APS20" s="67"/>
      <c r="APT20" s="67"/>
      <c r="APU20" s="67"/>
      <c r="APV20" s="67"/>
      <c r="APW20" s="67"/>
      <c r="APX20" s="67"/>
      <c r="APY20" s="67"/>
      <c r="APZ20" s="67"/>
      <c r="AQA20" s="67"/>
      <c r="AQB20" s="67"/>
      <c r="AQC20" s="67"/>
      <c r="AQD20" s="67"/>
      <c r="AQE20" s="67"/>
      <c r="AQF20" s="67"/>
      <c r="AQG20" s="67"/>
      <c r="AQH20" s="67"/>
      <c r="AQI20" s="67"/>
      <c r="AQJ20" s="67"/>
      <c r="AQK20" s="67"/>
      <c r="AQL20" s="67"/>
      <c r="AQM20" s="67"/>
      <c r="AQN20" s="67"/>
      <c r="AQO20" s="67"/>
      <c r="AQP20" s="67"/>
      <c r="AQQ20" s="67"/>
      <c r="AQR20" s="67"/>
      <c r="AQS20" s="67"/>
      <c r="AQT20" s="67"/>
      <c r="AQU20" s="67"/>
      <c r="AQV20" s="67"/>
      <c r="AQW20" s="67"/>
      <c r="AQX20" s="67"/>
      <c r="AQY20" s="67"/>
      <c r="AQZ20" s="67"/>
      <c r="ARA20" s="67"/>
      <c r="ARB20" s="67"/>
      <c r="ARC20" s="67"/>
      <c r="ARD20" s="67"/>
      <c r="ARE20" s="67"/>
      <c r="ARF20" s="67"/>
      <c r="ARG20" s="67"/>
      <c r="ARH20" s="67"/>
      <c r="ARI20" s="67"/>
      <c r="ARJ20" s="67"/>
      <c r="ARK20" s="67"/>
      <c r="ARL20" s="67"/>
      <c r="ARM20" s="67"/>
      <c r="ARN20" s="67"/>
      <c r="ARO20" s="67"/>
      <c r="ARP20" s="67"/>
      <c r="ARQ20" s="67"/>
      <c r="ARR20" s="67"/>
      <c r="ARS20" s="67"/>
      <c r="ART20" s="67"/>
      <c r="ARU20" s="67"/>
      <c r="ARV20" s="67"/>
      <c r="ARW20" s="67"/>
      <c r="ARX20" s="67"/>
      <c r="ARY20" s="67"/>
      <c r="ARZ20" s="67"/>
      <c r="ASA20" s="67"/>
      <c r="ASB20" s="67"/>
      <c r="ASC20" s="67"/>
      <c r="ASD20" s="67"/>
      <c r="ASE20" s="67"/>
      <c r="ASF20" s="67"/>
      <c r="ASG20" s="67"/>
      <c r="ASH20" s="67"/>
      <c r="ASI20" s="67"/>
      <c r="ASJ20" s="67"/>
      <c r="ASK20" s="67"/>
      <c r="ASL20" s="67"/>
      <c r="ASM20" s="67"/>
      <c r="ASN20" s="67"/>
      <c r="ASO20" s="67"/>
      <c r="ASP20" s="67"/>
      <c r="ASQ20" s="67"/>
      <c r="ASR20" s="67"/>
      <c r="ASS20" s="67"/>
      <c r="AST20" s="67"/>
      <c r="ASU20" s="67"/>
      <c r="ASV20" s="67"/>
      <c r="ASW20" s="67"/>
      <c r="ASX20" s="67"/>
      <c r="ASY20" s="67"/>
      <c r="ASZ20" s="67"/>
      <c r="ATA20" s="67"/>
      <c r="ATB20" s="67"/>
      <c r="ATC20" s="67"/>
      <c r="ATD20" s="67"/>
      <c r="ATE20" s="67"/>
      <c r="ATF20" s="67"/>
      <c r="ATG20" s="67"/>
      <c r="ATH20" s="67"/>
      <c r="ATI20" s="67"/>
      <c r="ATJ20" s="67"/>
      <c r="ATK20" s="67"/>
      <c r="ATL20" s="67"/>
      <c r="ATM20" s="67"/>
      <c r="ATN20" s="67"/>
      <c r="ATO20" s="67"/>
      <c r="ATP20" s="67"/>
      <c r="ATQ20" s="67"/>
      <c r="ATR20" s="67"/>
      <c r="ATS20" s="67"/>
      <c r="ATT20" s="67"/>
      <c r="ATU20" s="67"/>
      <c r="ATV20" s="67"/>
      <c r="ATW20" s="67"/>
      <c r="ATX20" s="67"/>
      <c r="ATY20" s="67"/>
      <c r="ATZ20" s="67"/>
      <c r="AUA20" s="67"/>
      <c r="AUB20" s="67"/>
      <c r="AUC20" s="67"/>
      <c r="AUD20" s="67"/>
      <c r="AUE20" s="67"/>
      <c r="AUF20" s="67"/>
      <c r="AUG20" s="67"/>
      <c r="AUH20" s="67"/>
      <c r="AUI20" s="67"/>
      <c r="AUJ20" s="67"/>
      <c r="AUK20" s="67"/>
      <c r="AUL20" s="67"/>
      <c r="AUM20" s="67"/>
      <c r="AUN20" s="67"/>
      <c r="AUO20" s="67"/>
      <c r="AUP20" s="67"/>
      <c r="AUQ20" s="67"/>
      <c r="AUR20" s="67"/>
      <c r="AUS20" s="67"/>
      <c r="AUT20" s="67"/>
      <c r="AUU20" s="67"/>
      <c r="AUV20" s="67"/>
      <c r="AUW20" s="67"/>
      <c r="AUX20" s="67"/>
      <c r="AUY20" s="67"/>
      <c r="AUZ20" s="67"/>
      <c r="AVA20" s="67"/>
      <c r="AVB20" s="67"/>
      <c r="AVC20" s="67"/>
      <c r="AVD20" s="67"/>
      <c r="AVE20" s="67"/>
      <c r="AVF20" s="67"/>
      <c r="AVG20" s="67"/>
      <c r="AVH20" s="67"/>
      <c r="AVI20" s="67"/>
      <c r="AVJ20" s="67"/>
      <c r="AVK20" s="67"/>
      <c r="AVL20" s="67"/>
      <c r="AVM20" s="67"/>
      <c r="AVN20" s="67"/>
      <c r="AVO20" s="67"/>
      <c r="AVP20" s="67"/>
      <c r="AVQ20" s="67"/>
      <c r="AVR20" s="67"/>
      <c r="AVS20" s="67"/>
      <c r="AVT20" s="67"/>
      <c r="AVU20" s="67"/>
      <c r="AVV20" s="67"/>
      <c r="AVW20" s="67"/>
      <c r="AVX20" s="67"/>
      <c r="AVY20" s="67"/>
      <c r="AVZ20" s="67"/>
      <c r="AWA20" s="67"/>
      <c r="AWB20" s="67"/>
      <c r="AWC20" s="67"/>
      <c r="AWD20" s="67"/>
      <c r="AWE20" s="67"/>
      <c r="AWF20" s="67"/>
      <c r="AWG20" s="67"/>
      <c r="AWH20" s="67"/>
      <c r="AWI20" s="67"/>
      <c r="AWJ20" s="67"/>
      <c r="AWK20" s="67"/>
      <c r="AWL20" s="67"/>
      <c r="AWM20" s="67"/>
      <c r="AWN20" s="67"/>
      <c r="AWO20" s="67"/>
      <c r="AWP20" s="67"/>
      <c r="AWQ20" s="67"/>
      <c r="AWR20" s="67"/>
      <c r="AWS20" s="67"/>
      <c r="AWT20" s="67"/>
      <c r="AWU20" s="67"/>
      <c r="AWV20" s="67"/>
      <c r="AWW20" s="67"/>
      <c r="AWX20" s="67"/>
      <c r="AWY20" s="67"/>
      <c r="AWZ20" s="67"/>
      <c r="AXA20" s="67"/>
      <c r="AXB20" s="67"/>
      <c r="AXC20" s="67"/>
      <c r="AXD20" s="67"/>
      <c r="AXE20" s="67"/>
      <c r="AXF20" s="67"/>
      <c r="AXG20" s="67"/>
      <c r="AXH20" s="67"/>
      <c r="AXI20" s="67"/>
      <c r="AXJ20" s="67"/>
      <c r="AXK20" s="67"/>
      <c r="AXL20" s="67"/>
      <c r="AXM20" s="67"/>
      <c r="AXN20" s="67"/>
      <c r="AXO20" s="67"/>
      <c r="AXP20" s="67"/>
      <c r="AXQ20" s="67"/>
      <c r="AXR20" s="67"/>
      <c r="AXS20" s="67"/>
      <c r="AXT20" s="67"/>
      <c r="AXU20" s="67"/>
      <c r="AXV20" s="67"/>
      <c r="AXW20" s="67"/>
      <c r="AXX20" s="67"/>
      <c r="AXY20" s="67"/>
      <c r="AXZ20" s="67"/>
      <c r="AYA20" s="67"/>
      <c r="AYB20" s="67"/>
      <c r="AYC20" s="67"/>
      <c r="AYD20" s="67"/>
      <c r="AYE20" s="67"/>
      <c r="AYF20" s="67"/>
      <c r="AYG20" s="67"/>
      <c r="AYH20" s="67"/>
      <c r="AYI20" s="67"/>
      <c r="AYJ20" s="67"/>
      <c r="AYK20" s="67"/>
      <c r="AYL20" s="67"/>
      <c r="AYM20" s="67"/>
      <c r="AYN20" s="67"/>
      <c r="AYO20" s="67"/>
      <c r="AYP20" s="67"/>
      <c r="AYQ20" s="67"/>
      <c r="AYR20" s="67"/>
      <c r="AYS20" s="67"/>
      <c r="AYT20" s="67"/>
      <c r="AYU20" s="67"/>
      <c r="AYV20" s="67"/>
      <c r="AYW20" s="67"/>
      <c r="AYX20" s="67"/>
      <c r="AYY20" s="67"/>
      <c r="AYZ20" s="67"/>
      <c r="AZA20" s="67"/>
      <c r="AZB20" s="67"/>
      <c r="AZC20" s="67"/>
      <c r="AZD20" s="67"/>
      <c r="AZE20" s="67"/>
      <c r="AZF20" s="67"/>
      <c r="AZG20" s="67"/>
      <c r="AZH20" s="67"/>
      <c r="AZI20" s="67"/>
      <c r="AZJ20" s="67"/>
      <c r="AZK20" s="67"/>
      <c r="AZL20" s="67"/>
      <c r="AZM20" s="67"/>
      <c r="AZN20" s="67"/>
      <c r="AZO20" s="67"/>
      <c r="AZP20" s="67"/>
      <c r="AZQ20" s="67"/>
      <c r="AZR20" s="67"/>
      <c r="AZS20" s="67"/>
      <c r="AZT20" s="67"/>
      <c r="AZU20" s="67"/>
      <c r="AZV20" s="67"/>
      <c r="AZW20" s="67"/>
      <c r="AZX20" s="67"/>
      <c r="AZY20" s="67"/>
      <c r="AZZ20" s="67"/>
      <c r="BAA20" s="67"/>
      <c r="BAB20" s="67"/>
      <c r="BAC20" s="67"/>
      <c r="BAD20" s="67"/>
      <c r="BAE20" s="67"/>
      <c r="BAF20" s="67"/>
      <c r="BAG20" s="67"/>
      <c r="BAH20" s="67"/>
      <c r="BAI20" s="67"/>
      <c r="BAJ20" s="67"/>
      <c r="BAK20" s="67"/>
      <c r="BAL20" s="67"/>
      <c r="BAM20" s="67"/>
      <c r="BAN20" s="67"/>
      <c r="BAO20" s="67"/>
      <c r="BAP20" s="67"/>
      <c r="BAQ20" s="67"/>
      <c r="BAR20" s="67"/>
      <c r="BAS20" s="67"/>
      <c r="BAT20" s="67"/>
      <c r="BAU20" s="67"/>
      <c r="BAV20" s="67"/>
      <c r="BAW20" s="67"/>
      <c r="BAX20" s="67"/>
      <c r="BAY20" s="67"/>
      <c r="BAZ20" s="67"/>
      <c r="BBA20" s="67"/>
      <c r="BBB20" s="67"/>
      <c r="BBC20" s="67"/>
      <c r="BBD20" s="67"/>
      <c r="BBE20" s="67"/>
      <c r="BBF20" s="67"/>
      <c r="BBG20" s="67"/>
      <c r="BBH20" s="67"/>
      <c r="BBI20" s="67"/>
      <c r="BBJ20" s="67"/>
      <c r="BBK20" s="67"/>
      <c r="BBL20" s="67"/>
      <c r="BBM20" s="67"/>
      <c r="BBN20" s="67"/>
      <c r="BBO20" s="67"/>
      <c r="BBP20" s="67"/>
      <c r="BBQ20" s="67"/>
      <c r="BBR20" s="67"/>
      <c r="BBS20" s="67"/>
      <c r="BBT20" s="67"/>
      <c r="BBU20" s="67"/>
      <c r="BBV20" s="67"/>
      <c r="BBW20" s="67"/>
      <c r="BBX20" s="67"/>
      <c r="BBY20" s="67"/>
      <c r="BBZ20" s="67"/>
      <c r="BCA20" s="67"/>
      <c r="BCB20" s="67"/>
      <c r="BCC20" s="67"/>
      <c r="BCD20" s="67"/>
      <c r="BCE20" s="67"/>
      <c r="BCF20" s="67"/>
      <c r="BCG20" s="67"/>
      <c r="BCH20" s="67"/>
      <c r="BCI20" s="67"/>
      <c r="BCJ20" s="67"/>
      <c r="BCK20" s="67"/>
      <c r="BCL20" s="67"/>
      <c r="BCM20" s="67"/>
      <c r="BCN20" s="67"/>
      <c r="BCO20" s="67"/>
      <c r="BCP20" s="67"/>
      <c r="BCQ20" s="67"/>
      <c r="BCR20" s="67"/>
      <c r="BCS20" s="67"/>
      <c r="BCT20" s="67"/>
      <c r="BCU20" s="67"/>
      <c r="BCV20" s="67"/>
      <c r="BCW20" s="67"/>
      <c r="BCX20" s="67"/>
      <c r="BCY20" s="67"/>
      <c r="BCZ20" s="67"/>
      <c r="BDA20" s="67"/>
      <c r="BDB20" s="67"/>
      <c r="BDC20" s="67"/>
      <c r="BDD20" s="67"/>
      <c r="BDE20" s="67"/>
      <c r="BDF20" s="67"/>
      <c r="BDG20" s="67"/>
      <c r="BDH20" s="67"/>
      <c r="BDI20" s="67"/>
      <c r="BDJ20" s="67"/>
      <c r="BDK20" s="67"/>
      <c r="BDL20" s="67"/>
      <c r="BDM20" s="67"/>
      <c r="BDN20" s="67"/>
      <c r="BDO20" s="67"/>
      <c r="BDP20" s="67"/>
      <c r="BDQ20" s="67"/>
      <c r="BDR20" s="67"/>
      <c r="BDS20" s="67"/>
      <c r="BDT20" s="67"/>
      <c r="BDU20" s="67"/>
      <c r="BDV20" s="67"/>
      <c r="BDW20" s="67"/>
      <c r="BDX20" s="67"/>
      <c r="BDY20" s="67"/>
      <c r="BDZ20" s="67"/>
      <c r="BEA20" s="67"/>
      <c r="BEB20" s="67"/>
      <c r="BEC20" s="67"/>
      <c r="BED20" s="67"/>
      <c r="BEE20" s="67"/>
      <c r="BEF20" s="67"/>
      <c r="BEG20" s="67"/>
      <c r="BEH20" s="67"/>
      <c r="BEI20" s="67"/>
      <c r="BEJ20" s="67"/>
      <c r="BEK20" s="67"/>
      <c r="BEL20" s="67"/>
      <c r="BEM20" s="67"/>
      <c r="BEN20" s="67"/>
      <c r="BEO20" s="67"/>
      <c r="BEP20" s="67"/>
      <c r="BEQ20" s="67"/>
      <c r="BER20" s="67"/>
      <c r="BES20" s="67"/>
      <c r="BET20" s="67"/>
      <c r="BEU20" s="67"/>
      <c r="BEV20" s="67"/>
      <c r="BEW20" s="67"/>
      <c r="BEX20" s="67"/>
      <c r="BEY20" s="67"/>
      <c r="BEZ20" s="67"/>
      <c r="BFA20" s="67"/>
      <c r="BFB20" s="67"/>
      <c r="BFC20" s="67"/>
      <c r="BFD20" s="67"/>
      <c r="BFE20" s="67"/>
      <c r="BFF20" s="67"/>
      <c r="BFG20" s="67"/>
      <c r="BFH20" s="67"/>
      <c r="BFI20" s="67"/>
      <c r="BFJ20" s="67"/>
      <c r="BFK20" s="67"/>
      <c r="BFL20" s="67"/>
      <c r="BFM20" s="67"/>
      <c r="BFN20" s="67"/>
      <c r="BFO20" s="67"/>
      <c r="BFP20" s="67"/>
      <c r="BFQ20" s="67"/>
      <c r="BFR20" s="67"/>
      <c r="BFS20" s="67"/>
      <c r="BFT20" s="67"/>
      <c r="BFU20" s="67"/>
      <c r="BFV20" s="67"/>
      <c r="BFW20" s="67"/>
      <c r="BFX20" s="67"/>
      <c r="BFY20" s="67"/>
      <c r="BFZ20" s="67"/>
      <c r="BGA20" s="67"/>
      <c r="BGB20" s="67"/>
      <c r="BGC20" s="67"/>
      <c r="BGD20" s="67"/>
      <c r="BGE20" s="67"/>
      <c r="BGF20" s="67"/>
      <c r="BGG20" s="67"/>
      <c r="BGH20" s="67"/>
      <c r="BGI20" s="67"/>
      <c r="BGJ20" s="67"/>
      <c r="BGK20" s="67"/>
      <c r="BGL20" s="67"/>
      <c r="BGM20" s="67"/>
      <c r="BGN20" s="67"/>
      <c r="BGO20" s="67"/>
      <c r="BGP20" s="67"/>
      <c r="BGQ20" s="67"/>
      <c r="BGR20" s="67"/>
      <c r="BGS20" s="67"/>
      <c r="BGT20" s="67"/>
      <c r="BGU20" s="67"/>
      <c r="BGV20" s="67"/>
      <c r="BGW20" s="67"/>
      <c r="BGX20" s="67"/>
      <c r="BGY20" s="67"/>
      <c r="BGZ20" s="67"/>
      <c r="BHA20" s="67"/>
      <c r="BHB20" s="67"/>
      <c r="BHC20" s="67"/>
      <c r="BHD20" s="67"/>
      <c r="BHE20" s="67"/>
      <c r="BHF20" s="67"/>
      <c r="BHG20" s="67"/>
      <c r="BHH20" s="67"/>
      <c r="BHI20" s="67"/>
      <c r="BHJ20" s="67"/>
      <c r="BHK20" s="67"/>
      <c r="BHL20" s="67"/>
      <c r="BHM20" s="67"/>
      <c r="BHN20" s="67"/>
      <c r="BHO20" s="67"/>
      <c r="BHP20" s="67"/>
      <c r="BHQ20" s="67"/>
      <c r="BHR20" s="67"/>
      <c r="BHS20" s="67"/>
      <c r="BHT20" s="67"/>
      <c r="BHU20" s="67"/>
      <c r="BHV20" s="67"/>
      <c r="BHW20" s="67"/>
      <c r="BHX20" s="67"/>
      <c r="BHY20" s="67"/>
      <c r="BHZ20" s="67"/>
      <c r="BIA20" s="67"/>
      <c r="BIB20" s="67"/>
      <c r="BIC20" s="67"/>
      <c r="BID20" s="67"/>
      <c r="BIE20" s="67"/>
      <c r="BIF20" s="67"/>
      <c r="BIG20" s="67"/>
      <c r="BIH20" s="67"/>
      <c r="BII20" s="67"/>
      <c r="BIJ20" s="67"/>
      <c r="BIK20" s="67"/>
      <c r="BIL20" s="67"/>
      <c r="BIM20" s="67"/>
      <c r="BIN20" s="67"/>
      <c r="BIO20" s="67"/>
      <c r="BIP20" s="67"/>
      <c r="BIQ20" s="67"/>
      <c r="BIR20" s="67"/>
      <c r="BIS20" s="67"/>
      <c r="BIT20" s="67"/>
      <c r="BIU20" s="67"/>
      <c r="BIV20" s="67"/>
      <c r="BIW20" s="67"/>
      <c r="BIX20" s="67"/>
      <c r="BIY20" s="67"/>
      <c r="BIZ20" s="67"/>
      <c r="BJA20" s="67"/>
      <c r="BJB20" s="67"/>
      <c r="BJC20" s="67"/>
      <c r="BJD20" s="67"/>
      <c r="BJE20" s="67"/>
      <c r="BJF20" s="67"/>
      <c r="BJG20" s="67"/>
      <c r="BJH20" s="67"/>
      <c r="BJI20" s="67"/>
      <c r="BJJ20" s="67"/>
      <c r="BJK20" s="67"/>
      <c r="BJL20" s="67"/>
      <c r="BJM20" s="67"/>
      <c r="BJN20" s="67"/>
      <c r="BJO20" s="67"/>
      <c r="BJP20" s="67"/>
      <c r="BJQ20" s="67"/>
      <c r="BJR20" s="67"/>
      <c r="BJS20" s="67"/>
      <c r="BJT20" s="67"/>
      <c r="BJU20" s="67"/>
      <c r="BJV20" s="67"/>
      <c r="BJW20" s="67"/>
      <c r="BJX20" s="67"/>
      <c r="BJY20" s="67"/>
      <c r="BJZ20" s="67"/>
      <c r="BKA20" s="67"/>
      <c r="BKB20" s="67"/>
      <c r="BKC20" s="67"/>
      <c r="BKD20" s="67"/>
      <c r="BKE20" s="67"/>
      <c r="BKF20" s="67"/>
      <c r="BKG20" s="67"/>
      <c r="BKH20" s="67"/>
      <c r="BKI20" s="67"/>
      <c r="BKJ20" s="67"/>
      <c r="BKK20" s="67"/>
      <c r="BKL20" s="67"/>
      <c r="BKM20" s="67"/>
      <c r="BKN20" s="67"/>
      <c r="BKO20" s="67"/>
      <c r="BKP20" s="67"/>
      <c r="BKQ20" s="67"/>
      <c r="BKR20" s="67"/>
      <c r="BKS20" s="67"/>
      <c r="BKT20" s="67"/>
      <c r="BKU20" s="67"/>
      <c r="BKV20" s="67"/>
      <c r="BKW20" s="67"/>
      <c r="BKX20" s="67"/>
      <c r="BKY20" s="67"/>
      <c r="BKZ20" s="67"/>
      <c r="BLA20" s="67"/>
      <c r="BLB20" s="67"/>
      <c r="BLC20" s="67"/>
      <c r="BLD20" s="67"/>
      <c r="BLE20" s="67"/>
      <c r="BLF20" s="67"/>
      <c r="BLG20" s="67"/>
      <c r="BLH20" s="67"/>
      <c r="BLI20" s="67"/>
      <c r="BLJ20" s="67"/>
      <c r="BLK20" s="67"/>
      <c r="BLL20" s="67"/>
      <c r="BLM20" s="67"/>
      <c r="BLN20" s="67"/>
      <c r="BLO20" s="67"/>
      <c r="BLP20" s="67"/>
      <c r="BLQ20" s="67"/>
      <c r="BLR20" s="67"/>
      <c r="BLS20" s="67"/>
      <c r="BLT20" s="67"/>
      <c r="BLU20" s="67"/>
      <c r="BLV20" s="67"/>
      <c r="BLW20" s="67"/>
      <c r="BLX20" s="67"/>
      <c r="BLY20" s="67"/>
      <c r="BLZ20" s="67"/>
      <c r="BMA20" s="67"/>
      <c r="BMB20" s="67"/>
      <c r="BMC20" s="67"/>
      <c r="BMD20" s="67"/>
      <c r="BME20" s="67"/>
      <c r="BMF20" s="67"/>
      <c r="BMG20" s="67"/>
      <c r="BMH20" s="67"/>
      <c r="BMI20" s="67"/>
      <c r="BMJ20" s="67"/>
      <c r="BMK20" s="67"/>
      <c r="BML20" s="67"/>
      <c r="BMM20" s="67"/>
      <c r="BMN20" s="67"/>
      <c r="BMO20" s="67"/>
      <c r="BMP20" s="67"/>
      <c r="BMQ20" s="67"/>
      <c r="BMR20" s="67"/>
      <c r="BMS20" s="67"/>
      <c r="BMT20" s="67"/>
      <c r="BMU20" s="67"/>
      <c r="BMV20" s="67"/>
      <c r="BMW20" s="67"/>
      <c r="BMX20" s="67"/>
      <c r="BMY20" s="67"/>
      <c r="BMZ20" s="67"/>
      <c r="BNA20" s="67"/>
      <c r="BNB20" s="67"/>
      <c r="BNC20" s="67"/>
      <c r="BND20" s="67"/>
      <c r="BNE20" s="67"/>
      <c r="BNF20" s="67"/>
      <c r="BNG20" s="67"/>
      <c r="BNH20" s="67"/>
      <c r="BNI20" s="67"/>
      <c r="BNJ20" s="67"/>
      <c r="BNK20" s="67"/>
      <c r="BNL20" s="67"/>
      <c r="BNM20" s="67"/>
      <c r="BNN20" s="67"/>
      <c r="BNO20" s="67"/>
      <c r="BNP20" s="67"/>
      <c r="BNQ20" s="67"/>
      <c r="BNR20" s="67"/>
      <c r="BNS20" s="67"/>
      <c r="BNT20" s="67"/>
      <c r="BNU20" s="67"/>
      <c r="BNV20" s="67"/>
      <c r="BNW20" s="67"/>
      <c r="BNX20" s="67"/>
      <c r="BNY20" s="67"/>
      <c r="BNZ20" s="67"/>
      <c r="BOA20" s="67"/>
      <c r="BOB20" s="67"/>
      <c r="BOC20" s="67"/>
      <c r="BOD20" s="67"/>
      <c r="BOE20" s="67"/>
      <c r="BOF20" s="67"/>
      <c r="BOG20" s="67"/>
      <c r="BOH20" s="67"/>
      <c r="BOI20" s="67"/>
      <c r="BOJ20" s="67"/>
      <c r="BOK20" s="67"/>
      <c r="BOL20" s="67"/>
      <c r="BOM20" s="67"/>
      <c r="BON20" s="67"/>
      <c r="BOO20" s="67"/>
      <c r="BOP20" s="67"/>
      <c r="BOQ20" s="67"/>
      <c r="BOR20" s="67"/>
      <c r="BOS20" s="67"/>
      <c r="BOT20" s="67"/>
      <c r="BOU20" s="67"/>
      <c r="BOV20" s="67"/>
      <c r="BOW20" s="67"/>
      <c r="BOX20" s="67"/>
      <c r="BOY20" s="67"/>
      <c r="BOZ20" s="67"/>
      <c r="BPA20" s="67"/>
      <c r="BPB20" s="67"/>
      <c r="BPC20" s="67"/>
      <c r="BPD20" s="67"/>
      <c r="BPE20" s="67"/>
      <c r="BPF20" s="67"/>
      <c r="BPG20" s="67"/>
      <c r="BPH20" s="67"/>
      <c r="BPI20" s="67"/>
      <c r="BPJ20" s="67"/>
      <c r="BPK20" s="67"/>
      <c r="BPL20" s="67"/>
      <c r="BPM20" s="67"/>
      <c r="BPN20" s="67"/>
      <c r="BPO20" s="67"/>
      <c r="BPP20" s="67"/>
      <c r="BPQ20" s="67"/>
      <c r="BPR20" s="67"/>
      <c r="BPS20" s="67"/>
      <c r="BPT20" s="67"/>
      <c r="BPU20" s="67"/>
      <c r="BPV20" s="67"/>
      <c r="BPW20" s="67"/>
      <c r="BPX20" s="67"/>
      <c r="BPY20" s="67"/>
      <c r="BPZ20" s="67"/>
      <c r="BQA20" s="67"/>
      <c r="BQB20" s="67"/>
      <c r="BQC20" s="67"/>
      <c r="BQD20" s="67"/>
      <c r="BQE20" s="67"/>
      <c r="BQF20" s="67"/>
      <c r="BQG20" s="67"/>
      <c r="BQH20" s="67"/>
      <c r="BQI20" s="67"/>
      <c r="BQJ20" s="67"/>
      <c r="BQK20" s="67"/>
      <c r="BQL20" s="67"/>
      <c r="BQM20" s="67"/>
      <c r="BQN20" s="67"/>
      <c r="BQO20" s="67"/>
      <c r="BQP20" s="67"/>
      <c r="BQQ20" s="67"/>
      <c r="BQR20" s="67"/>
      <c r="BQS20" s="67"/>
      <c r="BQT20" s="67"/>
      <c r="BQU20" s="67"/>
      <c r="BQV20" s="67"/>
      <c r="BQW20" s="67"/>
      <c r="BQX20" s="67"/>
      <c r="BQY20" s="67"/>
      <c r="BQZ20" s="67"/>
      <c r="BRA20" s="67"/>
      <c r="BRB20" s="67"/>
      <c r="BRC20" s="67"/>
      <c r="BRD20" s="67"/>
      <c r="BRE20" s="67"/>
      <c r="BRF20" s="67"/>
      <c r="BRG20" s="67"/>
      <c r="BRH20" s="67"/>
      <c r="BRI20" s="67"/>
      <c r="BRJ20" s="67"/>
      <c r="BRK20" s="67"/>
      <c r="BRL20" s="67"/>
      <c r="BRM20" s="67"/>
      <c r="BRN20" s="67"/>
      <c r="BRO20" s="67"/>
      <c r="BRP20" s="67"/>
      <c r="BRQ20" s="67"/>
      <c r="BRR20" s="67"/>
      <c r="BRS20" s="67"/>
      <c r="BRT20" s="67"/>
      <c r="BRU20" s="67"/>
      <c r="BRV20" s="67"/>
      <c r="BRW20" s="67"/>
      <c r="BRX20" s="67"/>
      <c r="BRY20" s="67"/>
      <c r="BRZ20" s="67"/>
      <c r="BSA20" s="67"/>
      <c r="BSB20" s="67"/>
      <c r="BSC20" s="67"/>
      <c r="BSD20" s="67"/>
      <c r="BSE20" s="67"/>
      <c r="BSF20" s="67"/>
      <c r="BSG20" s="67"/>
      <c r="BSH20" s="67"/>
      <c r="BSI20" s="67"/>
      <c r="BSJ20" s="67"/>
      <c r="BSK20" s="67"/>
      <c r="BSL20" s="67"/>
      <c r="BSM20" s="67"/>
      <c r="BSN20" s="67"/>
      <c r="BSO20" s="67"/>
      <c r="BSP20" s="67"/>
      <c r="BSQ20" s="67"/>
      <c r="BSR20" s="67"/>
      <c r="BSS20" s="67"/>
      <c r="BST20" s="67"/>
      <c r="BSU20" s="67"/>
      <c r="BSV20" s="67"/>
      <c r="BSW20" s="67"/>
      <c r="BSX20" s="67"/>
      <c r="BSY20" s="67"/>
      <c r="BSZ20" s="67"/>
      <c r="BTA20" s="67"/>
      <c r="BTB20" s="67"/>
      <c r="BTC20" s="67"/>
      <c r="BTD20" s="67"/>
      <c r="BTE20" s="67"/>
      <c r="BTF20" s="67"/>
      <c r="BTG20" s="67"/>
      <c r="BTH20" s="67"/>
      <c r="BTI20" s="67"/>
      <c r="BTJ20" s="67"/>
      <c r="BTK20" s="67"/>
      <c r="BTL20" s="67"/>
      <c r="BTM20" s="67"/>
      <c r="BTN20" s="67"/>
      <c r="BTO20" s="67"/>
      <c r="BTP20" s="67"/>
      <c r="BTQ20" s="67"/>
      <c r="BTR20" s="67"/>
      <c r="BTS20" s="67"/>
      <c r="BTT20" s="67"/>
      <c r="BTU20" s="67"/>
      <c r="BTV20" s="67"/>
      <c r="BTW20" s="67"/>
      <c r="BTX20" s="67"/>
      <c r="BTY20" s="67"/>
      <c r="BTZ20" s="67"/>
      <c r="BUA20" s="67"/>
      <c r="BUB20" s="67"/>
      <c r="BUC20" s="67"/>
      <c r="BUD20" s="67"/>
      <c r="BUE20" s="67"/>
      <c r="BUF20" s="67"/>
      <c r="BUG20" s="67"/>
      <c r="BUH20" s="67"/>
      <c r="BUI20" s="67"/>
      <c r="BUJ20" s="67"/>
      <c r="BUK20" s="67"/>
      <c r="BUL20" s="67"/>
      <c r="BUM20" s="67"/>
      <c r="BUN20" s="67"/>
      <c r="BUO20" s="67"/>
      <c r="BUP20" s="67"/>
      <c r="BUQ20" s="67"/>
      <c r="BUR20" s="67"/>
      <c r="BUS20" s="67"/>
      <c r="BUT20" s="67"/>
      <c r="BUU20" s="67"/>
      <c r="BUV20" s="67"/>
      <c r="BUW20" s="67"/>
      <c r="BUX20" s="67"/>
      <c r="BUY20" s="67"/>
      <c r="BUZ20" s="67"/>
      <c r="BVA20" s="67"/>
      <c r="BVB20" s="67"/>
      <c r="BVC20" s="67"/>
      <c r="BVD20" s="67"/>
      <c r="BVE20" s="67"/>
      <c r="BVF20" s="67"/>
      <c r="BVG20" s="67"/>
      <c r="BVH20" s="67"/>
      <c r="BVI20" s="67"/>
      <c r="BVJ20" s="67"/>
      <c r="BVK20" s="67"/>
      <c r="BVL20" s="67"/>
      <c r="BVM20" s="67"/>
      <c r="BVN20" s="67"/>
      <c r="BVO20" s="67"/>
      <c r="BVP20" s="67"/>
      <c r="BVQ20" s="67"/>
      <c r="BVR20" s="67"/>
      <c r="BVS20" s="67"/>
      <c r="BVT20" s="67"/>
      <c r="BVU20" s="67"/>
      <c r="BVV20" s="67"/>
      <c r="BVW20" s="67"/>
      <c r="BVX20" s="67"/>
      <c r="BVY20" s="67"/>
      <c r="BVZ20" s="67"/>
      <c r="BWA20" s="67"/>
      <c r="BWB20" s="67"/>
      <c r="BWC20" s="67"/>
      <c r="BWD20" s="67"/>
      <c r="BWE20" s="67"/>
      <c r="BWF20" s="67"/>
      <c r="BWG20" s="67"/>
      <c r="BWH20" s="67"/>
      <c r="BWI20" s="67"/>
      <c r="BWJ20" s="67"/>
      <c r="BWK20" s="67"/>
      <c r="BWL20" s="67"/>
      <c r="BWM20" s="67"/>
      <c r="BWN20" s="67"/>
      <c r="BWO20" s="67"/>
      <c r="BWP20" s="67"/>
      <c r="BWQ20" s="67"/>
      <c r="BWR20" s="67"/>
      <c r="BWS20" s="67"/>
      <c r="BWT20" s="67"/>
      <c r="BWU20" s="67"/>
      <c r="BWV20" s="67"/>
      <c r="BWW20" s="67"/>
      <c r="BWX20" s="67"/>
      <c r="BWY20" s="67"/>
      <c r="BWZ20" s="67"/>
      <c r="BXA20" s="67"/>
      <c r="BXB20" s="67"/>
      <c r="BXC20" s="67"/>
      <c r="BXD20" s="67"/>
      <c r="BXE20" s="67"/>
      <c r="BXF20" s="67"/>
      <c r="BXG20" s="67"/>
      <c r="BXH20" s="67"/>
      <c r="BXI20" s="67"/>
      <c r="BXJ20" s="67"/>
      <c r="BXK20" s="67"/>
      <c r="BXL20" s="67"/>
      <c r="BXM20" s="67"/>
      <c r="BXN20" s="67"/>
      <c r="BXO20" s="67"/>
      <c r="BXP20" s="67"/>
      <c r="BXQ20" s="67"/>
      <c r="BXR20" s="67"/>
      <c r="BXS20" s="67"/>
      <c r="BXT20" s="67"/>
      <c r="BXU20" s="67"/>
      <c r="BXV20" s="67"/>
      <c r="BXW20" s="67"/>
      <c r="BXX20" s="67"/>
      <c r="BXY20" s="67"/>
      <c r="BXZ20" s="67"/>
      <c r="BYA20" s="67"/>
      <c r="BYB20" s="67"/>
      <c r="BYC20" s="67"/>
      <c r="BYD20" s="67"/>
      <c r="BYE20" s="67"/>
      <c r="BYF20" s="67"/>
      <c r="BYG20" s="67"/>
      <c r="BYH20" s="67"/>
      <c r="BYI20" s="67"/>
      <c r="BYJ20" s="67"/>
      <c r="BYK20" s="67"/>
      <c r="BYL20" s="67"/>
      <c r="BYM20" s="67"/>
      <c r="BYN20" s="67"/>
      <c r="BYO20" s="67"/>
      <c r="BYP20" s="67"/>
      <c r="BYQ20" s="67"/>
      <c r="BYR20" s="67"/>
      <c r="BYS20" s="67"/>
      <c r="BYT20" s="67"/>
      <c r="BYU20" s="67"/>
      <c r="BYV20" s="67"/>
      <c r="BYW20" s="67"/>
      <c r="BYX20" s="67"/>
      <c r="BYY20" s="67"/>
      <c r="BYZ20" s="67"/>
      <c r="BZA20" s="67"/>
      <c r="BZB20" s="67"/>
      <c r="BZC20" s="67"/>
      <c r="BZD20" s="67"/>
      <c r="BZE20" s="67"/>
      <c r="BZF20" s="67"/>
      <c r="BZG20" s="67"/>
      <c r="BZH20" s="67"/>
      <c r="BZI20" s="67"/>
      <c r="BZJ20" s="67"/>
      <c r="BZK20" s="67"/>
      <c r="BZL20" s="67"/>
      <c r="BZM20" s="67"/>
      <c r="BZN20" s="67"/>
      <c r="BZO20" s="67"/>
      <c r="BZP20" s="67"/>
      <c r="BZQ20" s="67"/>
      <c r="BZR20" s="67"/>
      <c r="BZS20" s="67"/>
      <c r="BZT20" s="67"/>
      <c r="BZU20" s="67"/>
      <c r="BZV20" s="67"/>
      <c r="BZW20" s="67"/>
      <c r="BZX20" s="67"/>
      <c r="BZY20" s="67"/>
      <c r="BZZ20" s="67"/>
      <c r="CAA20" s="67"/>
      <c r="CAB20" s="67"/>
      <c r="CAC20" s="67"/>
      <c r="CAD20" s="67"/>
      <c r="CAE20" s="67"/>
      <c r="CAF20" s="67"/>
      <c r="CAG20" s="67"/>
      <c r="CAH20" s="67"/>
      <c r="CAI20" s="67"/>
      <c r="CAJ20" s="67"/>
      <c r="CAK20" s="67"/>
      <c r="CAL20" s="67"/>
      <c r="CAM20" s="67"/>
      <c r="CAN20" s="67"/>
      <c r="CAO20" s="67"/>
      <c r="CAP20" s="67"/>
      <c r="CAQ20" s="67"/>
      <c r="CAR20" s="67"/>
      <c r="CAS20" s="67"/>
      <c r="CAT20" s="67"/>
      <c r="CAU20" s="67"/>
      <c r="CAV20" s="67"/>
      <c r="CAW20" s="67"/>
      <c r="CAX20" s="67"/>
      <c r="CAY20" s="67"/>
      <c r="CAZ20" s="67"/>
      <c r="CBA20" s="67"/>
      <c r="CBB20" s="67"/>
      <c r="CBC20" s="67"/>
      <c r="CBD20" s="67"/>
      <c r="CBE20" s="67"/>
      <c r="CBF20" s="67"/>
      <c r="CBG20" s="67"/>
      <c r="CBH20" s="67"/>
      <c r="CBI20" s="67"/>
      <c r="CBJ20" s="67"/>
      <c r="CBK20" s="67"/>
      <c r="CBL20" s="67"/>
      <c r="CBM20" s="67"/>
      <c r="CBN20" s="67"/>
      <c r="CBO20" s="67"/>
      <c r="CBP20" s="67"/>
      <c r="CBQ20" s="67"/>
      <c r="CBR20" s="67"/>
      <c r="CBS20" s="67"/>
      <c r="CBT20" s="67"/>
      <c r="CBU20" s="67"/>
      <c r="CBV20" s="67"/>
      <c r="CBW20" s="67"/>
      <c r="CBX20" s="67"/>
      <c r="CBY20" s="67"/>
      <c r="CBZ20" s="67"/>
      <c r="CCA20" s="67"/>
      <c r="CCB20" s="67"/>
      <c r="CCC20" s="67"/>
      <c r="CCD20" s="67"/>
      <c r="CCE20" s="67"/>
      <c r="CCF20" s="67"/>
      <c r="CCG20" s="67"/>
      <c r="CCH20" s="67"/>
      <c r="CCI20" s="67"/>
      <c r="CCJ20" s="67"/>
      <c r="CCK20" s="67"/>
      <c r="CCL20" s="67"/>
      <c r="CCM20" s="67"/>
      <c r="CCN20" s="67"/>
      <c r="CCO20" s="67"/>
      <c r="CCP20" s="67"/>
      <c r="CCQ20" s="67"/>
      <c r="CCR20" s="67"/>
      <c r="CCS20" s="67"/>
      <c r="CCT20" s="67"/>
      <c r="CCU20" s="67"/>
      <c r="CCV20" s="67"/>
      <c r="CCW20" s="67"/>
      <c r="CCX20" s="67"/>
      <c r="CCY20" s="67"/>
      <c r="CCZ20" s="67"/>
      <c r="CDA20" s="67"/>
      <c r="CDB20" s="67"/>
      <c r="CDC20" s="67"/>
      <c r="CDD20" s="67"/>
      <c r="CDE20" s="67"/>
      <c r="CDF20" s="67"/>
      <c r="CDG20" s="67"/>
      <c r="CDH20" s="67"/>
      <c r="CDI20" s="67"/>
      <c r="CDJ20" s="67"/>
      <c r="CDK20" s="67"/>
      <c r="CDL20" s="67"/>
      <c r="CDM20" s="67"/>
      <c r="CDN20" s="67"/>
      <c r="CDO20" s="67"/>
      <c r="CDP20" s="67"/>
      <c r="CDQ20" s="67"/>
      <c r="CDR20" s="67"/>
      <c r="CDS20" s="67"/>
      <c r="CDT20" s="67"/>
      <c r="CDU20" s="67"/>
      <c r="CDV20" s="67"/>
      <c r="CDW20" s="67"/>
      <c r="CDX20" s="67"/>
      <c r="CDY20" s="67"/>
      <c r="CDZ20" s="67"/>
      <c r="CEA20" s="67"/>
      <c r="CEB20" s="67"/>
      <c r="CEC20" s="67"/>
      <c r="CED20" s="67"/>
      <c r="CEE20" s="67"/>
      <c r="CEF20" s="67"/>
      <c r="CEG20" s="67"/>
      <c r="CEH20" s="67"/>
      <c r="CEI20" s="67"/>
      <c r="CEJ20" s="67"/>
      <c r="CEK20" s="67"/>
      <c r="CEL20" s="67"/>
      <c r="CEM20" s="67"/>
      <c r="CEN20" s="67"/>
      <c r="CEO20" s="67"/>
      <c r="CEP20" s="67"/>
      <c r="CEQ20" s="67"/>
      <c r="CER20" s="67"/>
      <c r="CES20" s="67"/>
      <c r="CET20" s="67"/>
      <c r="CEU20" s="67"/>
      <c r="CEV20" s="67"/>
      <c r="CEW20" s="67"/>
      <c r="CEX20" s="67"/>
      <c r="CEY20" s="67"/>
      <c r="CEZ20" s="67"/>
      <c r="CFA20" s="67"/>
      <c r="CFB20" s="67"/>
      <c r="CFC20" s="67"/>
      <c r="CFD20" s="67"/>
      <c r="CFE20" s="67"/>
      <c r="CFF20" s="67"/>
      <c r="CFG20" s="67"/>
      <c r="CFH20" s="67"/>
      <c r="CFI20" s="67"/>
      <c r="CFJ20" s="67"/>
      <c r="CFK20" s="67"/>
      <c r="CFL20" s="67"/>
      <c r="CFM20" s="67"/>
      <c r="CFN20" s="67"/>
      <c r="CFO20" s="67"/>
      <c r="CFP20" s="67"/>
      <c r="CFQ20" s="67"/>
      <c r="CFR20" s="67"/>
      <c r="CFS20" s="67"/>
      <c r="CFT20" s="67"/>
      <c r="CFU20" s="67"/>
      <c r="CFV20" s="67"/>
      <c r="CFW20" s="67"/>
      <c r="CFX20" s="67"/>
      <c r="CFY20" s="67"/>
      <c r="CFZ20" s="67"/>
      <c r="CGA20" s="67"/>
      <c r="CGB20" s="67"/>
      <c r="CGC20" s="67"/>
      <c r="CGD20" s="67"/>
      <c r="CGE20" s="67"/>
      <c r="CGF20" s="67"/>
      <c r="CGG20" s="67"/>
      <c r="CGH20" s="67"/>
      <c r="CGI20" s="67"/>
      <c r="CGJ20" s="67"/>
      <c r="CGK20" s="67"/>
      <c r="CGL20" s="67"/>
      <c r="CGM20" s="67"/>
      <c r="CGN20" s="67"/>
      <c r="CGO20" s="67"/>
      <c r="CGP20" s="67"/>
      <c r="CGQ20" s="67"/>
      <c r="CGR20" s="67"/>
      <c r="CGS20" s="67"/>
      <c r="CGT20" s="67"/>
      <c r="CGU20" s="67"/>
      <c r="CGV20" s="67"/>
      <c r="CGW20" s="67"/>
      <c r="CGX20" s="67"/>
      <c r="CGY20" s="67"/>
      <c r="CGZ20" s="67"/>
      <c r="CHA20" s="67"/>
      <c r="CHB20" s="67"/>
      <c r="CHC20" s="67"/>
      <c r="CHD20" s="67"/>
      <c r="CHE20" s="67"/>
      <c r="CHF20" s="67"/>
      <c r="CHG20" s="67"/>
      <c r="CHH20" s="67"/>
      <c r="CHI20" s="67"/>
      <c r="CHJ20" s="67"/>
      <c r="CHK20" s="67"/>
      <c r="CHL20" s="67"/>
      <c r="CHM20" s="67"/>
      <c r="CHN20" s="67"/>
      <c r="CHO20" s="67"/>
      <c r="CHP20" s="67"/>
      <c r="CHQ20" s="67"/>
      <c r="CHR20" s="67"/>
      <c r="CHS20" s="67"/>
      <c r="CHT20" s="67"/>
      <c r="CHU20" s="67"/>
      <c r="CHV20" s="67"/>
      <c r="CHW20" s="67"/>
      <c r="CHX20" s="67"/>
      <c r="CHY20" s="67"/>
      <c r="CHZ20" s="67"/>
      <c r="CIA20" s="67"/>
      <c r="CIB20" s="67"/>
      <c r="CIC20" s="67"/>
      <c r="CID20" s="67"/>
      <c r="CIE20" s="67"/>
      <c r="CIF20" s="67"/>
      <c r="CIG20" s="67"/>
      <c r="CIH20" s="67"/>
      <c r="CII20" s="67"/>
      <c r="CIJ20" s="67"/>
      <c r="CIK20" s="67"/>
      <c r="CIL20" s="67"/>
      <c r="CIM20" s="67"/>
      <c r="CIN20" s="67"/>
      <c r="CIO20" s="67"/>
      <c r="CIP20" s="67"/>
      <c r="CIQ20" s="67"/>
      <c r="CIR20" s="67"/>
      <c r="CIS20" s="67"/>
      <c r="CIT20" s="67"/>
      <c r="CIU20" s="67"/>
      <c r="CIV20" s="67"/>
      <c r="CIW20" s="67"/>
      <c r="CIX20" s="67"/>
      <c r="CIY20" s="67"/>
      <c r="CIZ20" s="67"/>
      <c r="CJA20" s="67"/>
      <c r="CJB20" s="67"/>
      <c r="CJC20" s="67"/>
      <c r="CJD20" s="67"/>
      <c r="CJE20" s="67"/>
      <c r="CJF20" s="67"/>
      <c r="CJG20" s="67"/>
      <c r="CJH20" s="67"/>
      <c r="CJI20" s="67"/>
      <c r="CJJ20" s="67"/>
      <c r="CJK20" s="67"/>
      <c r="CJL20" s="67"/>
      <c r="CJM20" s="67"/>
      <c r="CJN20" s="67"/>
      <c r="CJO20" s="67"/>
      <c r="CJP20" s="67"/>
      <c r="CJQ20" s="67"/>
      <c r="CJR20" s="67"/>
      <c r="CJS20" s="67"/>
      <c r="CJT20" s="67"/>
      <c r="CJU20" s="67"/>
      <c r="CJV20" s="67"/>
      <c r="CJW20" s="67"/>
      <c r="CJX20" s="67"/>
      <c r="CJY20" s="67"/>
      <c r="CJZ20" s="67"/>
      <c r="CKA20" s="67"/>
      <c r="CKB20" s="67"/>
      <c r="CKC20" s="67"/>
      <c r="CKD20" s="67"/>
      <c r="CKE20" s="67"/>
      <c r="CKF20" s="67"/>
      <c r="CKG20" s="67"/>
      <c r="CKH20" s="67"/>
      <c r="CKI20" s="67"/>
      <c r="CKJ20" s="67"/>
      <c r="CKK20" s="67"/>
      <c r="CKL20" s="67"/>
      <c r="CKM20" s="67"/>
      <c r="CKN20" s="67"/>
      <c r="CKO20" s="67"/>
      <c r="CKP20" s="67"/>
      <c r="CKQ20" s="67"/>
      <c r="CKR20" s="67"/>
      <c r="CKS20" s="67"/>
      <c r="CKT20" s="67"/>
      <c r="CKU20" s="67"/>
      <c r="CKV20" s="67"/>
      <c r="CKW20" s="67"/>
      <c r="CKX20" s="67"/>
      <c r="CKY20" s="67"/>
      <c r="CKZ20" s="67"/>
      <c r="CLA20" s="67"/>
      <c r="CLB20" s="67"/>
      <c r="CLC20" s="67"/>
      <c r="CLD20" s="67"/>
      <c r="CLE20" s="67"/>
      <c r="CLF20" s="67"/>
      <c r="CLG20" s="67"/>
      <c r="CLH20" s="67"/>
      <c r="CLI20" s="67"/>
      <c r="CLJ20" s="67"/>
      <c r="CLK20" s="67"/>
      <c r="CLL20" s="67"/>
      <c r="CLM20" s="67"/>
      <c r="CLN20" s="67"/>
      <c r="CLO20" s="67"/>
      <c r="CLP20" s="67"/>
      <c r="CLQ20" s="67"/>
      <c r="CLR20" s="67"/>
      <c r="CLS20" s="67"/>
      <c r="CLT20" s="67"/>
      <c r="CLU20" s="67"/>
      <c r="CLV20" s="67"/>
      <c r="CLW20" s="67"/>
      <c r="CLX20" s="67"/>
      <c r="CLY20" s="67"/>
      <c r="CLZ20" s="67"/>
      <c r="CMA20" s="67"/>
      <c r="CMB20" s="67"/>
      <c r="CMC20" s="67"/>
      <c r="CMD20" s="67"/>
      <c r="CME20" s="67"/>
      <c r="CMF20" s="67"/>
      <c r="CMG20" s="67"/>
      <c r="CMH20" s="67"/>
      <c r="CMI20" s="67"/>
      <c r="CMJ20" s="67"/>
      <c r="CMK20" s="67"/>
      <c r="CML20" s="67"/>
      <c r="CMM20" s="67"/>
      <c r="CMN20" s="67"/>
      <c r="CMO20" s="67"/>
      <c r="CMP20" s="67"/>
      <c r="CMQ20" s="67"/>
      <c r="CMR20" s="67"/>
      <c r="CMS20" s="67"/>
      <c r="CMT20" s="67"/>
      <c r="CMU20" s="67"/>
      <c r="CMV20" s="67"/>
      <c r="CMW20" s="67"/>
      <c r="CMX20" s="67"/>
      <c r="CMY20" s="67"/>
      <c r="CMZ20" s="67"/>
      <c r="CNA20" s="67"/>
      <c r="CNB20" s="67"/>
      <c r="CNC20" s="67"/>
      <c r="CND20" s="67"/>
      <c r="CNE20" s="67"/>
      <c r="CNF20" s="67"/>
      <c r="CNG20" s="67"/>
      <c r="CNH20" s="67"/>
      <c r="CNI20" s="67"/>
      <c r="CNJ20" s="67"/>
      <c r="CNK20" s="67"/>
      <c r="CNL20" s="67"/>
      <c r="CNM20" s="67"/>
      <c r="CNN20" s="67"/>
      <c r="CNO20" s="67"/>
      <c r="CNP20" s="67"/>
      <c r="CNQ20" s="67"/>
      <c r="CNR20" s="67"/>
      <c r="CNS20" s="67"/>
      <c r="CNT20" s="67"/>
      <c r="CNU20" s="67"/>
      <c r="CNV20" s="67"/>
      <c r="CNW20" s="67"/>
      <c r="CNX20" s="67"/>
      <c r="CNY20" s="67"/>
      <c r="CNZ20" s="67"/>
      <c r="COA20" s="67"/>
      <c r="COB20" s="67"/>
      <c r="COC20" s="67"/>
      <c r="COD20" s="67"/>
      <c r="COE20" s="67"/>
      <c r="COF20" s="67"/>
      <c r="COG20" s="67"/>
      <c r="COH20" s="67"/>
      <c r="COI20" s="67"/>
      <c r="COJ20" s="67"/>
      <c r="COK20" s="67"/>
      <c r="COL20" s="67"/>
      <c r="COM20" s="67"/>
      <c r="CON20" s="67"/>
      <c r="COO20" s="67"/>
      <c r="COP20" s="67"/>
      <c r="COQ20" s="67"/>
      <c r="COR20" s="67"/>
      <c r="COS20" s="67"/>
      <c r="COT20" s="67"/>
      <c r="COU20" s="67"/>
      <c r="COV20" s="67"/>
      <c r="COW20" s="67"/>
      <c r="COX20" s="67"/>
      <c r="COY20" s="67"/>
      <c r="COZ20" s="67"/>
      <c r="CPA20" s="67"/>
      <c r="CPB20" s="67"/>
      <c r="CPC20" s="67"/>
      <c r="CPD20" s="67"/>
      <c r="CPE20" s="67"/>
      <c r="CPF20" s="67"/>
      <c r="CPG20" s="67"/>
      <c r="CPH20" s="67"/>
      <c r="CPI20" s="67"/>
      <c r="CPJ20" s="67"/>
      <c r="CPK20" s="67"/>
      <c r="CPL20" s="67"/>
      <c r="CPM20" s="67"/>
      <c r="CPN20" s="67"/>
      <c r="CPO20" s="67"/>
      <c r="CPP20" s="67"/>
      <c r="CPQ20" s="67"/>
      <c r="CPR20" s="67"/>
      <c r="CPS20" s="67"/>
      <c r="CPT20" s="67"/>
      <c r="CPU20" s="67"/>
      <c r="CPV20" s="67"/>
      <c r="CPW20" s="67"/>
      <c r="CPX20" s="67"/>
      <c r="CPY20" s="67"/>
      <c r="CPZ20" s="67"/>
      <c r="CQA20" s="67"/>
      <c r="CQB20" s="67"/>
      <c r="CQC20" s="67"/>
      <c r="CQD20" s="67"/>
      <c r="CQE20" s="67"/>
      <c r="CQF20" s="67"/>
      <c r="CQG20" s="67"/>
      <c r="CQH20" s="67"/>
      <c r="CQI20" s="67"/>
      <c r="CQJ20" s="67"/>
      <c r="CQK20" s="67"/>
      <c r="CQL20" s="67"/>
      <c r="CQM20" s="67"/>
      <c r="CQN20" s="67"/>
      <c r="CQO20" s="67"/>
      <c r="CQP20" s="67"/>
      <c r="CQQ20" s="67"/>
      <c r="CQR20" s="67"/>
      <c r="CQS20" s="67"/>
      <c r="CQT20" s="67"/>
      <c r="CQU20" s="67"/>
      <c r="CQV20" s="67"/>
      <c r="CQW20" s="67"/>
      <c r="CQX20" s="67"/>
      <c r="CQY20" s="67"/>
      <c r="CQZ20" s="67"/>
      <c r="CRA20" s="67"/>
      <c r="CRB20" s="67"/>
      <c r="CRC20" s="67"/>
      <c r="CRD20" s="67"/>
      <c r="CRE20" s="67"/>
      <c r="CRF20" s="67"/>
      <c r="CRG20" s="67"/>
      <c r="CRH20" s="67"/>
      <c r="CRI20" s="67"/>
      <c r="CRJ20" s="67"/>
      <c r="CRK20" s="67"/>
      <c r="CRL20" s="67"/>
      <c r="CRM20" s="67"/>
      <c r="CRN20" s="67"/>
      <c r="CRO20" s="67"/>
      <c r="CRP20" s="67"/>
      <c r="CRQ20" s="67"/>
      <c r="CRR20" s="67"/>
      <c r="CRS20" s="67"/>
      <c r="CRT20" s="67"/>
      <c r="CRU20" s="67"/>
      <c r="CRV20" s="67"/>
      <c r="CRW20" s="67"/>
      <c r="CRX20" s="67"/>
      <c r="CRY20" s="67"/>
      <c r="CRZ20" s="67"/>
      <c r="CSA20" s="67"/>
      <c r="CSB20" s="67"/>
      <c r="CSC20" s="67"/>
      <c r="CSD20" s="67"/>
      <c r="CSE20" s="67"/>
      <c r="CSF20" s="67"/>
      <c r="CSG20" s="67"/>
      <c r="CSH20" s="67"/>
      <c r="CSI20" s="67"/>
      <c r="CSJ20" s="67"/>
      <c r="CSK20" s="67"/>
      <c r="CSL20" s="67"/>
      <c r="CSM20" s="67"/>
      <c r="CSN20" s="67"/>
      <c r="CSO20" s="67"/>
      <c r="CSP20" s="67"/>
      <c r="CSQ20" s="67"/>
      <c r="CSR20" s="67"/>
      <c r="CSS20" s="67"/>
      <c r="CST20" s="67"/>
      <c r="CSU20" s="67"/>
      <c r="CSV20" s="67"/>
      <c r="CSW20" s="67"/>
      <c r="CSX20" s="67"/>
      <c r="CSY20" s="67"/>
      <c r="CSZ20" s="67"/>
      <c r="CTA20" s="67"/>
      <c r="CTB20" s="67"/>
      <c r="CTC20" s="67"/>
      <c r="CTD20" s="67"/>
      <c r="CTE20" s="67"/>
      <c r="CTF20" s="67"/>
      <c r="CTG20" s="67"/>
      <c r="CTH20" s="67"/>
      <c r="CTI20" s="67"/>
      <c r="CTJ20" s="67"/>
      <c r="CTK20" s="67"/>
      <c r="CTL20" s="67"/>
      <c r="CTM20" s="67"/>
      <c r="CTN20" s="67"/>
      <c r="CTO20" s="67"/>
      <c r="CTP20" s="67"/>
      <c r="CTQ20" s="67"/>
      <c r="CTR20" s="67"/>
      <c r="CTS20" s="67"/>
      <c r="CTT20" s="67"/>
      <c r="CTU20" s="67"/>
      <c r="CTV20" s="67"/>
      <c r="CTW20" s="67"/>
      <c r="CTX20" s="67"/>
      <c r="CTY20" s="67"/>
      <c r="CTZ20" s="67"/>
      <c r="CUA20" s="67"/>
      <c r="CUB20" s="67"/>
      <c r="CUC20" s="67"/>
      <c r="CUD20" s="67"/>
      <c r="CUE20" s="67"/>
      <c r="CUF20" s="67"/>
      <c r="CUG20" s="67"/>
      <c r="CUH20" s="67"/>
      <c r="CUI20" s="67"/>
      <c r="CUJ20" s="67"/>
      <c r="CUK20" s="67"/>
      <c r="CUL20" s="67"/>
      <c r="CUM20" s="67"/>
      <c r="CUN20" s="67"/>
      <c r="CUO20" s="67"/>
      <c r="CUP20" s="67"/>
      <c r="CUQ20" s="67"/>
      <c r="CUR20" s="67"/>
      <c r="CUS20" s="67"/>
      <c r="CUT20" s="67"/>
      <c r="CUU20" s="67"/>
      <c r="CUV20" s="67"/>
      <c r="CUW20" s="67"/>
      <c r="CUX20" s="67"/>
      <c r="CUY20" s="67"/>
      <c r="CUZ20" s="67"/>
      <c r="CVA20" s="67"/>
      <c r="CVB20" s="67"/>
      <c r="CVC20" s="67"/>
      <c r="CVD20" s="67"/>
      <c r="CVE20" s="67"/>
      <c r="CVF20" s="67"/>
      <c r="CVG20" s="67"/>
      <c r="CVH20" s="67"/>
      <c r="CVI20" s="67"/>
      <c r="CVJ20" s="67"/>
      <c r="CVK20" s="67"/>
      <c r="CVL20" s="67"/>
      <c r="CVM20" s="67"/>
      <c r="CVN20" s="67"/>
      <c r="CVO20" s="67"/>
      <c r="CVP20" s="67"/>
      <c r="CVQ20" s="67"/>
      <c r="CVR20" s="67"/>
      <c r="CVS20" s="67"/>
      <c r="CVT20" s="67"/>
      <c r="CVU20" s="67"/>
      <c r="CVV20" s="67"/>
      <c r="CVW20" s="67"/>
      <c r="CVX20" s="67"/>
      <c r="CVY20" s="67"/>
      <c r="CVZ20" s="67"/>
      <c r="CWA20" s="67"/>
      <c r="CWB20" s="67"/>
      <c r="CWC20" s="67"/>
      <c r="CWD20" s="67"/>
      <c r="CWE20" s="67"/>
      <c r="CWF20" s="67"/>
      <c r="CWG20" s="67"/>
      <c r="CWH20" s="67"/>
      <c r="CWI20" s="67"/>
      <c r="CWJ20" s="67"/>
      <c r="CWK20" s="67"/>
      <c r="CWL20" s="67"/>
      <c r="CWM20" s="67"/>
      <c r="CWN20" s="67"/>
      <c r="CWO20" s="67"/>
      <c r="CWP20" s="67"/>
      <c r="CWQ20" s="67"/>
      <c r="CWR20" s="67"/>
      <c r="CWS20" s="67"/>
      <c r="CWT20" s="67"/>
      <c r="CWU20" s="67"/>
      <c r="CWV20" s="67"/>
      <c r="CWW20" s="67"/>
      <c r="CWX20" s="67"/>
      <c r="CWY20" s="67"/>
      <c r="CWZ20" s="67"/>
      <c r="CXA20" s="67"/>
      <c r="CXB20" s="67"/>
      <c r="CXC20" s="67"/>
      <c r="CXD20" s="67"/>
      <c r="CXE20" s="67"/>
      <c r="CXF20" s="67"/>
      <c r="CXG20" s="67"/>
      <c r="CXH20" s="67"/>
      <c r="CXI20" s="67"/>
      <c r="CXJ20" s="67"/>
      <c r="CXK20" s="67"/>
      <c r="CXL20" s="67"/>
      <c r="CXM20" s="67"/>
      <c r="CXN20" s="67"/>
      <c r="CXO20" s="67"/>
      <c r="CXP20" s="67"/>
      <c r="CXQ20" s="67"/>
      <c r="CXR20" s="67"/>
      <c r="CXS20" s="67"/>
      <c r="CXT20" s="67"/>
      <c r="CXU20" s="67"/>
      <c r="CXV20" s="67"/>
      <c r="CXW20" s="67"/>
      <c r="CXX20" s="67"/>
      <c r="CXY20" s="67"/>
      <c r="CXZ20" s="67"/>
      <c r="CYA20" s="67"/>
      <c r="CYB20" s="67"/>
      <c r="CYC20" s="67"/>
      <c r="CYD20" s="67"/>
      <c r="CYE20" s="67"/>
      <c r="CYF20" s="67"/>
      <c r="CYG20" s="67"/>
      <c r="CYH20" s="67"/>
      <c r="CYI20" s="67"/>
      <c r="CYJ20" s="67"/>
      <c r="CYK20" s="67"/>
      <c r="CYL20" s="67"/>
      <c r="CYM20" s="67"/>
      <c r="CYN20" s="67"/>
      <c r="CYO20" s="67"/>
      <c r="CYP20" s="67"/>
      <c r="CYQ20" s="67"/>
      <c r="CYR20" s="67"/>
      <c r="CYS20" s="67"/>
      <c r="CYT20" s="67"/>
      <c r="CYU20" s="67"/>
      <c r="CYV20" s="67"/>
      <c r="CYW20" s="67"/>
      <c r="CYX20" s="67"/>
      <c r="CYY20" s="67"/>
      <c r="CYZ20" s="67"/>
      <c r="CZA20" s="67"/>
      <c r="CZB20" s="67"/>
      <c r="CZC20" s="67"/>
      <c r="CZD20" s="67"/>
      <c r="CZE20" s="67"/>
      <c r="CZF20" s="67"/>
      <c r="CZG20" s="67"/>
      <c r="CZH20" s="67"/>
      <c r="CZI20" s="67"/>
      <c r="CZJ20" s="67"/>
      <c r="CZK20" s="67"/>
      <c r="CZL20" s="67"/>
      <c r="CZM20" s="67"/>
      <c r="CZN20" s="67"/>
      <c r="CZO20" s="67"/>
      <c r="CZP20" s="67"/>
      <c r="CZQ20" s="67"/>
      <c r="CZR20" s="67"/>
      <c r="CZS20" s="67"/>
      <c r="CZT20" s="67"/>
      <c r="CZU20" s="67"/>
      <c r="CZV20" s="67"/>
      <c r="CZW20" s="67"/>
      <c r="CZX20" s="67"/>
      <c r="CZY20" s="67"/>
      <c r="CZZ20" s="67"/>
      <c r="DAA20" s="67"/>
      <c r="DAB20" s="67"/>
      <c r="DAC20" s="67"/>
      <c r="DAD20" s="67"/>
      <c r="DAE20" s="67"/>
      <c r="DAF20" s="67"/>
      <c r="DAG20" s="67"/>
      <c r="DAH20" s="67"/>
      <c r="DAI20" s="67"/>
      <c r="DAJ20" s="67"/>
      <c r="DAK20" s="67"/>
      <c r="DAL20" s="67"/>
      <c r="DAM20" s="67"/>
      <c r="DAN20" s="67"/>
      <c r="DAO20" s="67"/>
      <c r="DAP20" s="67"/>
      <c r="DAQ20" s="67"/>
      <c r="DAR20" s="67"/>
      <c r="DAS20" s="67"/>
      <c r="DAT20" s="67"/>
      <c r="DAU20" s="67"/>
      <c r="DAV20" s="67"/>
      <c r="DAW20" s="67"/>
      <c r="DAX20" s="67"/>
      <c r="DAY20" s="67"/>
      <c r="DAZ20" s="67"/>
      <c r="DBA20" s="67"/>
      <c r="DBB20" s="67"/>
      <c r="DBC20" s="67"/>
      <c r="DBD20" s="67"/>
      <c r="DBE20" s="67"/>
      <c r="DBF20" s="67"/>
      <c r="DBG20" s="67"/>
      <c r="DBH20" s="67"/>
      <c r="DBI20" s="67"/>
      <c r="DBJ20" s="67"/>
      <c r="DBK20" s="67"/>
      <c r="DBL20" s="67"/>
      <c r="DBM20" s="67"/>
      <c r="DBN20" s="67"/>
      <c r="DBO20" s="67"/>
      <c r="DBP20" s="67"/>
      <c r="DBQ20" s="67"/>
      <c r="DBR20" s="67"/>
      <c r="DBS20" s="67"/>
      <c r="DBT20" s="67"/>
      <c r="DBU20" s="67"/>
      <c r="DBV20" s="67"/>
      <c r="DBW20" s="67"/>
      <c r="DBX20" s="67"/>
      <c r="DBY20" s="67"/>
      <c r="DBZ20" s="67"/>
      <c r="DCA20" s="67"/>
      <c r="DCB20" s="67"/>
      <c r="DCC20" s="67"/>
      <c r="DCD20" s="67"/>
      <c r="DCE20" s="67"/>
      <c r="DCF20" s="67"/>
      <c r="DCG20" s="67"/>
      <c r="DCH20" s="67"/>
      <c r="DCI20" s="67"/>
      <c r="DCJ20" s="67"/>
      <c r="DCK20" s="67"/>
      <c r="DCL20" s="67"/>
      <c r="DCM20" s="67"/>
      <c r="DCN20" s="67"/>
      <c r="DCO20" s="67"/>
      <c r="DCP20" s="67"/>
      <c r="DCQ20" s="67"/>
      <c r="DCR20" s="67"/>
      <c r="DCS20" s="67"/>
      <c r="DCT20" s="67"/>
      <c r="DCU20" s="67"/>
      <c r="DCV20" s="67"/>
      <c r="DCW20" s="67"/>
      <c r="DCX20" s="67"/>
      <c r="DCY20" s="67"/>
      <c r="DCZ20" s="67"/>
      <c r="DDA20" s="67"/>
      <c r="DDB20" s="67"/>
      <c r="DDC20" s="67"/>
      <c r="DDD20" s="67"/>
      <c r="DDE20" s="67"/>
      <c r="DDF20" s="67"/>
      <c r="DDG20" s="67"/>
      <c r="DDH20" s="67"/>
      <c r="DDI20" s="67"/>
      <c r="DDJ20" s="67"/>
      <c r="DDK20" s="67"/>
      <c r="DDL20" s="67"/>
      <c r="DDM20" s="67"/>
      <c r="DDN20" s="67"/>
      <c r="DDO20" s="67"/>
      <c r="DDP20" s="67"/>
      <c r="DDQ20" s="67"/>
      <c r="DDR20" s="67"/>
      <c r="DDS20" s="67"/>
      <c r="DDT20" s="67"/>
      <c r="DDU20" s="67"/>
      <c r="DDV20" s="67"/>
      <c r="DDW20" s="67"/>
      <c r="DDX20" s="67"/>
      <c r="DDY20" s="67"/>
      <c r="DDZ20" s="67"/>
      <c r="DEA20" s="67"/>
      <c r="DEB20" s="67"/>
      <c r="DEC20" s="67"/>
      <c r="DED20" s="67"/>
      <c r="DEE20" s="67"/>
      <c r="DEF20" s="67"/>
      <c r="DEG20" s="67"/>
      <c r="DEH20" s="67"/>
      <c r="DEI20" s="67"/>
      <c r="DEJ20" s="67"/>
      <c r="DEK20" s="67"/>
      <c r="DEL20" s="67"/>
      <c r="DEM20" s="67"/>
      <c r="DEN20" s="67"/>
      <c r="DEO20" s="67"/>
      <c r="DEP20" s="67"/>
      <c r="DEQ20" s="67"/>
      <c r="DER20" s="67"/>
      <c r="DES20" s="67"/>
      <c r="DET20" s="67"/>
      <c r="DEU20" s="67"/>
      <c r="DEV20" s="67"/>
      <c r="DEW20" s="67"/>
      <c r="DEX20" s="67"/>
      <c r="DEY20" s="67"/>
      <c r="DEZ20" s="67"/>
      <c r="DFA20" s="67"/>
      <c r="DFB20" s="67"/>
      <c r="DFC20" s="67"/>
      <c r="DFD20" s="67"/>
      <c r="DFE20" s="67"/>
      <c r="DFF20" s="67"/>
      <c r="DFG20" s="67"/>
      <c r="DFH20" s="67"/>
      <c r="DFI20" s="67"/>
      <c r="DFJ20" s="67"/>
      <c r="DFK20" s="67"/>
      <c r="DFL20" s="67"/>
      <c r="DFM20" s="67"/>
      <c r="DFN20" s="67"/>
      <c r="DFO20" s="67"/>
      <c r="DFP20" s="67"/>
      <c r="DFQ20" s="67"/>
      <c r="DFR20" s="67"/>
      <c r="DFS20" s="67"/>
      <c r="DFT20" s="67"/>
      <c r="DFU20" s="67"/>
      <c r="DFV20" s="67"/>
      <c r="DFW20" s="67"/>
      <c r="DFX20" s="67"/>
      <c r="DFY20" s="67"/>
      <c r="DFZ20" s="67"/>
      <c r="DGA20" s="67"/>
      <c r="DGB20" s="67"/>
      <c r="DGC20" s="67"/>
      <c r="DGD20" s="67"/>
      <c r="DGE20" s="67"/>
      <c r="DGF20" s="67"/>
      <c r="DGG20" s="67"/>
      <c r="DGH20" s="67"/>
      <c r="DGI20" s="67"/>
      <c r="DGJ20" s="67"/>
      <c r="DGK20" s="67"/>
      <c r="DGL20" s="67"/>
      <c r="DGM20" s="67"/>
      <c r="DGN20" s="67"/>
      <c r="DGO20" s="67"/>
      <c r="DGP20" s="67"/>
      <c r="DGQ20" s="67"/>
      <c r="DGR20" s="67"/>
      <c r="DGS20" s="67"/>
      <c r="DGT20" s="67"/>
      <c r="DGU20" s="67"/>
      <c r="DGV20" s="67"/>
      <c r="DGW20" s="67"/>
      <c r="DGX20" s="67"/>
      <c r="DGY20" s="67"/>
      <c r="DGZ20" s="67"/>
      <c r="DHA20" s="67"/>
      <c r="DHB20" s="67"/>
      <c r="DHC20" s="67"/>
      <c r="DHD20" s="67"/>
      <c r="DHE20" s="67"/>
      <c r="DHF20" s="67"/>
      <c r="DHG20" s="67"/>
      <c r="DHH20" s="67"/>
      <c r="DHI20" s="67"/>
      <c r="DHJ20" s="67"/>
      <c r="DHK20" s="67"/>
      <c r="DHL20" s="67"/>
      <c r="DHM20" s="67"/>
      <c r="DHN20" s="67"/>
      <c r="DHO20" s="67"/>
      <c r="DHP20" s="67"/>
      <c r="DHQ20" s="67"/>
      <c r="DHR20" s="67"/>
      <c r="DHS20" s="67"/>
      <c r="DHT20" s="67"/>
      <c r="DHU20" s="67"/>
      <c r="DHV20" s="67"/>
      <c r="DHW20" s="67"/>
      <c r="DHX20" s="67"/>
      <c r="DHY20" s="67"/>
      <c r="DHZ20" s="67"/>
      <c r="DIA20" s="67"/>
      <c r="DIB20" s="67"/>
      <c r="DIC20" s="67"/>
      <c r="DID20" s="67"/>
      <c r="DIE20" s="67"/>
      <c r="DIF20" s="67"/>
      <c r="DIG20" s="67"/>
      <c r="DIH20" s="67"/>
      <c r="DII20" s="67"/>
      <c r="DIJ20" s="67"/>
      <c r="DIK20" s="67"/>
      <c r="DIL20" s="67"/>
      <c r="DIM20" s="67"/>
      <c r="DIN20" s="67"/>
      <c r="DIO20" s="67"/>
      <c r="DIP20" s="67"/>
      <c r="DIQ20" s="67"/>
      <c r="DIR20" s="67"/>
      <c r="DIS20" s="67"/>
      <c r="DIT20" s="67"/>
      <c r="DIU20" s="67"/>
      <c r="DIV20" s="67"/>
      <c r="DIW20" s="67"/>
      <c r="DIX20" s="67"/>
      <c r="DIY20" s="67"/>
      <c r="DIZ20" s="67"/>
      <c r="DJA20" s="67"/>
      <c r="DJB20" s="67"/>
      <c r="DJC20" s="67"/>
      <c r="DJD20" s="67"/>
      <c r="DJE20" s="67"/>
      <c r="DJF20" s="67"/>
      <c r="DJG20" s="67"/>
      <c r="DJH20" s="67"/>
      <c r="DJI20" s="67"/>
      <c r="DJJ20" s="67"/>
      <c r="DJK20" s="67"/>
      <c r="DJL20" s="67"/>
      <c r="DJM20" s="67"/>
      <c r="DJN20" s="67"/>
      <c r="DJO20" s="67"/>
      <c r="DJP20" s="67"/>
      <c r="DJQ20" s="67"/>
      <c r="DJR20" s="67"/>
      <c r="DJS20" s="67"/>
      <c r="DJT20" s="67"/>
      <c r="DJU20" s="67"/>
      <c r="DJV20" s="67"/>
      <c r="DJW20" s="67"/>
      <c r="DJX20" s="67"/>
      <c r="DJY20" s="67"/>
      <c r="DJZ20" s="67"/>
      <c r="DKA20" s="67"/>
      <c r="DKB20" s="67"/>
      <c r="DKC20" s="67"/>
      <c r="DKD20" s="67"/>
      <c r="DKE20" s="67"/>
      <c r="DKF20" s="67"/>
      <c r="DKG20" s="67"/>
      <c r="DKH20" s="67"/>
      <c r="DKI20" s="67"/>
      <c r="DKJ20" s="67"/>
      <c r="DKK20" s="67"/>
      <c r="DKL20" s="67"/>
      <c r="DKM20" s="67"/>
      <c r="DKN20" s="67"/>
      <c r="DKO20" s="67"/>
      <c r="DKP20" s="67"/>
      <c r="DKQ20" s="67"/>
      <c r="DKR20" s="67"/>
      <c r="DKS20" s="67"/>
      <c r="DKT20" s="67"/>
      <c r="DKU20" s="67"/>
      <c r="DKV20" s="67"/>
      <c r="DKW20" s="67"/>
      <c r="DKX20" s="67"/>
      <c r="DKY20" s="67"/>
      <c r="DKZ20" s="67"/>
      <c r="DLA20" s="67"/>
      <c r="DLB20" s="67"/>
      <c r="DLC20" s="67"/>
      <c r="DLD20" s="67"/>
      <c r="DLE20" s="67"/>
      <c r="DLF20" s="67"/>
      <c r="DLG20" s="67"/>
      <c r="DLH20" s="67"/>
      <c r="DLI20" s="67"/>
      <c r="DLJ20" s="67"/>
      <c r="DLK20" s="67"/>
      <c r="DLL20" s="67"/>
      <c r="DLM20" s="67"/>
      <c r="DLN20" s="67"/>
      <c r="DLO20" s="67"/>
      <c r="DLP20" s="67"/>
      <c r="DLQ20" s="67"/>
      <c r="DLR20" s="67"/>
      <c r="DLS20" s="67"/>
      <c r="DLT20" s="67"/>
      <c r="DLU20" s="67"/>
      <c r="DLV20" s="67"/>
      <c r="DLW20" s="67"/>
      <c r="DLX20" s="67"/>
      <c r="DLY20" s="67"/>
      <c r="DLZ20" s="67"/>
      <c r="DMA20" s="67"/>
      <c r="DMB20" s="67"/>
      <c r="DMC20" s="67"/>
      <c r="DMD20" s="67"/>
      <c r="DME20" s="67"/>
      <c r="DMF20" s="67"/>
      <c r="DMG20" s="67"/>
      <c r="DMH20" s="67"/>
      <c r="DMI20" s="67"/>
      <c r="DMJ20" s="67"/>
      <c r="DMK20" s="67"/>
      <c r="DML20" s="67"/>
      <c r="DMM20" s="67"/>
      <c r="DMN20" s="67"/>
      <c r="DMO20" s="67"/>
      <c r="DMP20" s="67"/>
      <c r="DMQ20" s="67"/>
      <c r="DMR20" s="67"/>
      <c r="DMS20" s="67"/>
      <c r="DMT20" s="67"/>
      <c r="DMU20" s="67"/>
      <c r="DMV20" s="67"/>
      <c r="DMW20" s="67"/>
      <c r="DMX20" s="67"/>
      <c r="DMY20" s="67"/>
      <c r="DMZ20" s="67"/>
      <c r="DNA20" s="67"/>
      <c r="DNB20" s="67"/>
      <c r="DNC20" s="67"/>
      <c r="DND20" s="67"/>
      <c r="DNE20" s="67"/>
      <c r="DNF20" s="67"/>
      <c r="DNG20" s="67"/>
      <c r="DNH20" s="67"/>
      <c r="DNI20" s="67"/>
      <c r="DNJ20" s="67"/>
      <c r="DNK20" s="67"/>
      <c r="DNL20" s="67"/>
      <c r="DNM20" s="67"/>
      <c r="DNN20" s="67"/>
      <c r="DNO20" s="67"/>
      <c r="DNP20" s="67"/>
      <c r="DNQ20" s="67"/>
      <c r="DNR20" s="67"/>
      <c r="DNS20" s="67"/>
      <c r="DNT20" s="67"/>
      <c r="DNU20" s="67"/>
      <c r="DNV20" s="67"/>
      <c r="DNW20" s="67"/>
      <c r="DNX20" s="67"/>
      <c r="DNY20" s="67"/>
      <c r="DNZ20" s="67"/>
      <c r="DOA20" s="67"/>
      <c r="DOB20" s="67"/>
      <c r="DOC20" s="67"/>
      <c r="DOD20" s="67"/>
      <c r="DOE20" s="67"/>
      <c r="DOF20" s="67"/>
      <c r="DOG20" s="67"/>
      <c r="DOH20" s="67"/>
      <c r="DOI20" s="67"/>
      <c r="DOJ20" s="67"/>
      <c r="DOK20" s="67"/>
      <c r="DOL20" s="67"/>
      <c r="DOM20" s="67"/>
      <c r="DON20" s="67"/>
      <c r="DOO20" s="67"/>
      <c r="DOP20" s="67"/>
      <c r="DOQ20" s="67"/>
      <c r="DOR20" s="67"/>
      <c r="DOS20" s="67"/>
      <c r="DOT20" s="67"/>
      <c r="DOU20" s="67"/>
      <c r="DOV20" s="67"/>
      <c r="DOW20" s="67"/>
      <c r="DOX20" s="67"/>
      <c r="DOY20" s="67"/>
      <c r="DOZ20" s="67"/>
      <c r="DPA20" s="67"/>
      <c r="DPB20" s="67"/>
      <c r="DPC20" s="67"/>
      <c r="DPD20" s="67"/>
      <c r="DPE20" s="67"/>
      <c r="DPF20" s="67"/>
      <c r="DPG20" s="67"/>
      <c r="DPH20" s="67"/>
      <c r="DPI20" s="67"/>
      <c r="DPJ20" s="67"/>
      <c r="DPK20" s="67"/>
      <c r="DPL20" s="67"/>
      <c r="DPM20" s="67"/>
      <c r="DPN20" s="67"/>
      <c r="DPO20" s="67"/>
      <c r="DPP20" s="67"/>
      <c r="DPQ20" s="67"/>
      <c r="DPR20" s="67"/>
      <c r="DPS20" s="67"/>
      <c r="DPT20" s="67"/>
      <c r="DPU20" s="67"/>
      <c r="DPV20" s="67"/>
      <c r="DPW20" s="67"/>
      <c r="DPX20" s="67"/>
      <c r="DPY20" s="67"/>
      <c r="DPZ20" s="67"/>
      <c r="DQA20" s="67"/>
      <c r="DQB20" s="67"/>
      <c r="DQC20" s="67"/>
      <c r="DQD20" s="67"/>
      <c r="DQE20" s="67"/>
      <c r="DQF20" s="67"/>
      <c r="DQG20" s="67"/>
      <c r="DQH20" s="67"/>
      <c r="DQI20" s="67"/>
      <c r="DQJ20" s="67"/>
      <c r="DQK20" s="67"/>
      <c r="DQL20" s="67"/>
      <c r="DQM20" s="67"/>
      <c r="DQN20" s="67"/>
      <c r="DQO20" s="67"/>
      <c r="DQP20" s="67"/>
      <c r="DQQ20" s="67"/>
      <c r="DQR20" s="67"/>
      <c r="DQS20" s="67"/>
      <c r="DQT20" s="67"/>
      <c r="DQU20" s="67"/>
      <c r="DQV20" s="67"/>
      <c r="DQW20" s="67"/>
      <c r="DQX20" s="67"/>
      <c r="DQY20" s="67"/>
      <c r="DQZ20" s="67"/>
      <c r="DRA20" s="67"/>
      <c r="DRB20" s="67"/>
      <c r="DRC20" s="67"/>
      <c r="DRD20" s="67"/>
      <c r="DRE20" s="67"/>
      <c r="DRF20" s="67"/>
      <c r="DRG20" s="67"/>
      <c r="DRH20" s="67"/>
      <c r="DRI20" s="67"/>
      <c r="DRJ20" s="67"/>
      <c r="DRK20" s="67"/>
      <c r="DRL20" s="67"/>
      <c r="DRM20" s="67"/>
      <c r="DRN20" s="67"/>
      <c r="DRO20" s="67"/>
      <c r="DRP20" s="67"/>
      <c r="DRQ20" s="67"/>
      <c r="DRR20" s="67"/>
      <c r="DRS20" s="67"/>
      <c r="DRT20" s="67"/>
      <c r="DRU20" s="67"/>
      <c r="DRV20" s="67"/>
      <c r="DRW20" s="67"/>
      <c r="DRX20" s="67"/>
      <c r="DRY20" s="67"/>
      <c r="DRZ20" s="67"/>
      <c r="DSA20" s="67"/>
      <c r="DSB20" s="67"/>
      <c r="DSC20" s="67"/>
      <c r="DSD20" s="67"/>
      <c r="DSE20" s="67"/>
      <c r="DSF20" s="67"/>
      <c r="DSG20" s="67"/>
      <c r="DSH20" s="67"/>
      <c r="DSI20" s="67"/>
      <c r="DSJ20" s="67"/>
      <c r="DSK20" s="67"/>
      <c r="DSL20" s="67"/>
      <c r="DSM20" s="67"/>
      <c r="DSN20" s="67"/>
      <c r="DSO20" s="67"/>
      <c r="DSP20" s="67"/>
      <c r="DSQ20" s="67"/>
      <c r="DSR20" s="67"/>
      <c r="DSS20" s="67"/>
      <c r="DST20" s="67"/>
      <c r="DSU20" s="67"/>
      <c r="DSV20" s="67"/>
      <c r="DSW20" s="67"/>
      <c r="DSX20" s="67"/>
      <c r="DSY20" s="67"/>
      <c r="DSZ20" s="67"/>
      <c r="DTA20" s="67"/>
      <c r="DTB20" s="67"/>
      <c r="DTC20" s="67"/>
      <c r="DTD20" s="67"/>
      <c r="DTE20" s="67"/>
      <c r="DTF20" s="67"/>
      <c r="DTG20" s="67"/>
      <c r="DTH20" s="67"/>
      <c r="DTI20" s="67"/>
      <c r="DTJ20" s="67"/>
      <c r="DTK20" s="67"/>
      <c r="DTL20" s="67"/>
      <c r="DTM20" s="67"/>
      <c r="DTN20" s="67"/>
      <c r="DTO20" s="67"/>
      <c r="DTP20" s="67"/>
      <c r="DTQ20" s="67"/>
      <c r="DTR20" s="67"/>
      <c r="DTS20" s="67"/>
      <c r="DTT20" s="67"/>
      <c r="DTU20" s="67"/>
      <c r="DTV20" s="67"/>
      <c r="DTW20" s="67"/>
      <c r="DTX20" s="67"/>
      <c r="DTY20" s="67"/>
      <c r="DTZ20" s="67"/>
      <c r="DUA20" s="67"/>
      <c r="DUB20" s="67"/>
      <c r="DUC20" s="67"/>
      <c r="DUD20" s="67"/>
      <c r="DUE20" s="67"/>
      <c r="DUF20" s="67"/>
      <c r="DUG20" s="67"/>
      <c r="DUH20" s="67"/>
      <c r="DUI20" s="67"/>
      <c r="DUJ20" s="67"/>
      <c r="DUK20" s="67"/>
      <c r="DUL20" s="67"/>
      <c r="DUM20" s="67"/>
      <c r="DUN20" s="67"/>
      <c r="DUO20" s="67"/>
      <c r="DUP20" s="67"/>
      <c r="DUQ20" s="67"/>
      <c r="DUR20" s="67"/>
      <c r="DUS20" s="67"/>
      <c r="DUT20" s="67"/>
      <c r="DUU20" s="67"/>
      <c r="DUV20" s="67"/>
      <c r="DUW20" s="67"/>
      <c r="DUX20" s="67"/>
      <c r="DUY20" s="67"/>
      <c r="DUZ20" s="67"/>
      <c r="DVA20" s="67"/>
      <c r="DVB20" s="67"/>
      <c r="DVC20" s="67"/>
      <c r="DVD20" s="67"/>
      <c r="DVE20" s="67"/>
      <c r="DVF20" s="67"/>
      <c r="DVG20" s="67"/>
      <c r="DVH20" s="67"/>
      <c r="DVI20" s="67"/>
      <c r="DVJ20" s="67"/>
      <c r="DVK20" s="67"/>
      <c r="DVL20" s="67"/>
      <c r="DVM20" s="67"/>
      <c r="DVN20" s="67"/>
      <c r="DVO20" s="67"/>
      <c r="DVP20" s="67"/>
      <c r="DVQ20" s="67"/>
      <c r="DVR20" s="67"/>
      <c r="DVS20" s="67"/>
      <c r="DVT20" s="67"/>
      <c r="DVU20" s="67"/>
      <c r="DVV20" s="67"/>
      <c r="DVW20" s="67"/>
      <c r="DVX20" s="67"/>
      <c r="DVY20" s="67"/>
      <c r="DVZ20" s="67"/>
      <c r="DWA20" s="67"/>
      <c r="DWB20" s="67"/>
      <c r="DWC20" s="67"/>
      <c r="DWD20" s="67"/>
      <c r="DWE20" s="67"/>
      <c r="DWF20" s="67"/>
      <c r="DWG20" s="67"/>
      <c r="DWH20" s="67"/>
      <c r="DWI20" s="67"/>
      <c r="DWJ20" s="67"/>
      <c r="DWK20" s="67"/>
      <c r="DWL20" s="67"/>
      <c r="DWM20" s="67"/>
      <c r="DWN20" s="67"/>
      <c r="DWO20" s="67"/>
      <c r="DWP20" s="67"/>
      <c r="DWQ20" s="67"/>
      <c r="DWR20" s="67"/>
      <c r="DWS20" s="67"/>
      <c r="DWT20" s="67"/>
      <c r="DWU20" s="67"/>
      <c r="DWV20" s="67"/>
      <c r="DWW20" s="67"/>
      <c r="DWX20" s="67"/>
      <c r="DWY20" s="67"/>
      <c r="DWZ20" s="67"/>
      <c r="DXA20" s="67"/>
      <c r="DXB20" s="67"/>
      <c r="DXC20" s="67"/>
      <c r="DXD20" s="67"/>
      <c r="DXE20" s="67"/>
      <c r="DXF20" s="67"/>
      <c r="DXG20" s="67"/>
      <c r="DXH20" s="67"/>
      <c r="DXI20" s="67"/>
      <c r="DXJ20" s="67"/>
      <c r="DXK20" s="67"/>
      <c r="DXL20" s="67"/>
      <c r="DXM20" s="67"/>
      <c r="DXN20" s="67"/>
      <c r="DXO20" s="67"/>
      <c r="DXP20" s="67"/>
      <c r="DXQ20" s="67"/>
      <c r="DXR20" s="67"/>
      <c r="DXS20" s="67"/>
      <c r="DXT20" s="67"/>
      <c r="DXU20" s="67"/>
      <c r="DXV20" s="67"/>
      <c r="DXW20" s="67"/>
      <c r="DXX20" s="67"/>
      <c r="DXY20" s="67"/>
      <c r="DXZ20" s="67"/>
      <c r="DYA20" s="67"/>
      <c r="DYB20" s="67"/>
      <c r="DYC20" s="67"/>
      <c r="DYD20" s="67"/>
      <c r="DYE20" s="67"/>
      <c r="DYF20" s="67"/>
      <c r="DYG20" s="67"/>
      <c r="DYH20" s="67"/>
      <c r="DYI20" s="67"/>
      <c r="DYJ20" s="67"/>
      <c r="DYK20" s="67"/>
      <c r="DYL20" s="67"/>
      <c r="DYM20" s="67"/>
      <c r="DYN20" s="67"/>
      <c r="DYO20" s="67"/>
      <c r="DYP20" s="67"/>
      <c r="DYQ20" s="67"/>
      <c r="DYR20" s="67"/>
      <c r="DYS20" s="67"/>
      <c r="DYT20" s="67"/>
      <c r="DYU20" s="67"/>
      <c r="DYV20" s="67"/>
      <c r="DYW20" s="67"/>
      <c r="DYX20" s="67"/>
      <c r="DYY20" s="67"/>
      <c r="DYZ20" s="67"/>
      <c r="DZA20" s="67"/>
      <c r="DZB20" s="67"/>
      <c r="DZC20" s="67"/>
      <c r="DZD20" s="67"/>
      <c r="DZE20" s="67"/>
      <c r="DZF20" s="67"/>
      <c r="DZG20" s="67"/>
      <c r="DZH20" s="67"/>
      <c r="DZI20" s="67"/>
      <c r="DZJ20" s="67"/>
      <c r="DZK20" s="67"/>
      <c r="DZL20" s="67"/>
      <c r="DZM20" s="67"/>
      <c r="DZN20" s="67"/>
      <c r="DZO20" s="67"/>
      <c r="DZP20" s="67"/>
      <c r="DZQ20" s="67"/>
      <c r="DZR20" s="67"/>
      <c r="DZS20" s="67"/>
      <c r="DZT20" s="67"/>
      <c r="DZU20" s="67"/>
      <c r="DZV20" s="67"/>
      <c r="DZW20" s="67"/>
      <c r="DZX20" s="67"/>
      <c r="DZY20" s="67"/>
      <c r="DZZ20" s="67"/>
      <c r="EAA20" s="67"/>
      <c r="EAB20" s="67"/>
      <c r="EAC20" s="67"/>
      <c r="EAD20" s="67"/>
      <c r="EAE20" s="67"/>
      <c r="EAF20" s="67"/>
      <c r="EAG20" s="67"/>
      <c r="EAH20" s="67"/>
      <c r="EAI20" s="67"/>
      <c r="EAJ20" s="67"/>
      <c r="EAK20" s="67"/>
      <c r="EAL20" s="67"/>
      <c r="EAM20" s="67"/>
      <c r="EAN20" s="67"/>
      <c r="EAO20" s="67"/>
      <c r="EAP20" s="67"/>
      <c r="EAQ20" s="67"/>
      <c r="EAR20" s="67"/>
      <c r="EAS20" s="67"/>
      <c r="EAT20" s="67"/>
      <c r="EAU20" s="67"/>
      <c r="EAV20" s="67"/>
      <c r="EAW20" s="67"/>
      <c r="EAX20" s="67"/>
      <c r="EAY20" s="67"/>
      <c r="EAZ20" s="67"/>
      <c r="EBA20" s="67"/>
      <c r="EBB20" s="67"/>
      <c r="EBC20" s="67"/>
      <c r="EBD20" s="67"/>
      <c r="EBE20" s="67"/>
      <c r="EBF20" s="67"/>
      <c r="EBG20" s="67"/>
      <c r="EBH20" s="67"/>
      <c r="EBI20" s="67"/>
      <c r="EBJ20" s="67"/>
      <c r="EBK20" s="67"/>
      <c r="EBL20" s="67"/>
      <c r="EBM20" s="67"/>
      <c r="EBN20" s="67"/>
      <c r="EBO20" s="67"/>
      <c r="EBP20" s="67"/>
      <c r="EBQ20" s="67"/>
      <c r="EBR20" s="67"/>
      <c r="EBS20" s="67"/>
      <c r="EBT20" s="67"/>
      <c r="EBU20" s="67"/>
      <c r="EBV20" s="67"/>
      <c r="EBW20" s="67"/>
      <c r="EBX20" s="67"/>
      <c r="EBY20" s="67"/>
      <c r="EBZ20" s="67"/>
      <c r="ECA20" s="67"/>
      <c r="ECB20" s="67"/>
      <c r="ECC20" s="67"/>
      <c r="ECD20" s="67"/>
      <c r="ECE20" s="67"/>
      <c r="ECF20" s="67"/>
      <c r="ECG20" s="67"/>
      <c r="ECH20" s="67"/>
      <c r="ECI20" s="67"/>
      <c r="ECJ20" s="67"/>
      <c r="ECK20" s="67"/>
      <c r="ECL20" s="67"/>
      <c r="ECM20" s="67"/>
      <c r="ECN20" s="67"/>
      <c r="ECO20" s="67"/>
      <c r="ECP20" s="67"/>
      <c r="ECQ20" s="67"/>
      <c r="ECR20" s="67"/>
      <c r="ECS20" s="67"/>
      <c r="ECT20" s="67"/>
      <c r="ECU20" s="67"/>
      <c r="ECV20" s="67"/>
      <c r="ECW20" s="67"/>
      <c r="ECX20" s="67"/>
      <c r="ECY20" s="67"/>
      <c r="ECZ20" s="67"/>
      <c r="EDA20" s="67"/>
      <c r="EDB20" s="67"/>
      <c r="EDC20" s="67"/>
      <c r="EDD20" s="67"/>
      <c r="EDE20" s="67"/>
      <c r="EDF20" s="67"/>
      <c r="EDG20" s="67"/>
      <c r="EDH20" s="67"/>
      <c r="EDI20" s="67"/>
      <c r="EDJ20" s="67"/>
      <c r="EDK20" s="67"/>
      <c r="EDL20" s="67"/>
      <c r="EDM20" s="67"/>
      <c r="EDN20" s="67"/>
      <c r="EDO20" s="67"/>
      <c r="EDP20" s="67"/>
      <c r="EDQ20" s="67"/>
      <c r="EDR20" s="67"/>
      <c r="EDS20" s="67"/>
      <c r="EDT20" s="67"/>
      <c r="EDU20" s="67"/>
      <c r="EDV20" s="67"/>
      <c r="EDW20" s="67"/>
      <c r="EDX20" s="67"/>
      <c r="EDY20" s="67"/>
      <c r="EDZ20" s="67"/>
      <c r="EEA20" s="67"/>
      <c r="EEB20" s="67"/>
      <c r="EEC20" s="67"/>
      <c r="EED20" s="67"/>
      <c r="EEE20" s="67"/>
      <c r="EEF20" s="67"/>
      <c r="EEG20" s="67"/>
      <c r="EEH20" s="67"/>
      <c r="EEI20" s="67"/>
      <c r="EEJ20" s="67"/>
      <c r="EEK20" s="67"/>
      <c r="EEL20" s="67"/>
      <c r="EEM20" s="67"/>
      <c r="EEN20" s="67"/>
      <c r="EEO20" s="67"/>
      <c r="EEP20" s="67"/>
      <c r="EEQ20" s="67"/>
      <c r="EER20" s="67"/>
      <c r="EES20" s="67"/>
      <c r="EET20" s="67"/>
      <c r="EEU20" s="67"/>
      <c r="EEV20" s="67"/>
      <c r="EEW20" s="67"/>
      <c r="EEX20" s="67"/>
      <c r="EEY20" s="67"/>
      <c r="EEZ20" s="67"/>
      <c r="EFA20" s="67"/>
      <c r="EFB20" s="67"/>
      <c r="EFC20" s="67"/>
      <c r="EFD20" s="67"/>
      <c r="EFE20" s="67"/>
      <c r="EFF20" s="67"/>
      <c r="EFG20" s="67"/>
      <c r="EFH20" s="67"/>
      <c r="EFI20" s="67"/>
      <c r="EFJ20" s="67"/>
      <c r="EFK20" s="67"/>
      <c r="EFL20" s="67"/>
      <c r="EFM20" s="67"/>
      <c r="EFN20" s="67"/>
      <c r="EFO20" s="67"/>
      <c r="EFP20" s="67"/>
      <c r="EFQ20" s="67"/>
      <c r="EFR20" s="67"/>
      <c r="EFS20" s="67"/>
      <c r="EFT20" s="67"/>
      <c r="EFU20" s="67"/>
      <c r="EFV20" s="67"/>
      <c r="EFW20" s="67"/>
      <c r="EFX20" s="67"/>
      <c r="EFY20" s="67"/>
      <c r="EFZ20" s="67"/>
      <c r="EGA20" s="67"/>
      <c r="EGB20" s="67"/>
      <c r="EGC20" s="67"/>
      <c r="EGD20" s="67"/>
      <c r="EGE20" s="67"/>
      <c r="EGF20" s="67"/>
      <c r="EGG20" s="67"/>
      <c r="EGH20" s="67"/>
      <c r="EGI20" s="67"/>
      <c r="EGJ20" s="67"/>
      <c r="EGK20" s="67"/>
      <c r="EGL20" s="67"/>
      <c r="EGM20" s="67"/>
      <c r="EGN20" s="67"/>
      <c r="EGO20" s="67"/>
      <c r="EGP20" s="67"/>
      <c r="EGQ20" s="67"/>
      <c r="EGR20" s="67"/>
      <c r="EGS20" s="67"/>
      <c r="EGT20" s="67"/>
      <c r="EGU20" s="67"/>
      <c r="EGV20" s="67"/>
      <c r="EGW20" s="67"/>
      <c r="EGX20" s="67"/>
      <c r="EGY20" s="67"/>
      <c r="EGZ20" s="67"/>
      <c r="EHA20" s="67"/>
      <c r="EHB20" s="67"/>
      <c r="EHC20" s="67"/>
      <c r="EHD20" s="67"/>
      <c r="EHE20" s="67"/>
      <c r="EHF20" s="67"/>
      <c r="EHG20" s="67"/>
      <c r="EHH20" s="67"/>
      <c r="EHI20" s="67"/>
      <c r="EHJ20" s="67"/>
      <c r="EHK20" s="67"/>
      <c r="EHL20" s="67"/>
      <c r="EHM20" s="67"/>
      <c r="EHN20" s="67"/>
      <c r="EHO20" s="67"/>
      <c r="EHP20" s="67"/>
      <c r="EHQ20" s="67"/>
      <c r="EHR20" s="67"/>
      <c r="EHS20" s="67"/>
      <c r="EHT20" s="67"/>
      <c r="EHU20" s="67"/>
      <c r="EHV20" s="67"/>
      <c r="EHW20" s="67"/>
      <c r="EHX20" s="67"/>
      <c r="EHY20" s="67"/>
      <c r="EHZ20" s="67"/>
      <c r="EIA20" s="67"/>
      <c r="EIB20" s="67"/>
      <c r="EIC20" s="67"/>
      <c r="EID20" s="67"/>
      <c r="EIE20" s="67"/>
      <c r="EIF20" s="67"/>
      <c r="EIG20" s="67"/>
      <c r="EIH20" s="67"/>
      <c r="EII20" s="67"/>
      <c r="EIJ20" s="67"/>
      <c r="EIK20" s="67"/>
      <c r="EIL20" s="67"/>
      <c r="EIM20" s="67"/>
      <c r="EIN20" s="67"/>
      <c r="EIO20" s="67"/>
      <c r="EIP20" s="67"/>
      <c r="EIQ20" s="67"/>
      <c r="EIR20" s="67"/>
      <c r="EIS20" s="67"/>
      <c r="EIT20" s="67"/>
      <c r="EIU20" s="67"/>
      <c r="EIV20" s="67"/>
      <c r="EIW20" s="67"/>
      <c r="EIX20" s="67"/>
      <c r="EIY20" s="67"/>
      <c r="EIZ20" s="67"/>
      <c r="EJA20" s="67"/>
      <c r="EJB20" s="67"/>
      <c r="EJC20" s="67"/>
      <c r="EJD20" s="67"/>
      <c r="EJE20" s="67"/>
      <c r="EJF20" s="67"/>
      <c r="EJG20" s="67"/>
      <c r="EJH20" s="67"/>
      <c r="EJI20" s="67"/>
      <c r="EJJ20" s="67"/>
      <c r="EJK20" s="67"/>
      <c r="EJL20" s="67"/>
      <c r="EJM20" s="67"/>
      <c r="EJN20" s="67"/>
      <c r="EJO20" s="67"/>
      <c r="EJP20" s="67"/>
      <c r="EJQ20" s="67"/>
      <c r="EJR20" s="67"/>
      <c r="EJS20" s="67"/>
      <c r="EJT20" s="67"/>
      <c r="EJU20" s="67"/>
      <c r="EJV20" s="67"/>
      <c r="EJW20" s="67"/>
      <c r="EJX20" s="67"/>
      <c r="EJY20" s="67"/>
      <c r="EJZ20" s="67"/>
      <c r="EKA20" s="67"/>
      <c r="EKB20" s="67"/>
      <c r="EKC20" s="67"/>
      <c r="EKD20" s="67"/>
      <c r="EKE20" s="67"/>
      <c r="EKF20" s="67"/>
      <c r="EKG20" s="67"/>
      <c r="EKH20" s="67"/>
      <c r="EKI20" s="67"/>
      <c r="EKJ20" s="67"/>
      <c r="EKK20" s="67"/>
      <c r="EKL20" s="67"/>
      <c r="EKM20" s="67"/>
      <c r="EKN20" s="67"/>
      <c r="EKO20" s="67"/>
      <c r="EKP20" s="67"/>
      <c r="EKQ20" s="67"/>
      <c r="EKR20" s="67"/>
      <c r="EKS20" s="67"/>
      <c r="EKT20" s="67"/>
      <c r="EKU20" s="67"/>
      <c r="EKV20" s="67"/>
      <c r="EKW20" s="67"/>
      <c r="EKX20" s="67"/>
      <c r="EKY20" s="67"/>
      <c r="EKZ20" s="67"/>
      <c r="ELA20" s="67"/>
      <c r="ELB20" s="67"/>
      <c r="ELC20" s="67"/>
      <c r="ELD20" s="67"/>
      <c r="ELE20" s="67"/>
      <c r="ELF20" s="67"/>
      <c r="ELG20" s="67"/>
      <c r="ELH20" s="67"/>
      <c r="ELI20" s="67"/>
      <c r="ELJ20" s="67"/>
      <c r="ELK20" s="67"/>
      <c r="ELL20" s="67"/>
      <c r="ELM20" s="67"/>
      <c r="ELN20" s="67"/>
      <c r="ELO20" s="67"/>
      <c r="ELP20" s="67"/>
      <c r="ELQ20" s="67"/>
      <c r="ELR20" s="67"/>
      <c r="ELS20" s="67"/>
      <c r="ELT20" s="67"/>
      <c r="ELU20" s="67"/>
      <c r="ELV20" s="67"/>
      <c r="ELW20" s="67"/>
      <c r="ELX20" s="67"/>
      <c r="ELY20" s="67"/>
      <c r="ELZ20" s="67"/>
      <c r="EMA20" s="67"/>
      <c r="EMB20" s="67"/>
      <c r="EMC20" s="67"/>
      <c r="EMD20" s="67"/>
      <c r="EME20" s="67"/>
      <c r="EMF20" s="67"/>
      <c r="EMG20" s="67"/>
      <c r="EMH20" s="67"/>
      <c r="EMI20" s="67"/>
      <c r="EMJ20" s="67"/>
      <c r="EMK20" s="67"/>
      <c r="EML20" s="67"/>
      <c r="EMM20" s="67"/>
      <c r="EMN20" s="67"/>
      <c r="EMO20" s="67"/>
      <c r="EMP20" s="67"/>
      <c r="EMQ20" s="67"/>
      <c r="EMR20" s="67"/>
      <c r="EMS20" s="67"/>
      <c r="EMT20" s="67"/>
      <c r="EMU20" s="67"/>
      <c r="EMV20" s="67"/>
      <c r="EMW20" s="67"/>
      <c r="EMX20" s="67"/>
      <c r="EMY20" s="67"/>
      <c r="EMZ20" s="67"/>
      <c r="ENA20" s="67"/>
      <c r="ENB20" s="67"/>
      <c r="ENC20" s="67"/>
      <c r="END20" s="67"/>
      <c r="ENE20" s="67"/>
      <c r="ENF20" s="67"/>
      <c r="ENG20" s="67"/>
      <c r="ENH20" s="67"/>
      <c r="ENI20" s="67"/>
      <c r="ENJ20" s="67"/>
      <c r="ENK20" s="67"/>
      <c r="ENL20" s="67"/>
      <c r="ENM20" s="67"/>
      <c r="ENN20" s="67"/>
      <c r="ENO20" s="67"/>
      <c r="ENP20" s="67"/>
      <c r="ENQ20" s="67"/>
      <c r="ENR20" s="67"/>
      <c r="ENS20" s="67"/>
      <c r="ENT20" s="67"/>
      <c r="ENU20" s="67"/>
      <c r="ENV20" s="67"/>
      <c r="ENW20" s="67"/>
      <c r="ENX20" s="67"/>
      <c r="ENY20" s="67"/>
      <c r="ENZ20" s="67"/>
      <c r="EOA20" s="67"/>
      <c r="EOB20" s="67"/>
      <c r="EOC20" s="67"/>
      <c r="EOD20" s="67"/>
      <c r="EOE20" s="67"/>
      <c r="EOF20" s="67"/>
      <c r="EOG20" s="67"/>
      <c r="EOH20" s="67"/>
      <c r="EOI20" s="67"/>
      <c r="EOJ20" s="67"/>
      <c r="EOK20" s="67"/>
      <c r="EOL20" s="67"/>
      <c r="EOM20" s="67"/>
      <c r="EON20" s="67"/>
      <c r="EOO20" s="67"/>
      <c r="EOP20" s="67"/>
      <c r="EOQ20" s="67"/>
      <c r="EOR20" s="67"/>
      <c r="EOS20" s="67"/>
      <c r="EOT20" s="67"/>
      <c r="EOU20" s="67"/>
      <c r="EOV20" s="67"/>
      <c r="EOW20" s="67"/>
      <c r="EOX20" s="67"/>
      <c r="EOY20" s="67"/>
      <c r="EOZ20" s="67"/>
      <c r="EPA20" s="67"/>
      <c r="EPB20" s="67"/>
      <c r="EPC20" s="67"/>
      <c r="EPD20" s="67"/>
      <c r="EPE20" s="67"/>
      <c r="EPF20" s="67"/>
      <c r="EPG20" s="67"/>
      <c r="EPH20" s="67"/>
      <c r="EPI20" s="67"/>
      <c r="EPJ20" s="67"/>
      <c r="EPK20" s="67"/>
      <c r="EPL20" s="67"/>
      <c r="EPM20" s="67"/>
      <c r="EPN20" s="67"/>
      <c r="EPO20" s="67"/>
      <c r="EPP20" s="67"/>
      <c r="EPQ20" s="67"/>
      <c r="EPR20" s="67"/>
      <c r="EPS20" s="67"/>
      <c r="EPT20" s="67"/>
      <c r="EPU20" s="67"/>
      <c r="EPV20" s="67"/>
      <c r="EPW20" s="67"/>
      <c r="EPX20" s="67"/>
      <c r="EPY20" s="67"/>
      <c r="EPZ20" s="67"/>
      <c r="EQA20" s="67"/>
      <c r="EQB20" s="67"/>
      <c r="EQC20" s="67"/>
      <c r="EQD20" s="67"/>
      <c r="EQE20" s="67"/>
      <c r="EQF20" s="67"/>
      <c r="EQG20" s="67"/>
      <c r="EQH20" s="67"/>
      <c r="EQI20" s="67"/>
      <c r="EQJ20" s="67"/>
      <c r="EQK20" s="67"/>
      <c r="EQL20" s="67"/>
      <c r="EQM20" s="67"/>
      <c r="EQN20" s="67"/>
      <c r="EQO20" s="67"/>
      <c r="EQP20" s="67"/>
      <c r="EQQ20" s="67"/>
      <c r="EQR20" s="67"/>
      <c r="EQS20" s="67"/>
      <c r="EQT20" s="67"/>
      <c r="EQU20" s="67"/>
      <c r="EQV20" s="67"/>
      <c r="EQW20" s="67"/>
      <c r="EQX20" s="67"/>
      <c r="EQY20" s="67"/>
      <c r="EQZ20" s="67"/>
      <c r="ERA20" s="67"/>
      <c r="ERB20" s="67"/>
      <c r="ERC20" s="67"/>
      <c r="ERD20" s="67"/>
      <c r="ERE20" s="67"/>
      <c r="ERF20" s="67"/>
      <c r="ERG20" s="67"/>
      <c r="ERH20" s="67"/>
      <c r="ERI20" s="67"/>
      <c r="ERJ20" s="67"/>
      <c r="ERK20" s="67"/>
      <c r="ERL20" s="67"/>
      <c r="ERM20" s="67"/>
      <c r="ERN20" s="67"/>
      <c r="ERO20" s="67"/>
      <c r="ERP20" s="67"/>
      <c r="ERQ20" s="67"/>
      <c r="ERR20" s="67"/>
      <c r="ERS20" s="67"/>
      <c r="ERT20" s="67"/>
      <c r="ERU20" s="67"/>
      <c r="ERV20" s="67"/>
      <c r="ERW20" s="67"/>
      <c r="ERX20" s="67"/>
      <c r="ERY20" s="67"/>
      <c r="ERZ20" s="67"/>
      <c r="ESA20" s="67"/>
      <c r="ESB20" s="67"/>
      <c r="ESC20" s="67"/>
      <c r="ESD20" s="67"/>
      <c r="ESE20" s="67"/>
      <c r="ESF20" s="67"/>
      <c r="ESG20" s="67"/>
      <c r="ESH20" s="67"/>
      <c r="ESI20" s="67"/>
      <c r="ESJ20" s="67"/>
      <c r="ESK20" s="67"/>
      <c r="ESL20" s="67"/>
      <c r="ESM20" s="67"/>
      <c r="ESN20" s="67"/>
      <c r="ESO20" s="67"/>
      <c r="ESP20" s="67"/>
      <c r="ESQ20" s="67"/>
      <c r="ESR20" s="67"/>
      <c r="ESS20" s="67"/>
      <c r="EST20" s="67"/>
      <c r="ESU20" s="67"/>
      <c r="ESV20" s="67"/>
      <c r="ESW20" s="67"/>
      <c r="ESX20" s="67"/>
      <c r="ESY20" s="67"/>
      <c r="ESZ20" s="67"/>
      <c r="ETA20" s="67"/>
      <c r="ETB20" s="67"/>
      <c r="ETC20" s="67"/>
      <c r="ETD20" s="67"/>
      <c r="ETE20" s="67"/>
      <c r="ETF20" s="67"/>
      <c r="ETG20" s="67"/>
      <c r="ETH20" s="67"/>
      <c r="ETI20" s="67"/>
      <c r="ETJ20" s="67"/>
      <c r="ETK20" s="67"/>
      <c r="ETL20" s="67"/>
      <c r="ETM20" s="67"/>
      <c r="ETN20" s="67"/>
      <c r="ETO20" s="67"/>
      <c r="ETP20" s="67"/>
      <c r="ETQ20" s="67"/>
      <c r="ETR20" s="67"/>
      <c r="ETS20" s="67"/>
      <c r="ETT20" s="67"/>
      <c r="ETU20" s="67"/>
      <c r="ETV20" s="67"/>
      <c r="ETW20" s="67"/>
      <c r="ETX20" s="67"/>
      <c r="ETY20" s="67"/>
      <c r="ETZ20" s="67"/>
      <c r="EUA20" s="67"/>
      <c r="EUB20" s="67"/>
      <c r="EUC20" s="67"/>
      <c r="EUD20" s="67"/>
      <c r="EUE20" s="67"/>
      <c r="EUF20" s="67"/>
      <c r="EUG20" s="67"/>
      <c r="EUH20" s="67"/>
      <c r="EUI20" s="67"/>
      <c r="EUJ20" s="67"/>
      <c r="EUK20" s="67"/>
      <c r="EUL20" s="67"/>
      <c r="EUM20" s="67"/>
      <c r="EUN20" s="67"/>
      <c r="EUO20" s="67"/>
      <c r="EUP20" s="67"/>
      <c r="EUQ20" s="67"/>
      <c r="EUR20" s="67"/>
      <c r="EUS20" s="67"/>
      <c r="EUT20" s="67"/>
      <c r="EUU20" s="67"/>
      <c r="EUV20" s="67"/>
      <c r="EUW20" s="67"/>
      <c r="EUX20" s="67"/>
      <c r="EUY20" s="67"/>
      <c r="EUZ20" s="67"/>
      <c r="EVA20" s="67"/>
      <c r="EVB20" s="67"/>
      <c r="EVC20" s="67"/>
      <c r="EVD20" s="67"/>
      <c r="EVE20" s="67"/>
      <c r="EVF20" s="67"/>
      <c r="EVG20" s="67"/>
      <c r="EVH20" s="67"/>
      <c r="EVI20" s="67"/>
      <c r="EVJ20" s="67"/>
      <c r="EVK20" s="67"/>
      <c r="EVL20" s="67"/>
      <c r="EVM20" s="67"/>
      <c r="EVN20" s="67"/>
      <c r="EVO20" s="67"/>
      <c r="EVP20" s="67"/>
      <c r="EVQ20" s="67"/>
      <c r="EVR20" s="67"/>
      <c r="EVS20" s="67"/>
      <c r="EVT20" s="67"/>
      <c r="EVU20" s="67"/>
      <c r="EVV20" s="67"/>
      <c r="EVW20" s="67"/>
      <c r="EVX20" s="67"/>
      <c r="EVY20" s="67"/>
      <c r="EVZ20" s="67"/>
      <c r="EWA20" s="67"/>
      <c r="EWB20" s="67"/>
      <c r="EWC20" s="67"/>
      <c r="EWD20" s="67"/>
      <c r="EWE20" s="67"/>
      <c r="EWF20" s="67"/>
      <c r="EWG20" s="67"/>
      <c r="EWH20" s="67"/>
      <c r="EWI20" s="67"/>
      <c r="EWJ20" s="67"/>
      <c r="EWK20" s="67"/>
      <c r="EWL20" s="67"/>
      <c r="EWM20" s="67"/>
      <c r="EWN20" s="67"/>
      <c r="EWO20" s="67"/>
      <c r="EWP20" s="67"/>
      <c r="EWQ20" s="67"/>
      <c r="EWR20" s="67"/>
      <c r="EWS20" s="67"/>
      <c r="EWT20" s="67"/>
      <c r="EWU20" s="67"/>
      <c r="EWV20" s="67"/>
      <c r="EWW20" s="67"/>
      <c r="EWX20" s="67"/>
      <c r="EWY20" s="67"/>
      <c r="EWZ20" s="67"/>
      <c r="EXA20" s="67"/>
      <c r="EXB20" s="67"/>
      <c r="EXC20" s="67"/>
      <c r="EXD20" s="67"/>
      <c r="EXE20" s="67"/>
      <c r="EXF20" s="67"/>
      <c r="EXG20" s="67"/>
      <c r="EXH20" s="67"/>
      <c r="EXI20" s="67"/>
      <c r="EXJ20" s="67"/>
      <c r="EXK20" s="67"/>
      <c r="EXL20" s="67"/>
      <c r="EXM20" s="67"/>
      <c r="EXN20" s="67"/>
      <c r="EXO20" s="67"/>
      <c r="EXP20" s="67"/>
      <c r="EXQ20" s="67"/>
      <c r="EXR20" s="67"/>
      <c r="EXS20" s="67"/>
      <c r="EXT20" s="67"/>
      <c r="EXU20" s="67"/>
      <c r="EXV20" s="67"/>
      <c r="EXW20" s="67"/>
      <c r="EXX20" s="67"/>
      <c r="EXY20" s="67"/>
      <c r="EXZ20" s="67"/>
      <c r="EYA20" s="67"/>
      <c r="EYB20" s="67"/>
      <c r="EYC20" s="67"/>
      <c r="EYD20" s="67"/>
      <c r="EYE20" s="67"/>
      <c r="EYF20" s="67"/>
      <c r="EYG20" s="67"/>
      <c r="EYH20" s="67"/>
      <c r="EYI20" s="67"/>
      <c r="EYJ20" s="67"/>
      <c r="EYK20" s="67"/>
      <c r="EYL20" s="67"/>
      <c r="EYM20" s="67"/>
      <c r="EYN20" s="67"/>
      <c r="EYO20" s="67"/>
      <c r="EYP20" s="67"/>
      <c r="EYQ20" s="67"/>
      <c r="EYR20" s="67"/>
      <c r="EYS20" s="67"/>
      <c r="EYT20" s="67"/>
      <c r="EYU20" s="67"/>
      <c r="EYV20" s="67"/>
      <c r="EYW20" s="67"/>
      <c r="EYX20" s="67"/>
      <c r="EYY20" s="67"/>
      <c r="EYZ20" s="67"/>
      <c r="EZA20" s="67"/>
      <c r="EZB20" s="67"/>
      <c r="EZC20" s="67"/>
      <c r="EZD20" s="67"/>
      <c r="EZE20" s="67"/>
      <c r="EZF20" s="67"/>
      <c r="EZG20" s="67"/>
      <c r="EZH20" s="67"/>
      <c r="EZI20" s="67"/>
      <c r="EZJ20" s="67"/>
      <c r="EZK20" s="67"/>
      <c r="EZL20" s="67"/>
      <c r="EZM20" s="67"/>
      <c r="EZN20" s="67"/>
      <c r="EZO20" s="67"/>
      <c r="EZP20" s="67"/>
      <c r="EZQ20" s="67"/>
      <c r="EZR20" s="67"/>
      <c r="EZS20" s="67"/>
      <c r="EZT20" s="67"/>
      <c r="EZU20" s="67"/>
      <c r="EZV20" s="67"/>
      <c r="EZW20" s="67"/>
      <c r="EZX20" s="67"/>
      <c r="EZY20" s="67"/>
      <c r="EZZ20" s="67"/>
      <c r="FAA20" s="67"/>
      <c r="FAB20" s="67"/>
      <c r="FAC20" s="67"/>
      <c r="FAD20" s="67"/>
      <c r="FAE20" s="67"/>
      <c r="FAF20" s="67"/>
      <c r="FAG20" s="67"/>
      <c r="FAH20" s="67"/>
      <c r="FAI20" s="67"/>
      <c r="FAJ20" s="67"/>
      <c r="FAK20" s="67"/>
      <c r="FAL20" s="67"/>
      <c r="FAM20" s="67"/>
      <c r="FAN20" s="67"/>
      <c r="FAO20" s="67"/>
      <c r="FAP20" s="67"/>
      <c r="FAQ20" s="67"/>
      <c r="FAR20" s="67"/>
      <c r="FAS20" s="67"/>
      <c r="FAT20" s="67"/>
      <c r="FAU20" s="67"/>
      <c r="FAV20" s="67"/>
      <c r="FAW20" s="67"/>
      <c r="FAX20" s="67"/>
      <c r="FAY20" s="67"/>
      <c r="FAZ20" s="67"/>
      <c r="FBA20" s="67"/>
      <c r="FBB20" s="67"/>
      <c r="FBC20" s="67"/>
      <c r="FBD20" s="67"/>
      <c r="FBE20" s="67"/>
      <c r="FBF20" s="67"/>
      <c r="FBG20" s="67"/>
      <c r="FBH20" s="67"/>
      <c r="FBI20" s="67"/>
      <c r="FBJ20" s="67"/>
      <c r="FBK20" s="67"/>
      <c r="FBL20" s="67"/>
      <c r="FBM20" s="67"/>
      <c r="FBN20" s="67"/>
      <c r="FBO20" s="67"/>
      <c r="FBP20" s="67"/>
      <c r="FBQ20" s="67"/>
      <c r="FBR20" s="67"/>
      <c r="FBS20" s="67"/>
      <c r="FBT20" s="67"/>
      <c r="FBU20" s="67"/>
      <c r="FBV20" s="67"/>
      <c r="FBW20" s="67"/>
      <c r="FBX20" s="67"/>
      <c r="FBY20" s="67"/>
      <c r="FBZ20" s="67"/>
      <c r="FCA20" s="67"/>
      <c r="FCB20" s="67"/>
      <c r="FCC20" s="67"/>
      <c r="FCD20" s="67"/>
      <c r="FCE20" s="67"/>
      <c r="FCF20" s="67"/>
      <c r="FCG20" s="67"/>
      <c r="FCH20" s="67"/>
      <c r="FCI20" s="67"/>
      <c r="FCJ20" s="67"/>
      <c r="FCK20" s="67"/>
      <c r="FCL20" s="67"/>
      <c r="FCM20" s="67"/>
      <c r="FCN20" s="67"/>
      <c r="FCO20" s="67"/>
      <c r="FCP20" s="67"/>
      <c r="FCQ20" s="67"/>
      <c r="FCR20" s="67"/>
      <c r="FCS20" s="67"/>
      <c r="FCT20" s="67"/>
      <c r="FCU20" s="67"/>
      <c r="FCV20" s="67"/>
      <c r="FCW20" s="67"/>
      <c r="FCX20" s="67"/>
      <c r="FCY20" s="67"/>
      <c r="FCZ20" s="67"/>
      <c r="FDA20" s="67"/>
      <c r="FDB20" s="67"/>
      <c r="FDC20" s="67"/>
      <c r="FDD20" s="67"/>
      <c r="FDE20" s="67"/>
      <c r="FDF20" s="67"/>
      <c r="FDG20" s="67"/>
      <c r="FDH20" s="67"/>
      <c r="FDI20" s="67"/>
      <c r="FDJ20" s="67"/>
      <c r="FDK20" s="67"/>
      <c r="FDL20" s="67"/>
      <c r="FDM20" s="67"/>
      <c r="FDN20" s="67"/>
      <c r="FDO20" s="67"/>
      <c r="FDP20" s="67"/>
      <c r="FDQ20" s="67"/>
      <c r="FDR20" s="67"/>
      <c r="FDS20" s="67"/>
      <c r="FDT20" s="67"/>
      <c r="FDU20" s="67"/>
      <c r="FDV20" s="67"/>
      <c r="FDW20" s="67"/>
      <c r="FDX20" s="67"/>
      <c r="FDY20" s="67"/>
      <c r="FDZ20" s="67"/>
      <c r="FEA20" s="67"/>
      <c r="FEB20" s="67"/>
      <c r="FEC20" s="67"/>
      <c r="FED20" s="67"/>
      <c r="FEE20" s="67"/>
      <c r="FEF20" s="67"/>
      <c r="FEG20" s="67"/>
      <c r="FEH20" s="67"/>
      <c r="FEI20" s="67"/>
      <c r="FEJ20" s="67"/>
      <c r="FEK20" s="67"/>
      <c r="FEL20" s="67"/>
      <c r="FEM20" s="67"/>
      <c r="FEN20" s="67"/>
      <c r="FEO20" s="67"/>
      <c r="FEP20" s="67"/>
      <c r="FEQ20" s="67"/>
      <c r="FER20" s="67"/>
      <c r="FES20" s="67"/>
      <c r="FET20" s="67"/>
      <c r="FEU20" s="67"/>
      <c r="FEV20" s="67"/>
      <c r="FEW20" s="67"/>
      <c r="FEX20" s="67"/>
      <c r="FEY20" s="67"/>
      <c r="FEZ20" s="67"/>
      <c r="FFA20" s="67"/>
      <c r="FFB20" s="67"/>
      <c r="FFC20" s="67"/>
      <c r="FFD20" s="67"/>
      <c r="FFE20" s="67"/>
      <c r="FFF20" s="67"/>
      <c r="FFG20" s="67"/>
      <c r="FFH20" s="67"/>
      <c r="FFI20" s="67"/>
      <c r="FFJ20" s="67"/>
      <c r="FFK20" s="67"/>
      <c r="FFL20" s="67"/>
      <c r="FFM20" s="67"/>
      <c r="FFN20" s="67"/>
      <c r="FFO20" s="67"/>
      <c r="FFP20" s="67"/>
      <c r="FFQ20" s="67"/>
      <c r="FFR20" s="67"/>
      <c r="FFS20" s="67"/>
      <c r="FFT20" s="67"/>
      <c r="FFU20" s="67"/>
      <c r="FFV20" s="67"/>
      <c r="FFW20" s="67"/>
      <c r="FFX20" s="67"/>
      <c r="FFY20" s="67"/>
      <c r="FFZ20" s="67"/>
      <c r="FGA20" s="67"/>
      <c r="FGB20" s="67"/>
      <c r="FGC20" s="67"/>
      <c r="FGD20" s="67"/>
      <c r="FGE20" s="67"/>
      <c r="FGF20" s="67"/>
      <c r="FGG20" s="67"/>
      <c r="FGH20" s="67"/>
      <c r="FGI20" s="67"/>
      <c r="FGJ20" s="67"/>
      <c r="FGK20" s="67"/>
      <c r="FGL20" s="67"/>
      <c r="FGM20" s="67"/>
      <c r="FGN20" s="67"/>
      <c r="FGO20" s="67"/>
      <c r="FGP20" s="67"/>
      <c r="FGQ20" s="67"/>
      <c r="FGR20" s="67"/>
      <c r="FGS20" s="67"/>
      <c r="FGT20" s="67"/>
      <c r="FGU20" s="67"/>
      <c r="FGV20" s="67"/>
      <c r="FGW20" s="67"/>
      <c r="FGX20" s="67"/>
      <c r="FGY20" s="67"/>
      <c r="FGZ20" s="67"/>
      <c r="FHA20" s="67"/>
      <c r="FHB20" s="67"/>
      <c r="FHC20" s="67"/>
      <c r="FHD20" s="67"/>
      <c r="FHE20" s="67"/>
      <c r="FHF20" s="67"/>
      <c r="FHG20" s="67"/>
      <c r="FHH20" s="67"/>
      <c r="FHI20" s="67"/>
      <c r="FHJ20" s="67"/>
      <c r="FHK20" s="67"/>
      <c r="FHL20" s="67"/>
      <c r="FHM20" s="67"/>
      <c r="FHN20" s="67"/>
      <c r="FHO20" s="67"/>
      <c r="FHP20" s="67"/>
      <c r="FHQ20" s="67"/>
      <c r="FHR20" s="67"/>
      <c r="FHS20" s="67"/>
      <c r="FHT20" s="67"/>
      <c r="FHU20" s="67"/>
      <c r="FHV20" s="67"/>
      <c r="FHW20" s="67"/>
      <c r="FHX20" s="67"/>
      <c r="FHY20" s="67"/>
      <c r="FHZ20" s="67"/>
      <c r="FIA20" s="67"/>
      <c r="FIB20" s="67"/>
      <c r="FIC20" s="67"/>
      <c r="FID20" s="67"/>
      <c r="FIE20" s="67"/>
      <c r="FIF20" s="67"/>
      <c r="FIG20" s="67"/>
      <c r="FIH20" s="67"/>
      <c r="FII20" s="67"/>
      <c r="FIJ20" s="67"/>
      <c r="FIK20" s="67"/>
      <c r="FIL20" s="67"/>
      <c r="FIM20" s="67"/>
      <c r="FIN20" s="67"/>
      <c r="FIO20" s="67"/>
      <c r="FIP20" s="67"/>
      <c r="FIQ20" s="67"/>
      <c r="FIR20" s="67"/>
      <c r="FIS20" s="67"/>
      <c r="FIT20" s="67"/>
      <c r="FIU20" s="67"/>
      <c r="FIV20" s="67"/>
      <c r="FIW20" s="67"/>
      <c r="FIX20" s="67"/>
      <c r="FIY20" s="67"/>
      <c r="FIZ20" s="67"/>
      <c r="FJA20" s="67"/>
      <c r="FJB20" s="67"/>
      <c r="FJC20" s="67"/>
      <c r="FJD20" s="67"/>
      <c r="FJE20" s="67"/>
      <c r="FJF20" s="67"/>
      <c r="FJG20" s="67"/>
      <c r="FJH20" s="67"/>
      <c r="FJI20" s="67"/>
      <c r="FJJ20" s="67"/>
      <c r="FJK20" s="67"/>
      <c r="FJL20" s="67"/>
      <c r="FJM20" s="67"/>
      <c r="FJN20" s="67"/>
      <c r="FJO20" s="67"/>
      <c r="FJP20" s="67"/>
      <c r="FJQ20" s="67"/>
      <c r="FJR20" s="67"/>
      <c r="FJS20" s="67"/>
      <c r="FJT20" s="67"/>
      <c r="FJU20" s="67"/>
      <c r="FJV20" s="67"/>
      <c r="FJW20" s="67"/>
      <c r="FJX20" s="67"/>
      <c r="FJY20" s="67"/>
      <c r="FJZ20" s="67"/>
      <c r="FKA20" s="67"/>
      <c r="FKB20" s="67"/>
      <c r="FKC20" s="67"/>
      <c r="FKD20" s="67"/>
      <c r="FKE20" s="67"/>
      <c r="FKF20" s="67"/>
      <c r="FKG20" s="67"/>
      <c r="FKH20" s="67"/>
      <c r="FKI20" s="67"/>
      <c r="FKJ20" s="67"/>
      <c r="FKK20" s="67"/>
      <c r="FKL20" s="67"/>
      <c r="FKM20" s="67"/>
      <c r="FKN20" s="67"/>
      <c r="FKO20" s="67"/>
      <c r="FKP20" s="67"/>
      <c r="FKQ20" s="67"/>
      <c r="FKR20" s="67"/>
      <c r="FKS20" s="67"/>
      <c r="FKT20" s="67"/>
      <c r="FKU20" s="67"/>
      <c r="FKV20" s="67"/>
      <c r="FKW20" s="67"/>
      <c r="FKX20" s="67"/>
      <c r="FKY20" s="67"/>
      <c r="FKZ20" s="67"/>
      <c r="FLA20" s="67"/>
      <c r="FLB20" s="67"/>
      <c r="FLC20" s="67"/>
      <c r="FLD20" s="67"/>
      <c r="FLE20" s="67"/>
      <c r="FLF20" s="67"/>
      <c r="FLG20" s="67"/>
      <c r="FLH20" s="67"/>
      <c r="FLI20" s="67"/>
      <c r="FLJ20" s="67"/>
      <c r="FLK20" s="67"/>
      <c r="FLL20" s="67"/>
      <c r="FLM20" s="67"/>
      <c r="FLN20" s="67"/>
      <c r="FLO20" s="67"/>
      <c r="FLP20" s="67"/>
      <c r="FLQ20" s="67"/>
      <c r="FLR20" s="67"/>
      <c r="FLS20" s="67"/>
      <c r="FLT20" s="67"/>
      <c r="FLU20" s="67"/>
      <c r="FLV20" s="67"/>
      <c r="FLW20" s="67"/>
      <c r="FLX20" s="67"/>
      <c r="FLY20" s="67"/>
      <c r="FLZ20" s="67"/>
      <c r="FMA20" s="67"/>
      <c r="FMB20" s="67"/>
      <c r="FMC20" s="67"/>
      <c r="FMD20" s="67"/>
      <c r="FME20" s="67"/>
      <c r="FMF20" s="67"/>
      <c r="FMG20" s="67"/>
      <c r="FMH20" s="67"/>
      <c r="FMI20" s="67"/>
      <c r="FMJ20" s="67"/>
      <c r="FMK20" s="67"/>
      <c r="FML20" s="67"/>
      <c r="FMM20" s="67"/>
      <c r="FMN20" s="67"/>
      <c r="FMO20" s="67"/>
      <c r="FMP20" s="67"/>
      <c r="FMQ20" s="67"/>
      <c r="FMR20" s="67"/>
      <c r="FMS20" s="67"/>
      <c r="FMT20" s="67"/>
      <c r="FMU20" s="67"/>
      <c r="FMV20" s="67"/>
      <c r="FMW20" s="67"/>
      <c r="FMX20" s="67"/>
      <c r="FMY20" s="67"/>
      <c r="FMZ20" s="67"/>
      <c r="FNA20" s="67"/>
      <c r="FNB20" s="67"/>
      <c r="FNC20" s="67"/>
      <c r="FND20" s="67"/>
      <c r="FNE20" s="67"/>
      <c r="FNF20" s="67"/>
      <c r="FNG20" s="67"/>
      <c r="FNH20" s="67"/>
      <c r="FNI20" s="67"/>
      <c r="FNJ20" s="67"/>
      <c r="FNK20" s="67"/>
      <c r="FNL20" s="67"/>
      <c r="FNM20" s="67"/>
      <c r="FNN20" s="67"/>
      <c r="FNO20" s="67"/>
      <c r="FNP20" s="67"/>
      <c r="FNQ20" s="67"/>
      <c r="FNR20" s="67"/>
      <c r="FNS20" s="67"/>
      <c r="FNT20" s="67"/>
      <c r="FNU20" s="67"/>
      <c r="FNV20" s="67"/>
      <c r="FNW20" s="67"/>
      <c r="FNX20" s="67"/>
      <c r="FNY20" s="67"/>
      <c r="FNZ20" s="67"/>
      <c r="FOA20" s="67"/>
      <c r="FOB20" s="67"/>
      <c r="FOC20" s="67"/>
      <c r="FOD20" s="67"/>
      <c r="FOE20" s="67"/>
      <c r="FOF20" s="67"/>
      <c r="FOG20" s="67"/>
      <c r="FOH20" s="67"/>
      <c r="FOI20" s="67"/>
      <c r="FOJ20" s="67"/>
      <c r="FOK20" s="67"/>
      <c r="FOL20" s="67"/>
      <c r="FOM20" s="67"/>
      <c r="FON20" s="67"/>
      <c r="FOO20" s="67"/>
      <c r="FOP20" s="67"/>
      <c r="FOQ20" s="67"/>
      <c r="FOR20" s="67"/>
      <c r="FOS20" s="67"/>
      <c r="FOT20" s="67"/>
      <c r="FOU20" s="67"/>
      <c r="FOV20" s="67"/>
      <c r="FOW20" s="67"/>
      <c r="FOX20" s="67"/>
      <c r="FOY20" s="67"/>
      <c r="FOZ20" s="67"/>
      <c r="FPA20" s="67"/>
      <c r="FPB20" s="67"/>
      <c r="FPC20" s="67"/>
      <c r="FPD20" s="67"/>
      <c r="FPE20" s="67"/>
      <c r="FPF20" s="67"/>
      <c r="FPG20" s="67"/>
      <c r="FPH20" s="67"/>
      <c r="FPI20" s="67"/>
      <c r="FPJ20" s="67"/>
      <c r="FPK20" s="67"/>
      <c r="FPL20" s="67"/>
      <c r="FPM20" s="67"/>
      <c r="FPN20" s="67"/>
      <c r="FPO20" s="67"/>
      <c r="FPP20" s="67"/>
      <c r="FPQ20" s="67"/>
      <c r="FPR20" s="67"/>
      <c r="FPS20" s="67"/>
      <c r="FPT20" s="67"/>
      <c r="FPU20" s="67"/>
      <c r="FPV20" s="67"/>
      <c r="FPW20" s="67"/>
      <c r="FPX20" s="67"/>
      <c r="FPY20" s="67"/>
      <c r="FPZ20" s="67"/>
      <c r="FQA20" s="67"/>
      <c r="FQB20" s="67"/>
      <c r="FQC20" s="67"/>
      <c r="FQD20" s="67"/>
      <c r="FQE20" s="67"/>
      <c r="FQF20" s="67"/>
      <c r="FQG20" s="67"/>
      <c r="FQH20" s="67"/>
      <c r="FQI20" s="67"/>
      <c r="FQJ20" s="67"/>
      <c r="FQK20" s="67"/>
      <c r="FQL20" s="67"/>
      <c r="FQM20" s="67"/>
      <c r="FQN20" s="67"/>
      <c r="FQO20" s="67"/>
      <c r="FQP20" s="67"/>
      <c r="FQQ20" s="67"/>
      <c r="FQR20" s="67"/>
      <c r="FQS20" s="67"/>
      <c r="FQT20" s="67"/>
      <c r="FQU20" s="67"/>
      <c r="FQV20" s="67"/>
      <c r="FQW20" s="67"/>
      <c r="FQX20" s="67"/>
      <c r="FQY20" s="67"/>
      <c r="FQZ20" s="67"/>
      <c r="FRA20" s="67"/>
      <c r="FRB20" s="67"/>
      <c r="FRC20" s="67"/>
      <c r="FRD20" s="67"/>
      <c r="FRE20" s="67"/>
      <c r="FRF20" s="67"/>
      <c r="FRG20" s="67"/>
      <c r="FRH20" s="67"/>
      <c r="FRI20" s="67"/>
      <c r="FRJ20" s="67"/>
      <c r="FRK20" s="67"/>
      <c r="FRL20" s="67"/>
      <c r="FRM20" s="67"/>
      <c r="FRN20" s="67"/>
      <c r="FRO20" s="67"/>
      <c r="FRP20" s="67"/>
      <c r="FRQ20" s="67"/>
      <c r="FRR20" s="67"/>
      <c r="FRS20" s="67"/>
      <c r="FRT20" s="67"/>
      <c r="FRU20" s="67"/>
      <c r="FRV20" s="67"/>
      <c r="FRW20" s="67"/>
      <c r="FRX20" s="67"/>
      <c r="FRY20" s="67"/>
      <c r="FRZ20" s="67"/>
      <c r="FSA20" s="67"/>
      <c r="FSB20" s="67"/>
      <c r="FSC20" s="67"/>
      <c r="FSD20" s="67"/>
      <c r="FSE20" s="67"/>
      <c r="FSF20" s="67"/>
      <c r="FSG20" s="67"/>
      <c r="FSH20" s="67"/>
      <c r="FSI20" s="67"/>
      <c r="FSJ20" s="67"/>
      <c r="FSK20" s="67"/>
      <c r="FSL20" s="67"/>
      <c r="FSM20" s="67"/>
      <c r="FSN20" s="67"/>
      <c r="FSO20" s="67"/>
      <c r="FSP20" s="67"/>
      <c r="FSQ20" s="67"/>
      <c r="FSR20" s="67"/>
      <c r="FSS20" s="67"/>
      <c r="FST20" s="67"/>
      <c r="FSU20" s="67"/>
      <c r="FSV20" s="67"/>
      <c r="FSW20" s="67"/>
      <c r="FSX20" s="67"/>
      <c r="FSY20" s="67"/>
      <c r="FSZ20" s="67"/>
      <c r="FTA20" s="67"/>
      <c r="FTB20" s="67"/>
      <c r="FTC20" s="67"/>
      <c r="FTD20" s="67"/>
      <c r="FTE20" s="67"/>
      <c r="FTF20" s="67"/>
      <c r="FTG20" s="67"/>
      <c r="FTH20" s="67"/>
      <c r="FTI20" s="67"/>
      <c r="FTJ20" s="67"/>
      <c r="FTK20" s="67"/>
      <c r="FTL20" s="67"/>
      <c r="FTM20" s="67"/>
      <c r="FTN20" s="67"/>
      <c r="FTO20" s="67"/>
      <c r="FTP20" s="67"/>
      <c r="FTQ20" s="67"/>
      <c r="FTR20" s="67"/>
      <c r="FTS20" s="67"/>
      <c r="FTT20" s="67"/>
      <c r="FTU20" s="67"/>
      <c r="FTV20" s="67"/>
      <c r="FTW20" s="67"/>
      <c r="FTX20" s="67"/>
      <c r="FTY20" s="67"/>
      <c r="FTZ20" s="67"/>
      <c r="FUA20" s="67"/>
      <c r="FUB20" s="67"/>
      <c r="FUC20" s="67"/>
      <c r="FUD20" s="67"/>
      <c r="FUE20" s="67"/>
      <c r="FUF20" s="67"/>
      <c r="FUG20" s="67"/>
      <c r="FUH20" s="67"/>
      <c r="FUI20" s="67"/>
      <c r="FUJ20" s="67"/>
      <c r="FUK20" s="67"/>
      <c r="FUL20" s="67"/>
      <c r="FUM20" s="67"/>
      <c r="FUN20" s="67"/>
      <c r="FUO20" s="67"/>
      <c r="FUP20" s="67"/>
      <c r="FUQ20" s="67"/>
      <c r="FUR20" s="67"/>
      <c r="FUS20" s="67"/>
      <c r="FUT20" s="67"/>
      <c r="FUU20" s="67"/>
      <c r="FUV20" s="67"/>
      <c r="FUW20" s="67"/>
      <c r="FUX20" s="67"/>
      <c r="FUY20" s="67"/>
      <c r="FUZ20" s="67"/>
      <c r="FVA20" s="67"/>
      <c r="FVB20" s="67"/>
      <c r="FVC20" s="67"/>
      <c r="FVD20" s="67"/>
      <c r="FVE20" s="67"/>
      <c r="FVF20" s="67"/>
      <c r="FVG20" s="67"/>
      <c r="FVH20" s="67"/>
      <c r="FVI20" s="67"/>
      <c r="FVJ20" s="67"/>
      <c r="FVK20" s="67"/>
      <c r="FVL20" s="67"/>
      <c r="FVM20" s="67"/>
      <c r="FVN20" s="67"/>
      <c r="FVO20" s="67"/>
      <c r="FVP20" s="67"/>
      <c r="FVQ20" s="67"/>
      <c r="FVR20" s="67"/>
      <c r="FVS20" s="67"/>
      <c r="FVT20" s="67"/>
      <c r="FVU20" s="67"/>
      <c r="FVV20" s="67"/>
      <c r="FVW20" s="67"/>
      <c r="FVX20" s="67"/>
      <c r="FVY20" s="67"/>
      <c r="FVZ20" s="67"/>
      <c r="FWA20" s="67"/>
      <c r="FWB20" s="67"/>
      <c r="FWC20" s="67"/>
      <c r="FWD20" s="67"/>
      <c r="FWE20" s="67"/>
      <c r="FWF20" s="67"/>
      <c r="FWG20" s="67"/>
      <c r="FWH20" s="67"/>
      <c r="FWI20" s="67"/>
      <c r="FWJ20" s="67"/>
      <c r="FWK20" s="67"/>
      <c r="FWL20" s="67"/>
      <c r="FWM20" s="67"/>
      <c r="FWN20" s="67"/>
      <c r="FWO20" s="67"/>
      <c r="FWP20" s="67"/>
      <c r="FWQ20" s="67"/>
      <c r="FWR20" s="67"/>
      <c r="FWS20" s="67"/>
      <c r="FWT20" s="67"/>
      <c r="FWU20" s="67"/>
      <c r="FWV20" s="67"/>
      <c r="FWW20" s="67"/>
      <c r="FWX20" s="67"/>
      <c r="FWY20" s="67"/>
      <c r="FWZ20" s="67"/>
      <c r="FXA20" s="67"/>
      <c r="FXB20" s="67"/>
      <c r="FXC20" s="67"/>
      <c r="FXD20" s="67"/>
      <c r="FXE20" s="67"/>
      <c r="FXF20" s="67"/>
      <c r="FXG20" s="67"/>
      <c r="FXH20" s="67"/>
      <c r="FXI20" s="67"/>
      <c r="FXJ20" s="67"/>
      <c r="FXK20" s="67"/>
      <c r="FXL20" s="67"/>
      <c r="FXM20" s="67"/>
      <c r="FXN20" s="67"/>
      <c r="FXO20" s="67"/>
      <c r="FXP20" s="67"/>
      <c r="FXQ20" s="67"/>
      <c r="FXR20" s="67"/>
      <c r="FXS20" s="67"/>
      <c r="FXT20" s="67"/>
      <c r="FXU20" s="67"/>
      <c r="FXV20" s="67"/>
      <c r="FXW20" s="67"/>
      <c r="FXX20" s="67"/>
      <c r="FXY20" s="67"/>
      <c r="FXZ20" s="67"/>
      <c r="FYA20" s="67"/>
      <c r="FYB20" s="67"/>
      <c r="FYC20" s="67"/>
      <c r="FYD20" s="67"/>
      <c r="FYE20" s="67"/>
      <c r="FYF20" s="67"/>
      <c r="FYG20" s="67"/>
      <c r="FYH20" s="67"/>
      <c r="FYI20" s="67"/>
      <c r="FYJ20" s="67"/>
      <c r="FYK20" s="67"/>
      <c r="FYL20" s="67"/>
      <c r="FYM20" s="67"/>
      <c r="FYN20" s="67"/>
      <c r="FYO20" s="67"/>
      <c r="FYP20" s="67"/>
      <c r="FYQ20" s="67"/>
      <c r="FYR20" s="67"/>
      <c r="FYS20" s="67"/>
      <c r="FYT20" s="67"/>
      <c r="FYU20" s="67"/>
      <c r="FYV20" s="67"/>
      <c r="FYW20" s="67"/>
      <c r="FYX20" s="67"/>
      <c r="FYY20" s="67"/>
      <c r="FYZ20" s="67"/>
      <c r="FZA20" s="67"/>
      <c r="FZB20" s="67"/>
      <c r="FZC20" s="67"/>
      <c r="FZD20" s="67"/>
      <c r="FZE20" s="67"/>
      <c r="FZF20" s="67"/>
      <c r="FZG20" s="67"/>
      <c r="FZH20" s="67"/>
      <c r="FZI20" s="67"/>
      <c r="FZJ20" s="67"/>
      <c r="FZK20" s="67"/>
      <c r="FZL20" s="67"/>
      <c r="FZM20" s="67"/>
      <c r="FZN20" s="67"/>
      <c r="FZO20" s="67"/>
      <c r="FZP20" s="67"/>
      <c r="FZQ20" s="67"/>
      <c r="FZR20" s="67"/>
      <c r="FZS20" s="67"/>
      <c r="FZT20" s="67"/>
      <c r="FZU20" s="67"/>
      <c r="FZV20" s="67"/>
      <c r="FZW20" s="67"/>
      <c r="FZX20" s="67"/>
      <c r="FZY20" s="67"/>
      <c r="FZZ20" s="67"/>
      <c r="GAA20" s="67"/>
      <c r="GAB20" s="67"/>
      <c r="GAC20" s="67"/>
      <c r="GAD20" s="67"/>
      <c r="GAE20" s="67"/>
      <c r="GAF20" s="67"/>
      <c r="GAG20" s="67"/>
      <c r="GAH20" s="67"/>
      <c r="GAI20" s="67"/>
      <c r="GAJ20" s="67"/>
      <c r="GAK20" s="67"/>
      <c r="GAL20" s="67"/>
      <c r="GAM20" s="67"/>
      <c r="GAN20" s="67"/>
      <c r="GAO20" s="67"/>
      <c r="GAP20" s="67"/>
      <c r="GAQ20" s="67"/>
      <c r="GAR20" s="67"/>
      <c r="GAS20" s="67"/>
      <c r="GAT20" s="67"/>
      <c r="GAU20" s="67"/>
      <c r="GAV20" s="67"/>
      <c r="GAW20" s="67"/>
      <c r="GAX20" s="67"/>
      <c r="GAY20" s="67"/>
      <c r="GAZ20" s="67"/>
      <c r="GBA20" s="67"/>
      <c r="GBB20" s="67"/>
      <c r="GBC20" s="67"/>
      <c r="GBD20" s="67"/>
      <c r="GBE20" s="67"/>
      <c r="GBF20" s="67"/>
      <c r="GBG20" s="67"/>
      <c r="GBH20" s="67"/>
      <c r="GBI20" s="67"/>
      <c r="GBJ20" s="67"/>
      <c r="GBK20" s="67"/>
      <c r="GBL20" s="67"/>
      <c r="GBM20" s="67"/>
      <c r="GBN20" s="67"/>
      <c r="GBO20" s="67"/>
      <c r="GBP20" s="67"/>
      <c r="GBQ20" s="67"/>
      <c r="GBR20" s="67"/>
      <c r="GBS20" s="67"/>
      <c r="GBT20" s="67"/>
      <c r="GBU20" s="67"/>
      <c r="GBV20" s="67"/>
      <c r="GBW20" s="67"/>
      <c r="GBX20" s="67"/>
      <c r="GBY20" s="67"/>
      <c r="GBZ20" s="67"/>
      <c r="GCA20" s="67"/>
      <c r="GCB20" s="67"/>
      <c r="GCC20" s="67"/>
      <c r="GCD20" s="67"/>
      <c r="GCE20" s="67"/>
      <c r="GCF20" s="67"/>
      <c r="GCG20" s="67"/>
      <c r="GCH20" s="67"/>
      <c r="GCI20" s="67"/>
      <c r="GCJ20" s="67"/>
      <c r="GCK20" s="67"/>
      <c r="GCL20" s="67"/>
      <c r="GCM20" s="67"/>
      <c r="GCN20" s="67"/>
      <c r="GCO20" s="67"/>
      <c r="GCP20" s="67"/>
      <c r="GCQ20" s="67"/>
      <c r="GCR20" s="67"/>
      <c r="GCS20" s="67"/>
      <c r="GCT20" s="67"/>
      <c r="GCU20" s="67"/>
      <c r="GCV20" s="67"/>
      <c r="GCW20" s="67"/>
      <c r="GCX20" s="67"/>
      <c r="GCY20" s="67"/>
      <c r="GCZ20" s="67"/>
      <c r="GDA20" s="67"/>
      <c r="GDB20" s="67"/>
      <c r="GDC20" s="67"/>
      <c r="GDD20" s="67"/>
      <c r="GDE20" s="67"/>
      <c r="GDF20" s="67"/>
      <c r="GDG20" s="67"/>
      <c r="GDH20" s="67"/>
      <c r="GDI20" s="67"/>
      <c r="GDJ20" s="67"/>
      <c r="GDK20" s="67"/>
      <c r="GDL20" s="67"/>
      <c r="GDM20" s="67"/>
      <c r="GDN20" s="67"/>
      <c r="GDO20" s="67"/>
      <c r="GDP20" s="67"/>
      <c r="GDQ20" s="67"/>
      <c r="GDR20" s="67"/>
      <c r="GDS20" s="67"/>
      <c r="GDT20" s="67"/>
      <c r="GDU20" s="67"/>
      <c r="GDV20" s="67"/>
      <c r="GDW20" s="67"/>
      <c r="GDX20" s="67"/>
      <c r="GDY20" s="67"/>
      <c r="GDZ20" s="67"/>
      <c r="GEA20" s="67"/>
      <c r="GEB20" s="67"/>
      <c r="GEC20" s="67"/>
      <c r="GED20" s="67"/>
      <c r="GEE20" s="67"/>
      <c r="GEF20" s="67"/>
      <c r="GEG20" s="67"/>
      <c r="GEH20" s="67"/>
      <c r="GEI20" s="67"/>
      <c r="GEJ20" s="67"/>
      <c r="GEK20" s="67"/>
      <c r="GEL20" s="67"/>
      <c r="GEM20" s="67"/>
      <c r="GEN20" s="67"/>
      <c r="GEO20" s="67"/>
      <c r="GEP20" s="67"/>
      <c r="GEQ20" s="67"/>
      <c r="GER20" s="67"/>
      <c r="GES20" s="67"/>
      <c r="GET20" s="67"/>
      <c r="GEU20" s="67"/>
      <c r="GEV20" s="67"/>
      <c r="GEW20" s="67"/>
      <c r="GEX20" s="67"/>
      <c r="GEY20" s="67"/>
      <c r="GEZ20" s="67"/>
      <c r="GFA20" s="67"/>
      <c r="GFB20" s="67"/>
      <c r="GFC20" s="67"/>
      <c r="GFD20" s="67"/>
      <c r="GFE20" s="67"/>
      <c r="GFF20" s="67"/>
      <c r="GFG20" s="67"/>
      <c r="GFH20" s="67"/>
      <c r="GFI20" s="67"/>
      <c r="GFJ20" s="67"/>
      <c r="GFK20" s="67"/>
      <c r="GFL20" s="67"/>
      <c r="GFM20" s="67"/>
      <c r="GFN20" s="67"/>
      <c r="GFO20" s="67"/>
      <c r="GFP20" s="67"/>
      <c r="GFQ20" s="67"/>
      <c r="GFR20" s="67"/>
      <c r="GFS20" s="67"/>
      <c r="GFT20" s="67"/>
      <c r="GFU20" s="67"/>
      <c r="GFV20" s="67"/>
      <c r="GFW20" s="67"/>
      <c r="GFX20" s="67"/>
      <c r="GFY20" s="67"/>
      <c r="GFZ20" s="67"/>
      <c r="GGA20" s="67"/>
      <c r="GGB20" s="67"/>
      <c r="GGC20" s="67"/>
      <c r="GGD20" s="67"/>
      <c r="GGE20" s="67"/>
      <c r="GGF20" s="67"/>
      <c r="GGG20" s="67"/>
      <c r="GGH20" s="67"/>
      <c r="GGI20" s="67"/>
      <c r="GGJ20" s="67"/>
      <c r="GGK20" s="67"/>
      <c r="GGL20" s="67"/>
      <c r="GGM20" s="67"/>
      <c r="GGN20" s="67"/>
      <c r="GGO20" s="67"/>
      <c r="GGP20" s="67"/>
      <c r="GGQ20" s="67"/>
      <c r="GGR20" s="67"/>
      <c r="GGS20" s="67"/>
      <c r="GGT20" s="67"/>
      <c r="GGU20" s="67"/>
      <c r="GGV20" s="67"/>
      <c r="GGW20" s="67"/>
      <c r="GGX20" s="67"/>
      <c r="GGY20" s="67"/>
      <c r="GGZ20" s="67"/>
      <c r="GHA20" s="67"/>
      <c r="GHB20" s="67"/>
      <c r="GHC20" s="67"/>
      <c r="GHD20" s="67"/>
      <c r="GHE20" s="67"/>
      <c r="GHF20" s="67"/>
      <c r="GHG20" s="67"/>
      <c r="GHH20" s="67"/>
      <c r="GHI20" s="67"/>
      <c r="GHJ20" s="67"/>
      <c r="GHK20" s="67"/>
      <c r="GHL20" s="67"/>
      <c r="GHM20" s="67"/>
      <c r="GHN20" s="67"/>
      <c r="GHO20" s="67"/>
      <c r="GHP20" s="67"/>
      <c r="GHQ20" s="67"/>
      <c r="GHR20" s="67"/>
      <c r="GHS20" s="67"/>
      <c r="GHT20" s="67"/>
      <c r="GHU20" s="67"/>
      <c r="GHV20" s="67"/>
      <c r="GHW20" s="67"/>
      <c r="GHX20" s="67"/>
      <c r="GHY20" s="67"/>
      <c r="GHZ20" s="67"/>
      <c r="GIA20" s="67"/>
      <c r="GIB20" s="67"/>
      <c r="GIC20" s="67"/>
      <c r="GID20" s="67"/>
      <c r="GIE20" s="67"/>
      <c r="GIF20" s="67"/>
      <c r="GIG20" s="67"/>
      <c r="GIH20" s="67"/>
      <c r="GII20" s="67"/>
      <c r="GIJ20" s="67"/>
      <c r="GIK20" s="67"/>
      <c r="GIL20" s="67"/>
      <c r="GIM20" s="67"/>
      <c r="GIN20" s="67"/>
      <c r="GIO20" s="67"/>
      <c r="GIP20" s="67"/>
      <c r="GIQ20" s="67"/>
      <c r="GIR20" s="67"/>
      <c r="GIS20" s="67"/>
      <c r="GIT20" s="67"/>
      <c r="GIU20" s="67"/>
      <c r="GIV20" s="67"/>
      <c r="GIW20" s="67"/>
      <c r="GIX20" s="67"/>
      <c r="GIY20" s="67"/>
      <c r="GIZ20" s="67"/>
      <c r="GJA20" s="67"/>
      <c r="GJB20" s="67"/>
      <c r="GJC20" s="67"/>
      <c r="GJD20" s="67"/>
      <c r="GJE20" s="67"/>
      <c r="GJF20" s="67"/>
      <c r="GJG20" s="67"/>
      <c r="GJH20" s="67"/>
      <c r="GJI20" s="67"/>
      <c r="GJJ20" s="67"/>
      <c r="GJK20" s="67"/>
      <c r="GJL20" s="67"/>
      <c r="GJM20" s="67"/>
      <c r="GJN20" s="67"/>
      <c r="GJO20" s="67"/>
      <c r="GJP20" s="67"/>
      <c r="GJQ20" s="67"/>
      <c r="GJR20" s="67"/>
      <c r="GJS20" s="67"/>
      <c r="GJT20" s="67"/>
      <c r="GJU20" s="67"/>
      <c r="GJV20" s="67"/>
      <c r="GJW20" s="67"/>
      <c r="GJX20" s="67"/>
      <c r="GJY20" s="67"/>
      <c r="GJZ20" s="67"/>
      <c r="GKA20" s="67"/>
      <c r="GKB20" s="67"/>
      <c r="GKC20" s="67"/>
      <c r="GKD20" s="67"/>
      <c r="GKE20" s="67"/>
      <c r="GKF20" s="67"/>
      <c r="GKG20" s="67"/>
      <c r="GKH20" s="67"/>
      <c r="GKI20" s="67"/>
      <c r="GKJ20" s="67"/>
      <c r="GKK20" s="67"/>
      <c r="GKL20" s="67"/>
      <c r="GKM20" s="67"/>
      <c r="GKN20" s="67"/>
      <c r="GKO20" s="67"/>
      <c r="GKP20" s="67"/>
      <c r="GKQ20" s="67"/>
      <c r="GKR20" s="67"/>
      <c r="GKS20" s="67"/>
      <c r="GKT20" s="67"/>
      <c r="GKU20" s="67"/>
      <c r="GKV20" s="67"/>
      <c r="GKW20" s="67"/>
      <c r="GKX20" s="67"/>
      <c r="GKY20" s="67"/>
      <c r="GKZ20" s="67"/>
      <c r="GLA20" s="67"/>
      <c r="GLB20" s="67"/>
      <c r="GLC20" s="67"/>
      <c r="GLD20" s="67"/>
      <c r="GLE20" s="67"/>
      <c r="GLF20" s="67"/>
      <c r="GLG20" s="67"/>
      <c r="GLH20" s="67"/>
      <c r="GLI20" s="67"/>
      <c r="GLJ20" s="67"/>
      <c r="GLK20" s="67"/>
      <c r="GLL20" s="67"/>
      <c r="GLM20" s="67"/>
      <c r="GLN20" s="67"/>
      <c r="GLO20" s="67"/>
      <c r="GLP20" s="67"/>
      <c r="GLQ20" s="67"/>
      <c r="GLR20" s="67"/>
      <c r="GLS20" s="67"/>
      <c r="GLT20" s="67"/>
      <c r="GLU20" s="67"/>
      <c r="GLV20" s="67"/>
      <c r="GLW20" s="67"/>
      <c r="GLX20" s="67"/>
      <c r="GLY20" s="67"/>
      <c r="GLZ20" s="67"/>
      <c r="GMA20" s="67"/>
      <c r="GMB20" s="67"/>
      <c r="GMC20" s="67"/>
      <c r="GMD20" s="67"/>
      <c r="GME20" s="67"/>
      <c r="GMF20" s="67"/>
      <c r="GMG20" s="67"/>
      <c r="GMH20" s="67"/>
      <c r="GMI20" s="67"/>
      <c r="GMJ20" s="67"/>
      <c r="GMK20" s="67"/>
      <c r="GML20" s="67"/>
      <c r="GMM20" s="67"/>
      <c r="GMN20" s="67"/>
      <c r="GMO20" s="67"/>
      <c r="GMP20" s="67"/>
      <c r="GMQ20" s="67"/>
      <c r="GMR20" s="67"/>
      <c r="GMS20" s="67"/>
      <c r="GMT20" s="67"/>
      <c r="GMU20" s="67"/>
      <c r="GMV20" s="67"/>
      <c r="GMW20" s="67"/>
      <c r="GMX20" s="67"/>
      <c r="GMY20" s="67"/>
      <c r="GMZ20" s="67"/>
      <c r="GNA20" s="67"/>
      <c r="GNB20" s="67"/>
      <c r="GNC20" s="67"/>
      <c r="GND20" s="67"/>
      <c r="GNE20" s="67"/>
      <c r="GNF20" s="67"/>
      <c r="GNG20" s="67"/>
      <c r="GNH20" s="67"/>
      <c r="GNI20" s="67"/>
      <c r="GNJ20" s="67"/>
      <c r="GNK20" s="67"/>
      <c r="GNL20" s="67"/>
      <c r="GNM20" s="67"/>
      <c r="GNN20" s="67"/>
      <c r="GNO20" s="67"/>
      <c r="GNP20" s="67"/>
      <c r="GNQ20" s="67"/>
      <c r="GNR20" s="67"/>
      <c r="GNS20" s="67"/>
      <c r="GNT20" s="67"/>
      <c r="GNU20" s="67"/>
      <c r="GNV20" s="67"/>
      <c r="GNW20" s="67"/>
      <c r="GNX20" s="67"/>
      <c r="GNY20" s="67"/>
      <c r="GNZ20" s="67"/>
      <c r="GOA20" s="67"/>
      <c r="GOB20" s="67"/>
      <c r="GOC20" s="67"/>
      <c r="GOD20" s="67"/>
      <c r="GOE20" s="67"/>
      <c r="GOF20" s="67"/>
      <c r="GOG20" s="67"/>
      <c r="GOH20" s="67"/>
      <c r="GOI20" s="67"/>
      <c r="GOJ20" s="67"/>
      <c r="GOK20" s="67"/>
      <c r="GOL20" s="67"/>
      <c r="GOM20" s="67"/>
      <c r="GON20" s="67"/>
      <c r="GOO20" s="67"/>
      <c r="GOP20" s="67"/>
      <c r="GOQ20" s="67"/>
      <c r="GOR20" s="67"/>
      <c r="GOS20" s="67"/>
      <c r="GOT20" s="67"/>
      <c r="GOU20" s="67"/>
      <c r="GOV20" s="67"/>
      <c r="GOW20" s="67"/>
      <c r="GOX20" s="67"/>
      <c r="GOY20" s="67"/>
      <c r="GOZ20" s="67"/>
      <c r="GPA20" s="67"/>
      <c r="GPB20" s="67"/>
      <c r="GPC20" s="67"/>
      <c r="GPD20" s="67"/>
      <c r="GPE20" s="67"/>
      <c r="GPF20" s="67"/>
      <c r="GPG20" s="67"/>
      <c r="GPH20" s="67"/>
      <c r="GPI20" s="67"/>
      <c r="GPJ20" s="67"/>
      <c r="GPK20" s="67"/>
      <c r="GPL20" s="67"/>
      <c r="GPM20" s="67"/>
      <c r="GPN20" s="67"/>
      <c r="GPO20" s="67"/>
      <c r="GPP20" s="67"/>
      <c r="GPQ20" s="67"/>
      <c r="GPR20" s="67"/>
      <c r="GPS20" s="67"/>
      <c r="GPT20" s="67"/>
      <c r="GPU20" s="67"/>
      <c r="GPV20" s="67"/>
      <c r="GPW20" s="67"/>
      <c r="GPX20" s="67"/>
      <c r="GPY20" s="67"/>
      <c r="GPZ20" s="67"/>
      <c r="GQA20" s="67"/>
      <c r="GQB20" s="67"/>
      <c r="GQC20" s="67"/>
      <c r="GQD20" s="67"/>
      <c r="GQE20" s="67"/>
      <c r="GQF20" s="67"/>
      <c r="GQG20" s="67"/>
      <c r="GQH20" s="67"/>
      <c r="GQI20" s="67"/>
      <c r="GQJ20" s="67"/>
      <c r="GQK20" s="67"/>
      <c r="GQL20" s="67"/>
      <c r="GQM20" s="67"/>
      <c r="GQN20" s="67"/>
      <c r="GQO20" s="67"/>
      <c r="GQP20" s="67"/>
      <c r="GQQ20" s="67"/>
      <c r="GQR20" s="67"/>
      <c r="GQS20" s="67"/>
      <c r="GQT20" s="67"/>
      <c r="GQU20" s="67"/>
      <c r="GQV20" s="67"/>
      <c r="GQW20" s="67"/>
      <c r="GQX20" s="67"/>
      <c r="GQY20" s="67"/>
      <c r="GQZ20" s="67"/>
      <c r="GRA20" s="67"/>
      <c r="GRB20" s="67"/>
      <c r="GRC20" s="67"/>
      <c r="GRD20" s="67"/>
      <c r="GRE20" s="67"/>
      <c r="GRF20" s="67"/>
      <c r="GRG20" s="67"/>
      <c r="GRH20" s="67"/>
      <c r="GRI20" s="67"/>
      <c r="GRJ20" s="67"/>
      <c r="GRK20" s="67"/>
      <c r="GRL20" s="67"/>
      <c r="GRM20" s="67"/>
      <c r="GRN20" s="67"/>
      <c r="GRO20" s="67"/>
      <c r="GRP20" s="67"/>
      <c r="GRQ20" s="67"/>
      <c r="GRR20" s="67"/>
      <c r="GRS20" s="67"/>
      <c r="GRT20" s="67"/>
      <c r="GRU20" s="67"/>
      <c r="GRV20" s="67"/>
      <c r="GRW20" s="67"/>
      <c r="GRX20" s="67"/>
      <c r="GRY20" s="67"/>
      <c r="GRZ20" s="67"/>
      <c r="GSA20" s="67"/>
      <c r="GSB20" s="67"/>
      <c r="GSC20" s="67"/>
      <c r="GSD20" s="67"/>
      <c r="GSE20" s="67"/>
      <c r="GSF20" s="67"/>
      <c r="GSG20" s="67"/>
      <c r="GSH20" s="67"/>
      <c r="GSI20" s="67"/>
      <c r="GSJ20" s="67"/>
      <c r="GSK20" s="67"/>
      <c r="GSL20" s="67"/>
      <c r="GSM20" s="67"/>
      <c r="GSN20" s="67"/>
      <c r="GSO20" s="67"/>
      <c r="GSP20" s="67"/>
      <c r="GSQ20" s="67"/>
      <c r="GSR20" s="67"/>
      <c r="GSS20" s="67"/>
      <c r="GST20" s="67"/>
      <c r="GSU20" s="67"/>
      <c r="GSV20" s="67"/>
      <c r="GSW20" s="67"/>
      <c r="GSX20" s="67"/>
      <c r="GSY20" s="67"/>
      <c r="GSZ20" s="67"/>
      <c r="GTA20" s="67"/>
      <c r="GTB20" s="67"/>
      <c r="GTC20" s="67"/>
      <c r="GTD20" s="67"/>
      <c r="GTE20" s="67"/>
      <c r="GTF20" s="67"/>
      <c r="GTG20" s="67"/>
      <c r="GTH20" s="67"/>
      <c r="GTI20" s="67"/>
      <c r="GTJ20" s="67"/>
      <c r="GTK20" s="67"/>
      <c r="GTL20" s="67"/>
      <c r="GTM20" s="67"/>
      <c r="GTN20" s="67"/>
      <c r="GTO20" s="67"/>
      <c r="GTP20" s="67"/>
      <c r="GTQ20" s="67"/>
      <c r="GTR20" s="67"/>
      <c r="GTS20" s="67"/>
      <c r="GTT20" s="67"/>
      <c r="GTU20" s="67"/>
      <c r="GTV20" s="67"/>
      <c r="GTW20" s="67"/>
      <c r="GTX20" s="67"/>
      <c r="GTY20" s="67"/>
      <c r="GTZ20" s="67"/>
      <c r="GUA20" s="67"/>
      <c r="GUB20" s="67"/>
      <c r="GUC20" s="67"/>
      <c r="GUD20" s="67"/>
      <c r="GUE20" s="67"/>
      <c r="GUF20" s="67"/>
      <c r="GUG20" s="67"/>
      <c r="GUH20" s="67"/>
      <c r="GUI20" s="67"/>
      <c r="GUJ20" s="67"/>
      <c r="GUK20" s="67"/>
      <c r="GUL20" s="67"/>
      <c r="GUM20" s="67"/>
      <c r="GUN20" s="67"/>
      <c r="GUO20" s="67"/>
      <c r="GUP20" s="67"/>
      <c r="GUQ20" s="67"/>
      <c r="GUR20" s="67"/>
      <c r="GUS20" s="67"/>
      <c r="GUT20" s="67"/>
      <c r="GUU20" s="67"/>
      <c r="GUV20" s="67"/>
      <c r="GUW20" s="67"/>
      <c r="GUX20" s="67"/>
      <c r="GUY20" s="67"/>
      <c r="GUZ20" s="67"/>
      <c r="GVA20" s="67"/>
      <c r="GVB20" s="67"/>
      <c r="GVC20" s="67"/>
      <c r="GVD20" s="67"/>
      <c r="GVE20" s="67"/>
      <c r="GVF20" s="67"/>
      <c r="GVG20" s="67"/>
      <c r="GVH20" s="67"/>
      <c r="GVI20" s="67"/>
      <c r="GVJ20" s="67"/>
      <c r="GVK20" s="67"/>
      <c r="GVL20" s="67"/>
      <c r="GVM20" s="67"/>
      <c r="GVN20" s="67"/>
      <c r="GVO20" s="67"/>
      <c r="GVP20" s="67"/>
      <c r="GVQ20" s="67"/>
      <c r="GVR20" s="67"/>
      <c r="GVS20" s="67"/>
      <c r="GVT20" s="67"/>
      <c r="GVU20" s="67"/>
      <c r="GVV20" s="67"/>
      <c r="GVW20" s="67"/>
      <c r="GVX20" s="67"/>
      <c r="GVY20" s="67"/>
      <c r="GVZ20" s="67"/>
      <c r="GWA20" s="67"/>
      <c r="GWB20" s="67"/>
      <c r="GWC20" s="67"/>
      <c r="GWD20" s="67"/>
      <c r="GWE20" s="67"/>
      <c r="GWF20" s="67"/>
      <c r="GWG20" s="67"/>
      <c r="GWH20" s="67"/>
      <c r="GWI20" s="67"/>
      <c r="GWJ20" s="67"/>
      <c r="GWK20" s="67"/>
      <c r="GWL20" s="67"/>
      <c r="GWM20" s="67"/>
      <c r="GWN20" s="67"/>
      <c r="GWO20" s="67"/>
      <c r="GWP20" s="67"/>
      <c r="GWQ20" s="67"/>
      <c r="GWR20" s="67"/>
      <c r="GWS20" s="67"/>
      <c r="GWT20" s="67"/>
      <c r="GWU20" s="67"/>
      <c r="GWV20" s="67"/>
      <c r="GWW20" s="67"/>
      <c r="GWX20" s="67"/>
      <c r="GWY20" s="67"/>
      <c r="GWZ20" s="67"/>
      <c r="GXA20" s="67"/>
      <c r="GXB20" s="67"/>
      <c r="GXC20" s="67"/>
      <c r="GXD20" s="67"/>
      <c r="GXE20" s="67"/>
      <c r="GXF20" s="67"/>
      <c r="GXG20" s="67"/>
      <c r="GXH20" s="67"/>
      <c r="GXI20" s="67"/>
      <c r="GXJ20" s="67"/>
      <c r="GXK20" s="67"/>
      <c r="GXL20" s="67"/>
      <c r="GXM20" s="67"/>
      <c r="GXN20" s="67"/>
      <c r="GXO20" s="67"/>
      <c r="GXP20" s="67"/>
      <c r="GXQ20" s="67"/>
      <c r="GXR20" s="67"/>
      <c r="GXS20" s="67"/>
      <c r="GXT20" s="67"/>
      <c r="GXU20" s="67"/>
      <c r="GXV20" s="67"/>
      <c r="GXW20" s="67"/>
      <c r="GXX20" s="67"/>
      <c r="GXY20" s="67"/>
      <c r="GXZ20" s="67"/>
      <c r="GYA20" s="67"/>
      <c r="GYB20" s="67"/>
      <c r="GYC20" s="67"/>
      <c r="GYD20" s="67"/>
      <c r="GYE20" s="67"/>
      <c r="GYF20" s="67"/>
      <c r="GYG20" s="67"/>
      <c r="GYH20" s="67"/>
      <c r="GYI20" s="67"/>
      <c r="GYJ20" s="67"/>
      <c r="GYK20" s="67"/>
      <c r="GYL20" s="67"/>
      <c r="GYM20" s="67"/>
      <c r="GYN20" s="67"/>
      <c r="GYO20" s="67"/>
      <c r="GYP20" s="67"/>
      <c r="GYQ20" s="67"/>
      <c r="GYR20" s="67"/>
      <c r="GYS20" s="67"/>
      <c r="GYT20" s="67"/>
      <c r="GYU20" s="67"/>
      <c r="GYV20" s="67"/>
      <c r="GYW20" s="67"/>
      <c r="GYX20" s="67"/>
      <c r="GYY20" s="67"/>
      <c r="GYZ20" s="67"/>
      <c r="GZA20" s="67"/>
      <c r="GZB20" s="67"/>
      <c r="GZC20" s="67"/>
      <c r="GZD20" s="67"/>
      <c r="GZE20" s="67"/>
      <c r="GZF20" s="67"/>
      <c r="GZG20" s="67"/>
      <c r="GZH20" s="67"/>
      <c r="GZI20" s="67"/>
      <c r="GZJ20" s="67"/>
      <c r="GZK20" s="67"/>
      <c r="GZL20" s="67"/>
      <c r="GZM20" s="67"/>
      <c r="GZN20" s="67"/>
      <c r="GZO20" s="67"/>
      <c r="GZP20" s="67"/>
      <c r="GZQ20" s="67"/>
      <c r="GZR20" s="67"/>
      <c r="GZS20" s="67"/>
      <c r="GZT20" s="67"/>
      <c r="GZU20" s="67"/>
      <c r="GZV20" s="67"/>
      <c r="GZW20" s="67"/>
      <c r="GZX20" s="67"/>
      <c r="GZY20" s="67"/>
      <c r="GZZ20" s="67"/>
      <c r="HAA20" s="67"/>
      <c r="HAB20" s="67"/>
      <c r="HAC20" s="67"/>
      <c r="HAD20" s="67"/>
      <c r="HAE20" s="67"/>
      <c r="HAF20" s="67"/>
      <c r="HAG20" s="67"/>
      <c r="HAH20" s="67"/>
      <c r="HAI20" s="67"/>
      <c r="HAJ20" s="67"/>
      <c r="HAK20" s="67"/>
      <c r="HAL20" s="67"/>
      <c r="HAM20" s="67"/>
      <c r="HAN20" s="67"/>
      <c r="HAO20" s="67"/>
      <c r="HAP20" s="67"/>
      <c r="HAQ20" s="67"/>
      <c r="HAR20" s="67"/>
      <c r="HAS20" s="67"/>
      <c r="HAT20" s="67"/>
      <c r="HAU20" s="67"/>
      <c r="HAV20" s="67"/>
      <c r="HAW20" s="67"/>
      <c r="HAX20" s="67"/>
      <c r="HAY20" s="67"/>
      <c r="HAZ20" s="67"/>
      <c r="HBA20" s="67"/>
      <c r="HBB20" s="67"/>
      <c r="HBC20" s="67"/>
      <c r="HBD20" s="67"/>
      <c r="HBE20" s="67"/>
      <c r="HBF20" s="67"/>
      <c r="HBG20" s="67"/>
      <c r="HBH20" s="67"/>
      <c r="HBI20" s="67"/>
      <c r="HBJ20" s="67"/>
      <c r="HBK20" s="67"/>
      <c r="HBL20" s="67"/>
      <c r="HBM20" s="67"/>
      <c r="HBN20" s="67"/>
      <c r="HBO20" s="67"/>
      <c r="HBP20" s="67"/>
      <c r="HBQ20" s="67"/>
      <c r="HBR20" s="67"/>
      <c r="HBS20" s="67"/>
      <c r="HBT20" s="67"/>
      <c r="HBU20" s="67"/>
      <c r="HBV20" s="67"/>
      <c r="HBW20" s="67"/>
      <c r="HBX20" s="67"/>
      <c r="HBY20" s="67"/>
      <c r="HBZ20" s="67"/>
      <c r="HCA20" s="67"/>
      <c r="HCB20" s="67"/>
      <c r="HCC20" s="67"/>
      <c r="HCD20" s="67"/>
      <c r="HCE20" s="67"/>
      <c r="HCF20" s="67"/>
      <c r="HCG20" s="67"/>
      <c r="HCH20" s="67"/>
      <c r="HCI20" s="67"/>
      <c r="HCJ20" s="67"/>
      <c r="HCK20" s="67"/>
      <c r="HCL20" s="67"/>
      <c r="HCM20" s="67"/>
      <c r="HCN20" s="67"/>
      <c r="HCO20" s="67"/>
      <c r="HCP20" s="67"/>
      <c r="HCQ20" s="67"/>
      <c r="HCR20" s="67"/>
      <c r="HCS20" s="67"/>
      <c r="HCT20" s="67"/>
      <c r="HCU20" s="67"/>
      <c r="HCV20" s="67"/>
      <c r="HCW20" s="67"/>
      <c r="HCX20" s="67"/>
      <c r="HCY20" s="67"/>
      <c r="HCZ20" s="67"/>
      <c r="HDA20" s="67"/>
      <c r="HDB20" s="67"/>
      <c r="HDC20" s="67"/>
      <c r="HDD20" s="67"/>
      <c r="HDE20" s="67"/>
      <c r="HDF20" s="67"/>
      <c r="HDG20" s="67"/>
      <c r="HDH20" s="67"/>
      <c r="HDI20" s="67"/>
      <c r="HDJ20" s="67"/>
      <c r="HDK20" s="67"/>
      <c r="HDL20" s="67"/>
      <c r="HDM20" s="67"/>
      <c r="HDN20" s="67"/>
      <c r="HDO20" s="67"/>
      <c r="HDP20" s="67"/>
      <c r="HDQ20" s="67"/>
      <c r="HDR20" s="67"/>
      <c r="HDS20" s="67"/>
      <c r="HDT20" s="67"/>
      <c r="HDU20" s="67"/>
      <c r="HDV20" s="67"/>
      <c r="HDW20" s="67"/>
      <c r="HDX20" s="67"/>
      <c r="HDY20" s="67"/>
      <c r="HDZ20" s="67"/>
      <c r="HEA20" s="67"/>
      <c r="HEB20" s="67"/>
      <c r="HEC20" s="67"/>
      <c r="HED20" s="67"/>
      <c r="HEE20" s="67"/>
      <c r="HEF20" s="67"/>
      <c r="HEG20" s="67"/>
      <c r="HEH20" s="67"/>
      <c r="HEI20" s="67"/>
      <c r="HEJ20" s="67"/>
      <c r="HEK20" s="67"/>
      <c r="HEL20" s="67"/>
      <c r="HEM20" s="67"/>
      <c r="HEN20" s="67"/>
      <c r="HEO20" s="67"/>
      <c r="HEP20" s="67"/>
      <c r="HEQ20" s="67"/>
      <c r="HER20" s="67"/>
      <c r="HES20" s="67"/>
      <c r="HET20" s="67"/>
      <c r="HEU20" s="67"/>
      <c r="HEV20" s="67"/>
      <c r="HEW20" s="67"/>
      <c r="HEX20" s="67"/>
      <c r="HEY20" s="67"/>
      <c r="HEZ20" s="67"/>
      <c r="HFA20" s="67"/>
      <c r="HFB20" s="67"/>
      <c r="HFC20" s="67"/>
      <c r="HFD20" s="67"/>
      <c r="HFE20" s="67"/>
      <c r="HFF20" s="67"/>
      <c r="HFG20" s="67"/>
      <c r="HFH20" s="67"/>
      <c r="HFI20" s="67"/>
      <c r="HFJ20" s="67"/>
      <c r="HFK20" s="67"/>
      <c r="HFL20" s="67"/>
      <c r="HFM20" s="67"/>
      <c r="HFN20" s="67"/>
      <c r="HFO20" s="67"/>
      <c r="HFP20" s="67"/>
      <c r="HFQ20" s="67"/>
      <c r="HFR20" s="67"/>
      <c r="HFS20" s="67"/>
      <c r="HFT20" s="67"/>
      <c r="HFU20" s="67"/>
      <c r="HFV20" s="67"/>
      <c r="HFW20" s="67"/>
      <c r="HFX20" s="67"/>
      <c r="HFY20" s="67"/>
      <c r="HFZ20" s="67"/>
      <c r="HGA20" s="67"/>
      <c r="HGB20" s="67"/>
      <c r="HGC20" s="67"/>
      <c r="HGD20" s="67"/>
      <c r="HGE20" s="67"/>
      <c r="HGF20" s="67"/>
      <c r="HGG20" s="67"/>
      <c r="HGH20" s="67"/>
      <c r="HGI20" s="67"/>
      <c r="HGJ20" s="67"/>
      <c r="HGK20" s="67"/>
      <c r="HGL20" s="67"/>
      <c r="HGM20" s="67"/>
      <c r="HGN20" s="67"/>
      <c r="HGO20" s="67"/>
      <c r="HGP20" s="67"/>
      <c r="HGQ20" s="67"/>
      <c r="HGR20" s="67"/>
      <c r="HGS20" s="67"/>
      <c r="HGT20" s="67"/>
      <c r="HGU20" s="67"/>
      <c r="HGV20" s="67"/>
      <c r="HGW20" s="67"/>
      <c r="HGX20" s="67"/>
      <c r="HGY20" s="67"/>
      <c r="HGZ20" s="67"/>
      <c r="HHA20" s="67"/>
      <c r="HHB20" s="67"/>
      <c r="HHC20" s="67"/>
      <c r="HHD20" s="67"/>
      <c r="HHE20" s="67"/>
      <c r="HHF20" s="67"/>
      <c r="HHG20" s="67"/>
      <c r="HHH20" s="67"/>
      <c r="HHI20" s="67"/>
      <c r="HHJ20" s="67"/>
      <c r="HHK20" s="67"/>
      <c r="HHL20" s="67"/>
      <c r="HHM20" s="67"/>
      <c r="HHN20" s="67"/>
      <c r="HHO20" s="67"/>
      <c r="HHP20" s="67"/>
      <c r="HHQ20" s="67"/>
      <c r="HHR20" s="67"/>
      <c r="HHS20" s="67"/>
      <c r="HHT20" s="67"/>
      <c r="HHU20" s="67"/>
      <c r="HHV20" s="67"/>
      <c r="HHW20" s="67"/>
      <c r="HHX20" s="67"/>
      <c r="HHY20" s="67"/>
      <c r="HHZ20" s="67"/>
      <c r="HIA20" s="67"/>
      <c r="HIB20" s="67"/>
      <c r="HIC20" s="67"/>
      <c r="HID20" s="67"/>
      <c r="HIE20" s="67"/>
      <c r="HIF20" s="67"/>
      <c r="HIG20" s="67"/>
      <c r="HIH20" s="67"/>
      <c r="HII20" s="67"/>
      <c r="HIJ20" s="67"/>
      <c r="HIK20" s="67"/>
      <c r="HIL20" s="67"/>
      <c r="HIM20" s="67"/>
      <c r="HIN20" s="67"/>
      <c r="HIO20" s="67"/>
      <c r="HIP20" s="67"/>
      <c r="HIQ20" s="67"/>
      <c r="HIR20" s="67"/>
      <c r="HIS20" s="67"/>
      <c r="HIT20" s="67"/>
      <c r="HIU20" s="67"/>
      <c r="HIV20" s="67"/>
      <c r="HIW20" s="67"/>
      <c r="HIX20" s="67"/>
      <c r="HIY20" s="67"/>
      <c r="HIZ20" s="67"/>
      <c r="HJA20" s="67"/>
      <c r="HJB20" s="67"/>
      <c r="HJC20" s="67"/>
      <c r="HJD20" s="67"/>
      <c r="HJE20" s="67"/>
      <c r="HJF20" s="67"/>
      <c r="HJG20" s="67"/>
      <c r="HJH20" s="67"/>
      <c r="HJI20" s="67"/>
      <c r="HJJ20" s="67"/>
      <c r="HJK20" s="67"/>
      <c r="HJL20" s="67"/>
      <c r="HJM20" s="67"/>
      <c r="HJN20" s="67"/>
      <c r="HJO20" s="67"/>
      <c r="HJP20" s="67"/>
      <c r="HJQ20" s="67"/>
      <c r="HJR20" s="67"/>
      <c r="HJS20" s="67"/>
      <c r="HJT20" s="67"/>
      <c r="HJU20" s="67"/>
      <c r="HJV20" s="67"/>
      <c r="HJW20" s="67"/>
      <c r="HJX20" s="67"/>
      <c r="HJY20" s="67"/>
      <c r="HJZ20" s="67"/>
      <c r="HKA20" s="67"/>
      <c r="HKB20" s="67"/>
      <c r="HKC20" s="67"/>
      <c r="HKD20" s="67"/>
      <c r="HKE20" s="67"/>
      <c r="HKF20" s="67"/>
      <c r="HKG20" s="67"/>
      <c r="HKH20" s="67"/>
      <c r="HKI20" s="67"/>
      <c r="HKJ20" s="67"/>
      <c r="HKK20" s="67"/>
      <c r="HKL20" s="67"/>
      <c r="HKM20" s="67"/>
      <c r="HKN20" s="67"/>
      <c r="HKO20" s="67"/>
      <c r="HKP20" s="67"/>
      <c r="HKQ20" s="67"/>
      <c r="HKR20" s="67"/>
      <c r="HKS20" s="67"/>
      <c r="HKT20" s="67"/>
      <c r="HKU20" s="67"/>
      <c r="HKV20" s="67"/>
      <c r="HKW20" s="67"/>
      <c r="HKX20" s="67"/>
      <c r="HKY20" s="67"/>
      <c r="HKZ20" s="67"/>
      <c r="HLA20" s="67"/>
      <c r="HLB20" s="67"/>
      <c r="HLC20" s="67"/>
      <c r="HLD20" s="67"/>
      <c r="HLE20" s="67"/>
      <c r="HLF20" s="67"/>
      <c r="HLG20" s="67"/>
      <c r="HLH20" s="67"/>
      <c r="HLI20" s="67"/>
      <c r="HLJ20" s="67"/>
      <c r="HLK20" s="67"/>
      <c r="HLL20" s="67"/>
      <c r="HLM20" s="67"/>
      <c r="HLN20" s="67"/>
      <c r="HLO20" s="67"/>
      <c r="HLP20" s="67"/>
      <c r="HLQ20" s="67"/>
      <c r="HLR20" s="67"/>
      <c r="HLS20" s="67"/>
      <c r="HLT20" s="67"/>
      <c r="HLU20" s="67"/>
      <c r="HLV20" s="67"/>
      <c r="HLW20" s="67"/>
      <c r="HLX20" s="67"/>
      <c r="HLY20" s="67"/>
      <c r="HLZ20" s="67"/>
      <c r="HMA20" s="67"/>
      <c r="HMB20" s="67"/>
      <c r="HMC20" s="67"/>
      <c r="HMD20" s="67"/>
      <c r="HME20" s="67"/>
      <c r="HMF20" s="67"/>
      <c r="HMG20" s="67"/>
      <c r="HMH20" s="67"/>
      <c r="HMI20" s="67"/>
      <c r="HMJ20" s="67"/>
      <c r="HMK20" s="67"/>
      <c r="HML20" s="67"/>
      <c r="HMM20" s="67"/>
      <c r="HMN20" s="67"/>
      <c r="HMO20" s="67"/>
      <c r="HMP20" s="67"/>
      <c r="HMQ20" s="67"/>
      <c r="HMR20" s="67"/>
      <c r="HMS20" s="67"/>
      <c r="HMT20" s="67"/>
      <c r="HMU20" s="67"/>
      <c r="HMV20" s="67"/>
      <c r="HMW20" s="67"/>
      <c r="HMX20" s="67"/>
      <c r="HMY20" s="67"/>
      <c r="HMZ20" s="67"/>
      <c r="HNA20" s="67"/>
      <c r="HNB20" s="67"/>
      <c r="HNC20" s="67"/>
      <c r="HND20" s="67"/>
      <c r="HNE20" s="67"/>
      <c r="HNF20" s="67"/>
      <c r="HNG20" s="67"/>
      <c r="HNH20" s="67"/>
      <c r="HNI20" s="67"/>
      <c r="HNJ20" s="67"/>
      <c r="HNK20" s="67"/>
      <c r="HNL20" s="67"/>
      <c r="HNM20" s="67"/>
      <c r="HNN20" s="67"/>
      <c r="HNO20" s="67"/>
      <c r="HNP20" s="67"/>
      <c r="HNQ20" s="67"/>
      <c r="HNR20" s="67"/>
      <c r="HNS20" s="67"/>
      <c r="HNT20" s="67"/>
      <c r="HNU20" s="67"/>
      <c r="HNV20" s="67"/>
      <c r="HNW20" s="67"/>
      <c r="HNX20" s="67"/>
      <c r="HNY20" s="67"/>
      <c r="HNZ20" s="67"/>
      <c r="HOA20" s="67"/>
      <c r="HOB20" s="67"/>
      <c r="HOC20" s="67"/>
      <c r="HOD20" s="67"/>
      <c r="HOE20" s="67"/>
      <c r="HOF20" s="67"/>
      <c r="HOG20" s="67"/>
      <c r="HOH20" s="67"/>
      <c r="HOI20" s="67"/>
      <c r="HOJ20" s="67"/>
      <c r="HOK20" s="67"/>
      <c r="HOL20" s="67"/>
      <c r="HOM20" s="67"/>
      <c r="HON20" s="67"/>
      <c r="HOO20" s="67"/>
      <c r="HOP20" s="67"/>
      <c r="HOQ20" s="67"/>
      <c r="HOR20" s="67"/>
      <c r="HOS20" s="67"/>
      <c r="HOT20" s="67"/>
      <c r="HOU20" s="67"/>
      <c r="HOV20" s="67"/>
      <c r="HOW20" s="67"/>
      <c r="HOX20" s="67"/>
      <c r="HOY20" s="67"/>
      <c r="HOZ20" s="67"/>
      <c r="HPA20" s="67"/>
      <c r="HPB20" s="67"/>
      <c r="HPC20" s="67"/>
      <c r="HPD20" s="67"/>
      <c r="HPE20" s="67"/>
      <c r="HPF20" s="67"/>
      <c r="HPG20" s="67"/>
      <c r="HPH20" s="67"/>
      <c r="HPI20" s="67"/>
      <c r="HPJ20" s="67"/>
      <c r="HPK20" s="67"/>
      <c r="HPL20" s="67"/>
      <c r="HPM20" s="67"/>
      <c r="HPN20" s="67"/>
      <c r="HPO20" s="67"/>
      <c r="HPP20" s="67"/>
      <c r="HPQ20" s="67"/>
      <c r="HPR20" s="67"/>
      <c r="HPS20" s="67"/>
      <c r="HPT20" s="67"/>
      <c r="HPU20" s="67"/>
      <c r="HPV20" s="67"/>
      <c r="HPW20" s="67"/>
      <c r="HPX20" s="67"/>
      <c r="HPY20" s="67"/>
      <c r="HPZ20" s="67"/>
      <c r="HQA20" s="67"/>
      <c r="HQB20" s="67"/>
      <c r="HQC20" s="67"/>
      <c r="HQD20" s="67"/>
      <c r="HQE20" s="67"/>
      <c r="HQF20" s="67"/>
      <c r="HQG20" s="67"/>
      <c r="HQH20" s="67"/>
      <c r="HQI20" s="67"/>
      <c r="HQJ20" s="67"/>
      <c r="HQK20" s="67"/>
      <c r="HQL20" s="67"/>
      <c r="HQM20" s="67"/>
      <c r="HQN20" s="67"/>
      <c r="HQO20" s="67"/>
      <c r="HQP20" s="67"/>
      <c r="HQQ20" s="67"/>
      <c r="HQR20" s="67"/>
      <c r="HQS20" s="67"/>
      <c r="HQT20" s="67"/>
      <c r="HQU20" s="67"/>
      <c r="HQV20" s="67"/>
      <c r="HQW20" s="67"/>
      <c r="HQX20" s="67"/>
      <c r="HQY20" s="67"/>
      <c r="HQZ20" s="67"/>
      <c r="HRA20" s="67"/>
      <c r="HRB20" s="67"/>
      <c r="HRC20" s="67"/>
      <c r="HRD20" s="67"/>
      <c r="HRE20" s="67"/>
      <c r="HRF20" s="67"/>
      <c r="HRG20" s="67"/>
      <c r="HRH20" s="67"/>
      <c r="HRI20" s="67"/>
      <c r="HRJ20" s="67"/>
      <c r="HRK20" s="67"/>
      <c r="HRL20" s="67"/>
      <c r="HRM20" s="67"/>
      <c r="HRN20" s="67"/>
      <c r="HRO20" s="67"/>
      <c r="HRP20" s="67"/>
      <c r="HRQ20" s="67"/>
      <c r="HRR20" s="67"/>
      <c r="HRS20" s="67"/>
      <c r="HRT20" s="67"/>
      <c r="HRU20" s="67"/>
      <c r="HRV20" s="67"/>
      <c r="HRW20" s="67"/>
      <c r="HRX20" s="67"/>
      <c r="HRY20" s="67"/>
      <c r="HRZ20" s="67"/>
      <c r="HSA20" s="67"/>
      <c r="HSB20" s="67"/>
      <c r="HSC20" s="67"/>
      <c r="HSD20" s="67"/>
      <c r="HSE20" s="67"/>
      <c r="HSF20" s="67"/>
      <c r="HSG20" s="67"/>
      <c r="HSH20" s="67"/>
      <c r="HSI20" s="67"/>
      <c r="HSJ20" s="67"/>
      <c r="HSK20" s="67"/>
      <c r="HSL20" s="67"/>
      <c r="HSM20" s="67"/>
      <c r="HSN20" s="67"/>
      <c r="HSO20" s="67"/>
      <c r="HSP20" s="67"/>
      <c r="HSQ20" s="67"/>
      <c r="HSR20" s="67"/>
      <c r="HSS20" s="67"/>
      <c r="HST20" s="67"/>
      <c r="HSU20" s="67"/>
      <c r="HSV20" s="67"/>
      <c r="HSW20" s="67"/>
      <c r="HSX20" s="67"/>
      <c r="HSY20" s="67"/>
      <c r="HSZ20" s="67"/>
      <c r="HTA20" s="67"/>
      <c r="HTB20" s="67"/>
      <c r="HTC20" s="67"/>
      <c r="HTD20" s="67"/>
      <c r="HTE20" s="67"/>
      <c r="HTF20" s="67"/>
      <c r="HTG20" s="67"/>
      <c r="HTH20" s="67"/>
      <c r="HTI20" s="67"/>
      <c r="HTJ20" s="67"/>
      <c r="HTK20" s="67"/>
      <c r="HTL20" s="67"/>
      <c r="HTM20" s="67"/>
      <c r="HTN20" s="67"/>
      <c r="HTO20" s="67"/>
      <c r="HTP20" s="67"/>
      <c r="HTQ20" s="67"/>
      <c r="HTR20" s="67"/>
      <c r="HTS20" s="67"/>
      <c r="HTT20" s="67"/>
      <c r="HTU20" s="67"/>
      <c r="HTV20" s="67"/>
      <c r="HTW20" s="67"/>
      <c r="HTX20" s="67"/>
      <c r="HTY20" s="67"/>
      <c r="HTZ20" s="67"/>
      <c r="HUA20" s="67"/>
      <c r="HUB20" s="67"/>
      <c r="HUC20" s="67"/>
      <c r="HUD20" s="67"/>
      <c r="HUE20" s="67"/>
      <c r="HUF20" s="67"/>
      <c r="HUG20" s="67"/>
      <c r="HUH20" s="67"/>
      <c r="HUI20" s="67"/>
      <c r="HUJ20" s="67"/>
      <c r="HUK20" s="67"/>
      <c r="HUL20" s="67"/>
      <c r="HUM20" s="67"/>
      <c r="HUN20" s="67"/>
      <c r="HUO20" s="67"/>
      <c r="HUP20" s="67"/>
      <c r="HUQ20" s="67"/>
      <c r="HUR20" s="67"/>
      <c r="HUS20" s="67"/>
      <c r="HUT20" s="67"/>
      <c r="HUU20" s="67"/>
      <c r="HUV20" s="67"/>
      <c r="HUW20" s="67"/>
      <c r="HUX20" s="67"/>
      <c r="HUY20" s="67"/>
      <c r="HUZ20" s="67"/>
      <c r="HVA20" s="67"/>
      <c r="HVB20" s="67"/>
      <c r="HVC20" s="67"/>
      <c r="HVD20" s="67"/>
      <c r="HVE20" s="67"/>
      <c r="HVF20" s="67"/>
      <c r="HVG20" s="67"/>
      <c r="HVH20" s="67"/>
      <c r="HVI20" s="67"/>
      <c r="HVJ20" s="67"/>
      <c r="HVK20" s="67"/>
      <c r="HVL20" s="67"/>
      <c r="HVM20" s="67"/>
      <c r="HVN20" s="67"/>
      <c r="HVO20" s="67"/>
      <c r="HVP20" s="67"/>
      <c r="HVQ20" s="67"/>
      <c r="HVR20" s="67"/>
      <c r="HVS20" s="67"/>
      <c r="HVT20" s="67"/>
      <c r="HVU20" s="67"/>
      <c r="HVV20" s="67"/>
      <c r="HVW20" s="67"/>
      <c r="HVX20" s="67"/>
      <c r="HVY20" s="67"/>
      <c r="HVZ20" s="67"/>
      <c r="HWA20" s="67"/>
      <c r="HWB20" s="67"/>
      <c r="HWC20" s="67"/>
      <c r="HWD20" s="67"/>
      <c r="HWE20" s="67"/>
      <c r="HWF20" s="67"/>
      <c r="HWG20" s="67"/>
      <c r="HWH20" s="67"/>
      <c r="HWI20" s="67"/>
      <c r="HWJ20" s="67"/>
      <c r="HWK20" s="67"/>
      <c r="HWL20" s="67"/>
      <c r="HWM20" s="67"/>
      <c r="HWN20" s="67"/>
      <c r="HWO20" s="67"/>
      <c r="HWP20" s="67"/>
      <c r="HWQ20" s="67"/>
      <c r="HWR20" s="67"/>
      <c r="HWS20" s="67"/>
      <c r="HWT20" s="67"/>
      <c r="HWU20" s="67"/>
      <c r="HWV20" s="67"/>
      <c r="HWW20" s="67"/>
      <c r="HWX20" s="67"/>
      <c r="HWY20" s="67"/>
      <c r="HWZ20" s="67"/>
      <c r="HXA20" s="67"/>
      <c r="HXB20" s="67"/>
      <c r="HXC20" s="67"/>
      <c r="HXD20" s="67"/>
      <c r="HXE20" s="67"/>
      <c r="HXF20" s="67"/>
      <c r="HXG20" s="67"/>
      <c r="HXH20" s="67"/>
      <c r="HXI20" s="67"/>
      <c r="HXJ20" s="67"/>
      <c r="HXK20" s="67"/>
      <c r="HXL20" s="67"/>
      <c r="HXM20" s="67"/>
      <c r="HXN20" s="67"/>
      <c r="HXO20" s="67"/>
      <c r="HXP20" s="67"/>
      <c r="HXQ20" s="67"/>
      <c r="HXR20" s="67"/>
      <c r="HXS20" s="67"/>
      <c r="HXT20" s="67"/>
      <c r="HXU20" s="67"/>
      <c r="HXV20" s="67"/>
      <c r="HXW20" s="67"/>
      <c r="HXX20" s="67"/>
      <c r="HXY20" s="67"/>
      <c r="HXZ20" s="67"/>
      <c r="HYA20" s="67"/>
      <c r="HYB20" s="67"/>
      <c r="HYC20" s="67"/>
      <c r="HYD20" s="67"/>
      <c r="HYE20" s="67"/>
      <c r="HYF20" s="67"/>
      <c r="HYG20" s="67"/>
      <c r="HYH20" s="67"/>
      <c r="HYI20" s="67"/>
      <c r="HYJ20" s="67"/>
      <c r="HYK20" s="67"/>
      <c r="HYL20" s="67"/>
      <c r="HYM20" s="67"/>
      <c r="HYN20" s="67"/>
      <c r="HYO20" s="67"/>
      <c r="HYP20" s="67"/>
      <c r="HYQ20" s="67"/>
      <c r="HYR20" s="67"/>
      <c r="HYS20" s="67"/>
      <c r="HYT20" s="67"/>
      <c r="HYU20" s="67"/>
      <c r="HYV20" s="67"/>
      <c r="HYW20" s="67"/>
      <c r="HYX20" s="67"/>
      <c r="HYY20" s="67"/>
      <c r="HYZ20" s="67"/>
      <c r="HZA20" s="67"/>
      <c r="HZB20" s="67"/>
      <c r="HZC20" s="67"/>
      <c r="HZD20" s="67"/>
      <c r="HZE20" s="67"/>
      <c r="HZF20" s="67"/>
      <c r="HZG20" s="67"/>
      <c r="HZH20" s="67"/>
      <c r="HZI20" s="67"/>
      <c r="HZJ20" s="67"/>
      <c r="HZK20" s="67"/>
      <c r="HZL20" s="67"/>
      <c r="HZM20" s="67"/>
      <c r="HZN20" s="67"/>
      <c r="HZO20" s="67"/>
      <c r="HZP20" s="67"/>
      <c r="HZQ20" s="67"/>
      <c r="HZR20" s="67"/>
      <c r="HZS20" s="67"/>
      <c r="HZT20" s="67"/>
      <c r="HZU20" s="67"/>
      <c r="HZV20" s="67"/>
      <c r="HZW20" s="67"/>
      <c r="HZX20" s="67"/>
      <c r="HZY20" s="67"/>
      <c r="HZZ20" s="67"/>
      <c r="IAA20" s="67"/>
      <c r="IAB20" s="67"/>
      <c r="IAC20" s="67"/>
      <c r="IAD20" s="67"/>
      <c r="IAE20" s="67"/>
      <c r="IAF20" s="67"/>
      <c r="IAG20" s="67"/>
      <c r="IAH20" s="67"/>
      <c r="IAI20" s="67"/>
      <c r="IAJ20" s="67"/>
      <c r="IAK20" s="67"/>
      <c r="IAL20" s="67"/>
      <c r="IAM20" s="67"/>
      <c r="IAN20" s="67"/>
      <c r="IAO20" s="67"/>
      <c r="IAP20" s="67"/>
      <c r="IAQ20" s="67"/>
      <c r="IAR20" s="67"/>
      <c r="IAS20" s="67"/>
      <c r="IAT20" s="67"/>
      <c r="IAU20" s="67"/>
      <c r="IAV20" s="67"/>
      <c r="IAW20" s="67"/>
      <c r="IAX20" s="67"/>
      <c r="IAY20" s="67"/>
      <c r="IAZ20" s="67"/>
      <c r="IBA20" s="67"/>
      <c r="IBB20" s="67"/>
      <c r="IBC20" s="67"/>
      <c r="IBD20" s="67"/>
      <c r="IBE20" s="67"/>
      <c r="IBF20" s="67"/>
      <c r="IBG20" s="67"/>
      <c r="IBH20" s="67"/>
      <c r="IBI20" s="67"/>
      <c r="IBJ20" s="67"/>
      <c r="IBK20" s="67"/>
      <c r="IBL20" s="67"/>
      <c r="IBM20" s="67"/>
      <c r="IBN20" s="67"/>
      <c r="IBO20" s="67"/>
      <c r="IBP20" s="67"/>
      <c r="IBQ20" s="67"/>
      <c r="IBR20" s="67"/>
      <c r="IBS20" s="67"/>
      <c r="IBT20" s="67"/>
      <c r="IBU20" s="67"/>
      <c r="IBV20" s="67"/>
      <c r="IBW20" s="67"/>
      <c r="IBX20" s="67"/>
      <c r="IBY20" s="67"/>
      <c r="IBZ20" s="67"/>
      <c r="ICA20" s="67"/>
      <c r="ICB20" s="67"/>
      <c r="ICC20" s="67"/>
      <c r="ICD20" s="67"/>
      <c r="ICE20" s="67"/>
      <c r="ICF20" s="67"/>
      <c r="ICG20" s="67"/>
      <c r="ICH20" s="67"/>
      <c r="ICI20" s="67"/>
      <c r="ICJ20" s="67"/>
      <c r="ICK20" s="67"/>
      <c r="ICL20" s="67"/>
      <c r="ICM20" s="67"/>
      <c r="ICN20" s="67"/>
      <c r="ICO20" s="67"/>
      <c r="ICP20" s="67"/>
      <c r="ICQ20" s="67"/>
      <c r="ICR20" s="67"/>
      <c r="ICS20" s="67"/>
      <c r="ICT20" s="67"/>
      <c r="ICU20" s="67"/>
      <c r="ICV20" s="67"/>
      <c r="ICW20" s="67"/>
      <c r="ICX20" s="67"/>
      <c r="ICY20" s="67"/>
      <c r="ICZ20" s="67"/>
      <c r="IDA20" s="67"/>
      <c r="IDB20" s="67"/>
      <c r="IDC20" s="67"/>
      <c r="IDD20" s="67"/>
      <c r="IDE20" s="67"/>
      <c r="IDF20" s="67"/>
      <c r="IDG20" s="67"/>
      <c r="IDH20" s="67"/>
      <c r="IDI20" s="67"/>
      <c r="IDJ20" s="67"/>
      <c r="IDK20" s="67"/>
      <c r="IDL20" s="67"/>
      <c r="IDM20" s="67"/>
      <c r="IDN20" s="67"/>
      <c r="IDO20" s="67"/>
      <c r="IDP20" s="67"/>
      <c r="IDQ20" s="67"/>
      <c r="IDR20" s="67"/>
      <c r="IDS20" s="67"/>
      <c r="IDT20" s="67"/>
      <c r="IDU20" s="67"/>
      <c r="IDV20" s="67"/>
      <c r="IDW20" s="67"/>
      <c r="IDX20" s="67"/>
      <c r="IDY20" s="67"/>
      <c r="IDZ20" s="67"/>
      <c r="IEA20" s="67"/>
      <c r="IEB20" s="67"/>
      <c r="IEC20" s="67"/>
      <c r="IED20" s="67"/>
      <c r="IEE20" s="67"/>
      <c r="IEF20" s="67"/>
      <c r="IEG20" s="67"/>
      <c r="IEH20" s="67"/>
      <c r="IEI20" s="67"/>
      <c r="IEJ20" s="67"/>
      <c r="IEK20" s="67"/>
      <c r="IEL20" s="67"/>
      <c r="IEM20" s="67"/>
      <c r="IEN20" s="67"/>
      <c r="IEO20" s="67"/>
      <c r="IEP20" s="67"/>
      <c r="IEQ20" s="67"/>
      <c r="IER20" s="67"/>
      <c r="IES20" s="67"/>
      <c r="IET20" s="67"/>
      <c r="IEU20" s="67"/>
      <c r="IEV20" s="67"/>
      <c r="IEW20" s="67"/>
      <c r="IEX20" s="67"/>
      <c r="IEY20" s="67"/>
      <c r="IEZ20" s="67"/>
      <c r="IFA20" s="67"/>
      <c r="IFB20" s="67"/>
      <c r="IFC20" s="67"/>
      <c r="IFD20" s="67"/>
      <c r="IFE20" s="67"/>
      <c r="IFF20" s="67"/>
      <c r="IFG20" s="67"/>
      <c r="IFH20" s="67"/>
      <c r="IFI20" s="67"/>
      <c r="IFJ20" s="67"/>
      <c r="IFK20" s="67"/>
      <c r="IFL20" s="67"/>
      <c r="IFM20" s="67"/>
      <c r="IFN20" s="67"/>
      <c r="IFO20" s="67"/>
      <c r="IFP20" s="67"/>
      <c r="IFQ20" s="67"/>
      <c r="IFR20" s="67"/>
      <c r="IFS20" s="67"/>
      <c r="IFT20" s="67"/>
      <c r="IFU20" s="67"/>
      <c r="IFV20" s="67"/>
      <c r="IFW20" s="67"/>
      <c r="IFX20" s="67"/>
      <c r="IFY20" s="67"/>
      <c r="IFZ20" s="67"/>
      <c r="IGA20" s="67"/>
      <c r="IGB20" s="67"/>
      <c r="IGC20" s="67"/>
      <c r="IGD20" s="67"/>
      <c r="IGE20" s="67"/>
      <c r="IGF20" s="67"/>
      <c r="IGG20" s="67"/>
      <c r="IGH20" s="67"/>
      <c r="IGI20" s="67"/>
      <c r="IGJ20" s="67"/>
      <c r="IGK20" s="67"/>
      <c r="IGL20" s="67"/>
      <c r="IGM20" s="67"/>
      <c r="IGN20" s="67"/>
      <c r="IGO20" s="67"/>
      <c r="IGP20" s="67"/>
      <c r="IGQ20" s="67"/>
      <c r="IGR20" s="67"/>
      <c r="IGS20" s="67"/>
      <c r="IGT20" s="67"/>
      <c r="IGU20" s="67"/>
      <c r="IGV20" s="67"/>
      <c r="IGW20" s="67"/>
      <c r="IGX20" s="67"/>
      <c r="IGY20" s="67"/>
      <c r="IGZ20" s="67"/>
      <c r="IHA20" s="67"/>
      <c r="IHB20" s="67"/>
      <c r="IHC20" s="67"/>
      <c r="IHD20" s="67"/>
      <c r="IHE20" s="67"/>
      <c r="IHF20" s="67"/>
      <c r="IHG20" s="67"/>
      <c r="IHH20" s="67"/>
      <c r="IHI20" s="67"/>
      <c r="IHJ20" s="67"/>
      <c r="IHK20" s="67"/>
      <c r="IHL20" s="67"/>
      <c r="IHM20" s="67"/>
      <c r="IHN20" s="67"/>
      <c r="IHO20" s="67"/>
      <c r="IHP20" s="67"/>
      <c r="IHQ20" s="67"/>
      <c r="IHR20" s="67"/>
      <c r="IHS20" s="67"/>
      <c r="IHT20" s="67"/>
      <c r="IHU20" s="67"/>
      <c r="IHV20" s="67"/>
      <c r="IHW20" s="67"/>
      <c r="IHX20" s="67"/>
      <c r="IHY20" s="67"/>
      <c r="IHZ20" s="67"/>
      <c r="IIA20" s="67"/>
      <c r="IIB20" s="67"/>
      <c r="IIC20" s="67"/>
      <c r="IID20" s="67"/>
      <c r="IIE20" s="67"/>
      <c r="IIF20" s="67"/>
      <c r="IIG20" s="67"/>
      <c r="IIH20" s="67"/>
      <c r="III20" s="67"/>
      <c r="IIJ20" s="67"/>
      <c r="IIK20" s="67"/>
      <c r="IIL20" s="67"/>
      <c r="IIM20" s="67"/>
      <c r="IIN20" s="67"/>
      <c r="IIO20" s="67"/>
      <c r="IIP20" s="67"/>
      <c r="IIQ20" s="67"/>
      <c r="IIR20" s="67"/>
      <c r="IIS20" s="67"/>
      <c r="IIT20" s="67"/>
      <c r="IIU20" s="67"/>
      <c r="IIV20" s="67"/>
      <c r="IIW20" s="67"/>
      <c r="IIX20" s="67"/>
      <c r="IIY20" s="67"/>
      <c r="IIZ20" s="67"/>
      <c r="IJA20" s="67"/>
      <c r="IJB20" s="67"/>
      <c r="IJC20" s="67"/>
      <c r="IJD20" s="67"/>
      <c r="IJE20" s="67"/>
      <c r="IJF20" s="67"/>
      <c r="IJG20" s="67"/>
      <c r="IJH20" s="67"/>
      <c r="IJI20" s="67"/>
      <c r="IJJ20" s="67"/>
      <c r="IJK20" s="67"/>
      <c r="IJL20" s="67"/>
      <c r="IJM20" s="67"/>
      <c r="IJN20" s="67"/>
      <c r="IJO20" s="67"/>
      <c r="IJP20" s="67"/>
      <c r="IJQ20" s="67"/>
      <c r="IJR20" s="67"/>
      <c r="IJS20" s="67"/>
      <c r="IJT20" s="67"/>
      <c r="IJU20" s="67"/>
      <c r="IJV20" s="67"/>
      <c r="IJW20" s="67"/>
      <c r="IJX20" s="67"/>
      <c r="IJY20" s="67"/>
      <c r="IJZ20" s="67"/>
      <c r="IKA20" s="67"/>
      <c r="IKB20" s="67"/>
      <c r="IKC20" s="67"/>
      <c r="IKD20" s="67"/>
      <c r="IKE20" s="67"/>
      <c r="IKF20" s="67"/>
      <c r="IKG20" s="67"/>
      <c r="IKH20" s="67"/>
      <c r="IKI20" s="67"/>
      <c r="IKJ20" s="67"/>
      <c r="IKK20" s="67"/>
      <c r="IKL20" s="67"/>
      <c r="IKM20" s="67"/>
      <c r="IKN20" s="67"/>
      <c r="IKO20" s="67"/>
      <c r="IKP20" s="67"/>
      <c r="IKQ20" s="67"/>
      <c r="IKR20" s="67"/>
      <c r="IKS20" s="67"/>
      <c r="IKT20" s="67"/>
      <c r="IKU20" s="67"/>
      <c r="IKV20" s="67"/>
      <c r="IKW20" s="67"/>
      <c r="IKX20" s="67"/>
      <c r="IKY20" s="67"/>
      <c r="IKZ20" s="67"/>
      <c r="ILA20" s="67"/>
      <c r="ILB20" s="67"/>
      <c r="ILC20" s="67"/>
      <c r="ILD20" s="67"/>
      <c r="ILE20" s="67"/>
      <c r="ILF20" s="67"/>
      <c r="ILG20" s="67"/>
      <c r="ILH20" s="67"/>
      <c r="ILI20" s="67"/>
      <c r="ILJ20" s="67"/>
      <c r="ILK20" s="67"/>
      <c r="ILL20" s="67"/>
      <c r="ILM20" s="67"/>
      <c r="ILN20" s="67"/>
      <c r="ILO20" s="67"/>
      <c r="ILP20" s="67"/>
      <c r="ILQ20" s="67"/>
      <c r="ILR20" s="67"/>
      <c r="ILS20" s="67"/>
      <c r="ILT20" s="67"/>
      <c r="ILU20" s="67"/>
      <c r="ILV20" s="67"/>
      <c r="ILW20" s="67"/>
      <c r="ILX20" s="67"/>
      <c r="ILY20" s="67"/>
      <c r="ILZ20" s="67"/>
      <c r="IMA20" s="67"/>
      <c r="IMB20" s="67"/>
      <c r="IMC20" s="67"/>
      <c r="IMD20" s="67"/>
      <c r="IME20" s="67"/>
      <c r="IMF20" s="67"/>
      <c r="IMG20" s="67"/>
      <c r="IMH20" s="67"/>
      <c r="IMI20" s="67"/>
      <c r="IMJ20" s="67"/>
      <c r="IMK20" s="67"/>
      <c r="IML20" s="67"/>
      <c r="IMM20" s="67"/>
      <c r="IMN20" s="67"/>
      <c r="IMO20" s="67"/>
      <c r="IMP20" s="67"/>
      <c r="IMQ20" s="67"/>
      <c r="IMR20" s="67"/>
      <c r="IMS20" s="67"/>
      <c r="IMT20" s="67"/>
      <c r="IMU20" s="67"/>
      <c r="IMV20" s="67"/>
      <c r="IMW20" s="67"/>
      <c r="IMX20" s="67"/>
      <c r="IMY20" s="67"/>
      <c r="IMZ20" s="67"/>
      <c r="INA20" s="67"/>
      <c r="INB20" s="67"/>
      <c r="INC20" s="67"/>
      <c r="IND20" s="67"/>
      <c r="INE20" s="67"/>
      <c r="INF20" s="67"/>
      <c r="ING20" s="67"/>
      <c r="INH20" s="67"/>
      <c r="INI20" s="67"/>
      <c r="INJ20" s="67"/>
      <c r="INK20" s="67"/>
      <c r="INL20" s="67"/>
      <c r="INM20" s="67"/>
      <c r="INN20" s="67"/>
      <c r="INO20" s="67"/>
      <c r="INP20" s="67"/>
      <c r="INQ20" s="67"/>
      <c r="INR20" s="67"/>
      <c r="INS20" s="67"/>
      <c r="INT20" s="67"/>
      <c r="INU20" s="67"/>
      <c r="INV20" s="67"/>
      <c r="INW20" s="67"/>
      <c r="INX20" s="67"/>
      <c r="INY20" s="67"/>
      <c r="INZ20" s="67"/>
      <c r="IOA20" s="67"/>
      <c r="IOB20" s="67"/>
      <c r="IOC20" s="67"/>
      <c r="IOD20" s="67"/>
      <c r="IOE20" s="67"/>
      <c r="IOF20" s="67"/>
      <c r="IOG20" s="67"/>
      <c r="IOH20" s="67"/>
      <c r="IOI20" s="67"/>
      <c r="IOJ20" s="67"/>
      <c r="IOK20" s="67"/>
      <c r="IOL20" s="67"/>
      <c r="IOM20" s="67"/>
      <c r="ION20" s="67"/>
      <c r="IOO20" s="67"/>
      <c r="IOP20" s="67"/>
      <c r="IOQ20" s="67"/>
      <c r="IOR20" s="67"/>
      <c r="IOS20" s="67"/>
      <c r="IOT20" s="67"/>
      <c r="IOU20" s="67"/>
      <c r="IOV20" s="67"/>
      <c r="IOW20" s="67"/>
      <c r="IOX20" s="67"/>
      <c r="IOY20" s="67"/>
      <c r="IOZ20" s="67"/>
      <c r="IPA20" s="67"/>
      <c r="IPB20" s="67"/>
      <c r="IPC20" s="67"/>
      <c r="IPD20" s="67"/>
      <c r="IPE20" s="67"/>
      <c r="IPF20" s="67"/>
      <c r="IPG20" s="67"/>
      <c r="IPH20" s="67"/>
      <c r="IPI20" s="67"/>
      <c r="IPJ20" s="67"/>
      <c r="IPK20" s="67"/>
      <c r="IPL20" s="67"/>
      <c r="IPM20" s="67"/>
      <c r="IPN20" s="67"/>
      <c r="IPO20" s="67"/>
      <c r="IPP20" s="67"/>
      <c r="IPQ20" s="67"/>
      <c r="IPR20" s="67"/>
      <c r="IPS20" s="67"/>
      <c r="IPT20" s="67"/>
      <c r="IPU20" s="67"/>
      <c r="IPV20" s="67"/>
      <c r="IPW20" s="67"/>
      <c r="IPX20" s="67"/>
      <c r="IPY20" s="67"/>
      <c r="IPZ20" s="67"/>
      <c r="IQA20" s="67"/>
      <c r="IQB20" s="67"/>
      <c r="IQC20" s="67"/>
      <c r="IQD20" s="67"/>
      <c r="IQE20" s="67"/>
      <c r="IQF20" s="67"/>
      <c r="IQG20" s="67"/>
      <c r="IQH20" s="67"/>
      <c r="IQI20" s="67"/>
      <c r="IQJ20" s="67"/>
      <c r="IQK20" s="67"/>
      <c r="IQL20" s="67"/>
      <c r="IQM20" s="67"/>
      <c r="IQN20" s="67"/>
      <c r="IQO20" s="67"/>
      <c r="IQP20" s="67"/>
      <c r="IQQ20" s="67"/>
      <c r="IQR20" s="67"/>
      <c r="IQS20" s="67"/>
      <c r="IQT20" s="67"/>
      <c r="IQU20" s="67"/>
      <c r="IQV20" s="67"/>
      <c r="IQW20" s="67"/>
      <c r="IQX20" s="67"/>
      <c r="IQY20" s="67"/>
      <c r="IQZ20" s="67"/>
      <c r="IRA20" s="67"/>
      <c r="IRB20" s="67"/>
      <c r="IRC20" s="67"/>
      <c r="IRD20" s="67"/>
      <c r="IRE20" s="67"/>
      <c r="IRF20" s="67"/>
      <c r="IRG20" s="67"/>
      <c r="IRH20" s="67"/>
      <c r="IRI20" s="67"/>
      <c r="IRJ20" s="67"/>
      <c r="IRK20" s="67"/>
      <c r="IRL20" s="67"/>
      <c r="IRM20" s="67"/>
      <c r="IRN20" s="67"/>
      <c r="IRO20" s="67"/>
      <c r="IRP20" s="67"/>
      <c r="IRQ20" s="67"/>
      <c r="IRR20" s="67"/>
      <c r="IRS20" s="67"/>
      <c r="IRT20" s="67"/>
      <c r="IRU20" s="67"/>
      <c r="IRV20" s="67"/>
      <c r="IRW20" s="67"/>
      <c r="IRX20" s="67"/>
      <c r="IRY20" s="67"/>
      <c r="IRZ20" s="67"/>
      <c r="ISA20" s="67"/>
      <c r="ISB20" s="67"/>
      <c r="ISC20" s="67"/>
      <c r="ISD20" s="67"/>
      <c r="ISE20" s="67"/>
      <c r="ISF20" s="67"/>
      <c r="ISG20" s="67"/>
      <c r="ISH20" s="67"/>
      <c r="ISI20" s="67"/>
      <c r="ISJ20" s="67"/>
      <c r="ISK20" s="67"/>
      <c r="ISL20" s="67"/>
      <c r="ISM20" s="67"/>
      <c r="ISN20" s="67"/>
      <c r="ISO20" s="67"/>
      <c r="ISP20" s="67"/>
      <c r="ISQ20" s="67"/>
      <c r="ISR20" s="67"/>
      <c r="ISS20" s="67"/>
      <c r="IST20" s="67"/>
      <c r="ISU20" s="67"/>
      <c r="ISV20" s="67"/>
      <c r="ISW20" s="67"/>
      <c r="ISX20" s="67"/>
      <c r="ISY20" s="67"/>
      <c r="ISZ20" s="67"/>
      <c r="ITA20" s="67"/>
      <c r="ITB20" s="67"/>
      <c r="ITC20" s="67"/>
      <c r="ITD20" s="67"/>
      <c r="ITE20" s="67"/>
      <c r="ITF20" s="67"/>
      <c r="ITG20" s="67"/>
      <c r="ITH20" s="67"/>
      <c r="ITI20" s="67"/>
      <c r="ITJ20" s="67"/>
      <c r="ITK20" s="67"/>
      <c r="ITL20" s="67"/>
      <c r="ITM20" s="67"/>
      <c r="ITN20" s="67"/>
      <c r="ITO20" s="67"/>
      <c r="ITP20" s="67"/>
      <c r="ITQ20" s="67"/>
      <c r="ITR20" s="67"/>
      <c r="ITS20" s="67"/>
      <c r="ITT20" s="67"/>
      <c r="ITU20" s="67"/>
      <c r="ITV20" s="67"/>
      <c r="ITW20" s="67"/>
      <c r="ITX20" s="67"/>
      <c r="ITY20" s="67"/>
      <c r="ITZ20" s="67"/>
      <c r="IUA20" s="67"/>
      <c r="IUB20" s="67"/>
      <c r="IUC20" s="67"/>
      <c r="IUD20" s="67"/>
      <c r="IUE20" s="67"/>
      <c r="IUF20" s="67"/>
      <c r="IUG20" s="67"/>
      <c r="IUH20" s="67"/>
      <c r="IUI20" s="67"/>
      <c r="IUJ20" s="67"/>
      <c r="IUK20" s="67"/>
      <c r="IUL20" s="67"/>
      <c r="IUM20" s="67"/>
      <c r="IUN20" s="67"/>
      <c r="IUO20" s="67"/>
      <c r="IUP20" s="67"/>
      <c r="IUQ20" s="67"/>
      <c r="IUR20" s="67"/>
      <c r="IUS20" s="67"/>
      <c r="IUT20" s="67"/>
      <c r="IUU20" s="67"/>
      <c r="IUV20" s="67"/>
      <c r="IUW20" s="67"/>
      <c r="IUX20" s="67"/>
      <c r="IUY20" s="67"/>
      <c r="IUZ20" s="67"/>
      <c r="IVA20" s="67"/>
      <c r="IVB20" s="67"/>
      <c r="IVC20" s="67"/>
      <c r="IVD20" s="67"/>
      <c r="IVE20" s="67"/>
      <c r="IVF20" s="67"/>
      <c r="IVG20" s="67"/>
      <c r="IVH20" s="67"/>
      <c r="IVI20" s="67"/>
      <c r="IVJ20" s="67"/>
      <c r="IVK20" s="67"/>
      <c r="IVL20" s="67"/>
      <c r="IVM20" s="67"/>
      <c r="IVN20" s="67"/>
      <c r="IVO20" s="67"/>
      <c r="IVP20" s="67"/>
      <c r="IVQ20" s="67"/>
      <c r="IVR20" s="67"/>
      <c r="IVS20" s="67"/>
      <c r="IVT20" s="67"/>
      <c r="IVU20" s="67"/>
      <c r="IVV20" s="67"/>
      <c r="IVW20" s="67"/>
      <c r="IVX20" s="67"/>
      <c r="IVY20" s="67"/>
      <c r="IVZ20" s="67"/>
      <c r="IWA20" s="67"/>
      <c r="IWB20" s="67"/>
      <c r="IWC20" s="67"/>
      <c r="IWD20" s="67"/>
      <c r="IWE20" s="67"/>
      <c r="IWF20" s="67"/>
      <c r="IWG20" s="67"/>
      <c r="IWH20" s="67"/>
      <c r="IWI20" s="67"/>
      <c r="IWJ20" s="67"/>
      <c r="IWK20" s="67"/>
      <c r="IWL20" s="67"/>
      <c r="IWM20" s="67"/>
      <c r="IWN20" s="67"/>
      <c r="IWO20" s="67"/>
      <c r="IWP20" s="67"/>
      <c r="IWQ20" s="67"/>
      <c r="IWR20" s="67"/>
      <c r="IWS20" s="67"/>
      <c r="IWT20" s="67"/>
      <c r="IWU20" s="67"/>
      <c r="IWV20" s="67"/>
      <c r="IWW20" s="67"/>
      <c r="IWX20" s="67"/>
      <c r="IWY20" s="67"/>
      <c r="IWZ20" s="67"/>
      <c r="IXA20" s="67"/>
      <c r="IXB20" s="67"/>
      <c r="IXC20" s="67"/>
      <c r="IXD20" s="67"/>
      <c r="IXE20" s="67"/>
      <c r="IXF20" s="67"/>
      <c r="IXG20" s="67"/>
      <c r="IXH20" s="67"/>
      <c r="IXI20" s="67"/>
      <c r="IXJ20" s="67"/>
      <c r="IXK20" s="67"/>
      <c r="IXL20" s="67"/>
      <c r="IXM20" s="67"/>
      <c r="IXN20" s="67"/>
      <c r="IXO20" s="67"/>
      <c r="IXP20" s="67"/>
      <c r="IXQ20" s="67"/>
      <c r="IXR20" s="67"/>
      <c r="IXS20" s="67"/>
      <c r="IXT20" s="67"/>
      <c r="IXU20" s="67"/>
      <c r="IXV20" s="67"/>
      <c r="IXW20" s="67"/>
      <c r="IXX20" s="67"/>
      <c r="IXY20" s="67"/>
      <c r="IXZ20" s="67"/>
      <c r="IYA20" s="67"/>
      <c r="IYB20" s="67"/>
      <c r="IYC20" s="67"/>
      <c r="IYD20" s="67"/>
      <c r="IYE20" s="67"/>
      <c r="IYF20" s="67"/>
      <c r="IYG20" s="67"/>
      <c r="IYH20" s="67"/>
      <c r="IYI20" s="67"/>
      <c r="IYJ20" s="67"/>
      <c r="IYK20" s="67"/>
      <c r="IYL20" s="67"/>
      <c r="IYM20" s="67"/>
      <c r="IYN20" s="67"/>
      <c r="IYO20" s="67"/>
      <c r="IYP20" s="67"/>
      <c r="IYQ20" s="67"/>
      <c r="IYR20" s="67"/>
      <c r="IYS20" s="67"/>
      <c r="IYT20" s="67"/>
      <c r="IYU20" s="67"/>
      <c r="IYV20" s="67"/>
      <c r="IYW20" s="67"/>
      <c r="IYX20" s="67"/>
      <c r="IYY20" s="67"/>
      <c r="IYZ20" s="67"/>
      <c r="IZA20" s="67"/>
      <c r="IZB20" s="67"/>
      <c r="IZC20" s="67"/>
      <c r="IZD20" s="67"/>
      <c r="IZE20" s="67"/>
      <c r="IZF20" s="67"/>
      <c r="IZG20" s="67"/>
      <c r="IZH20" s="67"/>
      <c r="IZI20" s="67"/>
      <c r="IZJ20" s="67"/>
      <c r="IZK20" s="67"/>
      <c r="IZL20" s="67"/>
      <c r="IZM20" s="67"/>
      <c r="IZN20" s="67"/>
      <c r="IZO20" s="67"/>
      <c r="IZP20" s="67"/>
      <c r="IZQ20" s="67"/>
      <c r="IZR20" s="67"/>
      <c r="IZS20" s="67"/>
      <c r="IZT20" s="67"/>
      <c r="IZU20" s="67"/>
      <c r="IZV20" s="67"/>
      <c r="IZW20" s="67"/>
      <c r="IZX20" s="67"/>
      <c r="IZY20" s="67"/>
      <c r="IZZ20" s="67"/>
      <c r="JAA20" s="67"/>
      <c r="JAB20" s="67"/>
      <c r="JAC20" s="67"/>
      <c r="JAD20" s="67"/>
      <c r="JAE20" s="67"/>
      <c r="JAF20" s="67"/>
      <c r="JAG20" s="67"/>
      <c r="JAH20" s="67"/>
      <c r="JAI20" s="67"/>
      <c r="JAJ20" s="67"/>
      <c r="JAK20" s="67"/>
      <c r="JAL20" s="67"/>
      <c r="JAM20" s="67"/>
      <c r="JAN20" s="67"/>
      <c r="JAO20" s="67"/>
      <c r="JAP20" s="67"/>
      <c r="JAQ20" s="67"/>
      <c r="JAR20" s="67"/>
      <c r="JAS20" s="67"/>
      <c r="JAT20" s="67"/>
      <c r="JAU20" s="67"/>
      <c r="JAV20" s="67"/>
      <c r="JAW20" s="67"/>
      <c r="JAX20" s="67"/>
      <c r="JAY20" s="67"/>
      <c r="JAZ20" s="67"/>
      <c r="JBA20" s="67"/>
      <c r="JBB20" s="67"/>
      <c r="JBC20" s="67"/>
      <c r="JBD20" s="67"/>
      <c r="JBE20" s="67"/>
      <c r="JBF20" s="67"/>
      <c r="JBG20" s="67"/>
      <c r="JBH20" s="67"/>
      <c r="JBI20" s="67"/>
      <c r="JBJ20" s="67"/>
      <c r="JBK20" s="67"/>
      <c r="JBL20" s="67"/>
      <c r="JBM20" s="67"/>
      <c r="JBN20" s="67"/>
      <c r="JBO20" s="67"/>
      <c r="JBP20" s="67"/>
      <c r="JBQ20" s="67"/>
      <c r="JBR20" s="67"/>
      <c r="JBS20" s="67"/>
      <c r="JBT20" s="67"/>
      <c r="JBU20" s="67"/>
      <c r="JBV20" s="67"/>
      <c r="JBW20" s="67"/>
      <c r="JBX20" s="67"/>
      <c r="JBY20" s="67"/>
      <c r="JBZ20" s="67"/>
      <c r="JCA20" s="67"/>
      <c r="JCB20" s="67"/>
      <c r="JCC20" s="67"/>
      <c r="JCD20" s="67"/>
      <c r="JCE20" s="67"/>
      <c r="JCF20" s="67"/>
      <c r="JCG20" s="67"/>
      <c r="JCH20" s="67"/>
      <c r="JCI20" s="67"/>
      <c r="JCJ20" s="67"/>
      <c r="JCK20" s="67"/>
      <c r="JCL20" s="67"/>
      <c r="JCM20" s="67"/>
      <c r="JCN20" s="67"/>
      <c r="JCO20" s="67"/>
      <c r="JCP20" s="67"/>
      <c r="JCQ20" s="67"/>
      <c r="JCR20" s="67"/>
      <c r="JCS20" s="67"/>
      <c r="JCT20" s="67"/>
      <c r="JCU20" s="67"/>
      <c r="JCV20" s="67"/>
      <c r="JCW20" s="67"/>
      <c r="JCX20" s="67"/>
      <c r="JCY20" s="67"/>
      <c r="JCZ20" s="67"/>
      <c r="JDA20" s="67"/>
      <c r="JDB20" s="67"/>
      <c r="JDC20" s="67"/>
      <c r="JDD20" s="67"/>
      <c r="JDE20" s="67"/>
      <c r="JDF20" s="67"/>
      <c r="JDG20" s="67"/>
      <c r="JDH20" s="67"/>
      <c r="JDI20" s="67"/>
      <c r="JDJ20" s="67"/>
      <c r="JDK20" s="67"/>
      <c r="JDL20" s="67"/>
      <c r="JDM20" s="67"/>
      <c r="JDN20" s="67"/>
      <c r="JDO20" s="67"/>
      <c r="JDP20" s="67"/>
      <c r="JDQ20" s="67"/>
      <c r="JDR20" s="67"/>
      <c r="JDS20" s="67"/>
      <c r="JDT20" s="67"/>
      <c r="JDU20" s="67"/>
      <c r="JDV20" s="67"/>
      <c r="JDW20" s="67"/>
      <c r="JDX20" s="67"/>
      <c r="JDY20" s="67"/>
      <c r="JDZ20" s="67"/>
      <c r="JEA20" s="67"/>
      <c r="JEB20" s="67"/>
      <c r="JEC20" s="67"/>
      <c r="JED20" s="67"/>
      <c r="JEE20" s="67"/>
      <c r="JEF20" s="67"/>
      <c r="JEG20" s="67"/>
      <c r="JEH20" s="67"/>
      <c r="JEI20" s="67"/>
      <c r="JEJ20" s="67"/>
      <c r="JEK20" s="67"/>
      <c r="JEL20" s="67"/>
      <c r="JEM20" s="67"/>
      <c r="JEN20" s="67"/>
      <c r="JEO20" s="67"/>
      <c r="JEP20" s="67"/>
      <c r="JEQ20" s="67"/>
      <c r="JER20" s="67"/>
      <c r="JES20" s="67"/>
      <c r="JET20" s="67"/>
      <c r="JEU20" s="67"/>
      <c r="JEV20" s="67"/>
      <c r="JEW20" s="67"/>
      <c r="JEX20" s="67"/>
      <c r="JEY20" s="67"/>
      <c r="JEZ20" s="67"/>
      <c r="JFA20" s="67"/>
      <c r="JFB20" s="67"/>
      <c r="JFC20" s="67"/>
      <c r="JFD20" s="67"/>
      <c r="JFE20" s="67"/>
      <c r="JFF20" s="67"/>
      <c r="JFG20" s="67"/>
      <c r="JFH20" s="67"/>
      <c r="JFI20" s="67"/>
      <c r="JFJ20" s="67"/>
      <c r="JFK20" s="67"/>
      <c r="JFL20" s="67"/>
      <c r="JFM20" s="67"/>
      <c r="JFN20" s="67"/>
      <c r="JFO20" s="67"/>
      <c r="JFP20" s="67"/>
      <c r="JFQ20" s="67"/>
      <c r="JFR20" s="67"/>
      <c r="JFS20" s="67"/>
      <c r="JFT20" s="67"/>
      <c r="JFU20" s="67"/>
      <c r="JFV20" s="67"/>
      <c r="JFW20" s="67"/>
      <c r="JFX20" s="67"/>
      <c r="JFY20" s="67"/>
      <c r="JFZ20" s="67"/>
      <c r="JGA20" s="67"/>
      <c r="JGB20" s="67"/>
      <c r="JGC20" s="67"/>
      <c r="JGD20" s="67"/>
      <c r="JGE20" s="67"/>
      <c r="JGF20" s="67"/>
      <c r="JGG20" s="67"/>
      <c r="JGH20" s="67"/>
      <c r="JGI20" s="67"/>
      <c r="JGJ20" s="67"/>
      <c r="JGK20" s="67"/>
      <c r="JGL20" s="67"/>
      <c r="JGM20" s="67"/>
      <c r="JGN20" s="67"/>
      <c r="JGO20" s="67"/>
      <c r="JGP20" s="67"/>
      <c r="JGQ20" s="67"/>
      <c r="JGR20" s="67"/>
      <c r="JGS20" s="67"/>
      <c r="JGT20" s="67"/>
      <c r="JGU20" s="67"/>
      <c r="JGV20" s="67"/>
      <c r="JGW20" s="67"/>
      <c r="JGX20" s="67"/>
      <c r="JGY20" s="67"/>
      <c r="JGZ20" s="67"/>
      <c r="JHA20" s="67"/>
      <c r="JHB20" s="67"/>
      <c r="JHC20" s="67"/>
      <c r="JHD20" s="67"/>
      <c r="JHE20" s="67"/>
      <c r="JHF20" s="67"/>
      <c r="JHG20" s="67"/>
      <c r="JHH20" s="67"/>
      <c r="JHI20" s="67"/>
      <c r="JHJ20" s="67"/>
      <c r="JHK20" s="67"/>
      <c r="JHL20" s="67"/>
      <c r="JHM20" s="67"/>
      <c r="JHN20" s="67"/>
      <c r="JHO20" s="67"/>
      <c r="JHP20" s="67"/>
      <c r="JHQ20" s="67"/>
      <c r="JHR20" s="67"/>
      <c r="JHS20" s="67"/>
      <c r="JHT20" s="67"/>
      <c r="JHU20" s="67"/>
      <c r="JHV20" s="67"/>
      <c r="JHW20" s="67"/>
      <c r="JHX20" s="67"/>
      <c r="JHY20" s="67"/>
      <c r="JHZ20" s="67"/>
      <c r="JIA20" s="67"/>
      <c r="JIB20" s="67"/>
      <c r="JIC20" s="67"/>
      <c r="JID20" s="67"/>
      <c r="JIE20" s="67"/>
      <c r="JIF20" s="67"/>
      <c r="JIG20" s="67"/>
      <c r="JIH20" s="67"/>
      <c r="JII20" s="67"/>
      <c r="JIJ20" s="67"/>
      <c r="JIK20" s="67"/>
      <c r="JIL20" s="67"/>
      <c r="JIM20" s="67"/>
      <c r="JIN20" s="67"/>
      <c r="JIO20" s="67"/>
      <c r="JIP20" s="67"/>
      <c r="JIQ20" s="67"/>
      <c r="JIR20" s="67"/>
      <c r="JIS20" s="67"/>
      <c r="JIT20" s="67"/>
      <c r="JIU20" s="67"/>
      <c r="JIV20" s="67"/>
      <c r="JIW20" s="67"/>
      <c r="JIX20" s="67"/>
      <c r="JIY20" s="67"/>
      <c r="JIZ20" s="67"/>
      <c r="JJA20" s="67"/>
      <c r="JJB20" s="67"/>
      <c r="JJC20" s="67"/>
      <c r="JJD20" s="67"/>
      <c r="JJE20" s="67"/>
      <c r="JJF20" s="67"/>
      <c r="JJG20" s="67"/>
      <c r="JJH20" s="67"/>
      <c r="JJI20" s="67"/>
      <c r="JJJ20" s="67"/>
      <c r="JJK20" s="67"/>
      <c r="JJL20" s="67"/>
      <c r="JJM20" s="67"/>
      <c r="JJN20" s="67"/>
      <c r="JJO20" s="67"/>
      <c r="JJP20" s="67"/>
      <c r="JJQ20" s="67"/>
      <c r="JJR20" s="67"/>
      <c r="JJS20" s="67"/>
      <c r="JJT20" s="67"/>
      <c r="JJU20" s="67"/>
      <c r="JJV20" s="67"/>
      <c r="JJW20" s="67"/>
      <c r="JJX20" s="67"/>
      <c r="JJY20" s="67"/>
      <c r="JJZ20" s="67"/>
      <c r="JKA20" s="67"/>
      <c r="JKB20" s="67"/>
      <c r="JKC20" s="67"/>
      <c r="JKD20" s="67"/>
      <c r="JKE20" s="67"/>
      <c r="JKF20" s="67"/>
      <c r="JKG20" s="67"/>
      <c r="JKH20" s="67"/>
      <c r="JKI20" s="67"/>
      <c r="JKJ20" s="67"/>
      <c r="JKK20" s="67"/>
      <c r="JKL20" s="67"/>
      <c r="JKM20" s="67"/>
      <c r="JKN20" s="67"/>
      <c r="JKO20" s="67"/>
      <c r="JKP20" s="67"/>
      <c r="JKQ20" s="67"/>
      <c r="JKR20" s="67"/>
      <c r="JKS20" s="67"/>
      <c r="JKT20" s="67"/>
      <c r="JKU20" s="67"/>
      <c r="JKV20" s="67"/>
      <c r="JKW20" s="67"/>
      <c r="JKX20" s="67"/>
      <c r="JKY20" s="67"/>
      <c r="JKZ20" s="67"/>
      <c r="JLA20" s="67"/>
      <c r="JLB20" s="67"/>
      <c r="JLC20" s="67"/>
      <c r="JLD20" s="67"/>
      <c r="JLE20" s="67"/>
      <c r="JLF20" s="67"/>
      <c r="JLG20" s="67"/>
      <c r="JLH20" s="67"/>
      <c r="JLI20" s="67"/>
      <c r="JLJ20" s="67"/>
      <c r="JLK20" s="67"/>
      <c r="JLL20" s="67"/>
      <c r="JLM20" s="67"/>
      <c r="JLN20" s="67"/>
      <c r="JLO20" s="67"/>
      <c r="JLP20" s="67"/>
      <c r="JLQ20" s="67"/>
      <c r="JLR20" s="67"/>
      <c r="JLS20" s="67"/>
      <c r="JLT20" s="67"/>
      <c r="JLU20" s="67"/>
      <c r="JLV20" s="67"/>
      <c r="JLW20" s="67"/>
      <c r="JLX20" s="67"/>
      <c r="JLY20" s="67"/>
      <c r="JLZ20" s="67"/>
      <c r="JMA20" s="67"/>
      <c r="JMB20" s="67"/>
      <c r="JMC20" s="67"/>
      <c r="JMD20" s="67"/>
      <c r="JME20" s="67"/>
      <c r="JMF20" s="67"/>
      <c r="JMG20" s="67"/>
      <c r="JMH20" s="67"/>
      <c r="JMI20" s="67"/>
      <c r="JMJ20" s="67"/>
      <c r="JMK20" s="67"/>
      <c r="JML20" s="67"/>
      <c r="JMM20" s="67"/>
      <c r="JMN20" s="67"/>
      <c r="JMO20" s="67"/>
      <c r="JMP20" s="67"/>
      <c r="JMQ20" s="67"/>
      <c r="JMR20" s="67"/>
      <c r="JMS20" s="67"/>
      <c r="JMT20" s="67"/>
      <c r="JMU20" s="67"/>
      <c r="JMV20" s="67"/>
      <c r="JMW20" s="67"/>
      <c r="JMX20" s="67"/>
      <c r="JMY20" s="67"/>
      <c r="JMZ20" s="67"/>
      <c r="JNA20" s="67"/>
      <c r="JNB20" s="67"/>
      <c r="JNC20" s="67"/>
      <c r="JND20" s="67"/>
      <c r="JNE20" s="67"/>
      <c r="JNF20" s="67"/>
      <c r="JNG20" s="67"/>
      <c r="JNH20" s="67"/>
      <c r="JNI20" s="67"/>
      <c r="JNJ20" s="67"/>
      <c r="JNK20" s="67"/>
      <c r="JNL20" s="67"/>
      <c r="JNM20" s="67"/>
      <c r="JNN20" s="67"/>
      <c r="JNO20" s="67"/>
      <c r="JNP20" s="67"/>
      <c r="JNQ20" s="67"/>
      <c r="JNR20" s="67"/>
      <c r="JNS20" s="67"/>
      <c r="JNT20" s="67"/>
      <c r="JNU20" s="67"/>
      <c r="JNV20" s="67"/>
      <c r="JNW20" s="67"/>
      <c r="JNX20" s="67"/>
      <c r="JNY20" s="67"/>
      <c r="JNZ20" s="67"/>
      <c r="JOA20" s="67"/>
      <c r="JOB20" s="67"/>
      <c r="JOC20" s="67"/>
      <c r="JOD20" s="67"/>
      <c r="JOE20" s="67"/>
      <c r="JOF20" s="67"/>
      <c r="JOG20" s="67"/>
      <c r="JOH20" s="67"/>
      <c r="JOI20" s="67"/>
      <c r="JOJ20" s="67"/>
      <c r="JOK20" s="67"/>
      <c r="JOL20" s="67"/>
      <c r="JOM20" s="67"/>
      <c r="JON20" s="67"/>
      <c r="JOO20" s="67"/>
      <c r="JOP20" s="67"/>
      <c r="JOQ20" s="67"/>
      <c r="JOR20" s="67"/>
      <c r="JOS20" s="67"/>
      <c r="JOT20" s="67"/>
      <c r="JOU20" s="67"/>
      <c r="JOV20" s="67"/>
      <c r="JOW20" s="67"/>
      <c r="JOX20" s="67"/>
      <c r="JOY20" s="67"/>
      <c r="JOZ20" s="67"/>
      <c r="JPA20" s="67"/>
      <c r="JPB20" s="67"/>
      <c r="JPC20" s="67"/>
      <c r="JPD20" s="67"/>
      <c r="JPE20" s="67"/>
      <c r="JPF20" s="67"/>
      <c r="JPG20" s="67"/>
      <c r="JPH20" s="67"/>
      <c r="JPI20" s="67"/>
      <c r="JPJ20" s="67"/>
      <c r="JPK20" s="67"/>
      <c r="JPL20" s="67"/>
      <c r="JPM20" s="67"/>
      <c r="JPN20" s="67"/>
      <c r="JPO20" s="67"/>
      <c r="JPP20" s="67"/>
      <c r="JPQ20" s="67"/>
      <c r="JPR20" s="67"/>
      <c r="JPS20" s="67"/>
      <c r="JPT20" s="67"/>
      <c r="JPU20" s="67"/>
      <c r="JPV20" s="67"/>
      <c r="JPW20" s="67"/>
      <c r="JPX20" s="67"/>
      <c r="JPY20" s="67"/>
      <c r="JPZ20" s="67"/>
      <c r="JQA20" s="67"/>
      <c r="JQB20" s="67"/>
      <c r="JQC20" s="67"/>
      <c r="JQD20" s="67"/>
      <c r="JQE20" s="67"/>
      <c r="JQF20" s="67"/>
      <c r="JQG20" s="67"/>
      <c r="JQH20" s="67"/>
      <c r="JQI20" s="67"/>
      <c r="JQJ20" s="67"/>
      <c r="JQK20" s="67"/>
      <c r="JQL20" s="67"/>
      <c r="JQM20" s="67"/>
      <c r="JQN20" s="67"/>
      <c r="JQO20" s="67"/>
      <c r="JQP20" s="67"/>
      <c r="JQQ20" s="67"/>
      <c r="JQR20" s="67"/>
      <c r="JQS20" s="67"/>
      <c r="JQT20" s="67"/>
      <c r="JQU20" s="67"/>
      <c r="JQV20" s="67"/>
      <c r="JQW20" s="67"/>
      <c r="JQX20" s="67"/>
      <c r="JQY20" s="67"/>
      <c r="JQZ20" s="67"/>
      <c r="JRA20" s="67"/>
      <c r="JRB20" s="67"/>
      <c r="JRC20" s="67"/>
      <c r="JRD20" s="67"/>
      <c r="JRE20" s="67"/>
      <c r="JRF20" s="67"/>
      <c r="JRG20" s="67"/>
      <c r="JRH20" s="67"/>
      <c r="JRI20" s="67"/>
      <c r="JRJ20" s="67"/>
      <c r="JRK20" s="67"/>
      <c r="JRL20" s="67"/>
      <c r="JRM20" s="67"/>
      <c r="JRN20" s="67"/>
      <c r="JRO20" s="67"/>
      <c r="JRP20" s="67"/>
      <c r="JRQ20" s="67"/>
      <c r="JRR20" s="67"/>
      <c r="JRS20" s="67"/>
      <c r="JRT20" s="67"/>
      <c r="JRU20" s="67"/>
      <c r="JRV20" s="67"/>
      <c r="JRW20" s="67"/>
      <c r="JRX20" s="67"/>
      <c r="JRY20" s="67"/>
      <c r="JRZ20" s="67"/>
      <c r="JSA20" s="67"/>
      <c r="JSB20" s="67"/>
      <c r="JSC20" s="67"/>
      <c r="JSD20" s="67"/>
      <c r="JSE20" s="67"/>
      <c r="JSF20" s="67"/>
      <c r="JSG20" s="67"/>
      <c r="JSH20" s="67"/>
      <c r="JSI20" s="67"/>
      <c r="JSJ20" s="67"/>
      <c r="JSK20" s="67"/>
      <c r="JSL20" s="67"/>
      <c r="JSM20" s="67"/>
      <c r="JSN20" s="67"/>
      <c r="JSO20" s="67"/>
      <c r="JSP20" s="67"/>
      <c r="JSQ20" s="67"/>
      <c r="JSR20" s="67"/>
      <c r="JSS20" s="67"/>
      <c r="JST20" s="67"/>
      <c r="JSU20" s="67"/>
      <c r="JSV20" s="67"/>
      <c r="JSW20" s="67"/>
      <c r="JSX20" s="67"/>
      <c r="JSY20" s="67"/>
      <c r="JSZ20" s="67"/>
      <c r="JTA20" s="67"/>
      <c r="JTB20" s="67"/>
      <c r="JTC20" s="67"/>
      <c r="JTD20" s="67"/>
      <c r="JTE20" s="67"/>
      <c r="JTF20" s="67"/>
      <c r="JTG20" s="67"/>
      <c r="JTH20" s="67"/>
      <c r="JTI20" s="67"/>
      <c r="JTJ20" s="67"/>
      <c r="JTK20" s="67"/>
      <c r="JTL20" s="67"/>
      <c r="JTM20" s="67"/>
      <c r="JTN20" s="67"/>
      <c r="JTO20" s="67"/>
      <c r="JTP20" s="67"/>
      <c r="JTQ20" s="67"/>
      <c r="JTR20" s="67"/>
      <c r="JTS20" s="67"/>
      <c r="JTT20" s="67"/>
      <c r="JTU20" s="67"/>
      <c r="JTV20" s="67"/>
      <c r="JTW20" s="67"/>
      <c r="JTX20" s="67"/>
      <c r="JTY20" s="67"/>
      <c r="JTZ20" s="67"/>
      <c r="JUA20" s="67"/>
      <c r="JUB20" s="67"/>
      <c r="JUC20" s="67"/>
      <c r="JUD20" s="67"/>
      <c r="JUE20" s="67"/>
      <c r="JUF20" s="67"/>
      <c r="JUG20" s="67"/>
      <c r="JUH20" s="67"/>
      <c r="JUI20" s="67"/>
      <c r="JUJ20" s="67"/>
      <c r="JUK20" s="67"/>
      <c r="JUL20" s="67"/>
      <c r="JUM20" s="67"/>
      <c r="JUN20" s="67"/>
      <c r="JUO20" s="67"/>
      <c r="JUP20" s="67"/>
      <c r="JUQ20" s="67"/>
      <c r="JUR20" s="67"/>
      <c r="JUS20" s="67"/>
      <c r="JUT20" s="67"/>
      <c r="JUU20" s="67"/>
      <c r="JUV20" s="67"/>
      <c r="JUW20" s="67"/>
      <c r="JUX20" s="67"/>
      <c r="JUY20" s="67"/>
      <c r="JUZ20" s="67"/>
      <c r="JVA20" s="67"/>
      <c r="JVB20" s="67"/>
      <c r="JVC20" s="67"/>
      <c r="JVD20" s="67"/>
      <c r="JVE20" s="67"/>
      <c r="JVF20" s="67"/>
      <c r="JVG20" s="67"/>
      <c r="JVH20" s="67"/>
      <c r="JVI20" s="67"/>
      <c r="JVJ20" s="67"/>
      <c r="JVK20" s="67"/>
      <c r="JVL20" s="67"/>
      <c r="JVM20" s="67"/>
      <c r="JVN20" s="67"/>
      <c r="JVO20" s="67"/>
      <c r="JVP20" s="67"/>
      <c r="JVQ20" s="67"/>
      <c r="JVR20" s="67"/>
      <c r="JVS20" s="67"/>
      <c r="JVT20" s="67"/>
      <c r="JVU20" s="67"/>
      <c r="JVV20" s="67"/>
      <c r="JVW20" s="67"/>
      <c r="JVX20" s="67"/>
      <c r="JVY20" s="67"/>
      <c r="JVZ20" s="67"/>
      <c r="JWA20" s="67"/>
      <c r="JWB20" s="67"/>
      <c r="JWC20" s="67"/>
      <c r="JWD20" s="67"/>
      <c r="JWE20" s="67"/>
      <c r="JWF20" s="67"/>
      <c r="JWG20" s="67"/>
      <c r="JWH20" s="67"/>
      <c r="JWI20" s="67"/>
      <c r="JWJ20" s="67"/>
      <c r="JWK20" s="67"/>
      <c r="JWL20" s="67"/>
      <c r="JWM20" s="67"/>
      <c r="JWN20" s="67"/>
      <c r="JWO20" s="67"/>
      <c r="JWP20" s="67"/>
      <c r="JWQ20" s="67"/>
      <c r="JWR20" s="67"/>
      <c r="JWS20" s="67"/>
      <c r="JWT20" s="67"/>
      <c r="JWU20" s="67"/>
      <c r="JWV20" s="67"/>
      <c r="JWW20" s="67"/>
      <c r="JWX20" s="67"/>
      <c r="JWY20" s="67"/>
      <c r="JWZ20" s="67"/>
      <c r="JXA20" s="67"/>
      <c r="JXB20" s="67"/>
      <c r="JXC20" s="67"/>
      <c r="JXD20" s="67"/>
      <c r="JXE20" s="67"/>
      <c r="JXF20" s="67"/>
      <c r="JXG20" s="67"/>
      <c r="JXH20" s="67"/>
      <c r="JXI20" s="67"/>
      <c r="JXJ20" s="67"/>
      <c r="JXK20" s="67"/>
      <c r="JXL20" s="67"/>
      <c r="JXM20" s="67"/>
      <c r="JXN20" s="67"/>
      <c r="JXO20" s="67"/>
      <c r="JXP20" s="67"/>
      <c r="JXQ20" s="67"/>
      <c r="JXR20" s="67"/>
      <c r="JXS20" s="67"/>
      <c r="JXT20" s="67"/>
      <c r="JXU20" s="67"/>
      <c r="JXV20" s="67"/>
      <c r="JXW20" s="67"/>
      <c r="JXX20" s="67"/>
      <c r="JXY20" s="67"/>
      <c r="JXZ20" s="67"/>
      <c r="JYA20" s="67"/>
      <c r="JYB20" s="67"/>
      <c r="JYC20" s="67"/>
      <c r="JYD20" s="67"/>
      <c r="JYE20" s="67"/>
      <c r="JYF20" s="67"/>
      <c r="JYG20" s="67"/>
      <c r="JYH20" s="67"/>
      <c r="JYI20" s="67"/>
      <c r="JYJ20" s="67"/>
      <c r="JYK20" s="67"/>
      <c r="JYL20" s="67"/>
      <c r="JYM20" s="67"/>
      <c r="JYN20" s="67"/>
      <c r="JYO20" s="67"/>
      <c r="JYP20" s="67"/>
      <c r="JYQ20" s="67"/>
      <c r="JYR20" s="67"/>
      <c r="JYS20" s="67"/>
      <c r="JYT20" s="67"/>
      <c r="JYU20" s="67"/>
      <c r="JYV20" s="67"/>
      <c r="JYW20" s="67"/>
      <c r="JYX20" s="67"/>
      <c r="JYY20" s="67"/>
      <c r="JYZ20" s="67"/>
      <c r="JZA20" s="67"/>
      <c r="JZB20" s="67"/>
      <c r="JZC20" s="67"/>
      <c r="JZD20" s="67"/>
      <c r="JZE20" s="67"/>
      <c r="JZF20" s="67"/>
      <c r="JZG20" s="67"/>
      <c r="JZH20" s="67"/>
      <c r="JZI20" s="67"/>
      <c r="JZJ20" s="67"/>
      <c r="JZK20" s="67"/>
      <c r="JZL20" s="67"/>
      <c r="JZM20" s="67"/>
      <c r="JZN20" s="67"/>
      <c r="JZO20" s="67"/>
      <c r="JZP20" s="67"/>
      <c r="JZQ20" s="67"/>
      <c r="JZR20" s="67"/>
      <c r="JZS20" s="67"/>
      <c r="JZT20" s="67"/>
      <c r="JZU20" s="67"/>
      <c r="JZV20" s="67"/>
      <c r="JZW20" s="67"/>
      <c r="JZX20" s="67"/>
      <c r="JZY20" s="67"/>
      <c r="JZZ20" s="67"/>
      <c r="KAA20" s="67"/>
      <c r="KAB20" s="67"/>
      <c r="KAC20" s="67"/>
      <c r="KAD20" s="67"/>
      <c r="KAE20" s="67"/>
      <c r="KAF20" s="67"/>
      <c r="KAG20" s="67"/>
      <c r="KAH20" s="67"/>
      <c r="KAI20" s="67"/>
      <c r="KAJ20" s="67"/>
      <c r="KAK20" s="67"/>
      <c r="KAL20" s="67"/>
      <c r="KAM20" s="67"/>
      <c r="KAN20" s="67"/>
      <c r="KAO20" s="67"/>
      <c r="KAP20" s="67"/>
      <c r="KAQ20" s="67"/>
      <c r="KAR20" s="67"/>
      <c r="KAS20" s="67"/>
      <c r="KAT20" s="67"/>
      <c r="KAU20" s="67"/>
      <c r="KAV20" s="67"/>
      <c r="KAW20" s="67"/>
      <c r="KAX20" s="67"/>
      <c r="KAY20" s="67"/>
      <c r="KAZ20" s="67"/>
      <c r="KBA20" s="67"/>
      <c r="KBB20" s="67"/>
      <c r="KBC20" s="67"/>
      <c r="KBD20" s="67"/>
      <c r="KBE20" s="67"/>
      <c r="KBF20" s="67"/>
      <c r="KBG20" s="67"/>
      <c r="KBH20" s="67"/>
      <c r="KBI20" s="67"/>
      <c r="KBJ20" s="67"/>
      <c r="KBK20" s="67"/>
      <c r="KBL20" s="67"/>
      <c r="KBM20" s="67"/>
      <c r="KBN20" s="67"/>
      <c r="KBO20" s="67"/>
      <c r="KBP20" s="67"/>
      <c r="KBQ20" s="67"/>
      <c r="KBR20" s="67"/>
      <c r="KBS20" s="67"/>
      <c r="KBT20" s="67"/>
      <c r="KBU20" s="67"/>
      <c r="KBV20" s="67"/>
      <c r="KBW20" s="67"/>
      <c r="KBX20" s="67"/>
      <c r="KBY20" s="67"/>
      <c r="KBZ20" s="67"/>
      <c r="KCA20" s="67"/>
      <c r="KCB20" s="67"/>
      <c r="KCC20" s="67"/>
      <c r="KCD20" s="67"/>
      <c r="KCE20" s="67"/>
      <c r="KCF20" s="67"/>
      <c r="KCG20" s="67"/>
      <c r="KCH20" s="67"/>
      <c r="KCI20" s="67"/>
      <c r="KCJ20" s="67"/>
      <c r="KCK20" s="67"/>
      <c r="KCL20" s="67"/>
      <c r="KCM20" s="67"/>
      <c r="KCN20" s="67"/>
      <c r="KCO20" s="67"/>
      <c r="KCP20" s="67"/>
      <c r="KCQ20" s="67"/>
      <c r="KCR20" s="67"/>
      <c r="KCS20" s="67"/>
      <c r="KCT20" s="67"/>
      <c r="KCU20" s="67"/>
      <c r="KCV20" s="67"/>
      <c r="KCW20" s="67"/>
      <c r="KCX20" s="67"/>
      <c r="KCY20" s="67"/>
      <c r="KCZ20" s="67"/>
      <c r="KDA20" s="67"/>
      <c r="KDB20" s="67"/>
      <c r="KDC20" s="67"/>
      <c r="KDD20" s="67"/>
      <c r="KDE20" s="67"/>
      <c r="KDF20" s="67"/>
      <c r="KDG20" s="67"/>
      <c r="KDH20" s="67"/>
      <c r="KDI20" s="67"/>
      <c r="KDJ20" s="67"/>
      <c r="KDK20" s="67"/>
      <c r="KDL20" s="67"/>
      <c r="KDM20" s="67"/>
      <c r="KDN20" s="67"/>
      <c r="KDO20" s="67"/>
      <c r="KDP20" s="67"/>
      <c r="KDQ20" s="67"/>
      <c r="KDR20" s="67"/>
      <c r="KDS20" s="67"/>
      <c r="KDT20" s="67"/>
      <c r="KDU20" s="67"/>
      <c r="KDV20" s="67"/>
      <c r="KDW20" s="67"/>
      <c r="KDX20" s="67"/>
      <c r="KDY20" s="67"/>
      <c r="KDZ20" s="67"/>
      <c r="KEA20" s="67"/>
      <c r="KEB20" s="67"/>
      <c r="KEC20" s="67"/>
      <c r="KED20" s="67"/>
      <c r="KEE20" s="67"/>
      <c r="KEF20" s="67"/>
      <c r="KEG20" s="67"/>
      <c r="KEH20" s="67"/>
      <c r="KEI20" s="67"/>
      <c r="KEJ20" s="67"/>
      <c r="KEK20" s="67"/>
      <c r="KEL20" s="67"/>
      <c r="KEM20" s="67"/>
      <c r="KEN20" s="67"/>
      <c r="KEO20" s="67"/>
      <c r="KEP20" s="67"/>
      <c r="KEQ20" s="67"/>
      <c r="KER20" s="67"/>
      <c r="KES20" s="67"/>
      <c r="KET20" s="67"/>
      <c r="KEU20" s="67"/>
      <c r="KEV20" s="67"/>
      <c r="KEW20" s="67"/>
      <c r="KEX20" s="67"/>
      <c r="KEY20" s="67"/>
      <c r="KEZ20" s="67"/>
      <c r="KFA20" s="67"/>
      <c r="KFB20" s="67"/>
      <c r="KFC20" s="67"/>
      <c r="KFD20" s="67"/>
      <c r="KFE20" s="67"/>
      <c r="KFF20" s="67"/>
      <c r="KFG20" s="67"/>
      <c r="KFH20" s="67"/>
      <c r="KFI20" s="67"/>
      <c r="KFJ20" s="67"/>
      <c r="KFK20" s="67"/>
      <c r="KFL20" s="67"/>
      <c r="KFM20" s="67"/>
      <c r="KFN20" s="67"/>
      <c r="KFO20" s="67"/>
      <c r="KFP20" s="67"/>
      <c r="KFQ20" s="67"/>
      <c r="KFR20" s="67"/>
      <c r="KFS20" s="67"/>
      <c r="KFT20" s="67"/>
      <c r="KFU20" s="67"/>
      <c r="KFV20" s="67"/>
      <c r="KFW20" s="67"/>
      <c r="KFX20" s="67"/>
      <c r="KFY20" s="67"/>
      <c r="KFZ20" s="67"/>
      <c r="KGA20" s="67"/>
      <c r="KGB20" s="67"/>
      <c r="KGC20" s="67"/>
      <c r="KGD20" s="67"/>
      <c r="KGE20" s="67"/>
      <c r="KGF20" s="67"/>
      <c r="KGG20" s="67"/>
      <c r="KGH20" s="67"/>
      <c r="KGI20" s="67"/>
      <c r="KGJ20" s="67"/>
      <c r="KGK20" s="67"/>
      <c r="KGL20" s="67"/>
      <c r="KGM20" s="67"/>
      <c r="KGN20" s="67"/>
      <c r="KGO20" s="67"/>
      <c r="KGP20" s="67"/>
      <c r="KGQ20" s="67"/>
      <c r="KGR20" s="67"/>
      <c r="KGS20" s="67"/>
      <c r="KGT20" s="67"/>
      <c r="KGU20" s="67"/>
      <c r="KGV20" s="67"/>
      <c r="KGW20" s="67"/>
      <c r="KGX20" s="67"/>
      <c r="KGY20" s="67"/>
      <c r="KGZ20" s="67"/>
      <c r="KHA20" s="67"/>
      <c r="KHB20" s="67"/>
      <c r="KHC20" s="67"/>
      <c r="KHD20" s="67"/>
      <c r="KHE20" s="67"/>
      <c r="KHF20" s="67"/>
      <c r="KHG20" s="67"/>
      <c r="KHH20" s="67"/>
      <c r="KHI20" s="67"/>
      <c r="KHJ20" s="67"/>
      <c r="KHK20" s="67"/>
      <c r="KHL20" s="67"/>
      <c r="KHM20" s="67"/>
      <c r="KHN20" s="67"/>
      <c r="KHO20" s="67"/>
      <c r="KHP20" s="67"/>
      <c r="KHQ20" s="67"/>
      <c r="KHR20" s="67"/>
      <c r="KHS20" s="67"/>
      <c r="KHT20" s="67"/>
      <c r="KHU20" s="67"/>
      <c r="KHV20" s="67"/>
      <c r="KHW20" s="67"/>
      <c r="KHX20" s="67"/>
      <c r="KHY20" s="67"/>
      <c r="KHZ20" s="67"/>
      <c r="KIA20" s="67"/>
      <c r="KIB20" s="67"/>
      <c r="KIC20" s="67"/>
      <c r="KID20" s="67"/>
      <c r="KIE20" s="67"/>
      <c r="KIF20" s="67"/>
      <c r="KIG20" s="67"/>
      <c r="KIH20" s="67"/>
      <c r="KII20" s="67"/>
      <c r="KIJ20" s="67"/>
      <c r="KIK20" s="67"/>
      <c r="KIL20" s="67"/>
      <c r="KIM20" s="67"/>
      <c r="KIN20" s="67"/>
      <c r="KIO20" s="67"/>
      <c r="KIP20" s="67"/>
      <c r="KIQ20" s="67"/>
      <c r="KIR20" s="67"/>
      <c r="KIS20" s="67"/>
      <c r="KIT20" s="67"/>
      <c r="KIU20" s="67"/>
      <c r="KIV20" s="67"/>
      <c r="KIW20" s="67"/>
      <c r="KIX20" s="67"/>
      <c r="KIY20" s="67"/>
      <c r="KIZ20" s="67"/>
      <c r="KJA20" s="67"/>
      <c r="KJB20" s="67"/>
      <c r="KJC20" s="67"/>
      <c r="KJD20" s="67"/>
      <c r="KJE20" s="67"/>
      <c r="KJF20" s="67"/>
      <c r="KJG20" s="67"/>
      <c r="KJH20" s="67"/>
      <c r="KJI20" s="67"/>
      <c r="KJJ20" s="67"/>
      <c r="KJK20" s="67"/>
      <c r="KJL20" s="67"/>
      <c r="KJM20" s="67"/>
      <c r="KJN20" s="67"/>
      <c r="KJO20" s="67"/>
      <c r="KJP20" s="67"/>
      <c r="KJQ20" s="67"/>
      <c r="KJR20" s="67"/>
      <c r="KJS20" s="67"/>
      <c r="KJT20" s="67"/>
      <c r="KJU20" s="67"/>
      <c r="KJV20" s="67"/>
      <c r="KJW20" s="67"/>
      <c r="KJX20" s="67"/>
      <c r="KJY20" s="67"/>
      <c r="KJZ20" s="67"/>
      <c r="KKA20" s="67"/>
      <c r="KKB20" s="67"/>
      <c r="KKC20" s="67"/>
      <c r="KKD20" s="67"/>
      <c r="KKE20" s="67"/>
      <c r="KKF20" s="67"/>
      <c r="KKG20" s="67"/>
      <c r="KKH20" s="67"/>
      <c r="KKI20" s="67"/>
      <c r="KKJ20" s="67"/>
      <c r="KKK20" s="67"/>
      <c r="KKL20" s="67"/>
      <c r="KKM20" s="67"/>
      <c r="KKN20" s="67"/>
      <c r="KKO20" s="67"/>
      <c r="KKP20" s="67"/>
      <c r="KKQ20" s="67"/>
      <c r="KKR20" s="67"/>
      <c r="KKS20" s="67"/>
      <c r="KKT20" s="67"/>
      <c r="KKU20" s="67"/>
      <c r="KKV20" s="67"/>
      <c r="KKW20" s="67"/>
      <c r="KKX20" s="67"/>
      <c r="KKY20" s="67"/>
      <c r="KKZ20" s="67"/>
      <c r="KLA20" s="67"/>
      <c r="KLB20" s="67"/>
      <c r="KLC20" s="67"/>
      <c r="KLD20" s="67"/>
      <c r="KLE20" s="67"/>
      <c r="KLF20" s="67"/>
      <c r="KLG20" s="67"/>
      <c r="KLH20" s="67"/>
      <c r="KLI20" s="67"/>
      <c r="KLJ20" s="67"/>
      <c r="KLK20" s="67"/>
      <c r="KLL20" s="67"/>
      <c r="KLM20" s="67"/>
      <c r="KLN20" s="67"/>
      <c r="KLO20" s="67"/>
      <c r="KLP20" s="67"/>
      <c r="KLQ20" s="67"/>
      <c r="KLR20" s="67"/>
      <c r="KLS20" s="67"/>
      <c r="KLT20" s="67"/>
      <c r="KLU20" s="67"/>
      <c r="KLV20" s="67"/>
      <c r="KLW20" s="67"/>
      <c r="KLX20" s="67"/>
      <c r="KLY20" s="67"/>
      <c r="KLZ20" s="67"/>
      <c r="KMA20" s="67"/>
      <c r="KMB20" s="67"/>
      <c r="KMC20" s="67"/>
      <c r="KMD20" s="67"/>
      <c r="KME20" s="67"/>
      <c r="KMF20" s="67"/>
      <c r="KMG20" s="67"/>
      <c r="KMH20" s="67"/>
      <c r="KMI20" s="67"/>
      <c r="KMJ20" s="67"/>
      <c r="KMK20" s="67"/>
      <c r="KML20" s="67"/>
      <c r="KMM20" s="67"/>
      <c r="KMN20" s="67"/>
      <c r="KMO20" s="67"/>
      <c r="KMP20" s="67"/>
      <c r="KMQ20" s="67"/>
      <c r="KMR20" s="67"/>
      <c r="KMS20" s="67"/>
      <c r="KMT20" s="67"/>
      <c r="KMU20" s="67"/>
      <c r="KMV20" s="67"/>
      <c r="KMW20" s="67"/>
      <c r="KMX20" s="67"/>
      <c r="KMY20" s="67"/>
      <c r="KMZ20" s="67"/>
      <c r="KNA20" s="67"/>
      <c r="KNB20" s="67"/>
      <c r="KNC20" s="67"/>
      <c r="KND20" s="67"/>
      <c r="KNE20" s="67"/>
      <c r="KNF20" s="67"/>
      <c r="KNG20" s="67"/>
      <c r="KNH20" s="67"/>
      <c r="KNI20" s="67"/>
      <c r="KNJ20" s="67"/>
      <c r="KNK20" s="67"/>
      <c r="KNL20" s="67"/>
      <c r="KNM20" s="67"/>
      <c r="KNN20" s="67"/>
      <c r="KNO20" s="67"/>
      <c r="KNP20" s="67"/>
      <c r="KNQ20" s="67"/>
      <c r="KNR20" s="67"/>
      <c r="KNS20" s="67"/>
      <c r="KNT20" s="67"/>
      <c r="KNU20" s="67"/>
      <c r="KNV20" s="67"/>
      <c r="KNW20" s="67"/>
      <c r="KNX20" s="67"/>
      <c r="KNY20" s="67"/>
      <c r="KNZ20" s="67"/>
      <c r="KOA20" s="67"/>
      <c r="KOB20" s="67"/>
      <c r="KOC20" s="67"/>
      <c r="KOD20" s="67"/>
      <c r="KOE20" s="67"/>
      <c r="KOF20" s="67"/>
      <c r="KOG20" s="67"/>
      <c r="KOH20" s="67"/>
      <c r="KOI20" s="67"/>
      <c r="KOJ20" s="67"/>
      <c r="KOK20" s="67"/>
      <c r="KOL20" s="67"/>
      <c r="KOM20" s="67"/>
      <c r="KON20" s="67"/>
      <c r="KOO20" s="67"/>
      <c r="KOP20" s="67"/>
      <c r="KOQ20" s="67"/>
      <c r="KOR20" s="67"/>
      <c r="KOS20" s="67"/>
      <c r="KOT20" s="67"/>
      <c r="KOU20" s="67"/>
      <c r="KOV20" s="67"/>
      <c r="KOW20" s="67"/>
      <c r="KOX20" s="67"/>
      <c r="KOY20" s="67"/>
      <c r="KOZ20" s="67"/>
      <c r="KPA20" s="67"/>
      <c r="KPB20" s="67"/>
      <c r="KPC20" s="67"/>
      <c r="KPD20" s="67"/>
      <c r="KPE20" s="67"/>
      <c r="KPF20" s="67"/>
      <c r="KPG20" s="67"/>
      <c r="KPH20" s="67"/>
      <c r="KPI20" s="67"/>
      <c r="KPJ20" s="67"/>
      <c r="KPK20" s="67"/>
      <c r="KPL20" s="67"/>
      <c r="KPM20" s="67"/>
      <c r="KPN20" s="67"/>
      <c r="KPO20" s="67"/>
      <c r="KPP20" s="67"/>
      <c r="KPQ20" s="67"/>
      <c r="KPR20" s="67"/>
      <c r="KPS20" s="67"/>
      <c r="KPT20" s="67"/>
      <c r="KPU20" s="67"/>
      <c r="KPV20" s="67"/>
      <c r="KPW20" s="67"/>
      <c r="KPX20" s="67"/>
      <c r="KPY20" s="67"/>
      <c r="KPZ20" s="67"/>
      <c r="KQA20" s="67"/>
      <c r="KQB20" s="67"/>
      <c r="KQC20" s="67"/>
      <c r="KQD20" s="67"/>
      <c r="KQE20" s="67"/>
      <c r="KQF20" s="67"/>
      <c r="KQG20" s="67"/>
      <c r="KQH20" s="67"/>
      <c r="KQI20" s="67"/>
      <c r="KQJ20" s="67"/>
      <c r="KQK20" s="67"/>
      <c r="KQL20" s="67"/>
      <c r="KQM20" s="67"/>
      <c r="KQN20" s="67"/>
      <c r="KQO20" s="67"/>
      <c r="KQP20" s="67"/>
      <c r="KQQ20" s="67"/>
      <c r="KQR20" s="67"/>
      <c r="KQS20" s="67"/>
      <c r="KQT20" s="67"/>
      <c r="KQU20" s="67"/>
      <c r="KQV20" s="67"/>
      <c r="KQW20" s="67"/>
      <c r="KQX20" s="67"/>
      <c r="KQY20" s="67"/>
      <c r="KQZ20" s="67"/>
      <c r="KRA20" s="67"/>
      <c r="KRB20" s="67"/>
      <c r="KRC20" s="67"/>
      <c r="KRD20" s="67"/>
      <c r="KRE20" s="67"/>
      <c r="KRF20" s="67"/>
      <c r="KRG20" s="67"/>
      <c r="KRH20" s="67"/>
      <c r="KRI20" s="67"/>
      <c r="KRJ20" s="67"/>
      <c r="KRK20" s="67"/>
      <c r="KRL20" s="67"/>
      <c r="KRM20" s="67"/>
      <c r="KRN20" s="67"/>
      <c r="KRO20" s="67"/>
      <c r="KRP20" s="67"/>
      <c r="KRQ20" s="67"/>
      <c r="KRR20" s="67"/>
      <c r="KRS20" s="67"/>
      <c r="KRT20" s="67"/>
      <c r="KRU20" s="67"/>
      <c r="KRV20" s="67"/>
      <c r="KRW20" s="67"/>
      <c r="KRX20" s="67"/>
      <c r="KRY20" s="67"/>
      <c r="KRZ20" s="67"/>
      <c r="KSA20" s="67"/>
      <c r="KSB20" s="67"/>
      <c r="KSC20" s="67"/>
      <c r="KSD20" s="67"/>
      <c r="KSE20" s="67"/>
      <c r="KSF20" s="67"/>
      <c r="KSG20" s="67"/>
      <c r="KSH20" s="67"/>
      <c r="KSI20" s="67"/>
      <c r="KSJ20" s="67"/>
      <c r="KSK20" s="67"/>
      <c r="KSL20" s="67"/>
      <c r="KSM20" s="67"/>
      <c r="KSN20" s="67"/>
      <c r="KSO20" s="67"/>
      <c r="KSP20" s="67"/>
      <c r="KSQ20" s="67"/>
      <c r="KSR20" s="67"/>
      <c r="KSS20" s="67"/>
      <c r="KST20" s="67"/>
      <c r="KSU20" s="67"/>
      <c r="KSV20" s="67"/>
      <c r="KSW20" s="67"/>
      <c r="KSX20" s="67"/>
      <c r="KSY20" s="67"/>
      <c r="KSZ20" s="67"/>
      <c r="KTA20" s="67"/>
      <c r="KTB20" s="67"/>
      <c r="KTC20" s="67"/>
      <c r="KTD20" s="67"/>
      <c r="KTE20" s="67"/>
      <c r="KTF20" s="67"/>
      <c r="KTG20" s="67"/>
      <c r="KTH20" s="67"/>
      <c r="KTI20" s="67"/>
      <c r="KTJ20" s="67"/>
      <c r="KTK20" s="67"/>
      <c r="KTL20" s="67"/>
      <c r="KTM20" s="67"/>
      <c r="KTN20" s="67"/>
      <c r="KTO20" s="67"/>
      <c r="KTP20" s="67"/>
      <c r="KTQ20" s="67"/>
      <c r="KTR20" s="67"/>
      <c r="KTS20" s="67"/>
      <c r="KTT20" s="67"/>
      <c r="KTU20" s="67"/>
      <c r="KTV20" s="67"/>
      <c r="KTW20" s="67"/>
      <c r="KTX20" s="67"/>
      <c r="KTY20" s="67"/>
      <c r="KTZ20" s="67"/>
      <c r="KUA20" s="67"/>
      <c r="KUB20" s="67"/>
      <c r="KUC20" s="67"/>
      <c r="KUD20" s="67"/>
      <c r="KUE20" s="67"/>
      <c r="KUF20" s="67"/>
      <c r="KUG20" s="67"/>
      <c r="KUH20" s="67"/>
      <c r="KUI20" s="67"/>
      <c r="KUJ20" s="67"/>
      <c r="KUK20" s="67"/>
      <c r="KUL20" s="67"/>
      <c r="KUM20" s="67"/>
      <c r="KUN20" s="67"/>
      <c r="KUO20" s="67"/>
      <c r="KUP20" s="67"/>
      <c r="KUQ20" s="67"/>
      <c r="KUR20" s="67"/>
      <c r="KUS20" s="67"/>
      <c r="KUT20" s="67"/>
      <c r="KUU20" s="67"/>
      <c r="KUV20" s="67"/>
      <c r="KUW20" s="67"/>
      <c r="KUX20" s="67"/>
      <c r="KUY20" s="67"/>
      <c r="KUZ20" s="67"/>
      <c r="KVA20" s="67"/>
      <c r="KVB20" s="67"/>
      <c r="KVC20" s="67"/>
      <c r="KVD20" s="67"/>
      <c r="KVE20" s="67"/>
      <c r="KVF20" s="67"/>
      <c r="KVG20" s="67"/>
      <c r="KVH20" s="67"/>
      <c r="KVI20" s="67"/>
      <c r="KVJ20" s="67"/>
      <c r="KVK20" s="67"/>
      <c r="KVL20" s="67"/>
      <c r="KVM20" s="67"/>
      <c r="KVN20" s="67"/>
      <c r="KVO20" s="67"/>
      <c r="KVP20" s="67"/>
      <c r="KVQ20" s="67"/>
      <c r="KVR20" s="67"/>
      <c r="KVS20" s="67"/>
      <c r="KVT20" s="67"/>
      <c r="KVU20" s="67"/>
      <c r="KVV20" s="67"/>
      <c r="KVW20" s="67"/>
      <c r="KVX20" s="67"/>
      <c r="KVY20" s="67"/>
      <c r="KVZ20" s="67"/>
      <c r="KWA20" s="67"/>
      <c r="KWB20" s="67"/>
      <c r="KWC20" s="67"/>
      <c r="KWD20" s="67"/>
      <c r="KWE20" s="67"/>
      <c r="KWF20" s="67"/>
      <c r="KWG20" s="67"/>
      <c r="KWH20" s="67"/>
      <c r="KWI20" s="67"/>
      <c r="KWJ20" s="67"/>
      <c r="KWK20" s="67"/>
      <c r="KWL20" s="67"/>
      <c r="KWM20" s="67"/>
      <c r="KWN20" s="67"/>
      <c r="KWO20" s="67"/>
      <c r="KWP20" s="67"/>
      <c r="KWQ20" s="67"/>
      <c r="KWR20" s="67"/>
      <c r="KWS20" s="67"/>
      <c r="KWT20" s="67"/>
      <c r="KWU20" s="67"/>
      <c r="KWV20" s="67"/>
      <c r="KWW20" s="67"/>
      <c r="KWX20" s="67"/>
      <c r="KWY20" s="67"/>
      <c r="KWZ20" s="67"/>
      <c r="KXA20" s="67"/>
      <c r="KXB20" s="67"/>
      <c r="KXC20" s="67"/>
      <c r="KXD20" s="67"/>
      <c r="KXE20" s="67"/>
      <c r="KXF20" s="67"/>
      <c r="KXG20" s="67"/>
      <c r="KXH20" s="67"/>
      <c r="KXI20" s="67"/>
      <c r="KXJ20" s="67"/>
      <c r="KXK20" s="67"/>
      <c r="KXL20" s="67"/>
      <c r="KXM20" s="67"/>
      <c r="KXN20" s="67"/>
      <c r="KXO20" s="67"/>
      <c r="KXP20" s="67"/>
      <c r="KXQ20" s="67"/>
      <c r="KXR20" s="67"/>
      <c r="KXS20" s="67"/>
      <c r="KXT20" s="67"/>
      <c r="KXU20" s="67"/>
      <c r="KXV20" s="67"/>
      <c r="KXW20" s="67"/>
      <c r="KXX20" s="67"/>
      <c r="KXY20" s="67"/>
      <c r="KXZ20" s="67"/>
      <c r="KYA20" s="67"/>
      <c r="KYB20" s="67"/>
      <c r="KYC20" s="67"/>
      <c r="KYD20" s="67"/>
      <c r="KYE20" s="67"/>
      <c r="KYF20" s="67"/>
      <c r="KYG20" s="67"/>
      <c r="KYH20" s="67"/>
      <c r="KYI20" s="67"/>
      <c r="KYJ20" s="67"/>
      <c r="KYK20" s="67"/>
      <c r="KYL20" s="67"/>
      <c r="KYM20" s="67"/>
      <c r="KYN20" s="67"/>
      <c r="KYO20" s="67"/>
      <c r="KYP20" s="67"/>
      <c r="KYQ20" s="67"/>
      <c r="KYR20" s="67"/>
      <c r="KYS20" s="67"/>
      <c r="KYT20" s="67"/>
      <c r="KYU20" s="67"/>
      <c r="KYV20" s="67"/>
      <c r="KYW20" s="67"/>
      <c r="KYX20" s="67"/>
      <c r="KYY20" s="67"/>
      <c r="KYZ20" s="67"/>
      <c r="KZA20" s="67"/>
      <c r="KZB20" s="67"/>
      <c r="KZC20" s="67"/>
      <c r="KZD20" s="67"/>
      <c r="KZE20" s="67"/>
      <c r="KZF20" s="67"/>
      <c r="KZG20" s="67"/>
      <c r="KZH20" s="67"/>
      <c r="KZI20" s="67"/>
      <c r="KZJ20" s="67"/>
      <c r="KZK20" s="67"/>
      <c r="KZL20" s="67"/>
      <c r="KZM20" s="67"/>
      <c r="KZN20" s="67"/>
      <c r="KZO20" s="67"/>
      <c r="KZP20" s="67"/>
      <c r="KZQ20" s="67"/>
      <c r="KZR20" s="67"/>
      <c r="KZS20" s="67"/>
      <c r="KZT20" s="67"/>
      <c r="KZU20" s="67"/>
      <c r="KZV20" s="67"/>
      <c r="KZW20" s="67"/>
      <c r="KZX20" s="67"/>
      <c r="KZY20" s="67"/>
      <c r="KZZ20" s="67"/>
      <c r="LAA20" s="67"/>
      <c r="LAB20" s="67"/>
      <c r="LAC20" s="67"/>
      <c r="LAD20" s="67"/>
      <c r="LAE20" s="67"/>
      <c r="LAF20" s="67"/>
      <c r="LAG20" s="67"/>
      <c r="LAH20" s="67"/>
      <c r="LAI20" s="67"/>
      <c r="LAJ20" s="67"/>
      <c r="LAK20" s="67"/>
      <c r="LAL20" s="67"/>
      <c r="LAM20" s="67"/>
      <c r="LAN20" s="67"/>
      <c r="LAO20" s="67"/>
      <c r="LAP20" s="67"/>
      <c r="LAQ20" s="67"/>
      <c r="LAR20" s="67"/>
      <c r="LAS20" s="67"/>
      <c r="LAT20" s="67"/>
      <c r="LAU20" s="67"/>
      <c r="LAV20" s="67"/>
      <c r="LAW20" s="67"/>
      <c r="LAX20" s="67"/>
      <c r="LAY20" s="67"/>
      <c r="LAZ20" s="67"/>
      <c r="LBA20" s="67"/>
      <c r="LBB20" s="67"/>
      <c r="LBC20" s="67"/>
      <c r="LBD20" s="67"/>
      <c r="LBE20" s="67"/>
      <c r="LBF20" s="67"/>
      <c r="LBG20" s="67"/>
      <c r="LBH20" s="67"/>
      <c r="LBI20" s="67"/>
      <c r="LBJ20" s="67"/>
      <c r="LBK20" s="67"/>
      <c r="LBL20" s="67"/>
      <c r="LBM20" s="67"/>
      <c r="LBN20" s="67"/>
      <c r="LBO20" s="67"/>
      <c r="LBP20" s="67"/>
      <c r="LBQ20" s="67"/>
      <c r="LBR20" s="67"/>
      <c r="LBS20" s="67"/>
      <c r="LBT20" s="67"/>
      <c r="LBU20" s="67"/>
      <c r="LBV20" s="67"/>
      <c r="LBW20" s="67"/>
      <c r="LBX20" s="67"/>
      <c r="LBY20" s="67"/>
      <c r="LBZ20" s="67"/>
      <c r="LCA20" s="67"/>
      <c r="LCB20" s="67"/>
      <c r="LCC20" s="67"/>
      <c r="LCD20" s="67"/>
      <c r="LCE20" s="67"/>
      <c r="LCF20" s="67"/>
      <c r="LCG20" s="67"/>
      <c r="LCH20" s="67"/>
      <c r="LCI20" s="67"/>
      <c r="LCJ20" s="67"/>
      <c r="LCK20" s="67"/>
      <c r="LCL20" s="67"/>
      <c r="LCM20" s="67"/>
      <c r="LCN20" s="67"/>
      <c r="LCO20" s="67"/>
      <c r="LCP20" s="67"/>
      <c r="LCQ20" s="67"/>
      <c r="LCR20" s="67"/>
      <c r="LCS20" s="67"/>
      <c r="LCT20" s="67"/>
      <c r="LCU20" s="67"/>
      <c r="LCV20" s="67"/>
      <c r="LCW20" s="67"/>
      <c r="LCX20" s="67"/>
      <c r="LCY20" s="67"/>
      <c r="LCZ20" s="67"/>
      <c r="LDA20" s="67"/>
      <c r="LDB20" s="67"/>
      <c r="LDC20" s="67"/>
      <c r="LDD20" s="67"/>
      <c r="LDE20" s="67"/>
      <c r="LDF20" s="67"/>
      <c r="LDG20" s="67"/>
      <c r="LDH20" s="67"/>
      <c r="LDI20" s="67"/>
      <c r="LDJ20" s="67"/>
      <c r="LDK20" s="67"/>
      <c r="LDL20" s="67"/>
      <c r="LDM20" s="67"/>
      <c r="LDN20" s="67"/>
      <c r="LDO20" s="67"/>
      <c r="LDP20" s="67"/>
      <c r="LDQ20" s="67"/>
      <c r="LDR20" s="67"/>
      <c r="LDS20" s="67"/>
      <c r="LDT20" s="67"/>
      <c r="LDU20" s="67"/>
      <c r="LDV20" s="67"/>
      <c r="LDW20" s="67"/>
      <c r="LDX20" s="67"/>
      <c r="LDY20" s="67"/>
      <c r="LDZ20" s="67"/>
      <c r="LEA20" s="67"/>
      <c r="LEB20" s="67"/>
      <c r="LEC20" s="67"/>
      <c r="LED20" s="67"/>
      <c r="LEE20" s="67"/>
      <c r="LEF20" s="67"/>
      <c r="LEG20" s="67"/>
      <c r="LEH20" s="67"/>
      <c r="LEI20" s="67"/>
      <c r="LEJ20" s="67"/>
      <c r="LEK20" s="67"/>
      <c r="LEL20" s="67"/>
      <c r="LEM20" s="67"/>
      <c r="LEN20" s="67"/>
      <c r="LEO20" s="67"/>
      <c r="LEP20" s="67"/>
      <c r="LEQ20" s="67"/>
      <c r="LER20" s="67"/>
      <c r="LES20" s="67"/>
      <c r="LET20" s="67"/>
      <c r="LEU20" s="67"/>
      <c r="LEV20" s="67"/>
      <c r="LEW20" s="67"/>
      <c r="LEX20" s="67"/>
      <c r="LEY20" s="67"/>
      <c r="LEZ20" s="67"/>
      <c r="LFA20" s="67"/>
      <c r="LFB20" s="67"/>
      <c r="LFC20" s="67"/>
      <c r="LFD20" s="67"/>
      <c r="LFE20" s="67"/>
      <c r="LFF20" s="67"/>
      <c r="LFG20" s="67"/>
      <c r="LFH20" s="67"/>
      <c r="LFI20" s="67"/>
      <c r="LFJ20" s="67"/>
      <c r="LFK20" s="67"/>
      <c r="LFL20" s="67"/>
      <c r="LFM20" s="67"/>
      <c r="LFN20" s="67"/>
      <c r="LFO20" s="67"/>
      <c r="LFP20" s="67"/>
      <c r="LFQ20" s="67"/>
      <c r="LFR20" s="67"/>
      <c r="LFS20" s="67"/>
      <c r="LFT20" s="67"/>
      <c r="LFU20" s="67"/>
      <c r="LFV20" s="67"/>
      <c r="LFW20" s="67"/>
      <c r="LFX20" s="67"/>
      <c r="LFY20" s="67"/>
      <c r="LFZ20" s="67"/>
      <c r="LGA20" s="67"/>
      <c r="LGB20" s="67"/>
      <c r="LGC20" s="67"/>
      <c r="LGD20" s="67"/>
      <c r="LGE20" s="67"/>
      <c r="LGF20" s="67"/>
      <c r="LGG20" s="67"/>
      <c r="LGH20" s="67"/>
      <c r="LGI20" s="67"/>
      <c r="LGJ20" s="67"/>
      <c r="LGK20" s="67"/>
      <c r="LGL20" s="67"/>
      <c r="LGM20" s="67"/>
      <c r="LGN20" s="67"/>
      <c r="LGO20" s="67"/>
      <c r="LGP20" s="67"/>
      <c r="LGQ20" s="67"/>
      <c r="LGR20" s="67"/>
      <c r="LGS20" s="67"/>
      <c r="LGT20" s="67"/>
      <c r="LGU20" s="67"/>
      <c r="LGV20" s="67"/>
      <c r="LGW20" s="67"/>
      <c r="LGX20" s="67"/>
      <c r="LGY20" s="67"/>
      <c r="LGZ20" s="67"/>
      <c r="LHA20" s="67"/>
      <c r="LHB20" s="67"/>
      <c r="LHC20" s="67"/>
      <c r="LHD20" s="67"/>
      <c r="LHE20" s="67"/>
      <c r="LHF20" s="67"/>
      <c r="LHG20" s="67"/>
      <c r="LHH20" s="67"/>
      <c r="LHI20" s="67"/>
      <c r="LHJ20" s="67"/>
      <c r="LHK20" s="67"/>
      <c r="LHL20" s="67"/>
      <c r="LHM20" s="67"/>
      <c r="LHN20" s="67"/>
      <c r="LHO20" s="67"/>
      <c r="LHP20" s="67"/>
      <c r="LHQ20" s="67"/>
      <c r="LHR20" s="67"/>
      <c r="LHS20" s="67"/>
      <c r="LHT20" s="67"/>
      <c r="LHU20" s="67"/>
      <c r="LHV20" s="67"/>
      <c r="LHW20" s="67"/>
      <c r="LHX20" s="67"/>
      <c r="LHY20" s="67"/>
      <c r="LHZ20" s="67"/>
      <c r="LIA20" s="67"/>
      <c r="LIB20" s="67"/>
      <c r="LIC20" s="67"/>
      <c r="LID20" s="67"/>
      <c r="LIE20" s="67"/>
      <c r="LIF20" s="67"/>
      <c r="LIG20" s="67"/>
      <c r="LIH20" s="67"/>
      <c r="LII20" s="67"/>
      <c r="LIJ20" s="67"/>
      <c r="LIK20" s="67"/>
      <c r="LIL20" s="67"/>
      <c r="LIM20" s="67"/>
      <c r="LIN20" s="67"/>
      <c r="LIO20" s="67"/>
      <c r="LIP20" s="67"/>
      <c r="LIQ20" s="67"/>
      <c r="LIR20" s="67"/>
      <c r="LIS20" s="67"/>
      <c r="LIT20" s="67"/>
      <c r="LIU20" s="67"/>
      <c r="LIV20" s="67"/>
      <c r="LIW20" s="67"/>
      <c r="LIX20" s="67"/>
      <c r="LIY20" s="67"/>
      <c r="LIZ20" s="67"/>
      <c r="LJA20" s="67"/>
      <c r="LJB20" s="67"/>
      <c r="LJC20" s="67"/>
      <c r="LJD20" s="67"/>
      <c r="LJE20" s="67"/>
      <c r="LJF20" s="67"/>
      <c r="LJG20" s="67"/>
      <c r="LJH20" s="67"/>
      <c r="LJI20" s="67"/>
      <c r="LJJ20" s="67"/>
      <c r="LJK20" s="67"/>
      <c r="LJL20" s="67"/>
      <c r="LJM20" s="67"/>
      <c r="LJN20" s="67"/>
      <c r="LJO20" s="67"/>
      <c r="LJP20" s="67"/>
      <c r="LJQ20" s="67"/>
      <c r="LJR20" s="67"/>
      <c r="LJS20" s="67"/>
      <c r="LJT20" s="67"/>
      <c r="LJU20" s="67"/>
      <c r="LJV20" s="67"/>
      <c r="LJW20" s="67"/>
      <c r="LJX20" s="67"/>
      <c r="LJY20" s="67"/>
      <c r="LJZ20" s="67"/>
      <c r="LKA20" s="67"/>
      <c r="LKB20" s="67"/>
      <c r="LKC20" s="67"/>
      <c r="LKD20" s="67"/>
      <c r="LKE20" s="67"/>
      <c r="LKF20" s="67"/>
      <c r="LKG20" s="67"/>
      <c r="LKH20" s="67"/>
      <c r="LKI20" s="67"/>
      <c r="LKJ20" s="67"/>
      <c r="LKK20" s="67"/>
      <c r="LKL20" s="67"/>
      <c r="LKM20" s="67"/>
      <c r="LKN20" s="67"/>
      <c r="LKO20" s="67"/>
      <c r="LKP20" s="67"/>
      <c r="LKQ20" s="67"/>
      <c r="LKR20" s="67"/>
      <c r="LKS20" s="67"/>
      <c r="LKT20" s="67"/>
      <c r="LKU20" s="67"/>
      <c r="LKV20" s="67"/>
      <c r="LKW20" s="67"/>
      <c r="LKX20" s="67"/>
      <c r="LKY20" s="67"/>
      <c r="LKZ20" s="67"/>
      <c r="LLA20" s="67"/>
      <c r="LLB20" s="67"/>
      <c r="LLC20" s="67"/>
      <c r="LLD20" s="67"/>
      <c r="LLE20" s="67"/>
      <c r="LLF20" s="67"/>
      <c r="LLG20" s="67"/>
      <c r="LLH20" s="67"/>
      <c r="LLI20" s="67"/>
      <c r="LLJ20" s="67"/>
      <c r="LLK20" s="67"/>
      <c r="LLL20" s="67"/>
      <c r="LLM20" s="67"/>
      <c r="LLN20" s="67"/>
      <c r="LLO20" s="67"/>
      <c r="LLP20" s="67"/>
      <c r="LLQ20" s="67"/>
      <c r="LLR20" s="67"/>
      <c r="LLS20" s="67"/>
      <c r="LLT20" s="67"/>
      <c r="LLU20" s="67"/>
      <c r="LLV20" s="67"/>
      <c r="LLW20" s="67"/>
      <c r="LLX20" s="67"/>
      <c r="LLY20" s="67"/>
      <c r="LLZ20" s="67"/>
      <c r="LMA20" s="67"/>
      <c r="LMB20" s="67"/>
      <c r="LMC20" s="67"/>
      <c r="LMD20" s="67"/>
      <c r="LME20" s="67"/>
      <c r="LMF20" s="67"/>
      <c r="LMG20" s="67"/>
      <c r="LMH20" s="67"/>
      <c r="LMI20" s="67"/>
      <c r="LMJ20" s="67"/>
      <c r="LMK20" s="67"/>
      <c r="LML20" s="67"/>
      <c r="LMM20" s="67"/>
      <c r="LMN20" s="67"/>
      <c r="LMO20" s="67"/>
      <c r="LMP20" s="67"/>
      <c r="LMQ20" s="67"/>
      <c r="LMR20" s="67"/>
      <c r="LMS20" s="67"/>
      <c r="LMT20" s="67"/>
      <c r="LMU20" s="67"/>
      <c r="LMV20" s="67"/>
      <c r="LMW20" s="67"/>
      <c r="LMX20" s="67"/>
      <c r="LMY20" s="67"/>
      <c r="LMZ20" s="67"/>
      <c r="LNA20" s="67"/>
      <c r="LNB20" s="67"/>
      <c r="LNC20" s="67"/>
      <c r="LND20" s="67"/>
      <c r="LNE20" s="67"/>
      <c r="LNF20" s="67"/>
      <c r="LNG20" s="67"/>
      <c r="LNH20" s="67"/>
      <c r="LNI20" s="67"/>
      <c r="LNJ20" s="67"/>
      <c r="LNK20" s="67"/>
      <c r="LNL20" s="67"/>
      <c r="LNM20" s="67"/>
      <c r="LNN20" s="67"/>
      <c r="LNO20" s="67"/>
      <c r="LNP20" s="67"/>
      <c r="LNQ20" s="67"/>
      <c r="LNR20" s="67"/>
      <c r="LNS20" s="67"/>
      <c r="LNT20" s="67"/>
      <c r="LNU20" s="67"/>
      <c r="LNV20" s="67"/>
      <c r="LNW20" s="67"/>
      <c r="LNX20" s="67"/>
      <c r="LNY20" s="67"/>
      <c r="LNZ20" s="67"/>
      <c r="LOA20" s="67"/>
      <c r="LOB20" s="67"/>
      <c r="LOC20" s="67"/>
      <c r="LOD20" s="67"/>
      <c r="LOE20" s="67"/>
      <c r="LOF20" s="67"/>
      <c r="LOG20" s="67"/>
      <c r="LOH20" s="67"/>
      <c r="LOI20" s="67"/>
      <c r="LOJ20" s="67"/>
      <c r="LOK20" s="67"/>
      <c r="LOL20" s="67"/>
      <c r="LOM20" s="67"/>
      <c r="LON20" s="67"/>
      <c r="LOO20" s="67"/>
      <c r="LOP20" s="67"/>
      <c r="LOQ20" s="67"/>
      <c r="LOR20" s="67"/>
      <c r="LOS20" s="67"/>
      <c r="LOT20" s="67"/>
      <c r="LOU20" s="67"/>
      <c r="LOV20" s="67"/>
      <c r="LOW20" s="67"/>
      <c r="LOX20" s="67"/>
      <c r="LOY20" s="67"/>
      <c r="LOZ20" s="67"/>
      <c r="LPA20" s="67"/>
      <c r="LPB20" s="67"/>
      <c r="LPC20" s="67"/>
      <c r="LPD20" s="67"/>
      <c r="LPE20" s="67"/>
      <c r="LPF20" s="67"/>
      <c r="LPG20" s="67"/>
      <c r="LPH20" s="67"/>
      <c r="LPI20" s="67"/>
      <c r="LPJ20" s="67"/>
      <c r="LPK20" s="67"/>
      <c r="LPL20" s="67"/>
      <c r="LPM20" s="67"/>
      <c r="LPN20" s="67"/>
      <c r="LPO20" s="67"/>
      <c r="LPP20" s="67"/>
      <c r="LPQ20" s="67"/>
      <c r="LPR20" s="67"/>
      <c r="LPS20" s="67"/>
      <c r="LPT20" s="67"/>
      <c r="LPU20" s="67"/>
      <c r="LPV20" s="67"/>
      <c r="LPW20" s="67"/>
      <c r="LPX20" s="67"/>
      <c r="LPY20" s="67"/>
      <c r="LPZ20" s="67"/>
      <c r="LQA20" s="67"/>
      <c r="LQB20" s="67"/>
      <c r="LQC20" s="67"/>
      <c r="LQD20" s="67"/>
      <c r="LQE20" s="67"/>
      <c r="LQF20" s="67"/>
      <c r="LQG20" s="67"/>
      <c r="LQH20" s="67"/>
      <c r="LQI20" s="67"/>
      <c r="LQJ20" s="67"/>
      <c r="LQK20" s="67"/>
      <c r="LQL20" s="67"/>
      <c r="LQM20" s="67"/>
      <c r="LQN20" s="67"/>
      <c r="LQO20" s="67"/>
      <c r="LQP20" s="67"/>
      <c r="LQQ20" s="67"/>
      <c r="LQR20" s="67"/>
      <c r="LQS20" s="67"/>
      <c r="LQT20" s="67"/>
      <c r="LQU20" s="67"/>
      <c r="LQV20" s="67"/>
      <c r="LQW20" s="67"/>
      <c r="LQX20" s="67"/>
      <c r="LQY20" s="67"/>
      <c r="LQZ20" s="67"/>
      <c r="LRA20" s="67"/>
      <c r="LRB20" s="67"/>
      <c r="LRC20" s="67"/>
      <c r="LRD20" s="67"/>
      <c r="LRE20" s="67"/>
      <c r="LRF20" s="67"/>
      <c r="LRG20" s="67"/>
      <c r="LRH20" s="67"/>
      <c r="LRI20" s="67"/>
      <c r="LRJ20" s="67"/>
      <c r="LRK20" s="67"/>
      <c r="LRL20" s="67"/>
      <c r="LRM20" s="67"/>
      <c r="LRN20" s="67"/>
      <c r="LRO20" s="67"/>
      <c r="LRP20" s="67"/>
      <c r="LRQ20" s="67"/>
      <c r="LRR20" s="67"/>
      <c r="LRS20" s="67"/>
      <c r="LRT20" s="67"/>
      <c r="LRU20" s="67"/>
      <c r="LRV20" s="67"/>
      <c r="LRW20" s="67"/>
      <c r="LRX20" s="67"/>
      <c r="LRY20" s="67"/>
      <c r="LRZ20" s="67"/>
      <c r="LSA20" s="67"/>
      <c r="LSB20" s="67"/>
      <c r="LSC20" s="67"/>
      <c r="LSD20" s="67"/>
      <c r="LSE20" s="67"/>
      <c r="LSF20" s="67"/>
      <c r="LSG20" s="67"/>
      <c r="LSH20" s="67"/>
      <c r="LSI20" s="67"/>
      <c r="LSJ20" s="67"/>
      <c r="LSK20" s="67"/>
      <c r="LSL20" s="67"/>
      <c r="LSM20" s="67"/>
      <c r="LSN20" s="67"/>
      <c r="LSO20" s="67"/>
      <c r="LSP20" s="67"/>
      <c r="LSQ20" s="67"/>
      <c r="LSR20" s="67"/>
      <c r="LSS20" s="67"/>
      <c r="LST20" s="67"/>
      <c r="LSU20" s="67"/>
      <c r="LSV20" s="67"/>
      <c r="LSW20" s="67"/>
      <c r="LSX20" s="67"/>
      <c r="LSY20" s="67"/>
      <c r="LSZ20" s="67"/>
      <c r="LTA20" s="67"/>
      <c r="LTB20" s="67"/>
      <c r="LTC20" s="67"/>
      <c r="LTD20" s="67"/>
      <c r="LTE20" s="67"/>
      <c r="LTF20" s="67"/>
      <c r="LTG20" s="67"/>
      <c r="LTH20" s="67"/>
      <c r="LTI20" s="67"/>
      <c r="LTJ20" s="67"/>
      <c r="LTK20" s="67"/>
      <c r="LTL20" s="67"/>
      <c r="LTM20" s="67"/>
      <c r="LTN20" s="67"/>
      <c r="LTO20" s="67"/>
      <c r="LTP20" s="67"/>
      <c r="LTQ20" s="67"/>
      <c r="LTR20" s="67"/>
      <c r="LTS20" s="67"/>
      <c r="LTT20" s="67"/>
      <c r="LTU20" s="67"/>
      <c r="LTV20" s="67"/>
      <c r="LTW20" s="67"/>
      <c r="LTX20" s="67"/>
      <c r="LTY20" s="67"/>
      <c r="LTZ20" s="67"/>
      <c r="LUA20" s="67"/>
      <c r="LUB20" s="67"/>
      <c r="LUC20" s="67"/>
      <c r="LUD20" s="67"/>
      <c r="LUE20" s="67"/>
      <c r="LUF20" s="67"/>
      <c r="LUG20" s="67"/>
      <c r="LUH20" s="67"/>
      <c r="LUI20" s="67"/>
      <c r="LUJ20" s="67"/>
      <c r="LUK20" s="67"/>
      <c r="LUL20" s="67"/>
      <c r="LUM20" s="67"/>
      <c r="LUN20" s="67"/>
      <c r="LUO20" s="67"/>
      <c r="LUP20" s="67"/>
      <c r="LUQ20" s="67"/>
      <c r="LUR20" s="67"/>
      <c r="LUS20" s="67"/>
      <c r="LUT20" s="67"/>
      <c r="LUU20" s="67"/>
      <c r="LUV20" s="67"/>
      <c r="LUW20" s="67"/>
      <c r="LUX20" s="67"/>
      <c r="LUY20" s="67"/>
      <c r="LUZ20" s="67"/>
      <c r="LVA20" s="67"/>
      <c r="LVB20" s="67"/>
      <c r="LVC20" s="67"/>
      <c r="LVD20" s="67"/>
      <c r="LVE20" s="67"/>
      <c r="LVF20" s="67"/>
      <c r="LVG20" s="67"/>
      <c r="LVH20" s="67"/>
      <c r="LVI20" s="67"/>
      <c r="LVJ20" s="67"/>
      <c r="LVK20" s="67"/>
      <c r="LVL20" s="67"/>
      <c r="LVM20" s="67"/>
      <c r="LVN20" s="67"/>
      <c r="LVO20" s="67"/>
      <c r="LVP20" s="67"/>
      <c r="LVQ20" s="67"/>
      <c r="LVR20" s="67"/>
      <c r="LVS20" s="67"/>
      <c r="LVT20" s="67"/>
      <c r="LVU20" s="67"/>
      <c r="LVV20" s="67"/>
      <c r="LVW20" s="67"/>
      <c r="LVX20" s="67"/>
      <c r="LVY20" s="67"/>
      <c r="LVZ20" s="67"/>
      <c r="LWA20" s="67"/>
      <c r="LWB20" s="67"/>
      <c r="LWC20" s="67"/>
      <c r="LWD20" s="67"/>
      <c r="LWE20" s="67"/>
      <c r="LWF20" s="67"/>
      <c r="LWG20" s="67"/>
      <c r="LWH20" s="67"/>
      <c r="LWI20" s="67"/>
      <c r="LWJ20" s="67"/>
      <c r="LWK20" s="67"/>
      <c r="LWL20" s="67"/>
      <c r="LWM20" s="67"/>
      <c r="LWN20" s="67"/>
      <c r="LWO20" s="67"/>
      <c r="LWP20" s="67"/>
      <c r="LWQ20" s="67"/>
      <c r="LWR20" s="67"/>
      <c r="LWS20" s="67"/>
      <c r="LWT20" s="67"/>
      <c r="LWU20" s="67"/>
      <c r="LWV20" s="67"/>
      <c r="LWW20" s="67"/>
      <c r="LWX20" s="67"/>
      <c r="LWY20" s="67"/>
      <c r="LWZ20" s="67"/>
      <c r="LXA20" s="67"/>
      <c r="LXB20" s="67"/>
      <c r="LXC20" s="67"/>
      <c r="LXD20" s="67"/>
      <c r="LXE20" s="67"/>
      <c r="LXF20" s="67"/>
      <c r="LXG20" s="67"/>
      <c r="LXH20" s="67"/>
      <c r="LXI20" s="67"/>
      <c r="LXJ20" s="67"/>
      <c r="LXK20" s="67"/>
      <c r="LXL20" s="67"/>
      <c r="LXM20" s="67"/>
      <c r="LXN20" s="67"/>
      <c r="LXO20" s="67"/>
      <c r="LXP20" s="67"/>
      <c r="LXQ20" s="67"/>
      <c r="LXR20" s="67"/>
      <c r="LXS20" s="67"/>
      <c r="LXT20" s="67"/>
      <c r="LXU20" s="67"/>
      <c r="LXV20" s="67"/>
      <c r="LXW20" s="67"/>
      <c r="LXX20" s="67"/>
      <c r="LXY20" s="67"/>
      <c r="LXZ20" s="67"/>
      <c r="LYA20" s="67"/>
      <c r="LYB20" s="67"/>
      <c r="LYC20" s="67"/>
      <c r="LYD20" s="67"/>
      <c r="LYE20" s="67"/>
      <c r="LYF20" s="67"/>
      <c r="LYG20" s="67"/>
      <c r="LYH20" s="67"/>
      <c r="LYI20" s="67"/>
      <c r="LYJ20" s="67"/>
      <c r="LYK20" s="67"/>
      <c r="LYL20" s="67"/>
      <c r="LYM20" s="67"/>
      <c r="LYN20" s="67"/>
      <c r="LYO20" s="67"/>
      <c r="LYP20" s="67"/>
      <c r="LYQ20" s="67"/>
      <c r="LYR20" s="67"/>
      <c r="LYS20" s="67"/>
      <c r="LYT20" s="67"/>
      <c r="LYU20" s="67"/>
      <c r="LYV20" s="67"/>
      <c r="LYW20" s="67"/>
      <c r="LYX20" s="67"/>
      <c r="LYY20" s="67"/>
      <c r="LYZ20" s="67"/>
      <c r="LZA20" s="67"/>
      <c r="LZB20" s="67"/>
      <c r="LZC20" s="67"/>
      <c r="LZD20" s="67"/>
      <c r="LZE20" s="67"/>
      <c r="LZF20" s="67"/>
      <c r="LZG20" s="67"/>
      <c r="LZH20" s="67"/>
      <c r="LZI20" s="67"/>
      <c r="LZJ20" s="67"/>
      <c r="LZK20" s="67"/>
      <c r="LZL20" s="67"/>
      <c r="LZM20" s="67"/>
      <c r="LZN20" s="67"/>
      <c r="LZO20" s="67"/>
      <c r="LZP20" s="67"/>
      <c r="LZQ20" s="67"/>
      <c r="LZR20" s="67"/>
      <c r="LZS20" s="67"/>
      <c r="LZT20" s="67"/>
      <c r="LZU20" s="67"/>
      <c r="LZV20" s="67"/>
      <c r="LZW20" s="67"/>
      <c r="LZX20" s="67"/>
      <c r="LZY20" s="67"/>
      <c r="LZZ20" s="67"/>
      <c r="MAA20" s="67"/>
      <c r="MAB20" s="67"/>
      <c r="MAC20" s="67"/>
      <c r="MAD20" s="67"/>
      <c r="MAE20" s="67"/>
      <c r="MAF20" s="67"/>
      <c r="MAG20" s="67"/>
      <c r="MAH20" s="67"/>
      <c r="MAI20" s="67"/>
      <c r="MAJ20" s="67"/>
      <c r="MAK20" s="67"/>
      <c r="MAL20" s="67"/>
      <c r="MAM20" s="67"/>
      <c r="MAN20" s="67"/>
      <c r="MAO20" s="67"/>
      <c r="MAP20" s="67"/>
      <c r="MAQ20" s="67"/>
      <c r="MAR20" s="67"/>
      <c r="MAS20" s="67"/>
      <c r="MAT20" s="67"/>
      <c r="MAU20" s="67"/>
      <c r="MAV20" s="67"/>
      <c r="MAW20" s="67"/>
      <c r="MAX20" s="67"/>
      <c r="MAY20" s="67"/>
      <c r="MAZ20" s="67"/>
      <c r="MBA20" s="67"/>
      <c r="MBB20" s="67"/>
      <c r="MBC20" s="67"/>
      <c r="MBD20" s="67"/>
      <c r="MBE20" s="67"/>
      <c r="MBF20" s="67"/>
      <c r="MBG20" s="67"/>
      <c r="MBH20" s="67"/>
      <c r="MBI20" s="67"/>
      <c r="MBJ20" s="67"/>
      <c r="MBK20" s="67"/>
      <c r="MBL20" s="67"/>
      <c r="MBM20" s="67"/>
      <c r="MBN20" s="67"/>
      <c r="MBO20" s="67"/>
      <c r="MBP20" s="67"/>
      <c r="MBQ20" s="67"/>
      <c r="MBR20" s="67"/>
      <c r="MBS20" s="67"/>
      <c r="MBT20" s="67"/>
      <c r="MBU20" s="67"/>
      <c r="MBV20" s="67"/>
      <c r="MBW20" s="67"/>
      <c r="MBX20" s="67"/>
      <c r="MBY20" s="67"/>
      <c r="MBZ20" s="67"/>
      <c r="MCA20" s="67"/>
      <c r="MCB20" s="67"/>
      <c r="MCC20" s="67"/>
      <c r="MCD20" s="67"/>
      <c r="MCE20" s="67"/>
      <c r="MCF20" s="67"/>
      <c r="MCG20" s="67"/>
      <c r="MCH20" s="67"/>
      <c r="MCI20" s="67"/>
      <c r="MCJ20" s="67"/>
      <c r="MCK20" s="67"/>
      <c r="MCL20" s="67"/>
      <c r="MCM20" s="67"/>
      <c r="MCN20" s="67"/>
      <c r="MCO20" s="67"/>
      <c r="MCP20" s="67"/>
      <c r="MCQ20" s="67"/>
      <c r="MCR20" s="67"/>
      <c r="MCS20" s="67"/>
      <c r="MCT20" s="67"/>
      <c r="MCU20" s="67"/>
      <c r="MCV20" s="67"/>
      <c r="MCW20" s="67"/>
      <c r="MCX20" s="67"/>
      <c r="MCY20" s="67"/>
      <c r="MCZ20" s="67"/>
      <c r="MDA20" s="67"/>
      <c r="MDB20" s="67"/>
      <c r="MDC20" s="67"/>
      <c r="MDD20" s="67"/>
      <c r="MDE20" s="67"/>
      <c r="MDF20" s="67"/>
      <c r="MDG20" s="67"/>
      <c r="MDH20" s="67"/>
      <c r="MDI20" s="67"/>
      <c r="MDJ20" s="67"/>
      <c r="MDK20" s="67"/>
      <c r="MDL20" s="67"/>
      <c r="MDM20" s="67"/>
      <c r="MDN20" s="67"/>
      <c r="MDO20" s="67"/>
      <c r="MDP20" s="67"/>
      <c r="MDQ20" s="67"/>
      <c r="MDR20" s="67"/>
      <c r="MDS20" s="67"/>
      <c r="MDT20" s="67"/>
      <c r="MDU20" s="67"/>
      <c r="MDV20" s="67"/>
      <c r="MDW20" s="67"/>
      <c r="MDX20" s="67"/>
      <c r="MDY20" s="67"/>
      <c r="MDZ20" s="67"/>
      <c r="MEA20" s="67"/>
      <c r="MEB20" s="67"/>
      <c r="MEC20" s="67"/>
      <c r="MED20" s="67"/>
      <c r="MEE20" s="67"/>
      <c r="MEF20" s="67"/>
      <c r="MEG20" s="67"/>
      <c r="MEH20" s="67"/>
      <c r="MEI20" s="67"/>
      <c r="MEJ20" s="67"/>
      <c r="MEK20" s="67"/>
      <c r="MEL20" s="67"/>
      <c r="MEM20" s="67"/>
      <c r="MEN20" s="67"/>
      <c r="MEO20" s="67"/>
      <c r="MEP20" s="67"/>
      <c r="MEQ20" s="67"/>
      <c r="MER20" s="67"/>
      <c r="MES20" s="67"/>
      <c r="MET20" s="67"/>
      <c r="MEU20" s="67"/>
      <c r="MEV20" s="67"/>
      <c r="MEW20" s="67"/>
      <c r="MEX20" s="67"/>
      <c r="MEY20" s="67"/>
      <c r="MEZ20" s="67"/>
      <c r="MFA20" s="67"/>
      <c r="MFB20" s="67"/>
      <c r="MFC20" s="67"/>
      <c r="MFD20" s="67"/>
      <c r="MFE20" s="67"/>
      <c r="MFF20" s="67"/>
      <c r="MFG20" s="67"/>
      <c r="MFH20" s="67"/>
      <c r="MFI20" s="67"/>
      <c r="MFJ20" s="67"/>
      <c r="MFK20" s="67"/>
      <c r="MFL20" s="67"/>
      <c r="MFM20" s="67"/>
      <c r="MFN20" s="67"/>
      <c r="MFO20" s="67"/>
      <c r="MFP20" s="67"/>
      <c r="MFQ20" s="67"/>
      <c r="MFR20" s="67"/>
      <c r="MFS20" s="67"/>
      <c r="MFT20" s="67"/>
      <c r="MFU20" s="67"/>
      <c r="MFV20" s="67"/>
      <c r="MFW20" s="67"/>
      <c r="MFX20" s="67"/>
      <c r="MFY20" s="67"/>
      <c r="MFZ20" s="67"/>
      <c r="MGA20" s="67"/>
      <c r="MGB20" s="67"/>
      <c r="MGC20" s="67"/>
      <c r="MGD20" s="67"/>
      <c r="MGE20" s="67"/>
      <c r="MGF20" s="67"/>
      <c r="MGG20" s="67"/>
      <c r="MGH20" s="67"/>
      <c r="MGI20" s="67"/>
      <c r="MGJ20" s="67"/>
      <c r="MGK20" s="67"/>
      <c r="MGL20" s="67"/>
      <c r="MGM20" s="67"/>
      <c r="MGN20" s="67"/>
      <c r="MGO20" s="67"/>
      <c r="MGP20" s="67"/>
      <c r="MGQ20" s="67"/>
      <c r="MGR20" s="67"/>
      <c r="MGS20" s="67"/>
      <c r="MGT20" s="67"/>
      <c r="MGU20" s="67"/>
      <c r="MGV20" s="67"/>
      <c r="MGW20" s="67"/>
      <c r="MGX20" s="67"/>
      <c r="MGY20" s="67"/>
      <c r="MGZ20" s="67"/>
      <c r="MHA20" s="67"/>
      <c r="MHB20" s="67"/>
      <c r="MHC20" s="67"/>
      <c r="MHD20" s="67"/>
      <c r="MHE20" s="67"/>
      <c r="MHF20" s="67"/>
      <c r="MHG20" s="67"/>
      <c r="MHH20" s="67"/>
      <c r="MHI20" s="67"/>
      <c r="MHJ20" s="67"/>
      <c r="MHK20" s="67"/>
      <c r="MHL20" s="67"/>
      <c r="MHM20" s="67"/>
      <c r="MHN20" s="67"/>
      <c r="MHO20" s="67"/>
      <c r="MHP20" s="67"/>
      <c r="MHQ20" s="67"/>
      <c r="MHR20" s="67"/>
      <c r="MHS20" s="67"/>
      <c r="MHT20" s="67"/>
      <c r="MHU20" s="67"/>
      <c r="MHV20" s="67"/>
      <c r="MHW20" s="67"/>
      <c r="MHX20" s="67"/>
      <c r="MHY20" s="67"/>
      <c r="MHZ20" s="67"/>
      <c r="MIA20" s="67"/>
      <c r="MIB20" s="67"/>
      <c r="MIC20" s="67"/>
      <c r="MID20" s="67"/>
      <c r="MIE20" s="67"/>
      <c r="MIF20" s="67"/>
      <c r="MIG20" s="67"/>
      <c r="MIH20" s="67"/>
      <c r="MII20" s="67"/>
      <c r="MIJ20" s="67"/>
      <c r="MIK20" s="67"/>
      <c r="MIL20" s="67"/>
      <c r="MIM20" s="67"/>
      <c r="MIN20" s="67"/>
      <c r="MIO20" s="67"/>
      <c r="MIP20" s="67"/>
      <c r="MIQ20" s="67"/>
      <c r="MIR20" s="67"/>
      <c r="MIS20" s="67"/>
      <c r="MIT20" s="67"/>
      <c r="MIU20" s="67"/>
      <c r="MIV20" s="67"/>
      <c r="MIW20" s="67"/>
      <c r="MIX20" s="67"/>
      <c r="MIY20" s="67"/>
      <c r="MIZ20" s="67"/>
      <c r="MJA20" s="67"/>
      <c r="MJB20" s="67"/>
      <c r="MJC20" s="67"/>
      <c r="MJD20" s="67"/>
      <c r="MJE20" s="67"/>
      <c r="MJF20" s="67"/>
      <c r="MJG20" s="67"/>
      <c r="MJH20" s="67"/>
      <c r="MJI20" s="67"/>
      <c r="MJJ20" s="67"/>
      <c r="MJK20" s="67"/>
      <c r="MJL20" s="67"/>
      <c r="MJM20" s="67"/>
      <c r="MJN20" s="67"/>
      <c r="MJO20" s="67"/>
      <c r="MJP20" s="67"/>
      <c r="MJQ20" s="67"/>
      <c r="MJR20" s="67"/>
      <c r="MJS20" s="67"/>
      <c r="MJT20" s="67"/>
      <c r="MJU20" s="67"/>
      <c r="MJV20" s="67"/>
      <c r="MJW20" s="67"/>
      <c r="MJX20" s="67"/>
      <c r="MJY20" s="67"/>
      <c r="MJZ20" s="67"/>
      <c r="MKA20" s="67"/>
      <c r="MKB20" s="67"/>
      <c r="MKC20" s="67"/>
      <c r="MKD20" s="67"/>
      <c r="MKE20" s="67"/>
      <c r="MKF20" s="67"/>
      <c r="MKG20" s="67"/>
      <c r="MKH20" s="67"/>
      <c r="MKI20" s="67"/>
      <c r="MKJ20" s="67"/>
      <c r="MKK20" s="67"/>
      <c r="MKL20" s="67"/>
      <c r="MKM20" s="67"/>
      <c r="MKN20" s="67"/>
      <c r="MKO20" s="67"/>
      <c r="MKP20" s="67"/>
      <c r="MKQ20" s="67"/>
      <c r="MKR20" s="67"/>
      <c r="MKS20" s="67"/>
      <c r="MKT20" s="67"/>
      <c r="MKU20" s="67"/>
      <c r="MKV20" s="67"/>
      <c r="MKW20" s="67"/>
      <c r="MKX20" s="67"/>
      <c r="MKY20" s="67"/>
      <c r="MKZ20" s="67"/>
      <c r="MLA20" s="67"/>
      <c r="MLB20" s="67"/>
      <c r="MLC20" s="67"/>
      <c r="MLD20" s="67"/>
      <c r="MLE20" s="67"/>
      <c r="MLF20" s="67"/>
      <c r="MLG20" s="67"/>
      <c r="MLH20" s="67"/>
      <c r="MLI20" s="67"/>
      <c r="MLJ20" s="67"/>
      <c r="MLK20" s="67"/>
      <c r="MLL20" s="67"/>
      <c r="MLM20" s="67"/>
      <c r="MLN20" s="67"/>
      <c r="MLO20" s="67"/>
      <c r="MLP20" s="67"/>
      <c r="MLQ20" s="67"/>
      <c r="MLR20" s="67"/>
      <c r="MLS20" s="67"/>
      <c r="MLT20" s="67"/>
      <c r="MLU20" s="67"/>
      <c r="MLV20" s="67"/>
      <c r="MLW20" s="67"/>
      <c r="MLX20" s="67"/>
      <c r="MLY20" s="67"/>
      <c r="MLZ20" s="67"/>
      <c r="MMA20" s="67"/>
      <c r="MMB20" s="67"/>
      <c r="MMC20" s="67"/>
      <c r="MMD20" s="67"/>
      <c r="MME20" s="67"/>
      <c r="MMF20" s="67"/>
      <c r="MMG20" s="67"/>
      <c r="MMH20" s="67"/>
      <c r="MMI20" s="67"/>
      <c r="MMJ20" s="67"/>
      <c r="MMK20" s="67"/>
      <c r="MML20" s="67"/>
      <c r="MMM20" s="67"/>
      <c r="MMN20" s="67"/>
      <c r="MMO20" s="67"/>
      <c r="MMP20" s="67"/>
      <c r="MMQ20" s="67"/>
      <c r="MMR20" s="67"/>
      <c r="MMS20" s="67"/>
      <c r="MMT20" s="67"/>
      <c r="MMU20" s="67"/>
      <c r="MMV20" s="67"/>
      <c r="MMW20" s="67"/>
      <c r="MMX20" s="67"/>
      <c r="MMY20" s="67"/>
      <c r="MMZ20" s="67"/>
      <c r="MNA20" s="67"/>
      <c r="MNB20" s="67"/>
      <c r="MNC20" s="67"/>
      <c r="MND20" s="67"/>
      <c r="MNE20" s="67"/>
      <c r="MNF20" s="67"/>
      <c r="MNG20" s="67"/>
      <c r="MNH20" s="67"/>
      <c r="MNI20" s="67"/>
      <c r="MNJ20" s="67"/>
      <c r="MNK20" s="67"/>
      <c r="MNL20" s="67"/>
      <c r="MNM20" s="67"/>
      <c r="MNN20" s="67"/>
      <c r="MNO20" s="67"/>
      <c r="MNP20" s="67"/>
      <c r="MNQ20" s="67"/>
      <c r="MNR20" s="67"/>
      <c r="MNS20" s="67"/>
      <c r="MNT20" s="67"/>
      <c r="MNU20" s="67"/>
      <c r="MNV20" s="67"/>
      <c r="MNW20" s="67"/>
      <c r="MNX20" s="67"/>
      <c r="MNY20" s="67"/>
      <c r="MNZ20" s="67"/>
      <c r="MOA20" s="67"/>
      <c r="MOB20" s="67"/>
      <c r="MOC20" s="67"/>
      <c r="MOD20" s="67"/>
      <c r="MOE20" s="67"/>
      <c r="MOF20" s="67"/>
      <c r="MOG20" s="67"/>
      <c r="MOH20" s="67"/>
      <c r="MOI20" s="67"/>
      <c r="MOJ20" s="67"/>
      <c r="MOK20" s="67"/>
      <c r="MOL20" s="67"/>
      <c r="MOM20" s="67"/>
      <c r="MON20" s="67"/>
      <c r="MOO20" s="67"/>
      <c r="MOP20" s="67"/>
      <c r="MOQ20" s="67"/>
      <c r="MOR20" s="67"/>
      <c r="MOS20" s="67"/>
      <c r="MOT20" s="67"/>
      <c r="MOU20" s="67"/>
      <c r="MOV20" s="67"/>
      <c r="MOW20" s="67"/>
      <c r="MOX20" s="67"/>
      <c r="MOY20" s="67"/>
      <c r="MOZ20" s="67"/>
      <c r="MPA20" s="67"/>
      <c r="MPB20" s="67"/>
      <c r="MPC20" s="67"/>
      <c r="MPD20" s="67"/>
      <c r="MPE20" s="67"/>
      <c r="MPF20" s="67"/>
      <c r="MPG20" s="67"/>
      <c r="MPH20" s="67"/>
      <c r="MPI20" s="67"/>
      <c r="MPJ20" s="67"/>
      <c r="MPK20" s="67"/>
      <c r="MPL20" s="67"/>
      <c r="MPM20" s="67"/>
      <c r="MPN20" s="67"/>
      <c r="MPO20" s="67"/>
      <c r="MPP20" s="67"/>
      <c r="MPQ20" s="67"/>
      <c r="MPR20" s="67"/>
      <c r="MPS20" s="67"/>
      <c r="MPT20" s="67"/>
      <c r="MPU20" s="67"/>
      <c r="MPV20" s="67"/>
      <c r="MPW20" s="67"/>
      <c r="MPX20" s="67"/>
      <c r="MPY20" s="67"/>
      <c r="MPZ20" s="67"/>
      <c r="MQA20" s="67"/>
      <c r="MQB20" s="67"/>
      <c r="MQC20" s="67"/>
      <c r="MQD20" s="67"/>
      <c r="MQE20" s="67"/>
      <c r="MQF20" s="67"/>
      <c r="MQG20" s="67"/>
      <c r="MQH20" s="67"/>
      <c r="MQI20" s="67"/>
      <c r="MQJ20" s="67"/>
      <c r="MQK20" s="67"/>
      <c r="MQL20" s="67"/>
      <c r="MQM20" s="67"/>
      <c r="MQN20" s="67"/>
      <c r="MQO20" s="67"/>
      <c r="MQP20" s="67"/>
      <c r="MQQ20" s="67"/>
      <c r="MQR20" s="67"/>
      <c r="MQS20" s="67"/>
      <c r="MQT20" s="67"/>
      <c r="MQU20" s="67"/>
      <c r="MQV20" s="67"/>
      <c r="MQW20" s="67"/>
      <c r="MQX20" s="67"/>
      <c r="MQY20" s="67"/>
      <c r="MQZ20" s="67"/>
      <c r="MRA20" s="67"/>
      <c r="MRB20" s="67"/>
      <c r="MRC20" s="67"/>
      <c r="MRD20" s="67"/>
      <c r="MRE20" s="67"/>
      <c r="MRF20" s="67"/>
      <c r="MRG20" s="67"/>
      <c r="MRH20" s="67"/>
      <c r="MRI20" s="67"/>
      <c r="MRJ20" s="67"/>
      <c r="MRK20" s="67"/>
      <c r="MRL20" s="67"/>
      <c r="MRM20" s="67"/>
      <c r="MRN20" s="67"/>
      <c r="MRO20" s="67"/>
      <c r="MRP20" s="67"/>
      <c r="MRQ20" s="67"/>
      <c r="MRR20" s="67"/>
      <c r="MRS20" s="67"/>
      <c r="MRT20" s="67"/>
      <c r="MRU20" s="67"/>
      <c r="MRV20" s="67"/>
      <c r="MRW20" s="67"/>
      <c r="MRX20" s="67"/>
      <c r="MRY20" s="67"/>
      <c r="MRZ20" s="67"/>
      <c r="MSA20" s="67"/>
      <c r="MSB20" s="67"/>
      <c r="MSC20" s="67"/>
      <c r="MSD20" s="67"/>
      <c r="MSE20" s="67"/>
      <c r="MSF20" s="67"/>
      <c r="MSG20" s="67"/>
      <c r="MSH20" s="67"/>
      <c r="MSI20" s="67"/>
      <c r="MSJ20" s="67"/>
      <c r="MSK20" s="67"/>
      <c r="MSL20" s="67"/>
      <c r="MSM20" s="67"/>
      <c r="MSN20" s="67"/>
      <c r="MSO20" s="67"/>
      <c r="MSP20" s="67"/>
      <c r="MSQ20" s="67"/>
      <c r="MSR20" s="67"/>
      <c r="MSS20" s="67"/>
      <c r="MST20" s="67"/>
      <c r="MSU20" s="67"/>
      <c r="MSV20" s="67"/>
      <c r="MSW20" s="67"/>
      <c r="MSX20" s="67"/>
      <c r="MSY20" s="67"/>
      <c r="MSZ20" s="67"/>
      <c r="MTA20" s="67"/>
      <c r="MTB20" s="67"/>
      <c r="MTC20" s="67"/>
      <c r="MTD20" s="67"/>
      <c r="MTE20" s="67"/>
      <c r="MTF20" s="67"/>
      <c r="MTG20" s="67"/>
      <c r="MTH20" s="67"/>
      <c r="MTI20" s="67"/>
      <c r="MTJ20" s="67"/>
      <c r="MTK20" s="67"/>
      <c r="MTL20" s="67"/>
      <c r="MTM20" s="67"/>
      <c r="MTN20" s="67"/>
      <c r="MTO20" s="67"/>
      <c r="MTP20" s="67"/>
      <c r="MTQ20" s="67"/>
      <c r="MTR20" s="67"/>
      <c r="MTS20" s="67"/>
      <c r="MTT20" s="67"/>
      <c r="MTU20" s="67"/>
      <c r="MTV20" s="67"/>
      <c r="MTW20" s="67"/>
      <c r="MTX20" s="67"/>
      <c r="MTY20" s="67"/>
      <c r="MTZ20" s="67"/>
      <c r="MUA20" s="67"/>
      <c r="MUB20" s="67"/>
      <c r="MUC20" s="67"/>
      <c r="MUD20" s="67"/>
      <c r="MUE20" s="67"/>
      <c r="MUF20" s="67"/>
      <c r="MUG20" s="67"/>
      <c r="MUH20" s="67"/>
      <c r="MUI20" s="67"/>
      <c r="MUJ20" s="67"/>
      <c r="MUK20" s="67"/>
      <c r="MUL20" s="67"/>
      <c r="MUM20" s="67"/>
      <c r="MUN20" s="67"/>
      <c r="MUO20" s="67"/>
      <c r="MUP20" s="67"/>
      <c r="MUQ20" s="67"/>
      <c r="MUR20" s="67"/>
      <c r="MUS20" s="67"/>
      <c r="MUT20" s="67"/>
      <c r="MUU20" s="67"/>
      <c r="MUV20" s="67"/>
      <c r="MUW20" s="67"/>
      <c r="MUX20" s="67"/>
      <c r="MUY20" s="67"/>
      <c r="MUZ20" s="67"/>
      <c r="MVA20" s="67"/>
      <c r="MVB20" s="67"/>
      <c r="MVC20" s="67"/>
      <c r="MVD20" s="67"/>
      <c r="MVE20" s="67"/>
      <c r="MVF20" s="67"/>
      <c r="MVG20" s="67"/>
      <c r="MVH20" s="67"/>
      <c r="MVI20" s="67"/>
      <c r="MVJ20" s="67"/>
      <c r="MVK20" s="67"/>
      <c r="MVL20" s="67"/>
      <c r="MVM20" s="67"/>
      <c r="MVN20" s="67"/>
      <c r="MVO20" s="67"/>
      <c r="MVP20" s="67"/>
      <c r="MVQ20" s="67"/>
      <c r="MVR20" s="67"/>
      <c r="MVS20" s="67"/>
      <c r="MVT20" s="67"/>
      <c r="MVU20" s="67"/>
      <c r="MVV20" s="67"/>
      <c r="MVW20" s="67"/>
      <c r="MVX20" s="67"/>
      <c r="MVY20" s="67"/>
      <c r="MVZ20" s="67"/>
      <c r="MWA20" s="67"/>
      <c r="MWB20" s="67"/>
      <c r="MWC20" s="67"/>
      <c r="MWD20" s="67"/>
      <c r="MWE20" s="67"/>
      <c r="MWF20" s="67"/>
      <c r="MWG20" s="67"/>
      <c r="MWH20" s="67"/>
      <c r="MWI20" s="67"/>
      <c r="MWJ20" s="67"/>
      <c r="MWK20" s="67"/>
      <c r="MWL20" s="67"/>
      <c r="MWM20" s="67"/>
      <c r="MWN20" s="67"/>
      <c r="MWO20" s="67"/>
      <c r="MWP20" s="67"/>
      <c r="MWQ20" s="67"/>
      <c r="MWR20" s="67"/>
      <c r="MWS20" s="67"/>
      <c r="MWT20" s="67"/>
      <c r="MWU20" s="67"/>
      <c r="MWV20" s="67"/>
      <c r="MWW20" s="67"/>
      <c r="MWX20" s="67"/>
      <c r="MWY20" s="67"/>
      <c r="MWZ20" s="67"/>
      <c r="MXA20" s="67"/>
      <c r="MXB20" s="67"/>
      <c r="MXC20" s="67"/>
      <c r="MXD20" s="67"/>
      <c r="MXE20" s="67"/>
      <c r="MXF20" s="67"/>
      <c r="MXG20" s="67"/>
      <c r="MXH20" s="67"/>
      <c r="MXI20" s="67"/>
      <c r="MXJ20" s="67"/>
      <c r="MXK20" s="67"/>
      <c r="MXL20" s="67"/>
      <c r="MXM20" s="67"/>
      <c r="MXN20" s="67"/>
      <c r="MXO20" s="67"/>
      <c r="MXP20" s="67"/>
      <c r="MXQ20" s="67"/>
      <c r="MXR20" s="67"/>
      <c r="MXS20" s="67"/>
      <c r="MXT20" s="67"/>
      <c r="MXU20" s="67"/>
      <c r="MXV20" s="67"/>
      <c r="MXW20" s="67"/>
      <c r="MXX20" s="67"/>
      <c r="MXY20" s="67"/>
      <c r="MXZ20" s="67"/>
      <c r="MYA20" s="67"/>
      <c r="MYB20" s="67"/>
      <c r="MYC20" s="67"/>
      <c r="MYD20" s="67"/>
      <c r="MYE20" s="67"/>
      <c r="MYF20" s="67"/>
      <c r="MYG20" s="67"/>
      <c r="MYH20" s="67"/>
      <c r="MYI20" s="67"/>
      <c r="MYJ20" s="67"/>
      <c r="MYK20" s="67"/>
      <c r="MYL20" s="67"/>
      <c r="MYM20" s="67"/>
      <c r="MYN20" s="67"/>
      <c r="MYO20" s="67"/>
      <c r="MYP20" s="67"/>
      <c r="MYQ20" s="67"/>
      <c r="MYR20" s="67"/>
      <c r="MYS20" s="67"/>
      <c r="MYT20" s="67"/>
      <c r="MYU20" s="67"/>
      <c r="MYV20" s="67"/>
      <c r="MYW20" s="67"/>
      <c r="MYX20" s="67"/>
      <c r="MYY20" s="67"/>
      <c r="MYZ20" s="67"/>
      <c r="MZA20" s="67"/>
      <c r="MZB20" s="67"/>
      <c r="MZC20" s="67"/>
      <c r="MZD20" s="67"/>
      <c r="MZE20" s="67"/>
      <c r="MZF20" s="67"/>
      <c r="MZG20" s="67"/>
      <c r="MZH20" s="67"/>
      <c r="MZI20" s="67"/>
      <c r="MZJ20" s="67"/>
      <c r="MZK20" s="67"/>
      <c r="MZL20" s="67"/>
      <c r="MZM20" s="67"/>
      <c r="MZN20" s="67"/>
      <c r="MZO20" s="67"/>
      <c r="MZP20" s="67"/>
      <c r="MZQ20" s="67"/>
      <c r="MZR20" s="67"/>
      <c r="MZS20" s="67"/>
      <c r="MZT20" s="67"/>
      <c r="MZU20" s="67"/>
      <c r="MZV20" s="67"/>
      <c r="MZW20" s="67"/>
      <c r="MZX20" s="67"/>
      <c r="MZY20" s="67"/>
      <c r="MZZ20" s="67"/>
      <c r="NAA20" s="67"/>
      <c r="NAB20" s="67"/>
      <c r="NAC20" s="67"/>
      <c r="NAD20" s="67"/>
      <c r="NAE20" s="67"/>
      <c r="NAF20" s="67"/>
      <c r="NAG20" s="67"/>
      <c r="NAH20" s="67"/>
      <c r="NAI20" s="67"/>
      <c r="NAJ20" s="67"/>
      <c r="NAK20" s="67"/>
      <c r="NAL20" s="67"/>
      <c r="NAM20" s="67"/>
      <c r="NAN20" s="67"/>
      <c r="NAO20" s="67"/>
      <c r="NAP20" s="67"/>
      <c r="NAQ20" s="67"/>
      <c r="NAR20" s="67"/>
      <c r="NAS20" s="67"/>
      <c r="NAT20" s="67"/>
      <c r="NAU20" s="67"/>
      <c r="NAV20" s="67"/>
      <c r="NAW20" s="67"/>
      <c r="NAX20" s="67"/>
      <c r="NAY20" s="67"/>
      <c r="NAZ20" s="67"/>
      <c r="NBA20" s="67"/>
      <c r="NBB20" s="67"/>
      <c r="NBC20" s="67"/>
      <c r="NBD20" s="67"/>
      <c r="NBE20" s="67"/>
      <c r="NBF20" s="67"/>
      <c r="NBG20" s="67"/>
      <c r="NBH20" s="67"/>
      <c r="NBI20" s="67"/>
      <c r="NBJ20" s="67"/>
      <c r="NBK20" s="67"/>
      <c r="NBL20" s="67"/>
      <c r="NBM20" s="67"/>
      <c r="NBN20" s="67"/>
      <c r="NBO20" s="67"/>
      <c r="NBP20" s="67"/>
      <c r="NBQ20" s="67"/>
      <c r="NBR20" s="67"/>
      <c r="NBS20" s="67"/>
      <c r="NBT20" s="67"/>
      <c r="NBU20" s="67"/>
      <c r="NBV20" s="67"/>
      <c r="NBW20" s="67"/>
      <c r="NBX20" s="67"/>
      <c r="NBY20" s="67"/>
      <c r="NBZ20" s="67"/>
      <c r="NCA20" s="67"/>
      <c r="NCB20" s="67"/>
      <c r="NCC20" s="67"/>
      <c r="NCD20" s="67"/>
      <c r="NCE20" s="67"/>
      <c r="NCF20" s="67"/>
      <c r="NCG20" s="67"/>
      <c r="NCH20" s="67"/>
      <c r="NCI20" s="67"/>
      <c r="NCJ20" s="67"/>
      <c r="NCK20" s="67"/>
      <c r="NCL20" s="67"/>
      <c r="NCM20" s="67"/>
      <c r="NCN20" s="67"/>
      <c r="NCO20" s="67"/>
      <c r="NCP20" s="67"/>
      <c r="NCQ20" s="67"/>
      <c r="NCR20" s="67"/>
      <c r="NCS20" s="67"/>
      <c r="NCT20" s="67"/>
      <c r="NCU20" s="67"/>
      <c r="NCV20" s="67"/>
      <c r="NCW20" s="67"/>
      <c r="NCX20" s="67"/>
      <c r="NCY20" s="67"/>
      <c r="NCZ20" s="67"/>
      <c r="NDA20" s="67"/>
      <c r="NDB20" s="67"/>
      <c r="NDC20" s="67"/>
      <c r="NDD20" s="67"/>
      <c r="NDE20" s="67"/>
      <c r="NDF20" s="67"/>
      <c r="NDG20" s="67"/>
      <c r="NDH20" s="67"/>
      <c r="NDI20" s="67"/>
      <c r="NDJ20" s="67"/>
      <c r="NDK20" s="67"/>
      <c r="NDL20" s="67"/>
      <c r="NDM20" s="67"/>
      <c r="NDN20" s="67"/>
      <c r="NDO20" s="67"/>
      <c r="NDP20" s="67"/>
      <c r="NDQ20" s="67"/>
      <c r="NDR20" s="67"/>
      <c r="NDS20" s="67"/>
      <c r="NDT20" s="67"/>
      <c r="NDU20" s="67"/>
      <c r="NDV20" s="67"/>
      <c r="NDW20" s="67"/>
      <c r="NDX20" s="67"/>
      <c r="NDY20" s="67"/>
      <c r="NDZ20" s="67"/>
      <c r="NEA20" s="67"/>
      <c r="NEB20" s="67"/>
      <c r="NEC20" s="67"/>
      <c r="NED20" s="67"/>
      <c r="NEE20" s="67"/>
      <c r="NEF20" s="67"/>
      <c r="NEG20" s="67"/>
      <c r="NEH20" s="67"/>
      <c r="NEI20" s="67"/>
      <c r="NEJ20" s="67"/>
      <c r="NEK20" s="67"/>
      <c r="NEL20" s="67"/>
      <c r="NEM20" s="67"/>
      <c r="NEN20" s="67"/>
      <c r="NEO20" s="67"/>
      <c r="NEP20" s="67"/>
      <c r="NEQ20" s="67"/>
      <c r="NER20" s="67"/>
      <c r="NES20" s="67"/>
      <c r="NET20" s="67"/>
      <c r="NEU20" s="67"/>
      <c r="NEV20" s="67"/>
      <c r="NEW20" s="67"/>
      <c r="NEX20" s="67"/>
      <c r="NEY20" s="67"/>
      <c r="NEZ20" s="67"/>
      <c r="NFA20" s="67"/>
      <c r="NFB20" s="67"/>
      <c r="NFC20" s="67"/>
      <c r="NFD20" s="67"/>
      <c r="NFE20" s="67"/>
      <c r="NFF20" s="67"/>
      <c r="NFG20" s="67"/>
      <c r="NFH20" s="67"/>
      <c r="NFI20" s="67"/>
      <c r="NFJ20" s="67"/>
      <c r="NFK20" s="67"/>
      <c r="NFL20" s="67"/>
      <c r="NFM20" s="67"/>
      <c r="NFN20" s="67"/>
      <c r="NFO20" s="67"/>
      <c r="NFP20" s="67"/>
      <c r="NFQ20" s="67"/>
      <c r="NFR20" s="67"/>
      <c r="NFS20" s="67"/>
      <c r="NFT20" s="67"/>
      <c r="NFU20" s="67"/>
      <c r="NFV20" s="67"/>
      <c r="NFW20" s="67"/>
      <c r="NFX20" s="67"/>
      <c r="NFY20" s="67"/>
      <c r="NFZ20" s="67"/>
      <c r="NGA20" s="67"/>
      <c r="NGB20" s="67"/>
      <c r="NGC20" s="67"/>
      <c r="NGD20" s="67"/>
      <c r="NGE20" s="67"/>
      <c r="NGF20" s="67"/>
      <c r="NGG20" s="67"/>
      <c r="NGH20" s="67"/>
      <c r="NGI20" s="67"/>
      <c r="NGJ20" s="67"/>
      <c r="NGK20" s="67"/>
      <c r="NGL20" s="67"/>
      <c r="NGM20" s="67"/>
      <c r="NGN20" s="67"/>
      <c r="NGO20" s="67"/>
      <c r="NGP20" s="67"/>
      <c r="NGQ20" s="67"/>
      <c r="NGR20" s="67"/>
      <c r="NGS20" s="67"/>
      <c r="NGT20" s="67"/>
      <c r="NGU20" s="67"/>
      <c r="NGV20" s="67"/>
      <c r="NGW20" s="67"/>
      <c r="NGX20" s="67"/>
      <c r="NGY20" s="67"/>
      <c r="NGZ20" s="67"/>
      <c r="NHA20" s="67"/>
      <c r="NHB20" s="67"/>
      <c r="NHC20" s="67"/>
      <c r="NHD20" s="67"/>
      <c r="NHE20" s="67"/>
      <c r="NHF20" s="67"/>
      <c r="NHG20" s="67"/>
      <c r="NHH20" s="67"/>
      <c r="NHI20" s="67"/>
      <c r="NHJ20" s="67"/>
      <c r="NHK20" s="67"/>
      <c r="NHL20" s="67"/>
      <c r="NHM20" s="67"/>
      <c r="NHN20" s="67"/>
      <c r="NHO20" s="67"/>
      <c r="NHP20" s="67"/>
      <c r="NHQ20" s="67"/>
      <c r="NHR20" s="67"/>
      <c r="NHS20" s="67"/>
      <c r="NHT20" s="67"/>
      <c r="NHU20" s="67"/>
      <c r="NHV20" s="67"/>
      <c r="NHW20" s="67"/>
      <c r="NHX20" s="67"/>
      <c r="NHY20" s="67"/>
      <c r="NHZ20" s="67"/>
      <c r="NIA20" s="67"/>
      <c r="NIB20" s="67"/>
      <c r="NIC20" s="67"/>
      <c r="NID20" s="67"/>
      <c r="NIE20" s="67"/>
      <c r="NIF20" s="67"/>
      <c r="NIG20" s="67"/>
      <c r="NIH20" s="67"/>
      <c r="NII20" s="67"/>
      <c r="NIJ20" s="67"/>
      <c r="NIK20" s="67"/>
      <c r="NIL20" s="67"/>
      <c r="NIM20" s="67"/>
      <c r="NIN20" s="67"/>
      <c r="NIO20" s="67"/>
      <c r="NIP20" s="67"/>
      <c r="NIQ20" s="67"/>
      <c r="NIR20" s="67"/>
      <c r="NIS20" s="67"/>
      <c r="NIT20" s="67"/>
      <c r="NIU20" s="67"/>
      <c r="NIV20" s="67"/>
      <c r="NIW20" s="67"/>
      <c r="NIX20" s="67"/>
      <c r="NIY20" s="67"/>
      <c r="NIZ20" s="67"/>
      <c r="NJA20" s="67"/>
      <c r="NJB20" s="67"/>
      <c r="NJC20" s="67"/>
      <c r="NJD20" s="67"/>
      <c r="NJE20" s="67"/>
      <c r="NJF20" s="67"/>
      <c r="NJG20" s="67"/>
      <c r="NJH20" s="67"/>
      <c r="NJI20" s="67"/>
      <c r="NJJ20" s="67"/>
      <c r="NJK20" s="67"/>
      <c r="NJL20" s="67"/>
      <c r="NJM20" s="67"/>
      <c r="NJN20" s="67"/>
      <c r="NJO20" s="67"/>
      <c r="NJP20" s="67"/>
      <c r="NJQ20" s="67"/>
      <c r="NJR20" s="67"/>
      <c r="NJS20" s="67"/>
      <c r="NJT20" s="67"/>
      <c r="NJU20" s="67"/>
      <c r="NJV20" s="67"/>
      <c r="NJW20" s="67"/>
      <c r="NJX20" s="67"/>
      <c r="NJY20" s="67"/>
      <c r="NJZ20" s="67"/>
      <c r="NKA20" s="67"/>
      <c r="NKB20" s="67"/>
      <c r="NKC20" s="67"/>
      <c r="NKD20" s="67"/>
      <c r="NKE20" s="67"/>
      <c r="NKF20" s="67"/>
      <c r="NKG20" s="67"/>
      <c r="NKH20" s="67"/>
      <c r="NKI20" s="67"/>
      <c r="NKJ20" s="67"/>
      <c r="NKK20" s="67"/>
      <c r="NKL20" s="67"/>
      <c r="NKM20" s="67"/>
      <c r="NKN20" s="67"/>
      <c r="NKO20" s="67"/>
      <c r="NKP20" s="67"/>
      <c r="NKQ20" s="67"/>
      <c r="NKR20" s="67"/>
      <c r="NKS20" s="67"/>
      <c r="NKT20" s="67"/>
      <c r="NKU20" s="67"/>
      <c r="NKV20" s="67"/>
      <c r="NKW20" s="67"/>
      <c r="NKX20" s="67"/>
      <c r="NKY20" s="67"/>
      <c r="NKZ20" s="67"/>
      <c r="NLA20" s="67"/>
      <c r="NLB20" s="67"/>
      <c r="NLC20" s="67"/>
      <c r="NLD20" s="67"/>
      <c r="NLE20" s="67"/>
      <c r="NLF20" s="67"/>
      <c r="NLG20" s="67"/>
      <c r="NLH20" s="67"/>
      <c r="NLI20" s="67"/>
      <c r="NLJ20" s="67"/>
      <c r="NLK20" s="67"/>
      <c r="NLL20" s="67"/>
      <c r="NLM20" s="67"/>
      <c r="NLN20" s="67"/>
      <c r="NLO20" s="67"/>
      <c r="NLP20" s="67"/>
      <c r="NLQ20" s="67"/>
      <c r="NLR20" s="67"/>
      <c r="NLS20" s="67"/>
      <c r="NLT20" s="67"/>
      <c r="NLU20" s="67"/>
      <c r="NLV20" s="67"/>
      <c r="NLW20" s="67"/>
      <c r="NLX20" s="67"/>
      <c r="NLY20" s="67"/>
      <c r="NLZ20" s="67"/>
      <c r="NMA20" s="67"/>
      <c r="NMB20" s="67"/>
      <c r="NMC20" s="67"/>
      <c r="NMD20" s="67"/>
      <c r="NME20" s="67"/>
      <c r="NMF20" s="67"/>
      <c r="NMG20" s="67"/>
      <c r="NMH20" s="67"/>
      <c r="NMI20" s="67"/>
      <c r="NMJ20" s="67"/>
      <c r="NMK20" s="67"/>
      <c r="NML20" s="67"/>
      <c r="NMM20" s="67"/>
      <c r="NMN20" s="67"/>
      <c r="NMO20" s="67"/>
      <c r="NMP20" s="67"/>
      <c r="NMQ20" s="67"/>
      <c r="NMR20" s="67"/>
      <c r="NMS20" s="67"/>
      <c r="NMT20" s="67"/>
      <c r="NMU20" s="67"/>
      <c r="NMV20" s="67"/>
      <c r="NMW20" s="67"/>
      <c r="NMX20" s="67"/>
      <c r="NMY20" s="67"/>
      <c r="NMZ20" s="67"/>
      <c r="NNA20" s="67"/>
      <c r="NNB20" s="67"/>
      <c r="NNC20" s="67"/>
      <c r="NND20" s="67"/>
      <c r="NNE20" s="67"/>
      <c r="NNF20" s="67"/>
      <c r="NNG20" s="67"/>
      <c r="NNH20" s="67"/>
      <c r="NNI20" s="67"/>
      <c r="NNJ20" s="67"/>
      <c r="NNK20" s="67"/>
      <c r="NNL20" s="67"/>
      <c r="NNM20" s="67"/>
      <c r="NNN20" s="67"/>
      <c r="NNO20" s="67"/>
      <c r="NNP20" s="67"/>
      <c r="NNQ20" s="67"/>
      <c r="NNR20" s="67"/>
      <c r="NNS20" s="67"/>
      <c r="NNT20" s="67"/>
      <c r="NNU20" s="67"/>
      <c r="NNV20" s="67"/>
      <c r="NNW20" s="67"/>
      <c r="NNX20" s="67"/>
      <c r="NNY20" s="67"/>
      <c r="NNZ20" s="67"/>
      <c r="NOA20" s="67"/>
      <c r="NOB20" s="67"/>
      <c r="NOC20" s="67"/>
      <c r="NOD20" s="67"/>
      <c r="NOE20" s="67"/>
      <c r="NOF20" s="67"/>
      <c r="NOG20" s="67"/>
      <c r="NOH20" s="67"/>
      <c r="NOI20" s="67"/>
      <c r="NOJ20" s="67"/>
      <c r="NOK20" s="67"/>
      <c r="NOL20" s="67"/>
      <c r="NOM20" s="67"/>
      <c r="NON20" s="67"/>
      <c r="NOO20" s="67"/>
      <c r="NOP20" s="67"/>
      <c r="NOQ20" s="67"/>
      <c r="NOR20" s="67"/>
      <c r="NOS20" s="67"/>
      <c r="NOT20" s="67"/>
      <c r="NOU20" s="67"/>
      <c r="NOV20" s="67"/>
      <c r="NOW20" s="67"/>
      <c r="NOX20" s="67"/>
      <c r="NOY20" s="67"/>
      <c r="NOZ20" s="67"/>
      <c r="NPA20" s="67"/>
      <c r="NPB20" s="67"/>
      <c r="NPC20" s="67"/>
      <c r="NPD20" s="67"/>
      <c r="NPE20" s="67"/>
      <c r="NPF20" s="67"/>
      <c r="NPG20" s="67"/>
      <c r="NPH20" s="67"/>
      <c r="NPI20" s="67"/>
      <c r="NPJ20" s="67"/>
      <c r="NPK20" s="67"/>
      <c r="NPL20" s="67"/>
      <c r="NPM20" s="67"/>
      <c r="NPN20" s="67"/>
      <c r="NPO20" s="67"/>
      <c r="NPP20" s="67"/>
      <c r="NPQ20" s="67"/>
      <c r="NPR20" s="67"/>
      <c r="NPS20" s="67"/>
      <c r="NPT20" s="67"/>
      <c r="NPU20" s="67"/>
      <c r="NPV20" s="67"/>
      <c r="NPW20" s="67"/>
      <c r="NPX20" s="67"/>
      <c r="NPY20" s="67"/>
      <c r="NPZ20" s="67"/>
      <c r="NQA20" s="67"/>
      <c r="NQB20" s="67"/>
      <c r="NQC20" s="67"/>
      <c r="NQD20" s="67"/>
      <c r="NQE20" s="67"/>
      <c r="NQF20" s="67"/>
      <c r="NQG20" s="67"/>
      <c r="NQH20" s="67"/>
      <c r="NQI20" s="67"/>
      <c r="NQJ20" s="67"/>
      <c r="NQK20" s="67"/>
      <c r="NQL20" s="67"/>
      <c r="NQM20" s="67"/>
      <c r="NQN20" s="67"/>
      <c r="NQO20" s="67"/>
      <c r="NQP20" s="67"/>
      <c r="NQQ20" s="67"/>
      <c r="NQR20" s="67"/>
      <c r="NQS20" s="67"/>
      <c r="NQT20" s="67"/>
      <c r="NQU20" s="67"/>
      <c r="NQV20" s="67"/>
      <c r="NQW20" s="67"/>
      <c r="NQX20" s="67"/>
      <c r="NQY20" s="67"/>
      <c r="NQZ20" s="67"/>
      <c r="NRA20" s="67"/>
      <c r="NRB20" s="67"/>
      <c r="NRC20" s="67"/>
      <c r="NRD20" s="67"/>
      <c r="NRE20" s="67"/>
      <c r="NRF20" s="67"/>
      <c r="NRG20" s="67"/>
      <c r="NRH20" s="67"/>
      <c r="NRI20" s="67"/>
      <c r="NRJ20" s="67"/>
      <c r="NRK20" s="67"/>
      <c r="NRL20" s="67"/>
      <c r="NRM20" s="67"/>
      <c r="NRN20" s="67"/>
      <c r="NRO20" s="67"/>
      <c r="NRP20" s="67"/>
      <c r="NRQ20" s="67"/>
      <c r="NRR20" s="67"/>
      <c r="NRS20" s="67"/>
      <c r="NRT20" s="67"/>
      <c r="NRU20" s="67"/>
      <c r="NRV20" s="67"/>
      <c r="NRW20" s="67"/>
      <c r="NRX20" s="67"/>
      <c r="NRY20" s="67"/>
      <c r="NRZ20" s="67"/>
      <c r="NSA20" s="67"/>
      <c r="NSB20" s="67"/>
      <c r="NSC20" s="67"/>
      <c r="NSD20" s="67"/>
      <c r="NSE20" s="67"/>
      <c r="NSF20" s="67"/>
      <c r="NSG20" s="67"/>
      <c r="NSH20" s="67"/>
      <c r="NSI20" s="67"/>
      <c r="NSJ20" s="67"/>
      <c r="NSK20" s="67"/>
      <c r="NSL20" s="67"/>
      <c r="NSM20" s="67"/>
      <c r="NSN20" s="67"/>
      <c r="NSO20" s="67"/>
      <c r="NSP20" s="67"/>
      <c r="NSQ20" s="67"/>
      <c r="NSR20" s="67"/>
      <c r="NSS20" s="67"/>
      <c r="NST20" s="67"/>
      <c r="NSU20" s="67"/>
      <c r="NSV20" s="67"/>
      <c r="NSW20" s="67"/>
      <c r="NSX20" s="67"/>
      <c r="NSY20" s="67"/>
      <c r="NSZ20" s="67"/>
      <c r="NTA20" s="67"/>
      <c r="NTB20" s="67"/>
      <c r="NTC20" s="67"/>
      <c r="NTD20" s="67"/>
      <c r="NTE20" s="67"/>
      <c r="NTF20" s="67"/>
      <c r="NTG20" s="67"/>
      <c r="NTH20" s="67"/>
      <c r="NTI20" s="67"/>
      <c r="NTJ20" s="67"/>
      <c r="NTK20" s="67"/>
      <c r="NTL20" s="67"/>
      <c r="NTM20" s="67"/>
      <c r="NTN20" s="67"/>
      <c r="NTO20" s="67"/>
      <c r="NTP20" s="67"/>
      <c r="NTQ20" s="67"/>
      <c r="NTR20" s="67"/>
      <c r="NTS20" s="67"/>
      <c r="NTT20" s="67"/>
      <c r="NTU20" s="67"/>
      <c r="NTV20" s="67"/>
      <c r="NTW20" s="67"/>
      <c r="NTX20" s="67"/>
      <c r="NTY20" s="67"/>
      <c r="NTZ20" s="67"/>
      <c r="NUA20" s="67"/>
      <c r="NUB20" s="67"/>
      <c r="NUC20" s="67"/>
      <c r="NUD20" s="67"/>
      <c r="NUE20" s="67"/>
      <c r="NUF20" s="67"/>
      <c r="NUG20" s="67"/>
      <c r="NUH20" s="67"/>
      <c r="NUI20" s="67"/>
      <c r="NUJ20" s="67"/>
      <c r="NUK20" s="67"/>
      <c r="NUL20" s="67"/>
      <c r="NUM20" s="67"/>
      <c r="NUN20" s="67"/>
      <c r="NUO20" s="67"/>
      <c r="NUP20" s="67"/>
      <c r="NUQ20" s="67"/>
      <c r="NUR20" s="67"/>
      <c r="NUS20" s="67"/>
      <c r="NUT20" s="67"/>
      <c r="NUU20" s="67"/>
      <c r="NUV20" s="67"/>
      <c r="NUW20" s="67"/>
      <c r="NUX20" s="67"/>
      <c r="NUY20" s="67"/>
      <c r="NUZ20" s="67"/>
      <c r="NVA20" s="67"/>
      <c r="NVB20" s="67"/>
      <c r="NVC20" s="67"/>
      <c r="NVD20" s="67"/>
      <c r="NVE20" s="67"/>
      <c r="NVF20" s="67"/>
      <c r="NVG20" s="67"/>
      <c r="NVH20" s="67"/>
      <c r="NVI20" s="67"/>
      <c r="NVJ20" s="67"/>
      <c r="NVK20" s="67"/>
      <c r="NVL20" s="67"/>
      <c r="NVM20" s="67"/>
      <c r="NVN20" s="67"/>
      <c r="NVO20" s="67"/>
      <c r="NVP20" s="67"/>
      <c r="NVQ20" s="67"/>
      <c r="NVR20" s="67"/>
      <c r="NVS20" s="67"/>
      <c r="NVT20" s="67"/>
      <c r="NVU20" s="67"/>
      <c r="NVV20" s="67"/>
      <c r="NVW20" s="67"/>
      <c r="NVX20" s="67"/>
      <c r="NVY20" s="67"/>
      <c r="NVZ20" s="67"/>
      <c r="NWA20" s="67"/>
      <c r="NWB20" s="67"/>
      <c r="NWC20" s="67"/>
      <c r="NWD20" s="67"/>
      <c r="NWE20" s="67"/>
      <c r="NWF20" s="67"/>
      <c r="NWG20" s="67"/>
      <c r="NWH20" s="67"/>
      <c r="NWI20" s="67"/>
      <c r="NWJ20" s="67"/>
      <c r="NWK20" s="67"/>
      <c r="NWL20" s="67"/>
      <c r="NWM20" s="67"/>
      <c r="NWN20" s="67"/>
      <c r="NWO20" s="67"/>
      <c r="NWP20" s="67"/>
      <c r="NWQ20" s="67"/>
      <c r="NWR20" s="67"/>
      <c r="NWS20" s="67"/>
      <c r="NWT20" s="67"/>
      <c r="NWU20" s="67"/>
      <c r="NWV20" s="67"/>
      <c r="NWW20" s="67"/>
      <c r="NWX20" s="67"/>
      <c r="NWY20" s="67"/>
      <c r="NWZ20" s="67"/>
      <c r="NXA20" s="67"/>
      <c r="NXB20" s="67"/>
      <c r="NXC20" s="67"/>
      <c r="NXD20" s="67"/>
      <c r="NXE20" s="67"/>
      <c r="NXF20" s="67"/>
      <c r="NXG20" s="67"/>
      <c r="NXH20" s="67"/>
      <c r="NXI20" s="67"/>
      <c r="NXJ20" s="67"/>
      <c r="NXK20" s="67"/>
      <c r="NXL20" s="67"/>
      <c r="NXM20" s="67"/>
      <c r="NXN20" s="67"/>
      <c r="NXO20" s="67"/>
      <c r="NXP20" s="67"/>
      <c r="NXQ20" s="67"/>
      <c r="NXR20" s="67"/>
      <c r="NXS20" s="67"/>
      <c r="NXT20" s="67"/>
      <c r="NXU20" s="67"/>
      <c r="NXV20" s="67"/>
      <c r="NXW20" s="67"/>
      <c r="NXX20" s="67"/>
      <c r="NXY20" s="67"/>
      <c r="NXZ20" s="67"/>
      <c r="NYA20" s="67"/>
      <c r="NYB20" s="67"/>
      <c r="NYC20" s="67"/>
      <c r="NYD20" s="67"/>
      <c r="NYE20" s="67"/>
      <c r="NYF20" s="67"/>
      <c r="NYG20" s="67"/>
      <c r="NYH20" s="67"/>
      <c r="NYI20" s="67"/>
      <c r="NYJ20" s="67"/>
      <c r="NYK20" s="67"/>
      <c r="NYL20" s="67"/>
      <c r="NYM20" s="67"/>
      <c r="NYN20" s="67"/>
      <c r="NYO20" s="67"/>
      <c r="NYP20" s="67"/>
      <c r="NYQ20" s="67"/>
      <c r="NYR20" s="67"/>
      <c r="NYS20" s="67"/>
      <c r="NYT20" s="67"/>
      <c r="NYU20" s="67"/>
      <c r="NYV20" s="67"/>
      <c r="NYW20" s="67"/>
      <c r="NYX20" s="67"/>
      <c r="NYY20" s="67"/>
      <c r="NYZ20" s="67"/>
      <c r="NZA20" s="67"/>
      <c r="NZB20" s="67"/>
      <c r="NZC20" s="67"/>
      <c r="NZD20" s="67"/>
      <c r="NZE20" s="67"/>
      <c r="NZF20" s="67"/>
      <c r="NZG20" s="67"/>
      <c r="NZH20" s="67"/>
      <c r="NZI20" s="67"/>
      <c r="NZJ20" s="67"/>
      <c r="NZK20" s="67"/>
      <c r="NZL20" s="67"/>
      <c r="NZM20" s="67"/>
      <c r="NZN20" s="67"/>
      <c r="NZO20" s="67"/>
      <c r="NZP20" s="67"/>
      <c r="NZQ20" s="67"/>
      <c r="NZR20" s="67"/>
      <c r="NZS20" s="67"/>
      <c r="NZT20" s="67"/>
      <c r="NZU20" s="67"/>
      <c r="NZV20" s="67"/>
      <c r="NZW20" s="67"/>
      <c r="NZX20" s="67"/>
      <c r="NZY20" s="67"/>
      <c r="NZZ20" s="67"/>
      <c r="OAA20" s="67"/>
      <c r="OAB20" s="67"/>
      <c r="OAC20" s="67"/>
      <c r="OAD20" s="67"/>
      <c r="OAE20" s="67"/>
      <c r="OAF20" s="67"/>
      <c r="OAG20" s="67"/>
      <c r="OAH20" s="67"/>
      <c r="OAI20" s="67"/>
      <c r="OAJ20" s="67"/>
      <c r="OAK20" s="67"/>
      <c r="OAL20" s="67"/>
      <c r="OAM20" s="67"/>
      <c r="OAN20" s="67"/>
      <c r="OAO20" s="67"/>
      <c r="OAP20" s="67"/>
      <c r="OAQ20" s="67"/>
      <c r="OAR20" s="67"/>
      <c r="OAS20" s="67"/>
      <c r="OAT20" s="67"/>
      <c r="OAU20" s="67"/>
      <c r="OAV20" s="67"/>
      <c r="OAW20" s="67"/>
      <c r="OAX20" s="67"/>
      <c r="OAY20" s="67"/>
      <c r="OAZ20" s="67"/>
      <c r="OBA20" s="67"/>
      <c r="OBB20" s="67"/>
      <c r="OBC20" s="67"/>
      <c r="OBD20" s="67"/>
      <c r="OBE20" s="67"/>
      <c r="OBF20" s="67"/>
      <c r="OBG20" s="67"/>
      <c r="OBH20" s="67"/>
      <c r="OBI20" s="67"/>
      <c r="OBJ20" s="67"/>
      <c r="OBK20" s="67"/>
      <c r="OBL20" s="67"/>
      <c r="OBM20" s="67"/>
      <c r="OBN20" s="67"/>
      <c r="OBO20" s="67"/>
      <c r="OBP20" s="67"/>
      <c r="OBQ20" s="67"/>
      <c r="OBR20" s="67"/>
      <c r="OBS20" s="67"/>
      <c r="OBT20" s="67"/>
      <c r="OBU20" s="67"/>
      <c r="OBV20" s="67"/>
      <c r="OBW20" s="67"/>
      <c r="OBX20" s="67"/>
      <c r="OBY20" s="67"/>
      <c r="OBZ20" s="67"/>
      <c r="OCA20" s="67"/>
      <c r="OCB20" s="67"/>
      <c r="OCC20" s="67"/>
      <c r="OCD20" s="67"/>
      <c r="OCE20" s="67"/>
      <c r="OCF20" s="67"/>
      <c r="OCG20" s="67"/>
      <c r="OCH20" s="67"/>
      <c r="OCI20" s="67"/>
      <c r="OCJ20" s="67"/>
      <c r="OCK20" s="67"/>
      <c r="OCL20" s="67"/>
      <c r="OCM20" s="67"/>
      <c r="OCN20" s="67"/>
      <c r="OCO20" s="67"/>
      <c r="OCP20" s="67"/>
      <c r="OCQ20" s="67"/>
      <c r="OCR20" s="67"/>
      <c r="OCS20" s="67"/>
      <c r="OCT20" s="67"/>
      <c r="OCU20" s="67"/>
      <c r="OCV20" s="67"/>
      <c r="OCW20" s="67"/>
      <c r="OCX20" s="67"/>
      <c r="OCY20" s="67"/>
      <c r="OCZ20" s="67"/>
      <c r="ODA20" s="67"/>
      <c r="ODB20" s="67"/>
      <c r="ODC20" s="67"/>
      <c r="ODD20" s="67"/>
      <c r="ODE20" s="67"/>
      <c r="ODF20" s="67"/>
      <c r="ODG20" s="67"/>
      <c r="ODH20" s="67"/>
      <c r="ODI20" s="67"/>
      <c r="ODJ20" s="67"/>
      <c r="ODK20" s="67"/>
      <c r="ODL20" s="67"/>
      <c r="ODM20" s="67"/>
      <c r="ODN20" s="67"/>
      <c r="ODO20" s="67"/>
      <c r="ODP20" s="67"/>
      <c r="ODQ20" s="67"/>
      <c r="ODR20" s="67"/>
      <c r="ODS20" s="67"/>
      <c r="ODT20" s="67"/>
      <c r="ODU20" s="67"/>
      <c r="ODV20" s="67"/>
      <c r="ODW20" s="67"/>
      <c r="ODX20" s="67"/>
      <c r="ODY20" s="67"/>
      <c r="ODZ20" s="67"/>
      <c r="OEA20" s="67"/>
      <c r="OEB20" s="67"/>
      <c r="OEC20" s="67"/>
      <c r="OED20" s="67"/>
      <c r="OEE20" s="67"/>
      <c r="OEF20" s="67"/>
      <c r="OEG20" s="67"/>
      <c r="OEH20" s="67"/>
      <c r="OEI20" s="67"/>
      <c r="OEJ20" s="67"/>
      <c r="OEK20" s="67"/>
      <c r="OEL20" s="67"/>
      <c r="OEM20" s="67"/>
      <c r="OEN20" s="67"/>
      <c r="OEO20" s="67"/>
      <c r="OEP20" s="67"/>
      <c r="OEQ20" s="67"/>
      <c r="OER20" s="67"/>
      <c r="OES20" s="67"/>
      <c r="OET20" s="67"/>
      <c r="OEU20" s="67"/>
      <c r="OEV20" s="67"/>
      <c r="OEW20" s="67"/>
      <c r="OEX20" s="67"/>
      <c r="OEY20" s="67"/>
      <c r="OEZ20" s="67"/>
      <c r="OFA20" s="67"/>
      <c r="OFB20" s="67"/>
      <c r="OFC20" s="67"/>
      <c r="OFD20" s="67"/>
      <c r="OFE20" s="67"/>
      <c r="OFF20" s="67"/>
      <c r="OFG20" s="67"/>
      <c r="OFH20" s="67"/>
      <c r="OFI20" s="67"/>
      <c r="OFJ20" s="67"/>
      <c r="OFK20" s="67"/>
      <c r="OFL20" s="67"/>
      <c r="OFM20" s="67"/>
      <c r="OFN20" s="67"/>
      <c r="OFO20" s="67"/>
      <c r="OFP20" s="67"/>
      <c r="OFQ20" s="67"/>
      <c r="OFR20" s="67"/>
      <c r="OFS20" s="67"/>
      <c r="OFT20" s="67"/>
      <c r="OFU20" s="67"/>
      <c r="OFV20" s="67"/>
      <c r="OFW20" s="67"/>
      <c r="OFX20" s="67"/>
      <c r="OFY20" s="67"/>
      <c r="OFZ20" s="67"/>
      <c r="OGA20" s="67"/>
      <c r="OGB20" s="67"/>
      <c r="OGC20" s="67"/>
      <c r="OGD20" s="67"/>
      <c r="OGE20" s="67"/>
      <c r="OGF20" s="67"/>
      <c r="OGG20" s="67"/>
      <c r="OGH20" s="67"/>
      <c r="OGI20" s="67"/>
      <c r="OGJ20" s="67"/>
      <c r="OGK20" s="67"/>
      <c r="OGL20" s="67"/>
      <c r="OGM20" s="67"/>
      <c r="OGN20" s="67"/>
      <c r="OGO20" s="67"/>
      <c r="OGP20" s="67"/>
      <c r="OGQ20" s="67"/>
      <c r="OGR20" s="67"/>
      <c r="OGS20" s="67"/>
      <c r="OGT20" s="67"/>
      <c r="OGU20" s="67"/>
      <c r="OGV20" s="67"/>
      <c r="OGW20" s="67"/>
      <c r="OGX20" s="67"/>
      <c r="OGY20" s="67"/>
      <c r="OGZ20" s="67"/>
      <c r="OHA20" s="67"/>
      <c r="OHB20" s="67"/>
      <c r="OHC20" s="67"/>
      <c r="OHD20" s="67"/>
      <c r="OHE20" s="67"/>
      <c r="OHF20" s="67"/>
      <c r="OHG20" s="67"/>
      <c r="OHH20" s="67"/>
      <c r="OHI20" s="67"/>
      <c r="OHJ20" s="67"/>
      <c r="OHK20" s="67"/>
      <c r="OHL20" s="67"/>
      <c r="OHM20" s="67"/>
      <c r="OHN20" s="67"/>
      <c r="OHO20" s="67"/>
      <c r="OHP20" s="67"/>
      <c r="OHQ20" s="67"/>
      <c r="OHR20" s="67"/>
      <c r="OHS20" s="67"/>
      <c r="OHT20" s="67"/>
      <c r="OHU20" s="67"/>
      <c r="OHV20" s="67"/>
      <c r="OHW20" s="67"/>
      <c r="OHX20" s="67"/>
      <c r="OHY20" s="67"/>
      <c r="OHZ20" s="67"/>
      <c r="OIA20" s="67"/>
      <c r="OIB20" s="67"/>
      <c r="OIC20" s="67"/>
      <c r="OID20" s="67"/>
      <c r="OIE20" s="67"/>
      <c r="OIF20" s="67"/>
      <c r="OIG20" s="67"/>
      <c r="OIH20" s="67"/>
      <c r="OII20" s="67"/>
      <c r="OIJ20" s="67"/>
      <c r="OIK20" s="67"/>
      <c r="OIL20" s="67"/>
      <c r="OIM20" s="67"/>
      <c r="OIN20" s="67"/>
      <c r="OIO20" s="67"/>
      <c r="OIP20" s="67"/>
      <c r="OIQ20" s="67"/>
      <c r="OIR20" s="67"/>
      <c r="OIS20" s="67"/>
      <c r="OIT20" s="67"/>
      <c r="OIU20" s="67"/>
      <c r="OIV20" s="67"/>
      <c r="OIW20" s="67"/>
      <c r="OIX20" s="67"/>
      <c r="OIY20" s="67"/>
      <c r="OIZ20" s="67"/>
      <c r="OJA20" s="67"/>
      <c r="OJB20" s="67"/>
      <c r="OJC20" s="67"/>
      <c r="OJD20" s="67"/>
      <c r="OJE20" s="67"/>
      <c r="OJF20" s="67"/>
      <c r="OJG20" s="67"/>
      <c r="OJH20" s="67"/>
      <c r="OJI20" s="67"/>
      <c r="OJJ20" s="67"/>
      <c r="OJK20" s="67"/>
      <c r="OJL20" s="67"/>
      <c r="OJM20" s="67"/>
      <c r="OJN20" s="67"/>
      <c r="OJO20" s="67"/>
      <c r="OJP20" s="67"/>
      <c r="OJQ20" s="67"/>
      <c r="OJR20" s="67"/>
      <c r="OJS20" s="67"/>
      <c r="OJT20" s="67"/>
      <c r="OJU20" s="67"/>
      <c r="OJV20" s="67"/>
      <c r="OJW20" s="67"/>
      <c r="OJX20" s="67"/>
      <c r="OJY20" s="67"/>
      <c r="OJZ20" s="67"/>
      <c r="OKA20" s="67"/>
      <c r="OKB20" s="67"/>
      <c r="OKC20" s="67"/>
      <c r="OKD20" s="67"/>
      <c r="OKE20" s="67"/>
      <c r="OKF20" s="67"/>
      <c r="OKG20" s="67"/>
      <c r="OKH20" s="67"/>
      <c r="OKI20" s="67"/>
      <c r="OKJ20" s="67"/>
      <c r="OKK20" s="67"/>
      <c r="OKL20" s="67"/>
      <c r="OKM20" s="67"/>
      <c r="OKN20" s="67"/>
      <c r="OKO20" s="67"/>
      <c r="OKP20" s="67"/>
      <c r="OKQ20" s="67"/>
      <c r="OKR20" s="67"/>
      <c r="OKS20" s="67"/>
      <c r="OKT20" s="67"/>
      <c r="OKU20" s="67"/>
      <c r="OKV20" s="67"/>
      <c r="OKW20" s="67"/>
      <c r="OKX20" s="67"/>
      <c r="OKY20" s="67"/>
      <c r="OKZ20" s="67"/>
      <c r="OLA20" s="67"/>
      <c r="OLB20" s="67"/>
      <c r="OLC20" s="67"/>
      <c r="OLD20" s="67"/>
      <c r="OLE20" s="67"/>
      <c r="OLF20" s="67"/>
      <c r="OLG20" s="67"/>
      <c r="OLH20" s="67"/>
      <c r="OLI20" s="67"/>
      <c r="OLJ20" s="67"/>
      <c r="OLK20" s="67"/>
      <c r="OLL20" s="67"/>
      <c r="OLM20" s="67"/>
      <c r="OLN20" s="67"/>
      <c r="OLO20" s="67"/>
      <c r="OLP20" s="67"/>
      <c r="OLQ20" s="67"/>
      <c r="OLR20" s="67"/>
      <c r="OLS20" s="67"/>
      <c r="OLT20" s="67"/>
      <c r="OLU20" s="67"/>
      <c r="OLV20" s="67"/>
      <c r="OLW20" s="67"/>
      <c r="OLX20" s="67"/>
      <c r="OLY20" s="67"/>
      <c r="OLZ20" s="67"/>
      <c r="OMA20" s="67"/>
      <c r="OMB20" s="67"/>
      <c r="OMC20" s="67"/>
      <c r="OMD20" s="67"/>
      <c r="OME20" s="67"/>
      <c r="OMF20" s="67"/>
      <c r="OMG20" s="67"/>
      <c r="OMH20" s="67"/>
      <c r="OMI20" s="67"/>
      <c r="OMJ20" s="67"/>
      <c r="OMK20" s="67"/>
      <c r="OML20" s="67"/>
      <c r="OMM20" s="67"/>
      <c r="OMN20" s="67"/>
      <c r="OMO20" s="67"/>
      <c r="OMP20" s="67"/>
      <c r="OMQ20" s="67"/>
      <c r="OMR20" s="67"/>
      <c r="OMS20" s="67"/>
      <c r="OMT20" s="67"/>
      <c r="OMU20" s="67"/>
      <c r="OMV20" s="67"/>
      <c r="OMW20" s="67"/>
      <c r="OMX20" s="67"/>
      <c r="OMY20" s="67"/>
      <c r="OMZ20" s="67"/>
      <c r="ONA20" s="67"/>
      <c r="ONB20" s="67"/>
      <c r="ONC20" s="67"/>
      <c r="OND20" s="67"/>
      <c r="ONE20" s="67"/>
      <c r="ONF20" s="67"/>
      <c r="ONG20" s="67"/>
      <c r="ONH20" s="67"/>
      <c r="ONI20" s="67"/>
      <c r="ONJ20" s="67"/>
      <c r="ONK20" s="67"/>
      <c r="ONL20" s="67"/>
      <c r="ONM20" s="67"/>
      <c r="ONN20" s="67"/>
      <c r="ONO20" s="67"/>
      <c r="ONP20" s="67"/>
      <c r="ONQ20" s="67"/>
      <c r="ONR20" s="67"/>
      <c r="ONS20" s="67"/>
      <c r="ONT20" s="67"/>
      <c r="ONU20" s="67"/>
      <c r="ONV20" s="67"/>
      <c r="ONW20" s="67"/>
      <c r="ONX20" s="67"/>
      <c r="ONY20" s="67"/>
      <c r="ONZ20" s="67"/>
      <c r="OOA20" s="67"/>
      <c r="OOB20" s="67"/>
      <c r="OOC20" s="67"/>
      <c r="OOD20" s="67"/>
      <c r="OOE20" s="67"/>
      <c r="OOF20" s="67"/>
      <c r="OOG20" s="67"/>
      <c r="OOH20" s="67"/>
      <c r="OOI20" s="67"/>
      <c r="OOJ20" s="67"/>
      <c r="OOK20" s="67"/>
      <c r="OOL20" s="67"/>
      <c r="OOM20" s="67"/>
      <c r="OON20" s="67"/>
      <c r="OOO20" s="67"/>
      <c r="OOP20" s="67"/>
      <c r="OOQ20" s="67"/>
      <c r="OOR20" s="67"/>
      <c r="OOS20" s="67"/>
      <c r="OOT20" s="67"/>
      <c r="OOU20" s="67"/>
      <c r="OOV20" s="67"/>
      <c r="OOW20" s="67"/>
      <c r="OOX20" s="67"/>
      <c r="OOY20" s="67"/>
      <c r="OOZ20" s="67"/>
      <c r="OPA20" s="67"/>
      <c r="OPB20" s="67"/>
      <c r="OPC20" s="67"/>
      <c r="OPD20" s="67"/>
      <c r="OPE20" s="67"/>
      <c r="OPF20" s="67"/>
      <c r="OPG20" s="67"/>
      <c r="OPH20" s="67"/>
      <c r="OPI20" s="67"/>
      <c r="OPJ20" s="67"/>
      <c r="OPK20" s="67"/>
      <c r="OPL20" s="67"/>
      <c r="OPM20" s="67"/>
      <c r="OPN20" s="67"/>
      <c r="OPO20" s="67"/>
      <c r="OPP20" s="67"/>
      <c r="OPQ20" s="67"/>
      <c r="OPR20" s="67"/>
      <c r="OPS20" s="67"/>
      <c r="OPT20" s="67"/>
      <c r="OPU20" s="67"/>
      <c r="OPV20" s="67"/>
      <c r="OPW20" s="67"/>
      <c r="OPX20" s="67"/>
      <c r="OPY20" s="67"/>
      <c r="OPZ20" s="67"/>
      <c r="OQA20" s="67"/>
      <c r="OQB20" s="67"/>
      <c r="OQC20" s="67"/>
      <c r="OQD20" s="67"/>
      <c r="OQE20" s="67"/>
      <c r="OQF20" s="67"/>
      <c r="OQG20" s="67"/>
      <c r="OQH20" s="67"/>
      <c r="OQI20" s="67"/>
      <c r="OQJ20" s="67"/>
      <c r="OQK20" s="67"/>
      <c r="OQL20" s="67"/>
      <c r="OQM20" s="67"/>
      <c r="OQN20" s="67"/>
      <c r="OQO20" s="67"/>
      <c r="OQP20" s="67"/>
      <c r="OQQ20" s="67"/>
      <c r="OQR20" s="67"/>
      <c r="OQS20" s="67"/>
      <c r="OQT20" s="67"/>
      <c r="OQU20" s="67"/>
      <c r="OQV20" s="67"/>
      <c r="OQW20" s="67"/>
      <c r="OQX20" s="67"/>
      <c r="OQY20" s="67"/>
      <c r="OQZ20" s="67"/>
      <c r="ORA20" s="67"/>
      <c r="ORB20" s="67"/>
      <c r="ORC20" s="67"/>
      <c r="ORD20" s="67"/>
      <c r="ORE20" s="67"/>
      <c r="ORF20" s="67"/>
      <c r="ORG20" s="67"/>
      <c r="ORH20" s="67"/>
      <c r="ORI20" s="67"/>
      <c r="ORJ20" s="67"/>
      <c r="ORK20" s="67"/>
      <c r="ORL20" s="67"/>
      <c r="ORM20" s="67"/>
      <c r="ORN20" s="67"/>
      <c r="ORO20" s="67"/>
      <c r="ORP20" s="67"/>
      <c r="ORQ20" s="67"/>
      <c r="ORR20" s="67"/>
      <c r="ORS20" s="67"/>
      <c r="ORT20" s="67"/>
      <c r="ORU20" s="67"/>
      <c r="ORV20" s="67"/>
      <c r="ORW20" s="67"/>
      <c r="ORX20" s="67"/>
      <c r="ORY20" s="67"/>
      <c r="ORZ20" s="67"/>
      <c r="OSA20" s="67"/>
      <c r="OSB20" s="67"/>
      <c r="OSC20" s="67"/>
      <c r="OSD20" s="67"/>
      <c r="OSE20" s="67"/>
      <c r="OSF20" s="67"/>
      <c r="OSG20" s="67"/>
      <c r="OSH20" s="67"/>
      <c r="OSI20" s="67"/>
      <c r="OSJ20" s="67"/>
      <c r="OSK20" s="67"/>
      <c r="OSL20" s="67"/>
      <c r="OSM20" s="67"/>
      <c r="OSN20" s="67"/>
      <c r="OSO20" s="67"/>
      <c r="OSP20" s="67"/>
      <c r="OSQ20" s="67"/>
      <c r="OSR20" s="67"/>
      <c r="OSS20" s="67"/>
      <c r="OST20" s="67"/>
      <c r="OSU20" s="67"/>
      <c r="OSV20" s="67"/>
      <c r="OSW20" s="67"/>
      <c r="OSX20" s="67"/>
      <c r="OSY20" s="67"/>
      <c r="OSZ20" s="67"/>
      <c r="OTA20" s="67"/>
      <c r="OTB20" s="67"/>
      <c r="OTC20" s="67"/>
      <c r="OTD20" s="67"/>
      <c r="OTE20" s="67"/>
      <c r="OTF20" s="67"/>
      <c r="OTG20" s="67"/>
      <c r="OTH20" s="67"/>
      <c r="OTI20" s="67"/>
      <c r="OTJ20" s="67"/>
      <c r="OTK20" s="67"/>
      <c r="OTL20" s="67"/>
      <c r="OTM20" s="67"/>
      <c r="OTN20" s="67"/>
      <c r="OTO20" s="67"/>
      <c r="OTP20" s="67"/>
      <c r="OTQ20" s="67"/>
      <c r="OTR20" s="67"/>
      <c r="OTS20" s="67"/>
      <c r="OTT20" s="67"/>
      <c r="OTU20" s="67"/>
      <c r="OTV20" s="67"/>
      <c r="OTW20" s="67"/>
      <c r="OTX20" s="67"/>
      <c r="OTY20" s="67"/>
      <c r="OTZ20" s="67"/>
      <c r="OUA20" s="67"/>
      <c r="OUB20" s="67"/>
      <c r="OUC20" s="67"/>
      <c r="OUD20" s="67"/>
      <c r="OUE20" s="67"/>
      <c r="OUF20" s="67"/>
      <c r="OUG20" s="67"/>
      <c r="OUH20" s="67"/>
      <c r="OUI20" s="67"/>
      <c r="OUJ20" s="67"/>
      <c r="OUK20" s="67"/>
      <c r="OUL20" s="67"/>
      <c r="OUM20" s="67"/>
      <c r="OUN20" s="67"/>
      <c r="OUO20" s="67"/>
      <c r="OUP20" s="67"/>
      <c r="OUQ20" s="67"/>
      <c r="OUR20" s="67"/>
      <c r="OUS20" s="67"/>
      <c r="OUT20" s="67"/>
      <c r="OUU20" s="67"/>
      <c r="OUV20" s="67"/>
      <c r="OUW20" s="67"/>
      <c r="OUX20" s="67"/>
      <c r="OUY20" s="67"/>
      <c r="OUZ20" s="67"/>
      <c r="OVA20" s="67"/>
      <c r="OVB20" s="67"/>
      <c r="OVC20" s="67"/>
      <c r="OVD20" s="67"/>
      <c r="OVE20" s="67"/>
      <c r="OVF20" s="67"/>
      <c r="OVG20" s="67"/>
      <c r="OVH20" s="67"/>
      <c r="OVI20" s="67"/>
      <c r="OVJ20" s="67"/>
      <c r="OVK20" s="67"/>
      <c r="OVL20" s="67"/>
      <c r="OVM20" s="67"/>
      <c r="OVN20" s="67"/>
      <c r="OVO20" s="67"/>
      <c r="OVP20" s="67"/>
      <c r="OVQ20" s="67"/>
      <c r="OVR20" s="67"/>
      <c r="OVS20" s="67"/>
      <c r="OVT20" s="67"/>
      <c r="OVU20" s="67"/>
      <c r="OVV20" s="67"/>
      <c r="OVW20" s="67"/>
      <c r="OVX20" s="67"/>
      <c r="OVY20" s="67"/>
      <c r="OVZ20" s="67"/>
      <c r="OWA20" s="67"/>
      <c r="OWB20" s="67"/>
      <c r="OWC20" s="67"/>
      <c r="OWD20" s="67"/>
      <c r="OWE20" s="67"/>
      <c r="OWF20" s="67"/>
      <c r="OWG20" s="67"/>
      <c r="OWH20" s="67"/>
      <c r="OWI20" s="67"/>
      <c r="OWJ20" s="67"/>
      <c r="OWK20" s="67"/>
      <c r="OWL20" s="67"/>
      <c r="OWM20" s="67"/>
      <c r="OWN20" s="67"/>
      <c r="OWO20" s="67"/>
      <c r="OWP20" s="67"/>
      <c r="OWQ20" s="67"/>
      <c r="OWR20" s="67"/>
      <c r="OWS20" s="67"/>
      <c r="OWT20" s="67"/>
      <c r="OWU20" s="67"/>
      <c r="OWV20" s="67"/>
      <c r="OWW20" s="67"/>
      <c r="OWX20" s="67"/>
      <c r="OWY20" s="67"/>
      <c r="OWZ20" s="67"/>
      <c r="OXA20" s="67"/>
      <c r="OXB20" s="67"/>
      <c r="OXC20" s="67"/>
      <c r="OXD20" s="67"/>
      <c r="OXE20" s="67"/>
      <c r="OXF20" s="67"/>
      <c r="OXG20" s="67"/>
      <c r="OXH20" s="67"/>
      <c r="OXI20" s="67"/>
      <c r="OXJ20" s="67"/>
      <c r="OXK20" s="67"/>
      <c r="OXL20" s="67"/>
      <c r="OXM20" s="67"/>
      <c r="OXN20" s="67"/>
      <c r="OXO20" s="67"/>
      <c r="OXP20" s="67"/>
      <c r="OXQ20" s="67"/>
      <c r="OXR20" s="67"/>
      <c r="OXS20" s="67"/>
      <c r="OXT20" s="67"/>
      <c r="OXU20" s="67"/>
      <c r="OXV20" s="67"/>
      <c r="OXW20" s="67"/>
      <c r="OXX20" s="67"/>
      <c r="OXY20" s="67"/>
      <c r="OXZ20" s="67"/>
      <c r="OYA20" s="67"/>
      <c r="OYB20" s="67"/>
      <c r="OYC20" s="67"/>
      <c r="OYD20" s="67"/>
      <c r="OYE20" s="67"/>
      <c r="OYF20" s="67"/>
      <c r="OYG20" s="67"/>
      <c r="OYH20" s="67"/>
      <c r="OYI20" s="67"/>
      <c r="OYJ20" s="67"/>
      <c r="OYK20" s="67"/>
      <c r="OYL20" s="67"/>
      <c r="OYM20" s="67"/>
      <c r="OYN20" s="67"/>
      <c r="OYO20" s="67"/>
      <c r="OYP20" s="67"/>
      <c r="OYQ20" s="67"/>
      <c r="OYR20" s="67"/>
      <c r="OYS20" s="67"/>
      <c r="OYT20" s="67"/>
      <c r="OYU20" s="67"/>
      <c r="OYV20" s="67"/>
      <c r="OYW20" s="67"/>
      <c r="OYX20" s="67"/>
      <c r="OYY20" s="67"/>
      <c r="OYZ20" s="67"/>
      <c r="OZA20" s="67"/>
      <c r="OZB20" s="67"/>
      <c r="OZC20" s="67"/>
      <c r="OZD20" s="67"/>
      <c r="OZE20" s="67"/>
      <c r="OZF20" s="67"/>
      <c r="OZG20" s="67"/>
      <c r="OZH20" s="67"/>
      <c r="OZI20" s="67"/>
      <c r="OZJ20" s="67"/>
      <c r="OZK20" s="67"/>
      <c r="OZL20" s="67"/>
      <c r="OZM20" s="67"/>
      <c r="OZN20" s="67"/>
      <c r="OZO20" s="67"/>
      <c r="OZP20" s="67"/>
      <c r="OZQ20" s="67"/>
      <c r="OZR20" s="67"/>
      <c r="OZS20" s="67"/>
      <c r="OZT20" s="67"/>
      <c r="OZU20" s="67"/>
      <c r="OZV20" s="67"/>
      <c r="OZW20" s="67"/>
      <c r="OZX20" s="67"/>
      <c r="OZY20" s="67"/>
      <c r="OZZ20" s="67"/>
      <c r="PAA20" s="67"/>
      <c r="PAB20" s="67"/>
      <c r="PAC20" s="67"/>
      <c r="PAD20" s="67"/>
      <c r="PAE20" s="67"/>
      <c r="PAF20" s="67"/>
      <c r="PAG20" s="67"/>
      <c r="PAH20" s="67"/>
      <c r="PAI20" s="67"/>
      <c r="PAJ20" s="67"/>
      <c r="PAK20" s="67"/>
      <c r="PAL20" s="67"/>
      <c r="PAM20" s="67"/>
      <c r="PAN20" s="67"/>
      <c r="PAO20" s="67"/>
      <c r="PAP20" s="67"/>
      <c r="PAQ20" s="67"/>
      <c r="PAR20" s="67"/>
      <c r="PAS20" s="67"/>
      <c r="PAT20" s="67"/>
      <c r="PAU20" s="67"/>
      <c r="PAV20" s="67"/>
      <c r="PAW20" s="67"/>
      <c r="PAX20" s="67"/>
      <c r="PAY20" s="67"/>
      <c r="PAZ20" s="67"/>
      <c r="PBA20" s="67"/>
      <c r="PBB20" s="67"/>
      <c r="PBC20" s="67"/>
      <c r="PBD20" s="67"/>
      <c r="PBE20" s="67"/>
      <c r="PBF20" s="67"/>
      <c r="PBG20" s="67"/>
      <c r="PBH20" s="67"/>
      <c r="PBI20" s="67"/>
      <c r="PBJ20" s="67"/>
      <c r="PBK20" s="67"/>
      <c r="PBL20" s="67"/>
      <c r="PBM20" s="67"/>
      <c r="PBN20" s="67"/>
      <c r="PBO20" s="67"/>
      <c r="PBP20" s="67"/>
      <c r="PBQ20" s="67"/>
      <c r="PBR20" s="67"/>
      <c r="PBS20" s="67"/>
      <c r="PBT20" s="67"/>
      <c r="PBU20" s="67"/>
      <c r="PBV20" s="67"/>
      <c r="PBW20" s="67"/>
      <c r="PBX20" s="67"/>
      <c r="PBY20" s="67"/>
      <c r="PBZ20" s="67"/>
      <c r="PCA20" s="67"/>
      <c r="PCB20" s="67"/>
      <c r="PCC20" s="67"/>
      <c r="PCD20" s="67"/>
      <c r="PCE20" s="67"/>
      <c r="PCF20" s="67"/>
      <c r="PCG20" s="67"/>
      <c r="PCH20" s="67"/>
      <c r="PCI20" s="67"/>
      <c r="PCJ20" s="67"/>
      <c r="PCK20" s="67"/>
      <c r="PCL20" s="67"/>
      <c r="PCM20" s="67"/>
      <c r="PCN20" s="67"/>
      <c r="PCO20" s="67"/>
      <c r="PCP20" s="67"/>
      <c r="PCQ20" s="67"/>
      <c r="PCR20" s="67"/>
      <c r="PCS20" s="67"/>
      <c r="PCT20" s="67"/>
      <c r="PCU20" s="67"/>
      <c r="PCV20" s="67"/>
      <c r="PCW20" s="67"/>
      <c r="PCX20" s="67"/>
      <c r="PCY20" s="67"/>
      <c r="PCZ20" s="67"/>
      <c r="PDA20" s="67"/>
      <c r="PDB20" s="67"/>
      <c r="PDC20" s="67"/>
      <c r="PDD20" s="67"/>
      <c r="PDE20" s="67"/>
      <c r="PDF20" s="67"/>
      <c r="PDG20" s="67"/>
      <c r="PDH20" s="67"/>
      <c r="PDI20" s="67"/>
      <c r="PDJ20" s="67"/>
      <c r="PDK20" s="67"/>
      <c r="PDL20" s="67"/>
      <c r="PDM20" s="67"/>
      <c r="PDN20" s="67"/>
      <c r="PDO20" s="67"/>
      <c r="PDP20" s="67"/>
      <c r="PDQ20" s="67"/>
      <c r="PDR20" s="67"/>
      <c r="PDS20" s="67"/>
      <c r="PDT20" s="67"/>
      <c r="PDU20" s="67"/>
      <c r="PDV20" s="67"/>
      <c r="PDW20" s="67"/>
      <c r="PDX20" s="67"/>
      <c r="PDY20" s="67"/>
      <c r="PDZ20" s="67"/>
      <c r="PEA20" s="67"/>
      <c r="PEB20" s="67"/>
      <c r="PEC20" s="67"/>
      <c r="PED20" s="67"/>
      <c r="PEE20" s="67"/>
      <c r="PEF20" s="67"/>
      <c r="PEG20" s="67"/>
      <c r="PEH20" s="67"/>
      <c r="PEI20" s="67"/>
      <c r="PEJ20" s="67"/>
      <c r="PEK20" s="67"/>
      <c r="PEL20" s="67"/>
      <c r="PEM20" s="67"/>
      <c r="PEN20" s="67"/>
      <c r="PEO20" s="67"/>
      <c r="PEP20" s="67"/>
      <c r="PEQ20" s="67"/>
      <c r="PER20" s="67"/>
      <c r="PES20" s="67"/>
      <c r="PET20" s="67"/>
      <c r="PEU20" s="67"/>
      <c r="PEV20" s="67"/>
      <c r="PEW20" s="67"/>
      <c r="PEX20" s="67"/>
      <c r="PEY20" s="67"/>
      <c r="PEZ20" s="67"/>
      <c r="PFA20" s="67"/>
      <c r="PFB20" s="67"/>
      <c r="PFC20" s="67"/>
      <c r="PFD20" s="67"/>
      <c r="PFE20" s="67"/>
      <c r="PFF20" s="67"/>
      <c r="PFG20" s="67"/>
      <c r="PFH20" s="67"/>
      <c r="PFI20" s="67"/>
      <c r="PFJ20" s="67"/>
      <c r="PFK20" s="67"/>
      <c r="PFL20" s="67"/>
      <c r="PFM20" s="67"/>
      <c r="PFN20" s="67"/>
      <c r="PFO20" s="67"/>
      <c r="PFP20" s="67"/>
      <c r="PFQ20" s="67"/>
      <c r="PFR20" s="67"/>
      <c r="PFS20" s="67"/>
      <c r="PFT20" s="67"/>
      <c r="PFU20" s="67"/>
      <c r="PFV20" s="67"/>
      <c r="PFW20" s="67"/>
      <c r="PFX20" s="67"/>
      <c r="PFY20" s="67"/>
      <c r="PFZ20" s="67"/>
      <c r="PGA20" s="67"/>
      <c r="PGB20" s="67"/>
      <c r="PGC20" s="67"/>
      <c r="PGD20" s="67"/>
      <c r="PGE20" s="67"/>
      <c r="PGF20" s="67"/>
      <c r="PGG20" s="67"/>
      <c r="PGH20" s="67"/>
      <c r="PGI20" s="67"/>
      <c r="PGJ20" s="67"/>
      <c r="PGK20" s="67"/>
      <c r="PGL20" s="67"/>
      <c r="PGM20" s="67"/>
      <c r="PGN20" s="67"/>
      <c r="PGO20" s="67"/>
      <c r="PGP20" s="67"/>
      <c r="PGQ20" s="67"/>
      <c r="PGR20" s="67"/>
      <c r="PGS20" s="67"/>
      <c r="PGT20" s="67"/>
      <c r="PGU20" s="67"/>
      <c r="PGV20" s="67"/>
      <c r="PGW20" s="67"/>
      <c r="PGX20" s="67"/>
      <c r="PGY20" s="67"/>
      <c r="PGZ20" s="67"/>
      <c r="PHA20" s="67"/>
      <c r="PHB20" s="67"/>
      <c r="PHC20" s="67"/>
      <c r="PHD20" s="67"/>
      <c r="PHE20" s="67"/>
      <c r="PHF20" s="67"/>
      <c r="PHG20" s="67"/>
      <c r="PHH20" s="67"/>
      <c r="PHI20" s="67"/>
      <c r="PHJ20" s="67"/>
      <c r="PHK20" s="67"/>
      <c r="PHL20" s="67"/>
      <c r="PHM20" s="67"/>
      <c r="PHN20" s="67"/>
      <c r="PHO20" s="67"/>
      <c r="PHP20" s="67"/>
      <c r="PHQ20" s="67"/>
      <c r="PHR20" s="67"/>
      <c r="PHS20" s="67"/>
      <c r="PHT20" s="67"/>
      <c r="PHU20" s="67"/>
      <c r="PHV20" s="67"/>
      <c r="PHW20" s="67"/>
      <c r="PHX20" s="67"/>
      <c r="PHY20" s="67"/>
      <c r="PHZ20" s="67"/>
      <c r="PIA20" s="67"/>
      <c r="PIB20" s="67"/>
      <c r="PIC20" s="67"/>
      <c r="PID20" s="67"/>
      <c r="PIE20" s="67"/>
      <c r="PIF20" s="67"/>
      <c r="PIG20" s="67"/>
      <c r="PIH20" s="67"/>
      <c r="PII20" s="67"/>
      <c r="PIJ20" s="67"/>
      <c r="PIK20" s="67"/>
      <c r="PIL20" s="67"/>
      <c r="PIM20" s="67"/>
      <c r="PIN20" s="67"/>
      <c r="PIO20" s="67"/>
      <c r="PIP20" s="67"/>
      <c r="PIQ20" s="67"/>
      <c r="PIR20" s="67"/>
      <c r="PIS20" s="67"/>
      <c r="PIT20" s="67"/>
      <c r="PIU20" s="67"/>
      <c r="PIV20" s="67"/>
      <c r="PIW20" s="67"/>
      <c r="PIX20" s="67"/>
      <c r="PIY20" s="67"/>
      <c r="PIZ20" s="67"/>
      <c r="PJA20" s="67"/>
      <c r="PJB20" s="67"/>
      <c r="PJC20" s="67"/>
      <c r="PJD20" s="67"/>
      <c r="PJE20" s="67"/>
      <c r="PJF20" s="67"/>
      <c r="PJG20" s="67"/>
      <c r="PJH20" s="67"/>
      <c r="PJI20" s="67"/>
      <c r="PJJ20" s="67"/>
      <c r="PJK20" s="67"/>
      <c r="PJL20" s="67"/>
      <c r="PJM20" s="67"/>
      <c r="PJN20" s="67"/>
      <c r="PJO20" s="67"/>
      <c r="PJP20" s="67"/>
      <c r="PJQ20" s="67"/>
      <c r="PJR20" s="67"/>
      <c r="PJS20" s="67"/>
      <c r="PJT20" s="67"/>
      <c r="PJU20" s="67"/>
      <c r="PJV20" s="67"/>
      <c r="PJW20" s="67"/>
      <c r="PJX20" s="67"/>
      <c r="PJY20" s="67"/>
      <c r="PJZ20" s="67"/>
      <c r="PKA20" s="67"/>
      <c r="PKB20" s="67"/>
      <c r="PKC20" s="67"/>
      <c r="PKD20" s="67"/>
      <c r="PKE20" s="67"/>
      <c r="PKF20" s="67"/>
      <c r="PKG20" s="67"/>
      <c r="PKH20" s="67"/>
      <c r="PKI20" s="67"/>
      <c r="PKJ20" s="67"/>
      <c r="PKK20" s="67"/>
      <c r="PKL20" s="67"/>
      <c r="PKM20" s="67"/>
      <c r="PKN20" s="67"/>
      <c r="PKO20" s="67"/>
      <c r="PKP20" s="67"/>
      <c r="PKQ20" s="67"/>
      <c r="PKR20" s="67"/>
      <c r="PKS20" s="67"/>
      <c r="PKT20" s="67"/>
      <c r="PKU20" s="67"/>
      <c r="PKV20" s="67"/>
      <c r="PKW20" s="67"/>
      <c r="PKX20" s="67"/>
      <c r="PKY20" s="67"/>
      <c r="PKZ20" s="67"/>
      <c r="PLA20" s="67"/>
      <c r="PLB20" s="67"/>
      <c r="PLC20" s="67"/>
      <c r="PLD20" s="67"/>
      <c r="PLE20" s="67"/>
      <c r="PLF20" s="67"/>
      <c r="PLG20" s="67"/>
      <c r="PLH20" s="67"/>
      <c r="PLI20" s="67"/>
      <c r="PLJ20" s="67"/>
      <c r="PLK20" s="67"/>
      <c r="PLL20" s="67"/>
      <c r="PLM20" s="67"/>
      <c r="PLN20" s="67"/>
      <c r="PLO20" s="67"/>
      <c r="PLP20" s="67"/>
      <c r="PLQ20" s="67"/>
      <c r="PLR20" s="67"/>
      <c r="PLS20" s="67"/>
      <c r="PLT20" s="67"/>
      <c r="PLU20" s="67"/>
      <c r="PLV20" s="67"/>
      <c r="PLW20" s="67"/>
      <c r="PLX20" s="67"/>
      <c r="PLY20" s="67"/>
      <c r="PLZ20" s="67"/>
      <c r="PMA20" s="67"/>
      <c r="PMB20" s="67"/>
      <c r="PMC20" s="67"/>
      <c r="PMD20" s="67"/>
      <c r="PME20" s="67"/>
      <c r="PMF20" s="67"/>
      <c r="PMG20" s="67"/>
      <c r="PMH20" s="67"/>
      <c r="PMI20" s="67"/>
      <c r="PMJ20" s="67"/>
      <c r="PMK20" s="67"/>
      <c r="PML20" s="67"/>
      <c r="PMM20" s="67"/>
      <c r="PMN20" s="67"/>
      <c r="PMO20" s="67"/>
      <c r="PMP20" s="67"/>
      <c r="PMQ20" s="67"/>
      <c r="PMR20" s="67"/>
      <c r="PMS20" s="67"/>
      <c r="PMT20" s="67"/>
      <c r="PMU20" s="67"/>
      <c r="PMV20" s="67"/>
      <c r="PMW20" s="67"/>
      <c r="PMX20" s="67"/>
      <c r="PMY20" s="67"/>
      <c r="PMZ20" s="67"/>
      <c r="PNA20" s="67"/>
      <c r="PNB20" s="67"/>
      <c r="PNC20" s="67"/>
      <c r="PND20" s="67"/>
      <c r="PNE20" s="67"/>
      <c r="PNF20" s="67"/>
      <c r="PNG20" s="67"/>
      <c r="PNH20" s="67"/>
      <c r="PNI20" s="67"/>
      <c r="PNJ20" s="67"/>
      <c r="PNK20" s="67"/>
      <c r="PNL20" s="67"/>
      <c r="PNM20" s="67"/>
      <c r="PNN20" s="67"/>
      <c r="PNO20" s="67"/>
      <c r="PNP20" s="67"/>
      <c r="PNQ20" s="67"/>
      <c r="PNR20" s="67"/>
      <c r="PNS20" s="67"/>
      <c r="PNT20" s="67"/>
      <c r="PNU20" s="67"/>
      <c r="PNV20" s="67"/>
      <c r="PNW20" s="67"/>
      <c r="PNX20" s="67"/>
      <c r="PNY20" s="67"/>
      <c r="PNZ20" s="67"/>
      <c r="POA20" s="67"/>
      <c r="POB20" s="67"/>
      <c r="POC20" s="67"/>
      <c r="POD20" s="67"/>
      <c r="POE20" s="67"/>
      <c r="POF20" s="67"/>
      <c r="POG20" s="67"/>
      <c r="POH20" s="67"/>
      <c r="POI20" s="67"/>
      <c r="POJ20" s="67"/>
      <c r="POK20" s="67"/>
      <c r="POL20" s="67"/>
      <c r="POM20" s="67"/>
      <c r="PON20" s="67"/>
      <c r="POO20" s="67"/>
      <c r="POP20" s="67"/>
      <c r="POQ20" s="67"/>
      <c r="POR20" s="67"/>
      <c r="POS20" s="67"/>
      <c r="POT20" s="67"/>
      <c r="POU20" s="67"/>
      <c r="POV20" s="67"/>
      <c r="POW20" s="67"/>
      <c r="POX20" s="67"/>
      <c r="POY20" s="67"/>
      <c r="POZ20" s="67"/>
      <c r="PPA20" s="67"/>
      <c r="PPB20" s="67"/>
      <c r="PPC20" s="67"/>
      <c r="PPD20" s="67"/>
      <c r="PPE20" s="67"/>
      <c r="PPF20" s="67"/>
      <c r="PPG20" s="67"/>
      <c r="PPH20" s="67"/>
      <c r="PPI20" s="67"/>
      <c r="PPJ20" s="67"/>
      <c r="PPK20" s="67"/>
      <c r="PPL20" s="67"/>
      <c r="PPM20" s="67"/>
      <c r="PPN20" s="67"/>
      <c r="PPO20" s="67"/>
      <c r="PPP20" s="67"/>
      <c r="PPQ20" s="67"/>
      <c r="PPR20" s="67"/>
      <c r="PPS20" s="67"/>
      <c r="PPT20" s="67"/>
      <c r="PPU20" s="67"/>
      <c r="PPV20" s="67"/>
      <c r="PPW20" s="67"/>
      <c r="PPX20" s="67"/>
      <c r="PPY20" s="67"/>
      <c r="PPZ20" s="67"/>
      <c r="PQA20" s="67"/>
      <c r="PQB20" s="67"/>
      <c r="PQC20" s="67"/>
      <c r="PQD20" s="67"/>
      <c r="PQE20" s="67"/>
      <c r="PQF20" s="67"/>
      <c r="PQG20" s="67"/>
      <c r="PQH20" s="67"/>
      <c r="PQI20" s="67"/>
      <c r="PQJ20" s="67"/>
      <c r="PQK20" s="67"/>
      <c r="PQL20" s="67"/>
      <c r="PQM20" s="67"/>
      <c r="PQN20" s="67"/>
      <c r="PQO20" s="67"/>
      <c r="PQP20" s="67"/>
      <c r="PQQ20" s="67"/>
      <c r="PQR20" s="67"/>
      <c r="PQS20" s="67"/>
      <c r="PQT20" s="67"/>
      <c r="PQU20" s="67"/>
      <c r="PQV20" s="67"/>
      <c r="PQW20" s="67"/>
      <c r="PQX20" s="67"/>
      <c r="PQY20" s="67"/>
      <c r="PQZ20" s="67"/>
      <c r="PRA20" s="67"/>
      <c r="PRB20" s="67"/>
      <c r="PRC20" s="67"/>
      <c r="PRD20" s="67"/>
      <c r="PRE20" s="67"/>
      <c r="PRF20" s="67"/>
      <c r="PRG20" s="67"/>
      <c r="PRH20" s="67"/>
      <c r="PRI20" s="67"/>
      <c r="PRJ20" s="67"/>
      <c r="PRK20" s="67"/>
      <c r="PRL20" s="67"/>
      <c r="PRM20" s="67"/>
      <c r="PRN20" s="67"/>
      <c r="PRO20" s="67"/>
      <c r="PRP20" s="67"/>
      <c r="PRQ20" s="67"/>
      <c r="PRR20" s="67"/>
      <c r="PRS20" s="67"/>
      <c r="PRT20" s="67"/>
      <c r="PRU20" s="67"/>
      <c r="PRV20" s="67"/>
      <c r="PRW20" s="67"/>
      <c r="PRX20" s="67"/>
      <c r="PRY20" s="67"/>
      <c r="PRZ20" s="67"/>
      <c r="PSA20" s="67"/>
      <c r="PSB20" s="67"/>
      <c r="PSC20" s="67"/>
      <c r="PSD20" s="67"/>
      <c r="PSE20" s="67"/>
      <c r="PSF20" s="67"/>
      <c r="PSG20" s="67"/>
      <c r="PSH20" s="67"/>
      <c r="PSI20" s="67"/>
      <c r="PSJ20" s="67"/>
      <c r="PSK20" s="67"/>
      <c r="PSL20" s="67"/>
      <c r="PSM20" s="67"/>
      <c r="PSN20" s="67"/>
      <c r="PSO20" s="67"/>
      <c r="PSP20" s="67"/>
      <c r="PSQ20" s="67"/>
      <c r="PSR20" s="67"/>
      <c r="PSS20" s="67"/>
      <c r="PST20" s="67"/>
      <c r="PSU20" s="67"/>
      <c r="PSV20" s="67"/>
      <c r="PSW20" s="67"/>
      <c r="PSX20" s="67"/>
      <c r="PSY20" s="67"/>
      <c r="PSZ20" s="67"/>
      <c r="PTA20" s="67"/>
      <c r="PTB20" s="67"/>
      <c r="PTC20" s="67"/>
      <c r="PTD20" s="67"/>
      <c r="PTE20" s="67"/>
      <c r="PTF20" s="67"/>
      <c r="PTG20" s="67"/>
      <c r="PTH20" s="67"/>
      <c r="PTI20" s="67"/>
      <c r="PTJ20" s="67"/>
      <c r="PTK20" s="67"/>
      <c r="PTL20" s="67"/>
      <c r="PTM20" s="67"/>
      <c r="PTN20" s="67"/>
      <c r="PTO20" s="67"/>
      <c r="PTP20" s="67"/>
      <c r="PTQ20" s="67"/>
      <c r="PTR20" s="67"/>
      <c r="PTS20" s="67"/>
      <c r="PTT20" s="67"/>
      <c r="PTU20" s="67"/>
      <c r="PTV20" s="67"/>
      <c r="PTW20" s="67"/>
      <c r="PTX20" s="67"/>
      <c r="PTY20" s="67"/>
      <c r="PTZ20" s="67"/>
      <c r="PUA20" s="67"/>
      <c r="PUB20" s="67"/>
      <c r="PUC20" s="67"/>
      <c r="PUD20" s="67"/>
      <c r="PUE20" s="67"/>
      <c r="PUF20" s="67"/>
      <c r="PUG20" s="67"/>
      <c r="PUH20" s="67"/>
      <c r="PUI20" s="67"/>
      <c r="PUJ20" s="67"/>
      <c r="PUK20" s="67"/>
      <c r="PUL20" s="67"/>
      <c r="PUM20" s="67"/>
      <c r="PUN20" s="67"/>
      <c r="PUO20" s="67"/>
      <c r="PUP20" s="67"/>
      <c r="PUQ20" s="67"/>
      <c r="PUR20" s="67"/>
      <c r="PUS20" s="67"/>
      <c r="PUT20" s="67"/>
      <c r="PUU20" s="67"/>
      <c r="PUV20" s="67"/>
      <c r="PUW20" s="67"/>
      <c r="PUX20" s="67"/>
      <c r="PUY20" s="67"/>
      <c r="PUZ20" s="67"/>
      <c r="PVA20" s="67"/>
      <c r="PVB20" s="67"/>
      <c r="PVC20" s="67"/>
      <c r="PVD20" s="67"/>
      <c r="PVE20" s="67"/>
      <c r="PVF20" s="67"/>
      <c r="PVG20" s="67"/>
      <c r="PVH20" s="67"/>
      <c r="PVI20" s="67"/>
      <c r="PVJ20" s="67"/>
      <c r="PVK20" s="67"/>
      <c r="PVL20" s="67"/>
      <c r="PVM20" s="67"/>
      <c r="PVN20" s="67"/>
      <c r="PVO20" s="67"/>
      <c r="PVP20" s="67"/>
      <c r="PVQ20" s="67"/>
      <c r="PVR20" s="67"/>
      <c r="PVS20" s="67"/>
      <c r="PVT20" s="67"/>
      <c r="PVU20" s="67"/>
      <c r="PVV20" s="67"/>
      <c r="PVW20" s="67"/>
      <c r="PVX20" s="67"/>
      <c r="PVY20" s="67"/>
      <c r="PVZ20" s="67"/>
      <c r="PWA20" s="67"/>
      <c r="PWB20" s="67"/>
      <c r="PWC20" s="67"/>
      <c r="PWD20" s="67"/>
      <c r="PWE20" s="67"/>
      <c r="PWF20" s="67"/>
      <c r="PWG20" s="67"/>
      <c r="PWH20" s="67"/>
      <c r="PWI20" s="67"/>
      <c r="PWJ20" s="67"/>
      <c r="PWK20" s="67"/>
      <c r="PWL20" s="67"/>
      <c r="PWM20" s="67"/>
      <c r="PWN20" s="67"/>
      <c r="PWO20" s="67"/>
      <c r="PWP20" s="67"/>
      <c r="PWQ20" s="67"/>
      <c r="PWR20" s="67"/>
      <c r="PWS20" s="67"/>
      <c r="PWT20" s="67"/>
      <c r="PWU20" s="67"/>
      <c r="PWV20" s="67"/>
      <c r="PWW20" s="67"/>
      <c r="PWX20" s="67"/>
      <c r="PWY20" s="67"/>
      <c r="PWZ20" s="67"/>
      <c r="PXA20" s="67"/>
      <c r="PXB20" s="67"/>
      <c r="PXC20" s="67"/>
      <c r="PXD20" s="67"/>
      <c r="PXE20" s="67"/>
      <c r="PXF20" s="67"/>
      <c r="PXG20" s="67"/>
      <c r="PXH20" s="67"/>
      <c r="PXI20" s="67"/>
      <c r="PXJ20" s="67"/>
      <c r="PXK20" s="67"/>
      <c r="PXL20" s="67"/>
      <c r="PXM20" s="67"/>
      <c r="PXN20" s="67"/>
      <c r="PXO20" s="67"/>
      <c r="PXP20" s="67"/>
      <c r="PXQ20" s="67"/>
      <c r="PXR20" s="67"/>
      <c r="PXS20" s="67"/>
      <c r="PXT20" s="67"/>
      <c r="PXU20" s="67"/>
      <c r="PXV20" s="67"/>
      <c r="PXW20" s="67"/>
      <c r="PXX20" s="67"/>
      <c r="PXY20" s="67"/>
      <c r="PXZ20" s="67"/>
      <c r="PYA20" s="67"/>
      <c r="PYB20" s="67"/>
      <c r="PYC20" s="67"/>
      <c r="PYD20" s="67"/>
      <c r="PYE20" s="67"/>
      <c r="PYF20" s="67"/>
      <c r="PYG20" s="67"/>
      <c r="PYH20" s="67"/>
      <c r="PYI20" s="67"/>
      <c r="PYJ20" s="67"/>
      <c r="PYK20" s="67"/>
      <c r="PYL20" s="67"/>
      <c r="PYM20" s="67"/>
      <c r="PYN20" s="67"/>
      <c r="PYO20" s="67"/>
      <c r="PYP20" s="67"/>
      <c r="PYQ20" s="67"/>
      <c r="PYR20" s="67"/>
      <c r="PYS20" s="67"/>
      <c r="PYT20" s="67"/>
      <c r="PYU20" s="67"/>
      <c r="PYV20" s="67"/>
      <c r="PYW20" s="67"/>
      <c r="PYX20" s="67"/>
      <c r="PYY20" s="67"/>
      <c r="PYZ20" s="67"/>
      <c r="PZA20" s="67"/>
      <c r="PZB20" s="67"/>
      <c r="PZC20" s="67"/>
      <c r="PZD20" s="67"/>
      <c r="PZE20" s="67"/>
      <c r="PZF20" s="67"/>
      <c r="PZG20" s="67"/>
      <c r="PZH20" s="67"/>
      <c r="PZI20" s="67"/>
      <c r="PZJ20" s="67"/>
      <c r="PZK20" s="67"/>
      <c r="PZL20" s="67"/>
      <c r="PZM20" s="67"/>
      <c r="PZN20" s="67"/>
      <c r="PZO20" s="67"/>
      <c r="PZP20" s="67"/>
      <c r="PZQ20" s="67"/>
      <c r="PZR20" s="67"/>
      <c r="PZS20" s="67"/>
      <c r="PZT20" s="67"/>
      <c r="PZU20" s="67"/>
      <c r="PZV20" s="67"/>
      <c r="PZW20" s="67"/>
      <c r="PZX20" s="67"/>
      <c r="PZY20" s="67"/>
      <c r="PZZ20" s="67"/>
      <c r="QAA20" s="67"/>
      <c r="QAB20" s="67"/>
      <c r="QAC20" s="67"/>
      <c r="QAD20" s="67"/>
      <c r="QAE20" s="67"/>
      <c r="QAF20" s="67"/>
      <c r="QAG20" s="67"/>
      <c r="QAH20" s="67"/>
      <c r="QAI20" s="67"/>
      <c r="QAJ20" s="67"/>
      <c r="QAK20" s="67"/>
      <c r="QAL20" s="67"/>
      <c r="QAM20" s="67"/>
      <c r="QAN20" s="67"/>
      <c r="QAO20" s="67"/>
      <c r="QAP20" s="67"/>
      <c r="QAQ20" s="67"/>
      <c r="QAR20" s="67"/>
      <c r="QAS20" s="67"/>
      <c r="QAT20" s="67"/>
      <c r="QAU20" s="67"/>
      <c r="QAV20" s="67"/>
      <c r="QAW20" s="67"/>
      <c r="QAX20" s="67"/>
      <c r="QAY20" s="67"/>
      <c r="QAZ20" s="67"/>
      <c r="QBA20" s="67"/>
      <c r="QBB20" s="67"/>
      <c r="QBC20" s="67"/>
      <c r="QBD20" s="67"/>
      <c r="QBE20" s="67"/>
      <c r="QBF20" s="67"/>
      <c r="QBG20" s="67"/>
      <c r="QBH20" s="67"/>
      <c r="QBI20" s="67"/>
      <c r="QBJ20" s="67"/>
      <c r="QBK20" s="67"/>
      <c r="QBL20" s="67"/>
      <c r="QBM20" s="67"/>
      <c r="QBN20" s="67"/>
      <c r="QBO20" s="67"/>
      <c r="QBP20" s="67"/>
      <c r="QBQ20" s="67"/>
      <c r="QBR20" s="67"/>
      <c r="QBS20" s="67"/>
      <c r="QBT20" s="67"/>
      <c r="QBU20" s="67"/>
      <c r="QBV20" s="67"/>
      <c r="QBW20" s="67"/>
      <c r="QBX20" s="67"/>
      <c r="QBY20" s="67"/>
      <c r="QBZ20" s="67"/>
      <c r="QCA20" s="67"/>
      <c r="QCB20" s="67"/>
      <c r="QCC20" s="67"/>
      <c r="QCD20" s="67"/>
      <c r="QCE20" s="67"/>
      <c r="QCF20" s="67"/>
      <c r="QCG20" s="67"/>
      <c r="QCH20" s="67"/>
      <c r="QCI20" s="67"/>
      <c r="QCJ20" s="67"/>
      <c r="QCK20" s="67"/>
      <c r="QCL20" s="67"/>
      <c r="QCM20" s="67"/>
      <c r="QCN20" s="67"/>
      <c r="QCO20" s="67"/>
      <c r="QCP20" s="67"/>
      <c r="QCQ20" s="67"/>
      <c r="QCR20" s="67"/>
      <c r="QCS20" s="67"/>
      <c r="QCT20" s="67"/>
      <c r="QCU20" s="67"/>
      <c r="QCV20" s="67"/>
      <c r="QCW20" s="67"/>
      <c r="QCX20" s="67"/>
      <c r="QCY20" s="67"/>
      <c r="QCZ20" s="67"/>
      <c r="QDA20" s="67"/>
      <c r="QDB20" s="67"/>
      <c r="QDC20" s="67"/>
      <c r="QDD20" s="67"/>
      <c r="QDE20" s="67"/>
      <c r="QDF20" s="67"/>
      <c r="QDG20" s="67"/>
      <c r="QDH20" s="67"/>
      <c r="QDI20" s="67"/>
      <c r="QDJ20" s="67"/>
      <c r="QDK20" s="67"/>
      <c r="QDL20" s="67"/>
      <c r="QDM20" s="67"/>
      <c r="QDN20" s="67"/>
      <c r="QDO20" s="67"/>
      <c r="QDP20" s="67"/>
      <c r="QDQ20" s="67"/>
      <c r="QDR20" s="67"/>
      <c r="QDS20" s="67"/>
      <c r="QDT20" s="67"/>
      <c r="QDU20" s="67"/>
      <c r="QDV20" s="67"/>
      <c r="QDW20" s="67"/>
      <c r="QDX20" s="67"/>
      <c r="QDY20" s="67"/>
      <c r="QDZ20" s="67"/>
      <c r="QEA20" s="67"/>
      <c r="QEB20" s="67"/>
      <c r="QEC20" s="67"/>
      <c r="QED20" s="67"/>
      <c r="QEE20" s="67"/>
      <c r="QEF20" s="67"/>
      <c r="QEG20" s="67"/>
      <c r="QEH20" s="67"/>
      <c r="QEI20" s="67"/>
      <c r="QEJ20" s="67"/>
      <c r="QEK20" s="67"/>
      <c r="QEL20" s="67"/>
      <c r="QEM20" s="67"/>
      <c r="QEN20" s="67"/>
      <c r="QEO20" s="67"/>
      <c r="QEP20" s="67"/>
      <c r="QEQ20" s="67"/>
      <c r="QER20" s="67"/>
      <c r="QES20" s="67"/>
      <c r="QET20" s="67"/>
      <c r="QEU20" s="67"/>
      <c r="QEV20" s="67"/>
      <c r="QEW20" s="67"/>
      <c r="QEX20" s="67"/>
      <c r="QEY20" s="67"/>
      <c r="QEZ20" s="67"/>
      <c r="QFA20" s="67"/>
      <c r="QFB20" s="67"/>
      <c r="QFC20" s="67"/>
      <c r="QFD20" s="67"/>
      <c r="QFE20" s="67"/>
      <c r="QFF20" s="67"/>
      <c r="QFG20" s="67"/>
      <c r="QFH20" s="67"/>
      <c r="QFI20" s="67"/>
      <c r="QFJ20" s="67"/>
      <c r="QFK20" s="67"/>
      <c r="QFL20" s="67"/>
      <c r="QFM20" s="67"/>
      <c r="QFN20" s="67"/>
      <c r="QFO20" s="67"/>
      <c r="QFP20" s="67"/>
      <c r="QFQ20" s="67"/>
      <c r="QFR20" s="67"/>
      <c r="QFS20" s="67"/>
      <c r="QFT20" s="67"/>
      <c r="QFU20" s="67"/>
      <c r="QFV20" s="67"/>
      <c r="QFW20" s="67"/>
      <c r="QFX20" s="67"/>
      <c r="QFY20" s="67"/>
      <c r="QFZ20" s="67"/>
      <c r="QGA20" s="67"/>
      <c r="QGB20" s="67"/>
      <c r="QGC20" s="67"/>
      <c r="QGD20" s="67"/>
      <c r="QGE20" s="67"/>
      <c r="QGF20" s="67"/>
      <c r="QGG20" s="67"/>
      <c r="QGH20" s="67"/>
      <c r="QGI20" s="67"/>
      <c r="QGJ20" s="67"/>
      <c r="QGK20" s="67"/>
      <c r="QGL20" s="67"/>
      <c r="QGM20" s="67"/>
      <c r="QGN20" s="67"/>
      <c r="QGO20" s="67"/>
      <c r="QGP20" s="67"/>
      <c r="QGQ20" s="67"/>
      <c r="QGR20" s="67"/>
      <c r="QGS20" s="67"/>
      <c r="QGT20" s="67"/>
      <c r="QGU20" s="67"/>
      <c r="QGV20" s="67"/>
      <c r="QGW20" s="67"/>
      <c r="QGX20" s="67"/>
      <c r="QGY20" s="67"/>
      <c r="QGZ20" s="67"/>
      <c r="QHA20" s="67"/>
      <c r="QHB20" s="67"/>
      <c r="QHC20" s="67"/>
      <c r="QHD20" s="67"/>
      <c r="QHE20" s="67"/>
      <c r="QHF20" s="67"/>
      <c r="QHG20" s="67"/>
      <c r="QHH20" s="67"/>
      <c r="QHI20" s="67"/>
      <c r="QHJ20" s="67"/>
      <c r="QHK20" s="67"/>
      <c r="QHL20" s="67"/>
      <c r="QHM20" s="67"/>
      <c r="QHN20" s="67"/>
      <c r="QHO20" s="67"/>
      <c r="QHP20" s="67"/>
      <c r="QHQ20" s="67"/>
      <c r="QHR20" s="67"/>
      <c r="QHS20" s="67"/>
      <c r="QHT20" s="67"/>
      <c r="QHU20" s="67"/>
      <c r="QHV20" s="67"/>
      <c r="QHW20" s="67"/>
      <c r="QHX20" s="67"/>
      <c r="QHY20" s="67"/>
      <c r="QHZ20" s="67"/>
      <c r="QIA20" s="67"/>
      <c r="QIB20" s="67"/>
      <c r="QIC20" s="67"/>
      <c r="QID20" s="67"/>
      <c r="QIE20" s="67"/>
      <c r="QIF20" s="67"/>
      <c r="QIG20" s="67"/>
      <c r="QIH20" s="67"/>
      <c r="QII20" s="67"/>
      <c r="QIJ20" s="67"/>
      <c r="QIK20" s="67"/>
      <c r="QIL20" s="67"/>
      <c r="QIM20" s="67"/>
      <c r="QIN20" s="67"/>
      <c r="QIO20" s="67"/>
      <c r="QIP20" s="67"/>
      <c r="QIQ20" s="67"/>
      <c r="QIR20" s="67"/>
      <c r="QIS20" s="67"/>
      <c r="QIT20" s="67"/>
      <c r="QIU20" s="67"/>
      <c r="QIV20" s="67"/>
      <c r="QIW20" s="67"/>
      <c r="QIX20" s="67"/>
      <c r="QIY20" s="67"/>
      <c r="QIZ20" s="67"/>
      <c r="QJA20" s="67"/>
      <c r="QJB20" s="67"/>
      <c r="QJC20" s="67"/>
      <c r="QJD20" s="67"/>
      <c r="QJE20" s="67"/>
      <c r="QJF20" s="67"/>
      <c r="QJG20" s="67"/>
      <c r="QJH20" s="67"/>
      <c r="QJI20" s="67"/>
      <c r="QJJ20" s="67"/>
      <c r="QJK20" s="67"/>
      <c r="QJL20" s="67"/>
      <c r="QJM20" s="67"/>
      <c r="QJN20" s="67"/>
      <c r="QJO20" s="67"/>
      <c r="QJP20" s="67"/>
      <c r="QJQ20" s="67"/>
      <c r="QJR20" s="67"/>
      <c r="QJS20" s="67"/>
      <c r="QJT20" s="67"/>
      <c r="QJU20" s="67"/>
      <c r="QJV20" s="67"/>
      <c r="QJW20" s="67"/>
      <c r="QJX20" s="67"/>
      <c r="QJY20" s="67"/>
      <c r="QJZ20" s="67"/>
      <c r="QKA20" s="67"/>
      <c r="QKB20" s="67"/>
      <c r="QKC20" s="67"/>
      <c r="QKD20" s="67"/>
      <c r="QKE20" s="67"/>
      <c r="QKF20" s="67"/>
      <c r="QKG20" s="67"/>
      <c r="QKH20" s="67"/>
      <c r="QKI20" s="67"/>
      <c r="QKJ20" s="67"/>
      <c r="QKK20" s="67"/>
      <c r="QKL20" s="67"/>
      <c r="QKM20" s="67"/>
      <c r="QKN20" s="67"/>
      <c r="QKO20" s="67"/>
      <c r="QKP20" s="67"/>
      <c r="QKQ20" s="67"/>
      <c r="QKR20" s="67"/>
      <c r="QKS20" s="67"/>
      <c r="QKT20" s="67"/>
      <c r="QKU20" s="67"/>
      <c r="QKV20" s="67"/>
      <c r="QKW20" s="67"/>
      <c r="QKX20" s="67"/>
      <c r="QKY20" s="67"/>
      <c r="QKZ20" s="67"/>
      <c r="QLA20" s="67"/>
      <c r="QLB20" s="67"/>
      <c r="QLC20" s="67"/>
      <c r="QLD20" s="67"/>
      <c r="QLE20" s="67"/>
      <c r="QLF20" s="67"/>
      <c r="QLG20" s="67"/>
      <c r="QLH20" s="67"/>
      <c r="QLI20" s="67"/>
      <c r="QLJ20" s="67"/>
      <c r="QLK20" s="67"/>
      <c r="QLL20" s="67"/>
      <c r="QLM20" s="67"/>
      <c r="QLN20" s="67"/>
      <c r="QLO20" s="67"/>
      <c r="QLP20" s="67"/>
      <c r="QLQ20" s="67"/>
      <c r="QLR20" s="67"/>
      <c r="QLS20" s="67"/>
      <c r="QLT20" s="67"/>
      <c r="QLU20" s="67"/>
      <c r="QLV20" s="67"/>
      <c r="QLW20" s="67"/>
      <c r="QLX20" s="67"/>
      <c r="QLY20" s="67"/>
      <c r="QLZ20" s="67"/>
      <c r="QMA20" s="67"/>
      <c r="QMB20" s="67"/>
      <c r="QMC20" s="67"/>
      <c r="QMD20" s="67"/>
      <c r="QME20" s="67"/>
      <c r="QMF20" s="67"/>
      <c r="QMG20" s="67"/>
      <c r="QMH20" s="67"/>
      <c r="QMI20" s="67"/>
      <c r="QMJ20" s="67"/>
      <c r="QMK20" s="67"/>
      <c r="QML20" s="67"/>
      <c r="QMM20" s="67"/>
      <c r="QMN20" s="67"/>
      <c r="QMO20" s="67"/>
      <c r="QMP20" s="67"/>
      <c r="QMQ20" s="67"/>
      <c r="QMR20" s="67"/>
      <c r="QMS20" s="67"/>
      <c r="QMT20" s="67"/>
      <c r="QMU20" s="67"/>
      <c r="QMV20" s="67"/>
      <c r="QMW20" s="67"/>
      <c r="QMX20" s="67"/>
      <c r="QMY20" s="67"/>
      <c r="QMZ20" s="67"/>
      <c r="QNA20" s="67"/>
      <c r="QNB20" s="67"/>
      <c r="QNC20" s="67"/>
      <c r="QND20" s="67"/>
      <c r="QNE20" s="67"/>
      <c r="QNF20" s="67"/>
      <c r="QNG20" s="67"/>
      <c r="QNH20" s="67"/>
      <c r="QNI20" s="67"/>
      <c r="QNJ20" s="67"/>
      <c r="QNK20" s="67"/>
      <c r="QNL20" s="67"/>
      <c r="QNM20" s="67"/>
      <c r="QNN20" s="67"/>
      <c r="QNO20" s="67"/>
      <c r="QNP20" s="67"/>
      <c r="QNQ20" s="67"/>
      <c r="QNR20" s="67"/>
      <c r="QNS20" s="67"/>
      <c r="QNT20" s="67"/>
      <c r="QNU20" s="67"/>
      <c r="QNV20" s="67"/>
      <c r="QNW20" s="67"/>
      <c r="QNX20" s="67"/>
      <c r="QNY20" s="67"/>
      <c r="QNZ20" s="67"/>
      <c r="QOA20" s="67"/>
      <c r="QOB20" s="67"/>
      <c r="QOC20" s="67"/>
      <c r="QOD20" s="67"/>
      <c r="QOE20" s="67"/>
      <c r="QOF20" s="67"/>
      <c r="QOG20" s="67"/>
      <c r="QOH20" s="67"/>
      <c r="QOI20" s="67"/>
      <c r="QOJ20" s="67"/>
      <c r="QOK20" s="67"/>
      <c r="QOL20" s="67"/>
      <c r="QOM20" s="67"/>
      <c r="QON20" s="67"/>
      <c r="QOO20" s="67"/>
      <c r="QOP20" s="67"/>
      <c r="QOQ20" s="67"/>
      <c r="QOR20" s="67"/>
      <c r="QOS20" s="67"/>
      <c r="QOT20" s="67"/>
      <c r="QOU20" s="67"/>
      <c r="QOV20" s="67"/>
      <c r="QOW20" s="67"/>
      <c r="QOX20" s="67"/>
      <c r="QOY20" s="67"/>
      <c r="QOZ20" s="67"/>
      <c r="QPA20" s="67"/>
      <c r="QPB20" s="67"/>
      <c r="QPC20" s="67"/>
      <c r="QPD20" s="67"/>
      <c r="QPE20" s="67"/>
      <c r="QPF20" s="67"/>
      <c r="QPG20" s="67"/>
      <c r="QPH20" s="67"/>
      <c r="QPI20" s="67"/>
      <c r="QPJ20" s="67"/>
      <c r="QPK20" s="67"/>
      <c r="QPL20" s="67"/>
      <c r="QPM20" s="67"/>
      <c r="QPN20" s="67"/>
      <c r="QPO20" s="67"/>
      <c r="QPP20" s="67"/>
      <c r="QPQ20" s="67"/>
      <c r="QPR20" s="67"/>
      <c r="QPS20" s="67"/>
      <c r="QPT20" s="67"/>
      <c r="QPU20" s="67"/>
      <c r="QPV20" s="67"/>
      <c r="QPW20" s="67"/>
      <c r="QPX20" s="67"/>
      <c r="QPY20" s="67"/>
      <c r="QPZ20" s="67"/>
      <c r="QQA20" s="67"/>
      <c r="QQB20" s="67"/>
      <c r="QQC20" s="67"/>
      <c r="QQD20" s="67"/>
      <c r="QQE20" s="67"/>
      <c r="QQF20" s="67"/>
      <c r="QQG20" s="67"/>
      <c r="QQH20" s="67"/>
      <c r="QQI20" s="67"/>
      <c r="QQJ20" s="67"/>
      <c r="QQK20" s="67"/>
      <c r="QQL20" s="67"/>
      <c r="QQM20" s="67"/>
      <c r="QQN20" s="67"/>
      <c r="QQO20" s="67"/>
      <c r="QQP20" s="67"/>
      <c r="QQQ20" s="67"/>
      <c r="QQR20" s="67"/>
      <c r="QQS20" s="67"/>
      <c r="QQT20" s="67"/>
      <c r="QQU20" s="67"/>
      <c r="QQV20" s="67"/>
      <c r="QQW20" s="67"/>
      <c r="QQX20" s="67"/>
      <c r="QQY20" s="67"/>
      <c r="QQZ20" s="67"/>
      <c r="QRA20" s="67"/>
      <c r="QRB20" s="67"/>
      <c r="QRC20" s="67"/>
      <c r="QRD20" s="67"/>
      <c r="QRE20" s="67"/>
      <c r="QRF20" s="67"/>
      <c r="QRG20" s="67"/>
      <c r="QRH20" s="67"/>
      <c r="QRI20" s="67"/>
      <c r="QRJ20" s="67"/>
      <c r="QRK20" s="67"/>
      <c r="QRL20" s="67"/>
      <c r="QRM20" s="67"/>
      <c r="QRN20" s="67"/>
      <c r="QRO20" s="67"/>
      <c r="QRP20" s="67"/>
      <c r="QRQ20" s="67"/>
      <c r="QRR20" s="67"/>
      <c r="QRS20" s="67"/>
      <c r="QRT20" s="67"/>
      <c r="QRU20" s="67"/>
      <c r="QRV20" s="67"/>
      <c r="QRW20" s="67"/>
      <c r="QRX20" s="67"/>
      <c r="QRY20" s="67"/>
      <c r="QRZ20" s="67"/>
      <c r="QSA20" s="67"/>
      <c r="QSB20" s="67"/>
      <c r="QSC20" s="67"/>
      <c r="QSD20" s="67"/>
      <c r="QSE20" s="67"/>
      <c r="QSF20" s="67"/>
      <c r="QSG20" s="67"/>
      <c r="QSH20" s="67"/>
      <c r="QSI20" s="67"/>
      <c r="QSJ20" s="67"/>
      <c r="QSK20" s="67"/>
      <c r="QSL20" s="67"/>
      <c r="QSM20" s="67"/>
      <c r="QSN20" s="67"/>
      <c r="QSO20" s="67"/>
      <c r="QSP20" s="67"/>
      <c r="QSQ20" s="67"/>
      <c r="QSR20" s="67"/>
      <c r="QSS20" s="67"/>
      <c r="QST20" s="67"/>
      <c r="QSU20" s="67"/>
      <c r="QSV20" s="67"/>
      <c r="QSW20" s="67"/>
      <c r="QSX20" s="67"/>
      <c r="QSY20" s="67"/>
      <c r="QSZ20" s="67"/>
      <c r="QTA20" s="67"/>
      <c r="QTB20" s="67"/>
      <c r="QTC20" s="67"/>
      <c r="QTD20" s="67"/>
      <c r="QTE20" s="67"/>
      <c r="QTF20" s="67"/>
      <c r="QTG20" s="67"/>
      <c r="QTH20" s="67"/>
      <c r="QTI20" s="67"/>
      <c r="QTJ20" s="67"/>
      <c r="QTK20" s="67"/>
      <c r="QTL20" s="67"/>
      <c r="QTM20" s="67"/>
      <c r="QTN20" s="67"/>
      <c r="QTO20" s="67"/>
      <c r="QTP20" s="67"/>
      <c r="QTQ20" s="67"/>
      <c r="QTR20" s="67"/>
      <c r="QTS20" s="67"/>
      <c r="QTT20" s="67"/>
      <c r="QTU20" s="67"/>
      <c r="QTV20" s="67"/>
      <c r="QTW20" s="67"/>
      <c r="QTX20" s="67"/>
      <c r="QTY20" s="67"/>
      <c r="QTZ20" s="67"/>
      <c r="QUA20" s="67"/>
      <c r="QUB20" s="67"/>
      <c r="QUC20" s="67"/>
      <c r="QUD20" s="67"/>
      <c r="QUE20" s="67"/>
      <c r="QUF20" s="67"/>
      <c r="QUG20" s="67"/>
      <c r="QUH20" s="67"/>
      <c r="QUI20" s="67"/>
      <c r="QUJ20" s="67"/>
      <c r="QUK20" s="67"/>
      <c r="QUL20" s="67"/>
      <c r="QUM20" s="67"/>
      <c r="QUN20" s="67"/>
      <c r="QUO20" s="67"/>
      <c r="QUP20" s="67"/>
      <c r="QUQ20" s="67"/>
      <c r="QUR20" s="67"/>
      <c r="QUS20" s="67"/>
      <c r="QUT20" s="67"/>
      <c r="QUU20" s="67"/>
      <c r="QUV20" s="67"/>
      <c r="QUW20" s="67"/>
      <c r="QUX20" s="67"/>
      <c r="QUY20" s="67"/>
      <c r="QUZ20" s="67"/>
      <c r="QVA20" s="67"/>
      <c r="QVB20" s="67"/>
      <c r="QVC20" s="67"/>
      <c r="QVD20" s="67"/>
      <c r="QVE20" s="67"/>
      <c r="QVF20" s="67"/>
      <c r="QVG20" s="67"/>
      <c r="QVH20" s="67"/>
      <c r="QVI20" s="67"/>
      <c r="QVJ20" s="67"/>
      <c r="QVK20" s="67"/>
      <c r="QVL20" s="67"/>
      <c r="QVM20" s="67"/>
      <c r="QVN20" s="67"/>
      <c r="QVO20" s="67"/>
      <c r="QVP20" s="67"/>
      <c r="QVQ20" s="67"/>
      <c r="QVR20" s="67"/>
      <c r="QVS20" s="67"/>
      <c r="QVT20" s="67"/>
      <c r="QVU20" s="67"/>
      <c r="QVV20" s="67"/>
      <c r="QVW20" s="67"/>
      <c r="QVX20" s="67"/>
      <c r="QVY20" s="67"/>
      <c r="QVZ20" s="67"/>
      <c r="QWA20" s="67"/>
      <c r="QWB20" s="67"/>
      <c r="QWC20" s="67"/>
      <c r="QWD20" s="67"/>
      <c r="QWE20" s="67"/>
      <c r="QWF20" s="67"/>
      <c r="QWG20" s="67"/>
      <c r="QWH20" s="67"/>
      <c r="QWI20" s="67"/>
      <c r="QWJ20" s="67"/>
      <c r="QWK20" s="67"/>
      <c r="QWL20" s="67"/>
      <c r="QWM20" s="67"/>
      <c r="QWN20" s="67"/>
      <c r="QWO20" s="67"/>
      <c r="QWP20" s="67"/>
      <c r="QWQ20" s="67"/>
      <c r="QWR20" s="67"/>
      <c r="QWS20" s="67"/>
      <c r="QWT20" s="67"/>
      <c r="QWU20" s="67"/>
      <c r="QWV20" s="67"/>
      <c r="QWW20" s="67"/>
      <c r="QWX20" s="67"/>
      <c r="QWY20" s="67"/>
      <c r="QWZ20" s="67"/>
      <c r="QXA20" s="67"/>
      <c r="QXB20" s="67"/>
      <c r="QXC20" s="67"/>
      <c r="QXD20" s="67"/>
      <c r="QXE20" s="67"/>
      <c r="QXF20" s="67"/>
      <c r="QXG20" s="67"/>
      <c r="QXH20" s="67"/>
      <c r="QXI20" s="67"/>
      <c r="QXJ20" s="67"/>
      <c r="QXK20" s="67"/>
      <c r="QXL20" s="67"/>
      <c r="QXM20" s="67"/>
      <c r="QXN20" s="67"/>
      <c r="QXO20" s="67"/>
      <c r="QXP20" s="67"/>
      <c r="QXQ20" s="67"/>
      <c r="QXR20" s="67"/>
      <c r="QXS20" s="67"/>
      <c r="QXT20" s="67"/>
      <c r="QXU20" s="67"/>
      <c r="QXV20" s="67"/>
      <c r="QXW20" s="67"/>
      <c r="QXX20" s="67"/>
      <c r="QXY20" s="67"/>
      <c r="QXZ20" s="67"/>
      <c r="QYA20" s="67"/>
      <c r="QYB20" s="67"/>
      <c r="QYC20" s="67"/>
      <c r="QYD20" s="67"/>
      <c r="QYE20" s="67"/>
      <c r="QYF20" s="67"/>
      <c r="QYG20" s="67"/>
      <c r="QYH20" s="67"/>
      <c r="QYI20" s="67"/>
      <c r="QYJ20" s="67"/>
      <c r="QYK20" s="67"/>
      <c r="QYL20" s="67"/>
      <c r="QYM20" s="67"/>
      <c r="QYN20" s="67"/>
      <c r="QYO20" s="67"/>
      <c r="QYP20" s="67"/>
      <c r="QYQ20" s="67"/>
      <c r="QYR20" s="67"/>
      <c r="QYS20" s="67"/>
      <c r="QYT20" s="67"/>
      <c r="QYU20" s="67"/>
      <c r="QYV20" s="67"/>
      <c r="QYW20" s="67"/>
      <c r="QYX20" s="67"/>
      <c r="QYY20" s="67"/>
      <c r="QYZ20" s="67"/>
      <c r="QZA20" s="67"/>
      <c r="QZB20" s="67"/>
      <c r="QZC20" s="67"/>
      <c r="QZD20" s="67"/>
      <c r="QZE20" s="67"/>
      <c r="QZF20" s="67"/>
      <c r="QZG20" s="67"/>
      <c r="QZH20" s="67"/>
      <c r="QZI20" s="67"/>
      <c r="QZJ20" s="67"/>
      <c r="QZK20" s="67"/>
      <c r="QZL20" s="67"/>
      <c r="QZM20" s="67"/>
      <c r="QZN20" s="67"/>
      <c r="QZO20" s="67"/>
      <c r="QZP20" s="67"/>
      <c r="QZQ20" s="67"/>
      <c r="QZR20" s="67"/>
      <c r="QZS20" s="67"/>
      <c r="QZT20" s="67"/>
      <c r="QZU20" s="67"/>
      <c r="QZV20" s="67"/>
      <c r="QZW20" s="67"/>
      <c r="QZX20" s="67"/>
      <c r="QZY20" s="67"/>
      <c r="QZZ20" s="67"/>
      <c r="RAA20" s="67"/>
      <c r="RAB20" s="67"/>
      <c r="RAC20" s="67"/>
      <c r="RAD20" s="67"/>
      <c r="RAE20" s="67"/>
      <c r="RAF20" s="67"/>
      <c r="RAG20" s="67"/>
      <c r="RAH20" s="67"/>
      <c r="RAI20" s="67"/>
      <c r="RAJ20" s="67"/>
      <c r="RAK20" s="67"/>
      <c r="RAL20" s="67"/>
      <c r="RAM20" s="67"/>
      <c r="RAN20" s="67"/>
      <c r="RAO20" s="67"/>
      <c r="RAP20" s="67"/>
      <c r="RAQ20" s="67"/>
      <c r="RAR20" s="67"/>
      <c r="RAS20" s="67"/>
      <c r="RAT20" s="67"/>
      <c r="RAU20" s="67"/>
      <c r="RAV20" s="67"/>
      <c r="RAW20" s="67"/>
      <c r="RAX20" s="67"/>
      <c r="RAY20" s="67"/>
      <c r="RAZ20" s="67"/>
      <c r="RBA20" s="67"/>
      <c r="RBB20" s="67"/>
      <c r="RBC20" s="67"/>
      <c r="RBD20" s="67"/>
      <c r="RBE20" s="67"/>
      <c r="RBF20" s="67"/>
      <c r="RBG20" s="67"/>
      <c r="RBH20" s="67"/>
      <c r="RBI20" s="67"/>
      <c r="RBJ20" s="67"/>
      <c r="RBK20" s="67"/>
      <c r="RBL20" s="67"/>
      <c r="RBM20" s="67"/>
      <c r="RBN20" s="67"/>
      <c r="RBO20" s="67"/>
      <c r="RBP20" s="67"/>
      <c r="RBQ20" s="67"/>
      <c r="RBR20" s="67"/>
      <c r="RBS20" s="67"/>
      <c r="RBT20" s="67"/>
      <c r="RBU20" s="67"/>
      <c r="RBV20" s="67"/>
      <c r="RBW20" s="67"/>
      <c r="RBX20" s="67"/>
      <c r="RBY20" s="67"/>
      <c r="RBZ20" s="67"/>
      <c r="RCA20" s="67"/>
      <c r="RCB20" s="67"/>
      <c r="RCC20" s="67"/>
      <c r="RCD20" s="67"/>
      <c r="RCE20" s="67"/>
      <c r="RCF20" s="67"/>
      <c r="RCG20" s="67"/>
      <c r="RCH20" s="67"/>
      <c r="RCI20" s="67"/>
      <c r="RCJ20" s="67"/>
      <c r="RCK20" s="67"/>
      <c r="RCL20" s="67"/>
      <c r="RCM20" s="67"/>
      <c r="RCN20" s="67"/>
      <c r="RCO20" s="67"/>
      <c r="RCP20" s="67"/>
      <c r="RCQ20" s="67"/>
      <c r="RCR20" s="67"/>
      <c r="RCS20" s="67"/>
      <c r="RCT20" s="67"/>
      <c r="RCU20" s="67"/>
      <c r="RCV20" s="67"/>
      <c r="RCW20" s="67"/>
      <c r="RCX20" s="67"/>
      <c r="RCY20" s="67"/>
      <c r="RCZ20" s="67"/>
      <c r="RDA20" s="67"/>
      <c r="RDB20" s="67"/>
      <c r="RDC20" s="67"/>
      <c r="RDD20" s="67"/>
      <c r="RDE20" s="67"/>
      <c r="RDF20" s="67"/>
      <c r="RDG20" s="67"/>
      <c r="RDH20" s="67"/>
      <c r="RDI20" s="67"/>
      <c r="RDJ20" s="67"/>
      <c r="RDK20" s="67"/>
      <c r="RDL20" s="67"/>
      <c r="RDM20" s="67"/>
      <c r="RDN20" s="67"/>
      <c r="RDO20" s="67"/>
      <c r="RDP20" s="67"/>
      <c r="RDQ20" s="67"/>
      <c r="RDR20" s="67"/>
      <c r="RDS20" s="67"/>
      <c r="RDT20" s="67"/>
      <c r="RDU20" s="67"/>
      <c r="RDV20" s="67"/>
      <c r="RDW20" s="67"/>
      <c r="RDX20" s="67"/>
      <c r="RDY20" s="67"/>
      <c r="RDZ20" s="67"/>
      <c r="REA20" s="67"/>
      <c r="REB20" s="67"/>
      <c r="REC20" s="67"/>
      <c r="RED20" s="67"/>
      <c r="REE20" s="67"/>
      <c r="REF20" s="67"/>
      <c r="REG20" s="67"/>
      <c r="REH20" s="67"/>
      <c r="REI20" s="67"/>
      <c r="REJ20" s="67"/>
      <c r="REK20" s="67"/>
      <c r="REL20" s="67"/>
      <c r="REM20" s="67"/>
      <c r="REN20" s="67"/>
      <c r="REO20" s="67"/>
      <c r="REP20" s="67"/>
      <c r="REQ20" s="67"/>
      <c r="RER20" s="67"/>
      <c r="RES20" s="67"/>
      <c r="RET20" s="67"/>
      <c r="REU20" s="67"/>
      <c r="REV20" s="67"/>
      <c r="REW20" s="67"/>
      <c r="REX20" s="67"/>
      <c r="REY20" s="67"/>
      <c r="REZ20" s="67"/>
      <c r="RFA20" s="67"/>
      <c r="RFB20" s="67"/>
      <c r="RFC20" s="67"/>
      <c r="RFD20" s="67"/>
      <c r="RFE20" s="67"/>
      <c r="RFF20" s="67"/>
      <c r="RFG20" s="67"/>
      <c r="RFH20" s="67"/>
      <c r="RFI20" s="67"/>
      <c r="RFJ20" s="67"/>
      <c r="RFK20" s="67"/>
      <c r="RFL20" s="67"/>
      <c r="RFM20" s="67"/>
      <c r="RFN20" s="67"/>
      <c r="RFO20" s="67"/>
      <c r="RFP20" s="67"/>
      <c r="RFQ20" s="67"/>
      <c r="RFR20" s="67"/>
      <c r="RFS20" s="67"/>
      <c r="RFT20" s="67"/>
      <c r="RFU20" s="67"/>
      <c r="RFV20" s="67"/>
      <c r="RFW20" s="67"/>
      <c r="RFX20" s="67"/>
      <c r="RFY20" s="67"/>
      <c r="RFZ20" s="67"/>
      <c r="RGA20" s="67"/>
      <c r="RGB20" s="67"/>
      <c r="RGC20" s="67"/>
      <c r="RGD20" s="67"/>
      <c r="RGE20" s="67"/>
      <c r="RGF20" s="67"/>
      <c r="RGG20" s="67"/>
      <c r="RGH20" s="67"/>
      <c r="RGI20" s="67"/>
      <c r="RGJ20" s="67"/>
      <c r="RGK20" s="67"/>
      <c r="RGL20" s="67"/>
      <c r="RGM20" s="67"/>
      <c r="RGN20" s="67"/>
      <c r="RGO20" s="67"/>
      <c r="RGP20" s="67"/>
      <c r="RGQ20" s="67"/>
      <c r="RGR20" s="67"/>
      <c r="RGS20" s="67"/>
      <c r="RGT20" s="67"/>
      <c r="RGU20" s="67"/>
      <c r="RGV20" s="67"/>
      <c r="RGW20" s="67"/>
      <c r="RGX20" s="67"/>
      <c r="RGY20" s="67"/>
      <c r="RGZ20" s="67"/>
      <c r="RHA20" s="67"/>
      <c r="RHB20" s="67"/>
      <c r="RHC20" s="67"/>
      <c r="RHD20" s="67"/>
      <c r="RHE20" s="67"/>
      <c r="RHF20" s="67"/>
      <c r="RHG20" s="67"/>
      <c r="RHH20" s="67"/>
      <c r="RHI20" s="67"/>
      <c r="RHJ20" s="67"/>
      <c r="RHK20" s="67"/>
      <c r="RHL20" s="67"/>
      <c r="RHM20" s="67"/>
      <c r="RHN20" s="67"/>
      <c r="RHO20" s="67"/>
      <c r="RHP20" s="67"/>
      <c r="RHQ20" s="67"/>
      <c r="RHR20" s="67"/>
      <c r="RHS20" s="67"/>
      <c r="RHT20" s="67"/>
      <c r="RHU20" s="67"/>
      <c r="RHV20" s="67"/>
      <c r="RHW20" s="67"/>
      <c r="RHX20" s="67"/>
      <c r="RHY20" s="67"/>
      <c r="RHZ20" s="67"/>
      <c r="RIA20" s="67"/>
      <c r="RIB20" s="67"/>
      <c r="RIC20" s="67"/>
      <c r="RID20" s="67"/>
      <c r="RIE20" s="67"/>
      <c r="RIF20" s="67"/>
      <c r="RIG20" s="67"/>
      <c r="RIH20" s="67"/>
      <c r="RII20" s="67"/>
      <c r="RIJ20" s="67"/>
      <c r="RIK20" s="67"/>
      <c r="RIL20" s="67"/>
      <c r="RIM20" s="67"/>
      <c r="RIN20" s="67"/>
      <c r="RIO20" s="67"/>
      <c r="RIP20" s="67"/>
      <c r="RIQ20" s="67"/>
      <c r="RIR20" s="67"/>
      <c r="RIS20" s="67"/>
      <c r="RIT20" s="67"/>
      <c r="RIU20" s="67"/>
      <c r="RIV20" s="67"/>
      <c r="RIW20" s="67"/>
      <c r="RIX20" s="67"/>
      <c r="RIY20" s="67"/>
      <c r="RIZ20" s="67"/>
      <c r="RJA20" s="67"/>
      <c r="RJB20" s="67"/>
      <c r="RJC20" s="67"/>
      <c r="RJD20" s="67"/>
      <c r="RJE20" s="67"/>
      <c r="RJF20" s="67"/>
      <c r="RJG20" s="67"/>
      <c r="RJH20" s="67"/>
      <c r="RJI20" s="67"/>
      <c r="RJJ20" s="67"/>
      <c r="RJK20" s="67"/>
      <c r="RJL20" s="67"/>
      <c r="RJM20" s="67"/>
      <c r="RJN20" s="67"/>
      <c r="RJO20" s="67"/>
      <c r="RJP20" s="67"/>
      <c r="RJQ20" s="67"/>
      <c r="RJR20" s="67"/>
      <c r="RJS20" s="67"/>
      <c r="RJT20" s="67"/>
      <c r="RJU20" s="67"/>
      <c r="RJV20" s="67"/>
      <c r="RJW20" s="67"/>
      <c r="RJX20" s="67"/>
      <c r="RJY20" s="67"/>
      <c r="RJZ20" s="67"/>
      <c r="RKA20" s="67"/>
      <c r="RKB20" s="67"/>
      <c r="RKC20" s="67"/>
      <c r="RKD20" s="67"/>
      <c r="RKE20" s="67"/>
      <c r="RKF20" s="67"/>
      <c r="RKG20" s="67"/>
      <c r="RKH20" s="67"/>
      <c r="RKI20" s="67"/>
      <c r="RKJ20" s="67"/>
      <c r="RKK20" s="67"/>
      <c r="RKL20" s="67"/>
      <c r="RKM20" s="67"/>
      <c r="RKN20" s="67"/>
      <c r="RKO20" s="67"/>
      <c r="RKP20" s="67"/>
      <c r="RKQ20" s="67"/>
      <c r="RKR20" s="67"/>
      <c r="RKS20" s="67"/>
      <c r="RKT20" s="67"/>
      <c r="RKU20" s="67"/>
      <c r="RKV20" s="67"/>
      <c r="RKW20" s="67"/>
      <c r="RKX20" s="67"/>
      <c r="RKY20" s="67"/>
      <c r="RKZ20" s="67"/>
      <c r="RLA20" s="67"/>
      <c r="RLB20" s="67"/>
      <c r="RLC20" s="67"/>
      <c r="RLD20" s="67"/>
      <c r="RLE20" s="67"/>
      <c r="RLF20" s="67"/>
      <c r="RLG20" s="67"/>
      <c r="RLH20" s="67"/>
      <c r="RLI20" s="67"/>
      <c r="RLJ20" s="67"/>
      <c r="RLK20" s="67"/>
      <c r="RLL20" s="67"/>
      <c r="RLM20" s="67"/>
      <c r="RLN20" s="67"/>
      <c r="RLO20" s="67"/>
      <c r="RLP20" s="67"/>
      <c r="RLQ20" s="67"/>
      <c r="RLR20" s="67"/>
      <c r="RLS20" s="67"/>
      <c r="RLT20" s="67"/>
      <c r="RLU20" s="67"/>
      <c r="RLV20" s="67"/>
      <c r="RLW20" s="67"/>
      <c r="RLX20" s="67"/>
      <c r="RLY20" s="67"/>
      <c r="RLZ20" s="67"/>
      <c r="RMA20" s="67"/>
      <c r="RMB20" s="67"/>
      <c r="RMC20" s="67"/>
      <c r="RMD20" s="67"/>
      <c r="RME20" s="67"/>
      <c r="RMF20" s="67"/>
      <c r="RMG20" s="67"/>
      <c r="RMH20" s="67"/>
      <c r="RMI20" s="67"/>
      <c r="RMJ20" s="67"/>
      <c r="RMK20" s="67"/>
      <c r="RML20" s="67"/>
      <c r="RMM20" s="67"/>
      <c r="RMN20" s="67"/>
      <c r="RMO20" s="67"/>
      <c r="RMP20" s="67"/>
      <c r="RMQ20" s="67"/>
      <c r="RMR20" s="67"/>
      <c r="RMS20" s="67"/>
      <c r="RMT20" s="67"/>
      <c r="RMU20" s="67"/>
      <c r="RMV20" s="67"/>
      <c r="RMW20" s="67"/>
      <c r="RMX20" s="67"/>
      <c r="RMY20" s="67"/>
      <c r="RMZ20" s="67"/>
      <c r="RNA20" s="67"/>
      <c r="RNB20" s="67"/>
      <c r="RNC20" s="67"/>
      <c r="RND20" s="67"/>
      <c r="RNE20" s="67"/>
      <c r="RNF20" s="67"/>
      <c r="RNG20" s="67"/>
      <c r="RNH20" s="67"/>
      <c r="RNI20" s="67"/>
      <c r="RNJ20" s="67"/>
      <c r="RNK20" s="67"/>
      <c r="RNL20" s="67"/>
      <c r="RNM20" s="67"/>
      <c r="RNN20" s="67"/>
      <c r="RNO20" s="67"/>
      <c r="RNP20" s="67"/>
      <c r="RNQ20" s="67"/>
      <c r="RNR20" s="67"/>
      <c r="RNS20" s="67"/>
      <c r="RNT20" s="67"/>
      <c r="RNU20" s="67"/>
      <c r="RNV20" s="67"/>
      <c r="RNW20" s="67"/>
      <c r="RNX20" s="67"/>
      <c r="RNY20" s="67"/>
      <c r="RNZ20" s="67"/>
      <c r="ROA20" s="67"/>
      <c r="ROB20" s="67"/>
      <c r="ROC20" s="67"/>
      <c r="ROD20" s="67"/>
      <c r="ROE20" s="67"/>
      <c r="ROF20" s="67"/>
      <c r="ROG20" s="67"/>
      <c r="ROH20" s="67"/>
      <c r="ROI20" s="67"/>
      <c r="ROJ20" s="67"/>
      <c r="ROK20" s="67"/>
      <c r="ROL20" s="67"/>
      <c r="ROM20" s="67"/>
      <c r="RON20" s="67"/>
      <c r="ROO20" s="67"/>
      <c r="ROP20" s="67"/>
      <c r="ROQ20" s="67"/>
      <c r="ROR20" s="67"/>
      <c r="ROS20" s="67"/>
      <c r="ROT20" s="67"/>
      <c r="ROU20" s="67"/>
      <c r="ROV20" s="67"/>
      <c r="ROW20" s="67"/>
      <c r="ROX20" s="67"/>
      <c r="ROY20" s="67"/>
      <c r="ROZ20" s="67"/>
      <c r="RPA20" s="67"/>
      <c r="RPB20" s="67"/>
      <c r="RPC20" s="67"/>
      <c r="RPD20" s="67"/>
      <c r="RPE20" s="67"/>
      <c r="RPF20" s="67"/>
      <c r="RPG20" s="67"/>
      <c r="RPH20" s="67"/>
      <c r="RPI20" s="67"/>
      <c r="RPJ20" s="67"/>
      <c r="RPK20" s="67"/>
      <c r="RPL20" s="67"/>
      <c r="RPM20" s="67"/>
      <c r="RPN20" s="67"/>
      <c r="RPO20" s="67"/>
      <c r="RPP20" s="67"/>
      <c r="RPQ20" s="67"/>
      <c r="RPR20" s="67"/>
      <c r="RPS20" s="67"/>
      <c r="RPT20" s="67"/>
      <c r="RPU20" s="67"/>
      <c r="RPV20" s="67"/>
      <c r="RPW20" s="67"/>
      <c r="RPX20" s="67"/>
      <c r="RPY20" s="67"/>
      <c r="RPZ20" s="67"/>
      <c r="RQA20" s="67"/>
      <c r="RQB20" s="67"/>
      <c r="RQC20" s="67"/>
      <c r="RQD20" s="67"/>
      <c r="RQE20" s="67"/>
      <c r="RQF20" s="67"/>
      <c r="RQG20" s="67"/>
      <c r="RQH20" s="67"/>
      <c r="RQI20" s="67"/>
      <c r="RQJ20" s="67"/>
      <c r="RQK20" s="67"/>
      <c r="RQL20" s="67"/>
      <c r="RQM20" s="67"/>
      <c r="RQN20" s="67"/>
      <c r="RQO20" s="67"/>
      <c r="RQP20" s="67"/>
      <c r="RQQ20" s="67"/>
      <c r="RQR20" s="67"/>
      <c r="RQS20" s="67"/>
      <c r="RQT20" s="67"/>
      <c r="RQU20" s="67"/>
      <c r="RQV20" s="67"/>
      <c r="RQW20" s="67"/>
      <c r="RQX20" s="67"/>
      <c r="RQY20" s="67"/>
      <c r="RQZ20" s="67"/>
      <c r="RRA20" s="67"/>
      <c r="RRB20" s="67"/>
      <c r="RRC20" s="67"/>
      <c r="RRD20" s="67"/>
      <c r="RRE20" s="67"/>
      <c r="RRF20" s="67"/>
      <c r="RRG20" s="67"/>
      <c r="RRH20" s="67"/>
      <c r="RRI20" s="67"/>
      <c r="RRJ20" s="67"/>
      <c r="RRK20" s="67"/>
      <c r="RRL20" s="67"/>
      <c r="RRM20" s="67"/>
      <c r="RRN20" s="67"/>
      <c r="RRO20" s="67"/>
      <c r="RRP20" s="67"/>
      <c r="RRQ20" s="67"/>
      <c r="RRR20" s="67"/>
      <c r="RRS20" s="67"/>
      <c r="RRT20" s="67"/>
      <c r="RRU20" s="67"/>
      <c r="RRV20" s="67"/>
      <c r="RRW20" s="67"/>
      <c r="RRX20" s="67"/>
      <c r="RRY20" s="67"/>
      <c r="RRZ20" s="67"/>
      <c r="RSA20" s="67"/>
      <c r="RSB20" s="67"/>
      <c r="RSC20" s="67"/>
      <c r="RSD20" s="67"/>
      <c r="RSE20" s="67"/>
      <c r="RSF20" s="67"/>
      <c r="RSG20" s="67"/>
      <c r="RSH20" s="67"/>
      <c r="RSI20" s="67"/>
      <c r="RSJ20" s="67"/>
      <c r="RSK20" s="67"/>
      <c r="RSL20" s="67"/>
      <c r="RSM20" s="67"/>
      <c r="RSN20" s="67"/>
      <c r="RSO20" s="67"/>
      <c r="RSP20" s="67"/>
      <c r="RSQ20" s="67"/>
      <c r="RSR20" s="67"/>
      <c r="RSS20" s="67"/>
      <c r="RST20" s="67"/>
      <c r="RSU20" s="67"/>
      <c r="RSV20" s="67"/>
      <c r="RSW20" s="67"/>
      <c r="RSX20" s="67"/>
      <c r="RSY20" s="67"/>
      <c r="RSZ20" s="67"/>
      <c r="RTA20" s="67"/>
      <c r="RTB20" s="67"/>
      <c r="RTC20" s="67"/>
      <c r="RTD20" s="67"/>
      <c r="RTE20" s="67"/>
      <c r="RTF20" s="67"/>
      <c r="RTG20" s="67"/>
      <c r="RTH20" s="67"/>
      <c r="RTI20" s="67"/>
      <c r="RTJ20" s="67"/>
      <c r="RTK20" s="67"/>
      <c r="RTL20" s="67"/>
      <c r="RTM20" s="67"/>
      <c r="RTN20" s="67"/>
      <c r="RTO20" s="67"/>
      <c r="RTP20" s="67"/>
      <c r="RTQ20" s="67"/>
      <c r="RTR20" s="67"/>
      <c r="RTS20" s="67"/>
      <c r="RTT20" s="67"/>
      <c r="RTU20" s="67"/>
      <c r="RTV20" s="67"/>
      <c r="RTW20" s="67"/>
      <c r="RTX20" s="67"/>
      <c r="RTY20" s="67"/>
      <c r="RTZ20" s="67"/>
      <c r="RUA20" s="67"/>
      <c r="RUB20" s="67"/>
      <c r="RUC20" s="67"/>
      <c r="RUD20" s="67"/>
      <c r="RUE20" s="67"/>
      <c r="RUF20" s="67"/>
      <c r="RUG20" s="67"/>
      <c r="RUH20" s="67"/>
      <c r="RUI20" s="67"/>
      <c r="RUJ20" s="67"/>
      <c r="RUK20" s="67"/>
      <c r="RUL20" s="67"/>
      <c r="RUM20" s="67"/>
      <c r="RUN20" s="67"/>
      <c r="RUO20" s="67"/>
      <c r="RUP20" s="67"/>
      <c r="RUQ20" s="67"/>
      <c r="RUR20" s="67"/>
      <c r="RUS20" s="67"/>
      <c r="RUT20" s="67"/>
      <c r="RUU20" s="67"/>
      <c r="RUV20" s="67"/>
      <c r="RUW20" s="67"/>
      <c r="RUX20" s="67"/>
      <c r="RUY20" s="67"/>
      <c r="RUZ20" s="67"/>
      <c r="RVA20" s="67"/>
      <c r="RVB20" s="67"/>
      <c r="RVC20" s="67"/>
      <c r="RVD20" s="67"/>
      <c r="RVE20" s="67"/>
      <c r="RVF20" s="67"/>
      <c r="RVG20" s="67"/>
      <c r="RVH20" s="67"/>
      <c r="RVI20" s="67"/>
      <c r="RVJ20" s="67"/>
      <c r="RVK20" s="67"/>
      <c r="RVL20" s="67"/>
      <c r="RVM20" s="67"/>
      <c r="RVN20" s="67"/>
      <c r="RVO20" s="67"/>
      <c r="RVP20" s="67"/>
      <c r="RVQ20" s="67"/>
      <c r="RVR20" s="67"/>
      <c r="RVS20" s="67"/>
      <c r="RVT20" s="67"/>
      <c r="RVU20" s="67"/>
      <c r="RVV20" s="67"/>
      <c r="RVW20" s="67"/>
      <c r="RVX20" s="67"/>
      <c r="RVY20" s="67"/>
      <c r="RVZ20" s="67"/>
      <c r="RWA20" s="67"/>
      <c r="RWB20" s="67"/>
      <c r="RWC20" s="67"/>
      <c r="RWD20" s="67"/>
      <c r="RWE20" s="67"/>
      <c r="RWF20" s="67"/>
      <c r="RWG20" s="67"/>
      <c r="RWH20" s="67"/>
      <c r="RWI20" s="67"/>
      <c r="RWJ20" s="67"/>
      <c r="RWK20" s="67"/>
      <c r="RWL20" s="67"/>
      <c r="RWM20" s="67"/>
      <c r="RWN20" s="67"/>
      <c r="RWO20" s="67"/>
      <c r="RWP20" s="67"/>
      <c r="RWQ20" s="67"/>
      <c r="RWR20" s="67"/>
      <c r="RWS20" s="67"/>
      <c r="RWT20" s="67"/>
      <c r="RWU20" s="67"/>
      <c r="RWV20" s="67"/>
      <c r="RWW20" s="67"/>
      <c r="RWX20" s="67"/>
      <c r="RWY20" s="67"/>
      <c r="RWZ20" s="67"/>
      <c r="RXA20" s="67"/>
      <c r="RXB20" s="67"/>
      <c r="RXC20" s="67"/>
      <c r="RXD20" s="67"/>
      <c r="RXE20" s="67"/>
      <c r="RXF20" s="67"/>
      <c r="RXG20" s="67"/>
      <c r="RXH20" s="67"/>
      <c r="RXI20" s="67"/>
      <c r="RXJ20" s="67"/>
      <c r="RXK20" s="67"/>
      <c r="RXL20" s="67"/>
      <c r="RXM20" s="67"/>
      <c r="RXN20" s="67"/>
      <c r="RXO20" s="67"/>
      <c r="RXP20" s="67"/>
      <c r="RXQ20" s="67"/>
      <c r="RXR20" s="67"/>
      <c r="RXS20" s="67"/>
      <c r="RXT20" s="67"/>
      <c r="RXU20" s="67"/>
      <c r="RXV20" s="67"/>
      <c r="RXW20" s="67"/>
      <c r="RXX20" s="67"/>
      <c r="RXY20" s="67"/>
      <c r="RXZ20" s="67"/>
      <c r="RYA20" s="67"/>
      <c r="RYB20" s="67"/>
      <c r="RYC20" s="67"/>
      <c r="RYD20" s="67"/>
      <c r="RYE20" s="67"/>
      <c r="RYF20" s="67"/>
      <c r="RYG20" s="67"/>
      <c r="RYH20" s="67"/>
      <c r="RYI20" s="67"/>
      <c r="RYJ20" s="67"/>
      <c r="RYK20" s="67"/>
      <c r="RYL20" s="67"/>
      <c r="RYM20" s="67"/>
      <c r="RYN20" s="67"/>
      <c r="RYO20" s="67"/>
      <c r="RYP20" s="67"/>
      <c r="RYQ20" s="67"/>
      <c r="RYR20" s="67"/>
      <c r="RYS20" s="67"/>
      <c r="RYT20" s="67"/>
      <c r="RYU20" s="67"/>
      <c r="RYV20" s="67"/>
      <c r="RYW20" s="67"/>
      <c r="RYX20" s="67"/>
      <c r="RYY20" s="67"/>
      <c r="RYZ20" s="67"/>
      <c r="RZA20" s="67"/>
      <c r="RZB20" s="67"/>
      <c r="RZC20" s="67"/>
      <c r="RZD20" s="67"/>
      <c r="RZE20" s="67"/>
      <c r="RZF20" s="67"/>
      <c r="RZG20" s="67"/>
      <c r="RZH20" s="67"/>
      <c r="RZI20" s="67"/>
      <c r="RZJ20" s="67"/>
      <c r="RZK20" s="67"/>
      <c r="RZL20" s="67"/>
      <c r="RZM20" s="67"/>
      <c r="RZN20" s="67"/>
      <c r="RZO20" s="67"/>
      <c r="RZP20" s="67"/>
      <c r="RZQ20" s="67"/>
      <c r="RZR20" s="67"/>
      <c r="RZS20" s="67"/>
      <c r="RZT20" s="67"/>
      <c r="RZU20" s="67"/>
      <c r="RZV20" s="67"/>
      <c r="RZW20" s="67"/>
      <c r="RZX20" s="67"/>
      <c r="RZY20" s="67"/>
      <c r="RZZ20" s="67"/>
      <c r="SAA20" s="67"/>
      <c r="SAB20" s="67"/>
      <c r="SAC20" s="67"/>
      <c r="SAD20" s="67"/>
      <c r="SAE20" s="67"/>
      <c r="SAF20" s="67"/>
      <c r="SAG20" s="67"/>
      <c r="SAH20" s="67"/>
      <c r="SAI20" s="67"/>
      <c r="SAJ20" s="67"/>
      <c r="SAK20" s="67"/>
      <c r="SAL20" s="67"/>
      <c r="SAM20" s="67"/>
      <c r="SAN20" s="67"/>
      <c r="SAO20" s="67"/>
      <c r="SAP20" s="67"/>
      <c r="SAQ20" s="67"/>
      <c r="SAR20" s="67"/>
      <c r="SAS20" s="67"/>
      <c r="SAT20" s="67"/>
      <c r="SAU20" s="67"/>
      <c r="SAV20" s="67"/>
      <c r="SAW20" s="67"/>
      <c r="SAX20" s="67"/>
      <c r="SAY20" s="67"/>
      <c r="SAZ20" s="67"/>
      <c r="SBA20" s="67"/>
      <c r="SBB20" s="67"/>
      <c r="SBC20" s="67"/>
      <c r="SBD20" s="67"/>
      <c r="SBE20" s="67"/>
      <c r="SBF20" s="67"/>
      <c r="SBG20" s="67"/>
      <c r="SBH20" s="67"/>
      <c r="SBI20" s="67"/>
      <c r="SBJ20" s="67"/>
      <c r="SBK20" s="67"/>
      <c r="SBL20" s="67"/>
      <c r="SBM20" s="67"/>
      <c r="SBN20" s="67"/>
      <c r="SBO20" s="67"/>
      <c r="SBP20" s="67"/>
      <c r="SBQ20" s="67"/>
      <c r="SBR20" s="67"/>
      <c r="SBS20" s="67"/>
      <c r="SBT20" s="67"/>
      <c r="SBU20" s="67"/>
      <c r="SBV20" s="67"/>
      <c r="SBW20" s="67"/>
      <c r="SBX20" s="67"/>
      <c r="SBY20" s="67"/>
      <c r="SBZ20" s="67"/>
      <c r="SCA20" s="67"/>
      <c r="SCB20" s="67"/>
      <c r="SCC20" s="67"/>
      <c r="SCD20" s="67"/>
      <c r="SCE20" s="67"/>
      <c r="SCF20" s="67"/>
      <c r="SCG20" s="67"/>
      <c r="SCH20" s="67"/>
      <c r="SCI20" s="67"/>
      <c r="SCJ20" s="67"/>
      <c r="SCK20" s="67"/>
      <c r="SCL20" s="67"/>
      <c r="SCM20" s="67"/>
      <c r="SCN20" s="67"/>
      <c r="SCO20" s="67"/>
      <c r="SCP20" s="67"/>
      <c r="SCQ20" s="67"/>
      <c r="SCR20" s="67"/>
      <c r="SCS20" s="67"/>
      <c r="SCT20" s="67"/>
      <c r="SCU20" s="67"/>
      <c r="SCV20" s="67"/>
      <c r="SCW20" s="67"/>
      <c r="SCX20" s="67"/>
      <c r="SCY20" s="67"/>
      <c r="SCZ20" s="67"/>
      <c r="SDA20" s="67"/>
      <c r="SDB20" s="67"/>
      <c r="SDC20" s="67"/>
      <c r="SDD20" s="67"/>
      <c r="SDE20" s="67"/>
      <c r="SDF20" s="67"/>
      <c r="SDG20" s="67"/>
      <c r="SDH20" s="67"/>
      <c r="SDI20" s="67"/>
      <c r="SDJ20" s="67"/>
      <c r="SDK20" s="67"/>
      <c r="SDL20" s="67"/>
      <c r="SDM20" s="67"/>
      <c r="SDN20" s="67"/>
      <c r="SDO20" s="67"/>
      <c r="SDP20" s="67"/>
      <c r="SDQ20" s="67"/>
      <c r="SDR20" s="67"/>
      <c r="SDS20" s="67"/>
      <c r="SDT20" s="67"/>
      <c r="SDU20" s="67"/>
      <c r="SDV20" s="67"/>
      <c r="SDW20" s="67"/>
      <c r="SDX20" s="67"/>
      <c r="SDY20" s="67"/>
      <c r="SDZ20" s="67"/>
      <c r="SEA20" s="67"/>
      <c r="SEB20" s="67"/>
      <c r="SEC20" s="67"/>
      <c r="SED20" s="67"/>
      <c r="SEE20" s="67"/>
      <c r="SEF20" s="67"/>
      <c r="SEG20" s="67"/>
      <c r="SEH20" s="67"/>
      <c r="SEI20" s="67"/>
      <c r="SEJ20" s="67"/>
      <c r="SEK20" s="67"/>
      <c r="SEL20" s="67"/>
      <c r="SEM20" s="67"/>
      <c r="SEN20" s="67"/>
      <c r="SEO20" s="67"/>
      <c r="SEP20" s="67"/>
      <c r="SEQ20" s="67"/>
      <c r="SER20" s="67"/>
      <c r="SES20" s="67"/>
      <c r="SET20" s="67"/>
      <c r="SEU20" s="67"/>
      <c r="SEV20" s="67"/>
      <c r="SEW20" s="67"/>
      <c r="SEX20" s="67"/>
      <c r="SEY20" s="67"/>
      <c r="SEZ20" s="67"/>
      <c r="SFA20" s="67"/>
      <c r="SFB20" s="67"/>
      <c r="SFC20" s="67"/>
      <c r="SFD20" s="67"/>
      <c r="SFE20" s="67"/>
      <c r="SFF20" s="67"/>
      <c r="SFG20" s="67"/>
      <c r="SFH20" s="67"/>
      <c r="SFI20" s="67"/>
      <c r="SFJ20" s="67"/>
      <c r="SFK20" s="67"/>
      <c r="SFL20" s="67"/>
      <c r="SFM20" s="67"/>
      <c r="SFN20" s="67"/>
      <c r="SFO20" s="67"/>
      <c r="SFP20" s="67"/>
      <c r="SFQ20" s="67"/>
      <c r="SFR20" s="67"/>
      <c r="SFS20" s="67"/>
      <c r="SFT20" s="67"/>
      <c r="SFU20" s="67"/>
      <c r="SFV20" s="67"/>
      <c r="SFW20" s="67"/>
      <c r="SFX20" s="67"/>
      <c r="SFY20" s="67"/>
      <c r="SFZ20" s="67"/>
      <c r="SGA20" s="67"/>
      <c r="SGB20" s="67"/>
      <c r="SGC20" s="67"/>
      <c r="SGD20" s="67"/>
      <c r="SGE20" s="67"/>
      <c r="SGF20" s="67"/>
      <c r="SGG20" s="67"/>
      <c r="SGH20" s="67"/>
      <c r="SGI20" s="67"/>
      <c r="SGJ20" s="67"/>
      <c r="SGK20" s="67"/>
      <c r="SGL20" s="67"/>
      <c r="SGM20" s="67"/>
      <c r="SGN20" s="67"/>
      <c r="SGO20" s="67"/>
      <c r="SGP20" s="67"/>
      <c r="SGQ20" s="67"/>
      <c r="SGR20" s="67"/>
      <c r="SGS20" s="67"/>
      <c r="SGT20" s="67"/>
      <c r="SGU20" s="67"/>
      <c r="SGV20" s="67"/>
      <c r="SGW20" s="67"/>
      <c r="SGX20" s="67"/>
      <c r="SGY20" s="67"/>
      <c r="SGZ20" s="67"/>
      <c r="SHA20" s="67"/>
      <c r="SHB20" s="67"/>
      <c r="SHC20" s="67"/>
      <c r="SHD20" s="67"/>
      <c r="SHE20" s="67"/>
      <c r="SHF20" s="67"/>
      <c r="SHG20" s="67"/>
      <c r="SHH20" s="67"/>
      <c r="SHI20" s="67"/>
      <c r="SHJ20" s="67"/>
      <c r="SHK20" s="67"/>
      <c r="SHL20" s="67"/>
      <c r="SHM20" s="67"/>
      <c r="SHN20" s="67"/>
      <c r="SHO20" s="67"/>
      <c r="SHP20" s="67"/>
      <c r="SHQ20" s="67"/>
      <c r="SHR20" s="67"/>
      <c r="SHS20" s="67"/>
      <c r="SHT20" s="67"/>
      <c r="SHU20" s="67"/>
      <c r="SHV20" s="67"/>
      <c r="SHW20" s="67"/>
      <c r="SHX20" s="67"/>
      <c r="SHY20" s="67"/>
      <c r="SHZ20" s="67"/>
      <c r="SIA20" s="67"/>
      <c r="SIB20" s="67"/>
      <c r="SIC20" s="67"/>
      <c r="SID20" s="67"/>
      <c r="SIE20" s="67"/>
      <c r="SIF20" s="67"/>
      <c r="SIG20" s="67"/>
      <c r="SIH20" s="67"/>
      <c r="SII20" s="67"/>
      <c r="SIJ20" s="67"/>
      <c r="SIK20" s="67"/>
      <c r="SIL20" s="67"/>
      <c r="SIM20" s="67"/>
      <c r="SIN20" s="67"/>
      <c r="SIO20" s="67"/>
      <c r="SIP20" s="67"/>
      <c r="SIQ20" s="67"/>
      <c r="SIR20" s="67"/>
      <c r="SIS20" s="67"/>
      <c r="SIT20" s="67"/>
      <c r="SIU20" s="67"/>
      <c r="SIV20" s="67"/>
      <c r="SIW20" s="67"/>
      <c r="SIX20" s="67"/>
      <c r="SIY20" s="67"/>
      <c r="SIZ20" s="67"/>
      <c r="SJA20" s="67"/>
      <c r="SJB20" s="67"/>
      <c r="SJC20" s="67"/>
      <c r="SJD20" s="67"/>
      <c r="SJE20" s="67"/>
      <c r="SJF20" s="67"/>
      <c r="SJG20" s="67"/>
      <c r="SJH20" s="67"/>
      <c r="SJI20" s="67"/>
      <c r="SJJ20" s="67"/>
      <c r="SJK20" s="67"/>
      <c r="SJL20" s="67"/>
      <c r="SJM20" s="67"/>
      <c r="SJN20" s="67"/>
      <c r="SJO20" s="67"/>
      <c r="SJP20" s="67"/>
      <c r="SJQ20" s="67"/>
      <c r="SJR20" s="67"/>
      <c r="SJS20" s="67"/>
      <c r="SJT20" s="67"/>
      <c r="SJU20" s="67"/>
      <c r="SJV20" s="67"/>
      <c r="SJW20" s="67"/>
      <c r="SJX20" s="67"/>
      <c r="SJY20" s="67"/>
      <c r="SJZ20" s="67"/>
      <c r="SKA20" s="67"/>
      <c r="SKB20" s="67"/>
      <c r="SKC20" s="67"/>
      <c r="SKD20" s="67"/>
      <c r="SKE20" s="67"/>
      <c r="SKF20" s="67"/>
      <c r="SKG20" s="67"/>
      <c r="SKH20" s="67"/>
      <c r="SKI20" s="67"/>
      <c r="SKJ20" s="67"/>
      <c r="SKK20" s="67"/>
      <c r="SKL20" s="67"/>
      <c r="SKM20" s="67"/>
      <c r="SKN20" s="67"/>
      <c r="SKO20" s="67"/>
      <c r="SKP20" s="67"/>
      <c r="SKQ20" s="67"/>
      <c r="SKR20" s="67"/>
      <c r="SKS20" s="67"/>
      <c r="SKT20" s="67"/>
      <c r="SKU20" s="67"/>
      <c r="SKV20" s="67"/>
      <c r="SKW20" s="67"/>
      <c r="SKX20" s="67"/>
      <c r="SKY20" s="67"/>
      <c r="SKZ20" s="67"/>
      <c r="SLA20" s="67"/>
      <c r="SLB20" s="67"/>
      <c r="SLC20" s="67"/>
      <c r="SLD20" s="67"/>
      <c r="SLE20" s="67"/>
      <c r="SLF20" s="67"/>
      <c r="SLG20" s="67"/>
      <c r="SLH20" s="67"/>
      <c r="SLI20" s="67"/>
      <c r="SLJ20" s="67"/>
      <c r="SLK20" s="67"/>
      <c r="SLL20" s="67"/>
      <c r="SLM20" s="67"/>
      <c r="SLN20" s="67"/>
      <c r="SLO20" s="67"/>
      <c r="SLP20" s="67"/>
      <c r="SLQ20" s="67"/>
      <c r="SLR20" s="67"/>
      <c r="SLS20" s="67"/>
      <c r="SLT20" s="67"/>
      <c r="SLU20" s="67"/>
      <c r="SLV20" s="67"/>
      <c r="SLW20" s="67"/>
      <c r="SLX20" s="67"/>
      <c r="SLY20" s="67"/>
      <c r="SLZ20" s="67"/>
      <c r="SMA20" s="67"/>
      <c r="SMB20" s="67"/>
      <c r="SMC20" s="67"/>
      <c r="SMD20" s="67"/>
      <c r="SME20" s="67"/>
      <c r="SMF20" s="67"/>
      <c r="SMG20" s="67"/>
      <c r="SMH20" s="67"/>
      <c r="SMI20" s="67"/>
      <c r="SMJ20" s="67"/>
      <c r="SMK20" s="67"/>
      <c r="SML20" s="67"/>
      <c r="SMM20" s="67"/>
      <c r="SMN20" s="67"/>
      <c r="SMO20" s="67"/>
      <c r="SMP20" s="67"/>
      <c r="SMQ20" s="67"/>
      <c r="SMR20" s="67"/>
      <c r="SMS20" s="67"/>
      <c r="SMT20" s="67"/>
      <c r="SMU20" s="67"/>
      <c r="SMV20" s="67"/>
      <c r="SMW20" s="67"/>
      <c r="SMX20" s="67"/>
      <c r="SMY20" s="67"/>
      <c r="SMZ20" s="67"/>
      <c r="SNA20" s="67"/>
      <c r="SNB20" s="67"/>
      <c r="SNC20" s="67"/>
      <c r="SND20" s="67"/>
      <c r="SNE20" s="67"/>
      <c r="SNF20" s="67"/>
      <c r="SNG20" s="67"/>
      <c r="SNH20" s="67"/>
      <c r="SNI20" s="67"/>
      <c r="SNJ20" s="67"/>
      <c r="SNK20" s="67"/>
      <c r="SNL20" s="67"/>
      <c r="SNM20" s="67"/>
      <c r="SNN20" s="67"/>
      <c r="SNO20" s="67"/>
      <c r="SNP20" s="67"/>
      <c r="SNQ20" s="67"/>
      <c r="SNR20" s="67"/>
      <c r="SNS20" s="67"/>
      <c r="SNT20" s="67"/>
      <c r="SNU20" s="67"/>
      <c r="SNV20" s="67"/>
      <c r="SNW20" s="67"/>
      <c r="SNX20" s="67"/>
      <c r="SNY20" s="67"/>
      <c r="SNZ20" s="67"/>
      <c r="SOA20" s="67"/>
      <c r="SOB20" s="67"/>
      <c r="SOC20" s="67"/>
      <c r="SOD20" s="67"/>
      <c r="SOE20" s="67"/>
      <c r="SOF20" s="67"/>
      <c r="SOG20" s="67"/>
      <c r="SOH20" s="67"/>
      <c r="SOI20" s="67"/>
      <c r="SOJ20" s="67"/>
      <c r="SOK20" s="67"/>
      <c r="SOL20" s="67"/>
      <c r="SOM20" s="67"/>
      <c r="SON20" s="67"/>
      <c r="SOO20" s="67"/>
      <c r="SOP20" s="67"/>
      <c r="SOQ20" s="67"/>
      <c r="SOR20" s="67"/>
      <c r="SOS20" s="67"/>
      <c r="SOT20" s="67"/>
      <c r="SOU20" s="67"/>
      <c r="SOV20" s="67"/>
      <c r="SOW20" s="67"/>
      <c r="SOX20" s="67"/>
      <c r="SOY20" s="67"/>
      <c r="SOZ20" s="67"/>
      <c r="SPA20" s="67"/>
      <c r="SPB20" s="67"/>
      <c r="SPC20" s="67"/>
      <c r="SPD20" s="67"/>
      <c r="SPE20" s="67"/>
      <c r="SPF20" s="67"/>
      <c r="SPG20" s="67"/>
      <c r="SPH20" s="67"/>
      <c r="SPI20" s="67"/>
      <c r="SPJ20" s="67"/>
      <c r="SPK20" s="67"/>
      <c r="SPL20" s="67"/>
      <c r="SPM20" s="67"/>
      <c r="SPN20" s="67"/>
      <c r="SPO20" s="67"/>
      <c r="SPP20" s="67"/>
      <c r="SPQ20" s="67"/>
      <c r="SPR20" s="67"/>
      <c r="SPS20" s="67"/>
      <c r="SPT20" s="67"/>
      <c r="SPU20" s="67"/>
      <c r="SPV20" s="67"/>
      <c r="SPW20" s="67"/>
      <c r="SPX20" s="67"/>
      <c r="SPY20" s="67"/>
      <c r="SPZ20" s="67"/>
      <c r="SQA20" s="67"/>
      <c r="SQB20" s="67"/>
      <c r="SQC20" s="67"/>
      <c r="SQD20" s="67"/>
      <c r="SQE20" s="67"/>
      <c r="SQF20" s="67"/>
      <c r="SQG20" s="67"/>
      <c r="SQH20" s="67"/>
      <c r="SQI20" s="67"/>
      <c r="SQJ20" s="67"/>
      <c r="SQK20" s="67"/>
      <c r="SQL20" s="67"/>
      <c r="SQM20" s="67"/>
      <c r="SQN20" s="67"/>
      <c r="SQO20" s="67"/>
      <c r="SQP20" s="67"/>
      <c r="SQQ20" s="67"/>
      <c r="SQR20" s="67"/>
      <c r="SQS20" s="67"/>
      <c r="SQT20" s="67"/>
      <c r="SQU20" s="67"/>
      <c r="SQV20" s="67"/>
      <c r="SQW20" s="67"/>
      <c r="SQX20" s="67"/>
      <c r="SQY20" s="67"/>
      <c r="SQZ20" s="67"/>
      <c r="SRA20" s="67"/>
      <c r="SRB20" s="67"/>
      <c r="SRC20" s="67"/>
      <c r="SRD20" s="67"/>
      <c r="SRE20" s="67"/>
      <c r="SRF20" s="67"/>
      <c r="SRG20" s="67"/>
      <c r="SRH20" s="67"/>
      <c r="SRI20" s="67"/>
      <c r="SRJ20" s="67"/>
      <c r="SRK20" s="67"/>
      <c r="SRL20" s="67"/>
      <c r="SRM20" s="67"/>
      <c r="SRN20" s="67"/>
      <c r="SRO20" s="67"/>
      <c r="SRP20" s="67"/>
      <c r="SRQ20" s="67"/>
      <c r="SRR20" s="67"/>
      <c r="SRS20" s="67"/>
      <c r="SRT20" s="67"/>
      <c r="SRU20" s="67"/>
      <c r="SRV20" s="67"/>
      <c r="SRW20" s="67"/>
      <c r="SRX20" s="67"/>
      <c r="SRY20" s="67"/>
      <c r="SRZ20" s="67"/>
      <c r="SSA20" s="67"/>
      <c r="SSB20" s="67"/>
      <c r="SSC20" s="67"/>
      <c r="SSD20" s="67"/>
      <c r="SSE20" s="67"/>
      <c r="SSF20" s="67"/>
      <c r="SSG20" s="67"/>
      <c r="SSH20" s="67"/>
      <c r="SSI20" s="67"/>
      <c r="SSJ20" s="67"/>
      <c r="SSK20" s="67"/>
      <c r="SSL20" s="67"/>
      <c r="SSM20" s="67"/>
      <c r="SSN20" s="67"/>
      <c r="SSO20" s="67"/>
      <c r="SSP20" s="67"/>
      <c r="SSQ20" s="67"/>
      <c r="SSR20" s="67"/>
      <c r="SSS20" s="67"/>
      <c r="SST20" s="67"/>
      <c r="SSU20" s="67"/>
      <c r="SSV20" s="67"/>
      <c r="SSW20" s="67"/>
      <c r="SSX20" s="67"/>
      <c r="SSY20" s="67"/>
      <c r="SSZ20" s="67"/>
      <c r="STA20" s="67"/>
      <c r="STB20" s="67"/>
      <c r="STC20" s="67"/>
      <c r="STD20" s="67"/>
      <c r="STE20" s="67"/>
      <c r="STF20" s="67"/>
      <c r="STG20" s="67"/>
      <c r="STH20" s="67"/>
      <c r="STI20" s="67"/>
      <c r="STJ20" s="67"/>
      <c r="STK20" s="67"/>
      <c r="STL20" s="67"/>
      <c r="STM20" s="67"/>
      <c r="STN20" s="67"/>
      <c r="STO20" s="67"/>
      <c r="STP20" s="67"/>
      <c r="STQ20" s="67"/>
      <c r="STR20" s="67"/>
      <c r="STS20" s="67"/>
      <c r="STT20" s="67"/>
      <c r="STU20" s="67"/>
      <c r="STV20" s="67"/>
      <c r="STW20" s="67"/>
      <c r="STX20" s="67"/>
      <c r="STY20" s="67"/>
      <c r="STZ20" s="67"/>
      <c r="SUA20" s="67"/>
      <c r="SUB20" s="67"/>
      <c r="SUC20" s="67"/>
      <c r="SUD20" s="67"/>
      <c r="SUE20" s="67"/>
      <c r="SUF20" s="67"/>
      <c r="SUG20" s="67"/>
      <c r="SUH20" s="67"/>
      <c r="SUI20" s="67"/>
      <c r="SUJ20" s="67"/>
      <c r="SUK20" s="67"/>
      <c r="SUL20" s="67"/>
      <c r="SUM20" s="67"/>
      <c r="SUN20" s="67"/>
      <c r="SUO20" s="67"/>
      <c r="SUP20" s="67"/>
      <c r="SUQ20" s="67"/>
      <c r="SUR20" s="67"/>
      <c r="SUS20" s="67"/>
      <c r="SUT20" s="67"/>
      <c r="SUU20" s="67"/>
      <c r="SUV20" s="67"/>
      <c r="SUW20" s="67"/>
      <c r="SUX20" s="67"/>
      <c r="SUY20" s="67"/>
      <c r="SUZ20" s="67"/>
      <c r="SVA20" s="67"/>
      <c r="SVB20" s="67"/>
      <c r="SVC20" s="67"/>
      <c r="SVD20" s="67"/>
      <c r="SVE20" s="67"/>
      <c r="SVF20" s="67"/>
      <c r="SVG20" s="67"/>
      <c r="SVH20" s="67"/>
      <c r="SVI20" s="67"/>
      <c r="SVJ20" s="67"/>
      <c r="SVK20" s="67"/>
      <c r="SVL20" s="67"/>
      <c r="SVM20" s="67"/>
      <c r="SVN20" s="67"/>
      <c r="SVO20" s="67"/>
      <c r="SVP20" s="67"/>
      <c r="SVQ20" s="67"/>
      <c r="SVR20" s="67"/>
      <c r="SVS20" s="67"/>
      <c r="SVT20" s="67"/>
      <c r="SVU20" s="67"/>
      <c r="SVV20" s="67"/>
      <c r="SVW20" s="67"/>
      <c r="SVX20" s="67"/>
      <c r="SVY20" s="67"/>
      <c r="SVZ20" s="67"/>
      <c r="SWA20" s="67"/>
      <c r="SWB20" s="67"/>
      <c r="SWC20" s="67"/>
      <c r="SWD20" s="67"/>
      <c r="SWE20" s="67"/>
      <c r="SWF20" s="67"/>
      <c r="SWG20" s="67"/>
      <c r="SWH20" s="67"/>
      <c r="SWI20" s="67"/>
      <c r="SWJ20" s="67"/>
      <c r="SWK20" s="67"/>
      <c r="SWL20" s="67"/>
      <c r="SWM20" s="67"/>
      <c r="SWN20" s="67"/>
      <c r="SWO20" s="67"/>
      <c r="SWP20" s="67"/>
      <c r="SWQ20" s="67"/>
      <c r="SWR20" s="67"/>
      <c r="SWS20" s="67"/>
      <c r="SWT20" s="67"/>
      <c r="SWU20" s="67"/>
      <c r="SWV20" s="67"/>
      <c r="SWW20" s="67"/>
      <c r="SWX20" s="67"/>
      <c r="SWY20" s="67"/>
      <c r="SWZ20" s="67"/>
      <c r="SXA20" s="67"/>
      <c r="SXB20" s="67"/>
      <c r="SXC20" s="67"/>
      <c r="SXD20" s="67"/>
      <c r="SXE20" s="67"/>
      <c r="SXF20" s="67"/>
      <c r="SXG20" s="67"/>
      <c r="SXH20" s="67"/>
      <c r="SXI20" s="67"/>
      <c r="SXJ20" s="67"/>
      <c r="SXK20" s="67"/>
      <c r="SXL20" s="67"/>
      <c r="SXM20" s="67"/>
      <c r="SXN20" s="67"/>
      <c r="SXO20" s="67"/>
      <c r="SXP20" s="67"/>
      <c r="SXQ20" s="67"/>
      <c r="SXR20" s="67"/>
      <c r="SXS20" s="67"/>
      <c r="SXT20" s="67"/>
      <c r="SXU20" s="67"/>
      <c r="SXV20" s="67"/>
      <c r="SXW20" s="67"/>
      <c r="SXX20" s="67"/>
      <c r="SXY20" s="67"/>
      <c r="SXZ20" s="67"/>
      <c r="SYA20" s="67"/>
      <c r="SYB20" s="67"/>
      <c r="SYC20" s="67"/>
      <c r="SYD20" s="67"/>
      <c r="SYE20" s="67"/>
      <c r="SYF20" s="67"/>
      <c r="SYG20" s="67"/>
      <c r="SYH20" s="67"/>
      <c r="SYI20" s="67"/>
      <c r="SYJ20" s="67"/>
      <c r="SYK20" s="67"/>
      <c r="SYL20" s="67"/>
      <c r="SYM20" s="67"/>
      <c r="SYN20" s="67"/>
      <c r="SYO20" s="67"/>
      <c r="SYP20" s="67"/>
      <c r="SYQ20" s="67"/>
      <c r="SYR20" s="67"/>
      <c r="SYS20" s="67"/>
      <c r="SYT20" s="67"/>
      <c r="SYU20" s="67"/>
      <c r="SYV20" s="67"/>
      <c r="SYW20" s="67"/>
      <c r="SYX20" s="67"/>
      <c r="SYY20" s="67"/>
      <c r="SYZ20" s="67"/>
      <c r="SZA20" s="67"/>
      <c r="SZB20" s="67"/>
      <c r="SZC20" s="67"/>
      <c r="SZD20" s="67"/>
      <c r="SZE20" s="67"/>
      <c r="SZF20" s="67"/>
      <c r="SZG20" s="67"/>
      <c r="SZH20" s="67"/>
      <c r="SZI20" s="67"/>
      <c r="SZJ20" s="67"/>
      <c r="SZK20" s="67"/>
      <c r="SZL20" s="67"/>
      <c r="SZM20" s="67"/>
      <c r="SZN20" s="67"/>
      <c r="SZO20" s="67"/>
      <c r="SZP20" s="67"/>
      <c r="SZQ20" s="67"/>
      <c r="SZR20" s="67"/>
      <c r="SZS20" s="67"/>
      <c r="SZT20" s="67"/>
      <c r="SZU20" s="67"/>
      <c r="SZV20" s="67"/>
      <c r="SZW20" s="67"/>
      <c r="SZX20" s="67"/>
      <c r="SZY20" s="67"/>
      <c r="SZZ20" s="67"/>
      <c r="TAA20" s="67"/>
      <c r="TAB20" s="67"/>
      <c r="TAC20" s="67"/>
      <c r="TAD20" s="67"/>
      <c r="TAE20" s="67"/>
      <c r="TAF20" s="67"/>
      <c r="TAG20" s="67"/>
      <c r="TAH20" s="67"/>
      <c r="TAI20" s="67"/>
      <c r="TAJ20" s="67"/>
      <c r="TAK20" s="67"/>
      <c r="TAL20" s="67"/>
      <c r="TAM20" s="67"/>
      <c r="TAN20" s="67"/>
      <c r="TAO20" s="67"/>
      <c r="TAP20" s="67"/>
      <c r="TAQ20" s="67"/>
      <c r="TAR20" s="67"/>
      <c r="TAS20" s="67"/>
      <c r="TAT20" s="67"/>
      <c r="TAU20" s="67"/>
      <c r="TAV20" s="67"/>
      <c r="TAW20" s="67"/>
      <c r="TAX20" s="67"/>
      <c r="TAY20" s="67"/>
      <c r="TAZ20" s="67"/>
      <c r="TBA20" s="67"/>
      <c r="TBB20" s="67"/>
      <c r="TBC20" s="67"/>
      <c r="TBD20" s="67"/>
      <c r="TBE20" s="67"/>
      <c r="TBF20" s="67"/>
      <c r="TBG20" s="67"/>
      <c r="TBH20" s="67"/>
      <c r="TBI20" s="67"/>
      <c r="TBJ20" s="67"/>
      <c r="TBK20" s="67"/>
      <c r="TBL20" s="67"/>
      <c r="TBM20" s="67"/>
      <c r="TBN20" s="67"/>
      <c r="TBO20" s="67"/>
      <c r="TBP20" s="67"/>
      <c r="TBQ20" s="67"/>
      <c r="TBR20" s="67"/>
      <c r="TBS20" s="67"/>
      <c r="TBT20" s="67"/>
      <c r="TBU20" s="67"/>
      <c r="TBV20" s="67"/>
      <c r="TBW20" s="67"/>
      <c r="TBX20" s="67"/>
      <c r="TBY20" s="67"/>
      <c r="TBZ20" s="67"/>
      <c r="TCA20" s="67"/>
      <c r="TCB20" s="67"/>
      <c r="TCC20" s="67"/>
      <c r="TCD20" s="67"/>
      <c r="TCE20" s="67"/>
      <c r="TCF20" s="67"/>
      <c r="TCG20" s="67"/>
      <c r="TCH20" s="67"/>
      <c r="TCI20" s="67"/>
      <c r="TCJ20" s="67"/>
      <c r="TCK20" s="67"/>
      <c r="TCL20" s="67"/>
      <c r="TCM20" s="67"/>
      <c r="TCN20" s="67"/>
      <c r="TCO20" s="67"/>
      <c r="TCP20" s="67"/>
      <c r="TCQ20" s="67"/>
      <c r="TCR20" s="67"/>
      <c r="TCS20" s="67"/>
      <c r="TCT20" s="67"/>
      <c r="TCU20" s="67"/>
      <c r="TCV20" s="67"/>
      <c r="TCW20" s="67"/>
      <c r="TCX20" s="67"/>
      <c r="TCY20" s="67"/>
      <c r="TCZ20" s="67"/>
      <c r="TDA20" s="67"/>
      <c r="TDB20" s="67"/>
      <c r="TDC20" s="67"/>
      <c r="TDD20" s="67"/>
      <c r="TDE20" s="67"/>
      <c r="TDF20" s="67"/>
      <c r="TDG20" s="67"/>
      <c r="TDH20" s="67"/>
      <c r="TDI20" s="67"/>
      <c r="TDJ20" s="67"/>
      <c r="TDK20" s="67"/>
      <c r="TDL20" s="67"/>
      <c r="TDM20" s="67"/>
      <c r="TDN20" s="67"/>
      <c r="TDO20" s="67"/>
      <c r="TDP20" s="67"/>
      <c r="TDQ20" s="67"/>
      <c r="TDR20" s="67"/>
      <c r="TDS20" s="67"/>
      <c r="TDT20" s="67"/>
      <c r="TDU20" s="67"/>
      <c r="TDV20" s="67"/>
      <c r="TDW20" s="67"/>
      <c r="TDX20" s="67"/>
      <c r="TDY20" s="67"/>
      <c r="TDZ20" s="67"/>
      <c r="TEA20" s="67"/>
      <c r="TEB20" s="67"/>
      <c r="TEC20" s="67"/>
      <c r="TED20" s="67"/>
      <c r="TEE20" s="67"/>
      <c r="TEF20" s="67"/>
      <c r="TEG20" s="67"/>
      <c r="TEH20" s="67"/>
      <c r="TEI20" s="67"/>
      <c r="TEJ20" s="67"/>
      <c r="TEK20" s="67"/>
      <c r="TEL20" s="67"/>
      <c r="TEM20" s="67"/>
      <c r="TEN20" s="67"/>
      <c r="TEO20" s="67"/>
      <c r="TEP20" s="67"/>
      <c r="TEQ20" s="67"/>
      <c r="TER20" s="67"/>
      <c r="TES20" s="67"/>
      <c r="TET20" s="67"/>
      <c r="TEU20" s="67"/>
      <c r="TEV20" s="67"/>
      <c r="TEW20" s="67"/>
      <c r="TEX20" s="67"/>
      <c r="TEY20" s="67"/>
      <c r="TEZ20" s="67"/>
      <c r="TFA20" s="67"/>
      <c r="TFB20" s="67"/>
      <c r="TFC20" s="67"/>
      <c r="TFD20" s="67"/>
      <c r="TFE20" s="67"/>
      <c r="TFF20" s="67"/>
      <c r="TFG20" s="67"/>
      <c r="TFH20" s="67"/>
      <c r="TFI20" s="67"/>
      <c r="TFJ20" s="67"/>
      <c r="TFK20" s="67"/>
      <c r="TFL20" s="67"/>
      <c r="TFM20" s="67"/>
      <c r="TFN20" s="67"/>
      <c r="TFO20" s="67"/>
      <c r="TFP20" s="67"/>
      <c r="TFQ20" s="67"/>
      <c r="TFR20" s="67"/>
      <c r="TFS20" s="67"/>
      <c r="TFT20" s="67"/>
      <c r="TFU20" s="67"/>
      <c r="TFV20" s="67"/>
      <c r="TFW20" s="67"/>
      <c r="TFX20" s="67"/>
      <c r="TFY20" s="67"/>
      <c r="TFZ20" s="67"/>
      <c r="TGA20" s="67"/>
      <c r="TGB20" s="67"/>
      <c r="TGC20" s="67"/>
      <c r="TGD20" s="67"/>
      <c r="TGE20" s="67"/>
      <c r="TGF20" s="67"/>
      <c r="TGG20" s="67"/>
      <c r="TGH20" s="67"/>
      <c r="TGI20" s="67"/>
      <c r="TGJ20" s="67"/>
      <c r="TGK20" s="67"/>
      <c r="TGL20" s="67"/>
      <c r="TGM20" s="67"/>
      <c r="TGN20" s="67"/>
      <c r="TGO20" s="67"/>
      <c r="TGP20" s="67"/>
      <c r="TGQ20" s="67"/>
      <c r="TGR20" s="67"/>
      <c r="TGS20" s="67"/>
      <c r="TGT20" s="67"/>
      <c r="TGU20" s="67"/>
      <c r="TGV20" s="67"/>
      <c r="TGW20" s="67"/>
      <c r="TGX20" s="67"/>
      <c r="TGY20" s="67"/>
      <c r="TGZ20" s="67"/>
      <c r="THA20" s="67"/>
      <c r="THB20" s="67"/>
      <c r="THC20" s="67"/>
      <c r="THD20" s="67"/>
      <c r="THE20" s="67"/>
      <c r="THF20" s="67"/>
      <c r="THG20" s="67"/>
      <c r="THH20" s="67"/>
      <c r="THI20" s="67"/>
      <c r="THJ20" s="67"/>
      <c r="THK20" s="67"/>
      <c r="THL20" s="67"/>
      <c r="THM20" s="67"/>
      <c r="THN20" s="67"/>
      <c r="THO20" s="67"/>
      <c r="THP20" s="67"/>
      <c r="THQ20" s="67"/>
      <c r="THR20" s="67"/>
      <c r="THS20" s="67"/>
      <c r="THT20" s="67"/>
      <c r="THU20" s="67"/>
      <c r="THV20" s="67"/>
      <c r="THW20" s="67"/>
      <c r="THX20" s="67"/>
      <c r="THY20" s="67"/>
      <c r="THZ20" s="67"/>
      <c r="TIA20" s="67"/>
      <c r="TIB20" s="67"/>
      <c r="TIC20" s="67"/>
      <c r="TID20" s="67"/>
      <c r="TIE20" s="67"/>
      <c r="TIF20" s="67"/>
      <c r="TIG20" s="67"/>
      <c r="TIH20" s="67"/>
      <c r="TII20" s="67"/>
      <c r="TIJ20" s="67"/>
      <c r="TIK20" s="67"/>
      <c r="TIL20" s="67"/>
      <c r="TIM20" s="67"/>
      <c r="TIN20" s="67"/>
      <c r="TIO20" s="67"/>
      <c r="TIP20" s="67"/>
      <c r="TIQ20" s="67"/>
      <c r="TIR20" s="67"/>
      <c r="TIS20" s="67"/>
      <c r="TIT20" s="67"/>
      <c r="TIU20" s="67"/>
      <c r="TIV20" s="67"/>
      <c r="TIW20" s="67"/>
      <c r="TIX20" s="67"/>
      <c r="TIY20" s="67"/>
      <c r="TIZ20" s="67"/>
      <c r="TJA20" s="67"/>
      <c r="TJB20" s="67"/>
      <c r="TJC20" s="67"/>
      <c r="TJD20" s="67"/>
      <c r="TJE20" s="67"/>
      <c r="TJF20" s="67"/>
      <c r="TJG20" s="67"/>
      <c r="TJH20" s="67"/>
      <c r="TJI20" s="67"/>
      <c r="TJJ20" s="67"/>
      <c r="TJK20" s="67"/>
      <c r="TJL20" s="67"/>
      <c r="TJM20" s="67"/>
      <c r="TJN20" s="67"/>
      <c r="TJO20" s="67"/>
      <c r="TJP20" s="67"/>
      <c r="TJQ20" s="67"/>
      <c r="TJR20" s="67"/>
      <c r="TJS20" s="67"/>
      <c r="TJT20" s="67"/>
      <c r="TJU20" s="67"/>
      <c r="TJV20" s="67"/>
      <c r="TJW20" s="67"/>
      <c r="TJX20" s="67"/>
      <c r="TJY20" s="67"/>
      <c r="TJZ20" s="67"/>
      <c r="TKA20" s="67"/>
      <c r="TKB20" s="67"/>
      <c r="TKC20" s="67"/>
      <c r="TKD20" s="67"/>
      <c r="TKE20" s="67"/>
      <c r="TKF20" s="67"/>
      <c r="TKG20" s="67"/>
      <c r="TKH20" s="67"/>
      <c r="TKI20" s="67"/>
      <c r="TKJ20" s="67"/>
      <c r="TKK20" s="67"/>
      <c r="TKL20" s="67"/>
      <c r="TKM20" s="67"/>
      <c r="TKN20" s="67"/>
      <c r="TKO20" s="67"/>
      <c r="TKP20" s="67"/>
      <c r="TKQ20" s="67"/>
      <c r="TKR20" s="67"/>
      <c r="TKS20" s="67"/>
      <c r="TKT20" s="67"/>
      <c r="TKU20" s="67"/>
      <c r="TKV20" s="67"/>
      <c r="TKW20" s="67"/>
      <c r="TKX20" s="67"/>
      <c r="TKY20" s="67"/>
      <c r="TKZ20" s="67"/>
      <c r="TLA20" s="67"/>
      <c r="TLB20" s="67"/>
      <c r="TLC20" s="67"/>
      <c r="TLD20" s="67"/>
      <c r="TLE20" s="67"/>
      <c r="TLF20" s="67"/>
      <c r="TLG20" s="67"/>
      <c r="TLH20" s="67"/>
      <c r="TLI20" s="67"/>
      <c r="TLJ20" s="67"/>
      <c r="TLK20" s="67"/>
      <c r="TLL20" s="67"/>
      <c r="TLM20" s="67"/>
      <c r="TLN20" s="67"/>
      <c r="TLO20" s="67"/>
      <c r="TLP20" s="67"/>
      <c r="TLQ20" s="67"/>
      <c r="TLR20" s="67"/>
      <c r="TLS20" s="67"/>
      <c r="TLT20" s="67"/>
      <c r="TLU20" s="67"/>
      <c r="TLV20" s="67"/>
      <c r="TLW20" s="67"/>
      <c r="TLX20" s="67"/>
      <c r="TLY20" s="67"/>
      <c r="TLZ20" s="67"/>
      <c r="TMA20" s="67"/>
      <c r="TMB20" s="67"/>
      <c r="TMC20" s="67"/>
      <c r="TMD20" s="67"/>
      <c r="TME20" s="67"/>
      <c r="TMF20" s="67"/>
      <c r="TMG20" s="67"/>
      <c r="TMH20" s="67"/>
      <c r="TMI20" s="67"/>
      <c r="TMJ20" s="67"/>
      <c r="TMK20" s="67"/>
      <c r="TML20" s="67"/>
      <c r="TMM20" s="67"/>
      <c r="TMN20" s="67"/>
      <c r="TMO20" s="67"/>
      <c r="TMP20" s="67"/>
      <c r="TMQ20" s="67"/>
      <c r="TMR20" s="67"/>
      <c r="TMS20" s="67"/>
      <c r="TMT20" s="67"/>
      <c r="TMU20" s="67"/>
      <c r="TMV20" s="67"/>
      <c r="TMW20" s="67"/>
      <c r="TMX20" s="67"/>
      <c r="TMY20" s="67"/>
      <c r="TMZ20" s="67"/>
      <c r="TNA20" s="67"/>
      <c r="TNB20" s="67"/>
      <c r="TNC20" s="67"/>
      <c r="TND20" s="67"/>
      <c r="TNE20" s="67"/>
      <c r="TNF20" s="67"/>
      <c r="TNG20" s="67"/>
      <c r="TNH20" s="67"/>
      <c r="TNI20" s="67"/>
      <c r="TNJ20" s="67"/>
      <c r="TNK20" s="67"/>
      <c r="TNL20" s="67"/>
      <c r="TNM20" s="67"/>
      <c r="TNN20" s="67"/>
      <c r="TNO20" s="67"/>
      <c r="TNP20" s="67"/>
      <c r="TNQ20" s="67"/>
      <c r="TNR20" s="67"/>
      <c r="TNS20" s="67"/>
      <c r="TNT20" s="67"/>
      <c r="TNU20" s="67"/>
      <c r="TNV20" s="67"/>
      <c r="TNW20" s="67"/>
      <c r="TNX20" s="67"/>
      <c r="TNY20" s="67"/>
      <c r="TNZ20" s="67"/>
      <c r="TOA20" s="67"/>
      <c r="TOB20" s="67"/>
      <c r="TOC20" s="67"/>
      <c r="TOD20" s="67"/>
      <c r="TOE20" s="67"/>
      <c r="TOF20" s="67"/>
      <c r="TOG20" s="67"/>
      <c r="TOH20" s="67"/>
      <c r="TOI20" s="67"/>
      <c r="TOJ20" s="67"/>
      <c r="TOK20" s="67"/>
      <c r="TOL20" s="67"/>
      <c r="TOM20" s="67"/>
      <c r="TON20" s="67"/>
      <c r="TOO20" s="67"/>
      <c r="TOP20" s="67"/>
      <c r="TOQ20" s="67"/>
      <c r="TOR20" s="67"/>
      <c r="TOS20" s="67"/>
      <c r="TOT20" s="67"/>
      <c r="TOU20" s="67"/>
      <c r="TOV20" s="67"/>
      <c r="TOW20" s="67"/>
      <c r="TOX20" s="67"/>
      <c r="TOY20" s="67"/>
      <c r="TOZ20" s="67"/>
      <c r="TPA20" s="67"/>
      <c r="TPB20" s="67"/>
      <c r="TPC20" s="67"/>
      <c r="TPD20" s="67"/>
      <c r="TPE20" s="67"/>
      <c r="TPF20" s="67"/>
      <c r="TPG20" s="67"/>
      <c r="TPH20" s="67"/>
      <c r="TPI20" s="67"/>
      <c r="TPJ20" s="67"/>
      <c r="TPK20" s="67"/>
      <c r="TPL20" s="67"/>
      <c r="TPM20" s="67"/>
      <c r="TPN20" s="67"/>
      <c r="TPO20" s="67"/>
      <c r="TPP20" s="67"/>
      <c r="TPQ20" s="67"/>
      <c r="TPR20" s="67"/>
      <c r="TPS20" s="67"/>
      <c r="TPT20" s="67"/>
      <c r="TPU20" s="67"/>
      <c r="TPV20" s="67"/>
      <c r="TPW20" s="67"/>
      <c r="TPX20" s="67"/>
      <c r="TPY20" s="67"/>
      <c r="TPZ20" s="67"/>
      <c r="TQA20" s="67"/>
      <c r="TQB20" s="67"/>
      <c r="TQC20" s="67"/>
      <c r="TQD20" s="67"/>
      <c r="TQE20" s="67"/>
      <c r="TQF20" s="67"/>
      <c r="TQG20" s="67"/>
      <c r="TQH20" s="67"/>
      <c r="TQI20" s="67"/>
      <c r="TQJ20" s="67"/>
      <c r="TQK20" s="67"/>
      <c r="TQL20" s="67"/>
      <c r="TQM20" s="67"/>
      <c r="TQN20" s="67"/>
      <c r="TQO20" s="67"/>
      <c r="TQP20" s="67"/>
      <c r="TQQ20" s="67"/>
      <c r="TQR20" s="67"/>
      <c r="TQS20" s="67"/>
      <c r="TQT20" s="67"/>
      <c r="TQU20" s="67"/>
      <c r="TQV20" s="67"/>
      <c r="TQW20" s="67"/>
      <c r="TQX20" s="67"/>
      <c r="TQY20" s="67"/>
      <c r="TQZ20" s="67"/>
      <c r="TRA20" s="67"/>
      <c r="TRB20" s="67"/>
      <c r="TRC20" s="67"/>
      <c r="TRD20" s="67"/>
      <c r="TRE20" s="67"/>
      <c r="TRF20" s="67"/>
      <c r="TRG20" s="67"/>
      <c r="TRH20" s="67"/>
      <c r="TRI20" s="67"/>
      <c r="TRJ20" s="67"/>
      <c r="TRK20" s="67"/>
      <c r="TRL20" s="67"/>
      <c r="TRM20" s="67"/>
      <c r="TRN20" s="67"/>
      <c r="TRO20" s="67"/>
      <c r="TRP20" s="67"/>
      <c r="TRQ20" s="67"/>
      <c r="TRR20" s="67"/>
      <c r="TRS20" s="67"/>
      <c r="TRT20" s="67"/>
      <c r="TRU20" s="67"/>
      <c r="TRV20" s="67"/>
      <c r="TRW20" s="67"/>
      <c r="TRX20" s="67"/>
      <c r="TRY20" s="67"/>
      <c r="TRZ20" s="67"/>
      <c r="TSA20" s="67"/>
      <c r="TSB20" s="67"/>
      <c r="TSC20" s="67"/>
      <c r="TSD20" s="67"/>
      <c r="TSE20" s="67"/>
      <c r="TSF20" s="67"/>
      <c r="TSG20" s="67"/>
      <c r="TSH20" s="67"/>
      <c r="TSI20" s="67"/>
      <c r="TSJ20" s="67"/>
      <c r="TSK20" s="67"/>
      <c r="TSL20" s="67"/>
      <c r="TSM20" s="67"/>
      <c r="TSN20" s="67"/>
      <c r="TSO20" s="67"/>
      <c r="TSP20" s="67"/>
      <c r="TSQ20" s="67"/>
      <c r="TSR20" s="67"/>
      <c r="TSS20" s="67"/>
      <c r="TST20" s="67"/>
      <c r="TSU20" s="67"/>
      <c r="TSV20" s="67"/>
      <c r="TSW20" s="67"/>
      <c r="TSX20" s="67"/>
      <c r="TSY20" s="67"/>
      <c r="TSZ20" s="67"/>
      <c r="TTA20" s="67"/>
      <c r="TTB20" s="67"/>
      <c r="TTC20" s="67"/>
      <c r="TTD20" s="67"/>
      <c r="TTE20" s="67"/>
      <c r="TTF20" s="67"/>
      <c r="TTG20" s="67"/>
      <c r="TTH20" s="67"/>
      <c r="TTI20" s="67"/>
      <c r="TTJ20" s="67"/>
      <c r="TTK20" s="67"/>
      <c r="TTL20" s="67"/>
      <c r="TTM20" s="67"/>
      <c r="TTN20" s="67"/>
      <c r="TTO20" s="67"/>
      <c r="TTP20" s="67"/>
      <c r="TTQ20" s="67"/>
      <c r="TTR20" s="67"/>
      <c r="TTS20" s="67"/>
      <c r="TTT20" s="67"/>
      <c r="TTU20" s="67"/>
      <c r="TTV20" s="67"/>
      <c r="TTW20" s="67"/>
      <c r="TTX20" s="67"/>
      <c r="TTY20" s="67"/>
      <c r="TTZ20" s="67"/>
      <c r="TUA20" s="67"/>
      <c r="TUB20" s="67"/>
      <c r="TUC20" s="67"/>
      <c r="TUD20" s="67"/>
      <c r="TUE20" s="67"/>
      <c r="TUF20" s="67"/>
      <c r="TUG20" s="67"/>
      <c r="TUH20" s="67"/>
      <c r="TUI20" s="67"/>
      <c r="TUJ20" s="67"/>
      <c r="TUK20" s="67"/>
      <c r="TUL20" s="67"/>
      <c r="TUM20" s="67"/>
      <c r="TUN20" s="67"/>
      <c r="TUO20" s="67"/>
      <c r="TUP20" s="67"/>
      <c r="TUQ20" s="67"/>
      <c r="TUR20" s="67"/>
      <c r="TUS20" s="67"/>
      <c r="TUT20" s="67"/>
      <c r="TUU20" s="67"/>
      <c r="TUV20" s="67"/>
      <c r="TUW20" s="67"/>
      <c r="TUX20" s="67"/>
      <c r="TUY20" s="67"/>
      <c r="TUZ20" s="67"/>
      <c r="TVA20" s="67"/>
      <c r="TVB20" s="67"/>
      <c r="TVC20" s="67"/>
      <c r="TVD20" s="67"/>
      <c r="TVE20" s="67"/>
      <c r="TVF20" s="67"/>
      <c r="TVG20" s="67"/>
      <c r="TVH20" s="67"/>
      <c r="TVI20" s="67"/>
      <c r="TVJ20" s="67"/>
      <c r="TVK20" s="67"/>
      <c r="TVL20" s="67"/>
      <c r="TVM20" s="67"/>
      <c r="TVN20" s="67"/>
      <c r="TVO20" s="67"/>
      <c r="TVP20" s="67"/>
      <c r="TVQ20" s="67"/>
      <c r="TVR20" s="67"/>
      <c r="TVS20" s="67"/>
      <c r="TVT20" s="67"/>
      <c r="TVU20" s="67"/>
      <c r="TVV20" s="67"/>
      <c r="TVW20" s="67"/>
      <c r="TVX20" s="67"/>
      <c r="TVY20" s="67"/>
      <c r="TVZ20" s="67"/>
      <c r="TWA20" s="67"/>
      <c r="TWB20" s="67"/>
      <c r="TWC20" s="67"/>
      <c r="TWD20" s="67"/>
      <c r="TWE20" s="67"/>
      <c r="TWF20" s="67"/>
      <c r="TWG20" s="67"/>
      <c r="TWH20" s="67"/>
      <c r="TWI20" s="67"/>
      <c r="TWJ20" s="67"/>
      <c r="TWK20" s="67"/>
      <c r="TWL20" s="67"/>
      <c r="TWM20" s="67"/>
      <c r="TWN20" s="67"/>
      <c r="TWO20" s="67"/>
      <c r="TWP20" s="67"/>
      <c r="TWQ20" s="67"/>
      <c r="TWR20" s="67"/>
      <c r="TWS20" s="67"/>
      <c r="TWT20" s="67"/>
      <c r="TWU20" s="67"/>
      <c r="TWV20" s="67"/>
      <c r="TWW20" s="67"/>
      <c r="TWX20" s="67"/>
      <c r="TWY20" s="67"/>
      <c r="TWZ20" s="67"/>
      <c r="TXA20" s="67"/>
      <c r="TXB20" s="67"/>
      <c r="TXC20" s="67"/>
      <c r="TXD20" s="67"/>
      <c r="TXE20" s="67"/>
      <c r="TXF20" s="67"/>
      <c r="TXG20" s="67"/>
      <c r="TXH20" s="67"/>
      <c r="TXI20" s="67"/>
      <c r="TXJ20" s="67"/>
      <c r="TXK20" s="67"/>
      <c r="TXL20" s="67"/>
      <c r="TXM20" s="67"/>
      <c r="TXN20" s="67"/>
      <c r="TXO20" s="67"/>
      <c r="TXP20" s="67"/>
      <c r="TXQ20" s="67"/>
      <c r="TXR20" s="67"/>
      <c r="TXS20" s="67"/>
      <c r="TXT20" s="67"/>
      <c r="TXU20" s="67"/>
      <c r="TXV20" s="67"/>
      <c r="TXW20" s="67"/>
      <c r="TXX20" s="67"/>
      <c r="TXY20" s="67"/>
      <c r="TXZ20" s="67"/>
      <c r="TYA20" s="67"/>
      <c r="TYB20" s="67"/>
      <c r="TYC20" s="67"/>
      <c r="TYD20" s="67"/>
      <c r="TYE20" s="67"/>
      <c r="TYF20" s="67"/>
      <c r="TYG20" s="67"/>
      <c r="TYH20" s="67"/>
      <c r="TYI20" s="67"/>
      <c r="TYJ20" s="67"/>
      <c r="TYK20" s="67"/>
      <c r="TYL20" s="67"/>
      <c r="TYM20" s="67"/>
      <c r="TYN20" s="67"/>
      <c r="TYO20" s="67"/>
      <c r="TYP20" s="67"/>
      <c r="TYQ20" s="67"/>
      <c r="TYR20" s="67"/>
      <c r="TYS20" s="67"/>
      <c r="TYT20" s="67"/>
      <c r="TYU20" s="67"/>
      <c r="TYV20" s="67"/>
      <c r="TYW20" s="67"/>
      <c r="TYX20" s="67"/>
      <c r="TYY20" s="67"/>
      <c r="TYZ20" s="67"/>
      <c r="TZA20" s="67"/>
      <c r="TZB20" s="67"/>
      <c r="TZC20" s="67"/>
      <c r="TZD20" s="67"/>
      <c r="TZE20" s="67"/>
      <c r="TZF20" s="67"/>
      <c r="TZG20" s="67"/>
      <c r="TZH20" s="67"/>
      <c r="TZI20" s="67"/>
      <c r="TZJ20" s="67"/>
      <c r="TZK20" s="67"/>
      <c r="TZL20" s="67"/>
      <c r="TZM20" s="67"/>
      <c r="TZN20" s="67"/>
      <c r="TZO20" s="67"/>
      <c r="TZP20" s="67"/>
      <c r="TZQ20" s="67"/>
      <c r="TZR20" s="67"/>
      <c r="TZS20" s="67"/>
      <c r="TZT20" s="67"/>
      <c r="TZU20" s="67"/>
      <c r="TZV20" s="67"/>
      <c r="TZW20" s="67"/>
      <c r="TZX20" s="67"/>
      <c r="TZY20" s="67"/>
      <c r="TZZ20" s="67"/>
      <c r="UAA20" s="67"/>
      <c r="UAB20" s="67"/>
      <c r="UAC20" s="67"/>
      <c r="UAD20" s="67"/>
      <c r="UAE20" s="67"/>
      <c r="UAF20" s="67"/>
      <c r="UAG20" s="67"/>
      <c r="UAH20" s="67"/>
      <c r="UAI20" s="67"/>
      <c r="UAJ20" s="67"/>
      <c r="UAK20" s="67"/>
      <c r="UAL20" s="67"/>
      <c r="UAM20" s="67"/>
      <c r="UAN20" s="67"/>
      <c r="UAO20" s="67"/>
      <c r="UAP20" s="67"/>
      <c r="UAQ20" s="67"/>
      <c r="UAR20" s="67"/>
      <c r="UAS20" s="67"/>
      <c r="UAT20" s="67"/>
      <c r="UAU20" s="67"/>
      <c r="UAV20" s="67"/>
      <c r="UAW20" s="67"/>
      <c r="UAX20" s="67"/>
      <c r="UAY20" s="67"/>
      <c r="UAZ20" s="67"/>
      <c r="UBA20" s="67"/>
      <c r="UBB20" s="67"/>
      <c r="UBC20" s="67"/>
      <c r="UBD20" s="67"/>
      <c r="UBE20" s="67"/>
      <c r="UBF20" s="67"/>
      <c r="UBG20" s="67"/>
      <c r="UBH20" s="67"/>
      <c r="UBI20" s="67"/>
      <c r="UBJ20" s="67"/>
      <c r="UBK20" s="67"/>
      <c r="UBL20" s="67"/>
      <c r="UBM20" s="67"/>
      <c r="UBN20" s="67"/>
      <c r="UBO20" s="67"/>
      <c r="UBP20" s="67"/>
      <c r="UBQ20" s="67"/>
      <c r="UBR20" s="67"/>
      <c r="UBS20" s="67"/>
      <c r="UBT20" s="67"/>
      <c r="UBU20" s="67"/>
      <c r="UBV20" s="67"/>
      <c r="UBW20" s="67"/>
      <c r="UBX20" s="67"/>
      <c r="UBY20" s="67"/>
      <c r="UBZ20" s="67"/>
      <c r="UCA20" s="67"/>
      <c r="UCB20" s="67"/>
      <c r="UCC20" s="67"/>
      <c r="UCD20" s="67"/>
      <c r="UCE20" s="67"/>
      <c r="UCF20" s="67"/>
      <c r="UCG20" s="67"/>
      <c r="UCH20" s="67"/>
      <c r="UCI20" s="67"/>
      <c r="UCJ20" s="67"/>
      <c r="UCK20" s="67"/>
      <c r="UCL20" s="67"/>
      <c r="UCM20" s="67"/>
      <c r="UCN20" s="67"/>
      <c r="UCO20" s="67"/>
      <c r="UCP20" s="67"/>
      <c r="UCQ20" s="67"/>
      <c r="UCR20" s="67"/>
      <c r="UCS20" s="67"/>
      <c r="UCT20" s="67"/>
      <c r="UCU20" s="67"/>
      <c r="UCV20" s="67"/>
      <c r="UCW20" s="67"/>
      <c r="UCX20" s="67"/>
      <c r="UCY20" s="67"/>
      <c r="UCZ20" s="67"/>
      <c r="UDA20" s="67"/>
      <c r="UDB20" s="67"/>
      <c r="UDC20" s="67"/>
      <c r="UDD20" s="67"/>
      <c r="UDE20" s="67"/>
      <c r="UDF20" s="67"/>
      <c r="UDG20" s="67"/>
      <c r="UDH20" s="67"/>
      <c r="UDI20" s="67"/>
      <c r="UDJ20" s="67"/>
      <c r="UDK20" s="67"/>
      <c r="UDL20" s="67"/>
      <c r="UDM20" s="67"/>
      <c r="UDN20" s="67"/>
      <c r="UDO20" s="67"/>
      <c r="UDP20" s="67"/>
      <c r="UDQ20" s="67"/>
      <c r="UDR20" s="67"/>
      <c r="UDS20" s="67"/>
      <c r="UDT20" s="67"/>
      <c r="UDU20" s="67"/>
      <c r="UDV20" s="67"/>
      <c r="UDW20" s="67"/>
      <c r="UDX20" s="67"/>
      <c r="UDY20" s="67"/>
      <c r="UDZ20" s="67"/>
      <c r="UEA20" s="67"/>
      <c r="UEB20" s="67"/>
      <c r="UEC20" s="67"/>
      <c r="UED20" s="67"/>
      <c r="UEE20" s="67"/>
      <c r="UEF20" s="67"/>
      <c r="UEG20" s="67"/>
      <c r="UEH20" s="67"/>
      <c r="UEI20" s="67"/>
      <c r="UEJ20" s="67"/>
      <c r="UEK20" s="67"/>
      <c r="UEL20" s="67"/>
      <c r="UEM20" s="67"/>
      <c r="UEN20" s="67"/>
      <c r="UEO20" s="67"/>
      <c r="UEP20" s="67"/>
      <c r="UEQ20" s="67"/>
      <c r="UER20" s="67"/>
      <c r="UES20" s="67"/>
      <c r="UET20" s="67"/>
      <c r="UEU20" s="67"/>
      <c r="UEV20" s="67"/>
      <c r="UEW20" s="67"/>
      <c r="UEX20" s="67"/>
      <c r="UEY20" s="67"/>
      <c r="UEZ20" s="67"/>
      <c r="UFA20" s="67"/>
      <c r="UFB20" s="67"/>
      <c r="UFC20" s="67"/>
      <c r="UFD20" s="67"/>
      <c r="UFE20" s="67"/>
      <c r="UFF20" s="67"/>
      <c r="UFG20" s="67"/>
      <c r="UFH20" s="67"/>
      <c r="UFI20" s="67"/>
      <c r="UFJ20" s="67"/>
      <c r="UFK20" s="67"/>
      <c r="UFL20" s="67"/>
      <c r="UFM20" s="67"/>
      <c r="UFN20" s="67"/>
      <c r="UFO20" s="67"/>
      <c r="UFP20" s="67"/>
      <c r="UFQ20" s="67"/>
      <c r="UFR20" s="67"/>
      <c r="UFS20" s="67"/>
      <c r="UFT20" s="67"/>
      <c r="UFU20" s="67"/>
      <c r="UFV20" s="67"/>
      <c r="UFW20" s="67"/>
      <c r="UFX20" s="67"/>
      <c r="UFY20" s="67"/>
      <c r="UFZ20" s="67"/>
      <c r="UGA20" s="67"/>
      <c r="UGB20" s="67"/>
      <c r="UGC20" s="67"/>
      <c r="UGD20" s="67"/>
      <c r="UGE20" s="67"/>
      <c r="UGF20" s="67"/>
      <c r="UGG20" s="67"/>
      <c r="UGH20" s="67"/>
      <c r="UGI20" s="67"/>
      <c r="UGJ20" s="67"/>
      <c r="UGK20" s="67"/>
      <c r="UGL20" s="67"/>
      <c r="UGM20" s="67"/>
      <c r="UGN20" s="67"/>
      <c r="UGO20" s="67"/>
      <c r="UGP20" s="67"/>
      <c r="UGQ20" s="67"/>
      <c r="UGR20" s="67"/>
      <c r="UGS20" s="67"/>
      <c r="UGT20" s="67"/>
      <c r="UGU20" s="67"/>
      <c r="UGV20" s="67"/>
      <c r="UGW20" s="67"/>
      <c r="UGX20" s="67"/>
      <c r="UGY20" s="67"/>
      <c r="UGZ20" s="67"/>
      <c r="UHA20" s="67"/>
      <c r="UHB20" s="67"/>
      <c r="UHC20" s="67"/>
      <c r="UHD20" s="67"/>
      <c r="UHE20" s="67"/>
      <c r="UHF20" s="67"/>
      <c r="UHG20" s="67"/>
      <c r="UHH20" s="67"/>
      <c r="UHI20" s="67"/>
      <c r="UHJ20" s="67"/>
      <c r="UHK20" s="67"/>
      <c r="UHL20" s="67"/>
      <c r="UHM20" s="67"/>
      <c r="UHN20" s="67"/>
      <c r="UHO20" s="67"/>
      <c r="UHP20" s="67"/>
      <c r="UHQ20" s="67"/>
      <c r="UHR20" s="67"/>
      <c r="UHS20" s="67"/>
      <c r="UHT20" s="67"/>
      <c r="UHU20" s="67"/>
      <c r="UHV20" s="67"/>
      <c r="UHW20" s="67"/>
      <c r="UHX20" s="67"/>
      <c r="UHY20" s="67"/>
      <c r="UHZ20" s="67"/>
      <c r="UIA20" s="67"/>
      <c r="UIB20" s="67"/>
      <c r="UIC20" s="67"/>
      <c r="UID20" s="67"/>
      <c r="UIE20" s="67"/>
      <c r="UIF20" s="67"/>
      <c r="UIG20" s="67"/>
      <c r="UIH20" s="67"/>
      <c r="UII20" s="67"/>
      <c r="UIJ20" s="67"/>
      <c r="UIK20" s="67"/>
      <c r="UIL20" s="67"/>
      <c r="UIM20" s="67"/>
      <c r="UIN20" s="67"/>
      <c r="UIO20" s="67"/>
      <c r="UIP20" s="67"/>
      <c r="UIQ20" s="67"/>
      <c r="UIR20" s="67"/>
      <c r="UIS20" s="67"/>
      <c r="UIT20" s="67"/>
      <c r="UIU20" s="67"/>
      <c r="UIV20" s="67"/>
      <c r="UIW20" s="67"/>
      <c r="UIX20" s="67"/>
      <c r="UIY20" s="67"/>
      <c r="UIZ20" s="67"/>
      <c r="UJA20" s="67"/>
      <c r="UJB20" s="67"/>
      <c r="UJC20" s="67"/>
      <c r="UJD20" s="67"/>
      <c r="UJE20" s="67"/>
      <c r="UJF20" s="67"/>
      <c r="UJG20" s="67"/>
      <c r="UJH20" s="67"/>
      <c r="UJI20" s="67"/>
      <c r="UJJ20" s="67"/>
      <c r="UJK20" s="67"/>
      <c r="UJL20" s="67"/>
      <c r="UJM20" s="67"/>
      <c r="UJN20" s="67"/>
      <c r="UJO20" s="67"/>
      <c r="UJP20" s="67"/>
      <c r="UJQ20" s="67"/>
      <c r="UJR20" s="67"/>
      <c r="UJS20" s="67"/>
      <c r="UJT20" s="67"/>
      <c r="UJU20" s="67"/>
      <c r="UJV20" s="67"/>
      <c r="UJW20" s="67"/>
      <c r="UJX20" s="67"/>
      <c r="UJY20" s="67"/>
      <c r="UJZ20" s="67"/>
      <c r="UKA20" s="67"/>
      <c r="UKB20" s="67"/>
      <c r="UKC20" s="67"/>
      <c r="UKD20" s="67"/>
      <c r="UKE20" s="67"/>
      <c r="UKF20" s="67"/>
      <c r="UKG20" s="67"/>
      <c r="UKH20" s="67"/>
      <c r="UKI20" s="67"/>
      <c r="UKJ20" s="67"/>
      <c r="UKK20" s="67"/>
      <c r="UKL20" s="67"/>
      <c r="UKM20" s="67"/>
      <c r="UKN20" s="67"/>
      <c r="UKO20" s="67"/>
      <c r="UKP20" s="67"/>
      <c r="UKQ20" s="67"/>
      <c r="UKR20" s="67"/>
      <c r="UKS20" s="67"/>
      <c r="UKT20" s="67"/>
      <c r="UKU20" s="67"/>
      <c r="UKV20" s="67"/>
      <c r="UKW20" s="67"/>
      <c r="UKX20" s="67"/>
      <c r="UKY20" s="67"/>
      <c r="UKZ20" s="67"/>
      <c r="ULA20" s="67"/>
      <c r="ULB20" s="67"/>
      <c r="ULC20" s="67"/>
      <c r="ULD20" s="67"/>
      <c r="ULE20" s="67"/>
      <c r="ULF20" s="67"/>
      <c r="ULG20" s="67"/>
      <c r="ULH20" s="67"/>
      <c r="ULI20" s="67"/>
      <c r="ULJ20" s="67"/>
      <c r="ULK20" s="67"/>
      <c r="ULL20" s="67"/>
      <c r="ULM20" s="67"/>
      <c r="ULN20" s="67"/>
      <c r="ULO20" s="67"/>
      <c r="ULP20" s="67"/>
      <c r="ULQ20" s="67"/>
      <c r="ULR20" s="67"/>
      <c r="ULS20" s="67"/>
      <c r="ULT20" s="67"/>
      <c r="ULU20" s="67"/>
      <c r="ULV20" s="67"/>
      <c r="ULW20" s="67"/>
      <c r="ULX20" s="67"/>
      <c r="ULY20" s="67"/>
      <c r="ULZ20" s="67"/>
      <c r="UMA20" s="67"/>
      <c r="UMB20" s="67"/>
      <c r="UMC20" s="67"/>
      <c r="UMD20" s="67"/>
      <c r="UME20" s="67"/>
      <c r="UMF20" s="67"/>
      <c r="UMG20" s="67"/>
      <c r="UMH20" s="67"/>
      <c r="UMI20" s="67"/>
      <c r="UMJ20" s="67"/>
      <c r="UMK20" s="67"/>
      <c r="UML20" s="67"/>
      <c r="UMM20" s="67"/>
      <c r="UMN20" s="67"/>
      <c r="UMO20" s="67"/>
      <c r="UMP20" s="67"/>
      <c r="UMQ20" s="67"/>
      <c r="UMR20" s="67"/>
      <c r="UMS20" s="67"/>
      <c r="UMT20" s="67"/>
      <c r="UMU20" s="67"/>
      <c r="UMV20" s="67"/>
      <c r="UMW20" s="67"/>
      <c r="UMX20" s="67"/>
      <c r="UMY20" s="67"/>
      <c r="UMZ20" s="67"/>
      <c r="UNA20" s="67"/>
      <c r="UNB20" s="67"/>
      <c r="UNC20" s="67"/>
      <c r="UND20" s="67"/>
      <c r="UNE20" s="67"/>
      <c r="UNF20" s="67"/>
      <c r="UNG20" s="67"/>
      <c r="UNH20" s="67"/>
      <c r="UNI20" s="67"/>
      <c r="UNJ20" s="67"/>
      <c r="UNK20" s="67"/>
      <c r="UNL20" s="67"/>
      <c r="UNM20" s="67"/>
      <c r="UNN20" s="67"/>
      <c r="UNO20" s="67"/>
      <c r="UNP20" s="67"/>
      <c r="UNQ20" s="67"/>
      <c r="UNR20" s="67"/>
      <c r="UNS20" s="67"/>
      <c r="UNT20" s="67"/>
      <c r="UNU20" s="67"/>
      <c r="UNV20" s="67"/>
      <c r="UNW20" s="67"/>
      <c r="UNX20" s="67"/>
      <c r="UNY20" s="67"/>
      <c r="UNZ20" s="67"/>
      <c r="UOA20" s="67"/>
      <c r="UOB20" s="67"/>
      <c r="UOC20" s="67"/>
      <c r="UOD20" s="67"/>
      <c r="UOE20" s="67"/>
      <c r="UOF20" s="67"/>
      <c r="UOG20" s="67"/>
      <c r="UOH20" s="67"/>
      <c r="UOI20" s="67"/>
      <c r="UOJ20" s="67"/>
      <c r="UOK20" s="67"/>
      <c r="UOL20" s="67"/>
      <c r="UOM20" s="67"/>
      <c r="UON20" s="67"/>
      <c r="UOO20" s="67"/>
      <c r="UOP20" s="67"/>
      <c r="UOQ20" s="67"/>
      <c r="UOR20" s="67"/>
      <c r="UOS20" s="67"/>
      <c r="UOT20" s="67"/>
      <c r="UOU20" s="67"/>
      <c r="UOV20" s="67"/>
      <c r="UOW20" s="67"/>
      <c r="UOX20" s="67"/>
      <c r="UOY20" s="67"/>
      <c r="UOZ20" s="67"/>
      <c r="UPA20" s="67"/>
      <c r="UPB20" s="67"/>
      <c r="UPC20" s="67"/>
      <c r="UPD20" s="67"/>
      <c r="UPE20" s="67"/>
      <c r="UPF20" s="67"/>
      <c r="UPG20" s="67"/>
      <c r="UPH20" s="67"/>
      <c r="UPI20" s="67"/>
      <c r="UPJ20" s="67"/>
      <c r="UPK20" s="67"/>
      <c r="UPL20" s="67"/>
      <c r="UPM20" s="67"/>
      <c r="UPN20" s="67"/>
      <c r="UPO20" s="67"/>
      <c r="UPP20" s="67"/>
      <c r="UPQ20" s="67"/>
      <c r="UPR20" s="67"/>
      <c r="UPS20" s="67"/>
      <c r="UPT20" s="67"/>
      <c r="UPU20" s="67"/>
      <c r="UPV20" s="67"/>
      <c r="UPW20" s="67"/>
      <c r="UPX20" s="67"/>
      <c r="UPY20" s="67"/>
      <c r="UPZ20" s="67"/>
      <c r="UQA20" s="67"/>
      <c r="UQB20" s="67"/>
      <c r="UQC20" s="67"/>
      <c r="UQD20" s="67"/>
      <c r="UQE20" s="67"/>
      <c r="UQF20" s="67"/>
      <c r="UQG20" s="67"/>
      <c r="UQH20" s="67"/>
      <c r="UQI20" s="67"/>
      <c r="UQJ20" s="67"/>
      <c r="UQK20" s="67"/>
      <c r="UQL20" s="67"/>
      <c r="UQM20" s="67"/>
      <c r="UQN20" s="67"/>
      <c r="UQO20" s="67"/>
      <c r="UQP20" s="67"/>
      <c r="UQQ20" s="67"/>
      <c r="UQR20" s="67"/>
      <c r="UQS20" s="67"/>
      <c r="UQT20" s="67"/>
      <c r="UQU20" s="67"/>
      <c r="UQV20" s="67"/>
      <c r="UQW20" s="67"/>
      <c r="UQX20" s="67"/>
      <c r="UQY20" s="67"/>
      <c r="UQZ20" s="67"/>
      <c r="URA20" s="67"/>
      <c r="URB20" s="67"/>
      <c r="URC20" s="67"/>
      <c r="URD20" s="67"/>
      <c r="URE20" s="67"/>
      <c r="URF20" s="67"/>
      <c r="URG20" s="67"/>
      <c r="URH20" s="67"/>
      <c r="URI20" s="67"/>
      <c r="URJ20" s="67"/>
      <c r="URK20" s="67"/>
      <c r="URL20" s="67"/>
      <c r="URM20" s="67"/>
      <c r="URN20" s="67"/>
      <c r="URO20" s="67"/>
      <c r="URP20" s="67"/>
      <c r="URQ20" s="67"/>
      <c r="URR20" s="67"/>
      <c r="URS20" s="67"/>
      <c r="URT20" s="67"/>
      <c r="URU20" s="67"/>
      <c r="URV20" s="67"/>
      <c r="URW20" s="67"/>
      <c r="URX20" s="67"/>
      <c r="URY20" s="67"/>
      <c r="URZ20" s="67"/>
      <c r="USA20" s="67"/>
      <c r="USB20" s="67"/>
      <c r="USC20" s="67"/>
      <c r="USD20" s="67"/>
      <c r="USE20" s="67"/>
      <c r="USF20" s="67"/>
      <c r="USG20" s="67"/>
      <c r="USH20" s="67"/>
      <c r="USI20" s="67"/>
      <c r="USJ20" s="67"/>
      <c r="USK20" s="67"/>
      <c r="USL20" s="67"/>
      <c r="USM20" s="67"/>
      <c r="USN20" s="67"/>
      <c r="USO20" s="67"/>
      <c r="USP20" s="67"/>
      <c r="USQ20" s="67"/>
      <c r="USR20" s="67"/>
      <c r="USS20" s="67"/>
      <c r="UST20" s="67"/>
      <c r="USU20" s="67"/>
      <c r="USV20" s="67"/>
      <c r="USW20" s="67"/>
      <c r="USX20" s="67"/>
      <c r="USY20" s="67"/>
      <c r="USZ20" s="67"/>
      <c r="UTA20" s="67"/>
      <c r="UTB20" s="67"/>
      <c r="UTC20" s="67"/>
      <c r="UTD20" s="67"/>
      <c r="UTE20" s="67"/>
      <c r="UTF20" s="67"/>
      <c r="UTG20" s="67"/>
      <c r="UTH20" s="67"/>
      <c r="UTI20" s="67"/>
      <c r="UTJ20" s="67"/>
      <c r="UTK20" s="67"/>
      <c r="UTL20" s="67"/>
      <c r="UTM20" s="67"/>
      <c r="UTN20" s="67"/>
      <c r="UTO20" s="67"/>
      <c r="UTP20" s="67"/>
      <c r="UTQ20" s="67"/>
      <c r="UTR20" s="67"/>
      <c r="UTS20" s="67"/>
      <c r="UTT20" s="67"/>
      <c r="UTU20" s="67"/>
      <c r="UTV20" s="67"/>
      <c r="UTW20" s="67"/>
      <c r="UTX20" s="67"/>
      <c r="UTY20" s="67"/>
      <c r="UTZ20" s="67"/>
      <c r="UUA20" s="67"/>
      <c r="UUB20" s="67"/>
      <c r="UUC20" s="67"/>
      <c r="UUD20" s="67"/>
      <c r="UUE20" s="67"/>
      <c r="UUF20" s="67"/>
      <c r="UUG20" s="67"/>
      <c r="UUH20" s="67"/>
      <c r="UUI20" s="67"/>
      <c r="UUJ20" s="67"/>
      <c r="UUK20" s="67"/>
      <c r="UUL20" s="67"/>
      <c r="UUM20" s="67"/>
      <c r="UUN20" s="67"/>
      <c r="UUO20" s="67"/>
      <c r="UUP20" s="67"/>
      <c r="UUQ20" s="67"/>
      <c r="UUR20" s="67"/>
      <c r="UUS20" s="67"/>
      <c r="UUT20" s="67"/>
      <c r="UUU20" s="67"/>
      <c r="UUV20" s="67"/>
      <c r="UUW20" s="67"/>
      <c r="UUX20" s="67"/>
      <c r="UUY20" s="67"/>
      <c r="UUZ20" s="67"/>
      <c r="UVA20" s="67"/>
      <c r="UVB20" s="67"/>
      <c r="UVC20" s="67"/>
      <c r="UVD20" s="67"/>
      <c r="UVE20" s="67"/>
      <c r="UVF20" s="67"/>
      <c r="UVG20" s="67"/>
      <c r="UVH20" s="67"/>
      <c r="UVI20" s="67"/>
      <c r="UVJ20" s="67"/>
      <c r="UVK20" s="67"/>
      <c r="UVL20" s="67"/>
      <c r="UVM20" s="67"/>
      <c r="UVN20" s="67"/>
      <c r="UVO20" s="67"/>
      <c r="UVP20" s="67"/>
      <c r="UVQ20" s="67"/>
      <c r="UVR20" s="67"/>
      <c r="UVS20" s="67"/>
      <c r="UVT20" s="67"/>
      <c r="UVU20" s="67"/>
      <c r="UVV20" s="67"/>
      <c r="UVW20" s="67"/>
      <c r="UVX20" s="67"/>
      <c r="UVY20" s="67"/>
      <c r="UVZ20" s="67"/>
      <c r="UWA20" s="67"/>
      <c r="UWB20" s="67"/>
      <c r="UWC20" s="67"/>
      <c r="UWD20" s="67"/>
      <c r="UWE20" s="67"/>
      <c r="UWF20" s="67"/>
      <c r="UWG20" s="67"/>
      <c r="UWH20" s="67"/>
      <c r="UWI20" s="67"/>
      <c r="UWJ20" s="67"/>
      <c r="UWK20" s="67"/>
      <c r="UWL20" s="67"/>
      <c r="UWM20" s="67"/>
      <c r="UWN20" s="67"/>
      <c r="UWO20" s="67"/>
      <c r="UWP20" s="67"/>
      <c r="UWQ20" s="67"/>
      <c r="UWR20" s="67"/>
      <c r="UWS20" s="67"/>
      <c r="UWT20" s="67"/>
      <c r="UWU20" s="67"/>
      <c r="UWV20" s="67"/>
      <c r="UWW20" s="67"/>
      <c r="UWX20" s="67"/>
      <c r="UWY20" s="67"/>
      <c r="UWZ20" s="67"/>
      <c r="UXA20" s="67"/>
      <c r="UXB20" s="67"/>
      <c r="UXC20" s="67"/>
      <c r="UXD20" s="67"/>
      <c r="UXE20" s="67"/>
      <c r="UXF20" s="67"/>
      <c r="UXG20" s="67"/>
      <c r="UXH20" s="67"/>
      <c r="UXI20" s="67"/>
      <c r="UXJ20" s="67"/>
      <c r="UXK20" s="67"/>
      <c r="UXL20" s="67"/>
      <c r="UXM20" s="67"/>
      <c r="UXN20" s="67"/>
      <c r="UXO20" s="67"/>
      <c r="UXP20" s="67"/>
      <c r="UXQ20" s="67"/>
      <c r="UXR20" s="67"/>
      <c r="UXS20" s="67"/>
      <c r="UXT20" s="67"/>
      <c r="UXU20" s="67"/>
      <c r="UXV20" s="67"/>
      <c r="UXW20" s="67"/>
      <c r="UXX20" s="67"/>
      <c r="UXY20" s="67"/>
      <c r="UXZ20" s="67"/>
      <c r="UYA20" s="67"/>
      <c r="UYB20" s="67"/>
      <c r="UYC20" s="67"/>
      <c r="UYD20" s="67"/>
      <c r="UYE20" s="67"/>
      <c r="UYF20" s="67"/>
      <c r="UYG20" s="67"/>
      <c r="UYH20" s="67"/>
      <c r="UYI20" s="67"/>
      <c r="UYJ20" s="67"/>
      <c r="UYK20" s="67"/>
      <c r="UYL20" s="67"/>
      <c r="UYM20" s="67"/>
      <c r="UYN20" s="67"/>
      <c r="UYO20" s="67"/>
      <c r="UYP20" s="67"/>
      <c r="UYQ20" s="67"/>
      <c r="UYR20" s="67"/>
      <c r="UYS20" s="67"/>
      <c r="UYT20" s="67"/>
      <c r="UYU20" s="67"/>
      <c r="UYV20" s="67"/>
      <c r="UYW20" s="67"/>
      <c r="UYX20" s="67"/>
      <c r="UYY20" s="67"/>
      <c r="UYZ20" s="67"/>
      <c r="UZA20" s="67"/>
      <c r="UZB20" s="67"/>
      <c r="UZC20" s="67"/>
      <c r="UZD20" s="67"/>
      <c r="UZE20" s="67"/>
      <c r="UZF20" s="67"/>
      <c r="UZG20" s="67"/>
      <c r="UZH20" s="67"/>
      <c r="UZI20" s="67"/>
      <c r="UZJ20" s="67"/>
      <c r="UZK20" s="67"/>
      <c r="UZL20" s="67"/>
      <c r="UZM20" s="67"/>
      <c r="UZN20" s="67"/>
      <c r="UZO20" s="67"/>
      <c r="UZP20" s="67"/>
      <c r="UZQ20" s="67"/>
      <c r="UZR20" s="67"/>
      <c r="UZS20" s="67"/>
      <c r="UZT20" s="67"/>
      <c r="UZU20" s="67"/>
      <c r="UZV20" s="67"/>
      <c r="UZW20" s="67"/>
      <c r="UZX20" s="67"/>
      <c r="UZY20" s="67"/>
      <c r="UZZ20" s="67"/>
      <c r="VAA20" s="67"/>
      <c r="VAB20" s="67"/>
      <c r="VAC20" s="67"/>
      <c r="VAD20" s="67"/>
      <c r="VAE20" s="67"/>
      <c r="VAF20" s="67"/>
      <c r="VAG20" s="67"/>
      <c r="VAH20" s="67"/>
      <c r="VAI20" s="67"/>
      <c r="VAJ20" s="67"/>
      <c r="VAK20" s="67"/>
      <c r="VAL20" s="67"/>
      <c r="VAM20" s="67"/>
      <c r="VAN20" s="67"/>
      <c r="VAO20" s="67"/>
      <c r="VAP20" s="67"/>
      <c r="VAQ20" s="67"/>
      <c r="VAR20" s="67"/>
      <c r="VAS20" s="67"/>
      <c r="VAT20" s="67"/>
      <c r="VAU20" s="67"/>
      <c r="VAV20" s="67"/>
      <c r="VAW20" s="67"/>
      <c r="VAX20" s="67"/>
      <c r="VAY20" s="67"/>
      <c r="VAZ20" s="67"/>
      <c r="VBA20" s="67"/>
      <c r="VBB20" s="67"/>
      <c r="VBC20" s="67"/>
      <c r="VBD20" s="67"/>
      <c r="VBE20" s="67"/>
      <c r="VBF20" s="67"/>
      <c r="VBG20" s="67"/>
      <c r="VBH20" s="67"/>
      <c r="VBI20" s="67"/>
      <c r="VBJ20" s="67"/>
      <c r="VBK20" s="67"/>
      <c r="VBL20" s="67"/>
      <c r="VBM20" s="67"/>
      <c r="VBN20" s="67"/>
      <c r="VBO20" s="67"/>
      <c r="VBP20" s="67"/>
      <c r="VBQ20" s="67"/>
      <c r="VBR20" s="67"/>
      <c r="VBS20" s="67"/>
      <c r="VBT20" s="67"/>
      <c r="VBU20" s="67"/>
      <c r="VBV20" s="67"/>
      <c r="VBW20" s="67"/>
      <c r="VBX20" s="67"/>
      <c r="VBY20" s="67"/>
      <c r="VBZ20" s="67"/>
      <c r="VCA20" s="67"/>
      <c r="VCB20" s="67"/>
      <c r="VCC20" s="67"/>
      <c r="VCD20" s="67"/>
      <c r="VCE20" s="67"/>
      <c r="VCF20" s="67"/>
      <c r="VCG20" s="67"/>
      <c r="VCH20" s="67"/>
      <c r="VCI20" s="67"/>
      <c r="VCJ20" s="67"/>
      <c r="VCK20" s="67"/>
      <c r="VCL20" s="67"/>
      <c r="VCM20" s="67"/>
      <c r="VCN20" s="67"/>
      <c r="VCO20" s="67"/>
      <c r="VCP20" s="67"/>
      <c r="VCQ20" s="67"/>
      <c r="VCR20" s="67"/>
      <c r="VCS20" s="67"/>
      <c r="VCT20" s="67"/>
      <c r="VCU20" s="67"/>
      <c r="VCV20" s="67"/>
      <c r="VCW20" s="67"/>
      <c r="VCX20" s="67"/>
      <c r="VCY20" s="67"/>
      <c r="VCZ20" s="67"/>
      <c r="VDA20" s="67"/>
      <c r="VDB20" s="67"/>
      <c r="VDC20" s="67"/>
      <c r="VDD20" s="67"/>
      <c r="VDE20" s="67"/>
      <c r="VDF20" s="67"/>
      <c r="VDG20" s="67"/>
      <c r="VDH20" s="67"/>
      <c r="VDI20" s="67"/>
      <c r="VDJ20" s="67"/>
      <c r="VDK20" s="67"/>
      <c r="VDL20" s="67"/>
      <c r="VDM20" s="67"/>
      <c r="VDN20" s="67"/>
      <c r="VDO20" s="67"/>
      <c r="VDP20" s="67"/>
      <c r="VDQ20" s="67"/>
      <c r="VDR20" s="67"/>
      <c r="VDS20" s="67"/>
      <c r="VDT20" s="67"/>
      <c r="VDU20" s="67"/>
      <c r="VDV20" s="67"/>
      <c r="VDW20" s="67"/>
      <c r="VDX20" s="67"/>
      <c r="VDY20" s="67"/>
      <c r="VDZ20" s="67"/>
      <c r="VEA20" s="67"/>
      <c r="VEB20" s="67"/>
      <c r="VEC20" s="67"/>
      <c r="VED20" s="67"/>
      <c r="VEE20" s="67"/>
      <c r="VEF20" s="67"/>
      <c r="VEG20" s="67"/>
      <c r="VEH20" s="67"/>
      <c r="VEI20" s="67"/>
      <c r="VEJ20" s="67"/>
      <c r="VEK20" s="67"/>
      <c r="VEL20" s="67"/>
      <c r="VEM20" s="67"/>
      <c r="VEN20" s="67"/>
      <c r="VEO20" s="67"/>
      <c r="VEP20" s="67"/>
      <c r="VEQ20" s="67"/>
      <c r="VER20" s="67"/>
      <c r="VES20" s="67"/>
      <c r="VET20" s="67"/>
      <c r="VEU20" s="67"/>
      <c r="VEV20" s="67"/>
      <c r="VEW20" s="67"/>
      <c r="VEX20" s="67"/>
      <c r="VEY20" s="67"/>
      <c r="VEZ20" s="67"/>
      <c r="VFA20" s="67"/>
      <c r="VFB20" s="67"/>
      <c r="VFC20" s="67"/>
      <c r="VFD20" s="67"/>
      <c r="VFE20" s="67"/>
      <c r="VFF20" s="67"/>
      <c r="VFG20" s="67"/>
      <c r="VFH20" s="67"/>
      <c r="VFI20" s="67"/>
      <c r="VFJ20" s="67"/>
      <c r="VFK20" s="67"/>
      <c r="VFL20" s="67"/>
      <c r="VFM20" s="67"/>
      <c r="VFN20" s="67"/>
      <c r="VFO20" s="67"/>
      <c r="VFP20" s="67"/>
      <c r="VFQ20" s="67"/>
      <c r="VFR20" s="67"/>
      <c r="VFS20" s="67"/>
      <c r="VFT20" s="67"/>
      <c r="VFU20" s="67"/>
      <c r="VFV20" s="67"/>
      <c r="VFW20" s="67"/>
      <c r="VFX20" s="67"/>
      <c r="VFY20" s="67"/>
      <c r="VFZ20" s="67"/>
      <c r="VGA20" s="67"/>
      <c r="VGB20" s="67"/>
      <c r="VGC20" s="67"/>
      <c r="VGD20" s="67"/>
      <c r="VGE20" s="67"/>
      <c r="VGF20" s="67"/>
      <c r="VGG20" s="67"/>
      <c r="VGH20" s="67"/>
      <c r="VGI20" s="67"/>
      <c r="VGJ20" s="67"/>
      <c r="VGK20" s="67"/>
      <c r="VGL20" s="67"/>
      <c r="VGM20" s="67"/>
      <c r="VGN20" s="67"/>
      <c r="VGO20" s="67"/>
      <c r="VGP20" s="67"/>
      <c r="VGQ20" s="67"/>
      <c r="VGR20" s="67"/>
      <c r="VGS20" s="67"/>
      <c r="VGT20" s="67"/>
      <c r="VGU20" s="67"/>
      <c r="VGV20" s="67"/>
      <c r="VGW20" s="67"/>
      <c r="VGX20" s="67"/>
      <c r="VGY20" s="67"/>
      <c r="VGZ20" s="67"/>
      <c r="VHA20" s="67"/>
      <c r="VHB20" s="67"/>
      <c r="VHC20" s="67"/>
      <c r="VHD20" s="67"/>
      <c r="VHE20" s="67"/>
      <c r="VHF20" s="67"/>
      <c r="VHG20" s="67"/>
      <c r="VHH20" s="67"/>
      <c r="VHI20" s="67"/>
      <c r="VHJ20" s="67"/>
      <c r="VHK20" s="67"/>
      <c r="VHL20" s="67"/>
      <c r="VHM20" s="67"/>
      <c r="VHN20" s="67"/>
      <c r="VHO20" s="67"/>
      <c r="VHP20" s="67"/>
      <c r="VHQ20" s="67"/>
      <c r="VHR20" s="67"/>
      <c r="VHS20" s="67"/>
      <c r="VHT20" s="67"/>
      <c r="VHU20" s="67"/>
      <c r="VHV20" s="67"/>
      <c r="VHW20" s="67"/>
      <c r="VHX20" s="67"/>
      <c r="VHY20" s="67"/>
      <c r="VHZ20" s="67"/>
      <c r="VIA20" s="67"/>
      <c r="VIB20" s="67"/>
      <c r="VIC20" s="67"/>
      <c r="VID20" s="67"/>
      <c r="VIE20" s="67"/>
      <c r="VIF20" s="67"/>
      <c r="VIG20" s="67"/>
      <c r="VIH20" s="67"/>
      <c r="VII20" s="67"/>
      <c r="VIJ20" s="67"/>
      <c r="VIK20" s="67"/>
      <c r="VIL20" s="67"/>
      <c r="VIM20" s="67"/>
      <c r="VIN20" s="67"/>
      <c r="VIO20" s="67"/>
      <c r="VIP20" s="67"/>
      <c r="VIQ20" s="67"/>
      <c r="VIR20" s="67"/>
      <c r="VIS20" s="67"/>
      <c r="VIT20" s="67"/>
      <c r="VIU20" s="67"/>
      <c r="VIV20" s="67"/>
      <c r="VIW20" s="67"/>
      <c r="VIX20" s="67"/>
      <c r="VIY20" s="67"/>
      <c r="VIZ20" s="67"/>
      <c r="VJA20" s="67"/>
      <c r="VJB20" s="67"/>
      <c r="VJC20" s="67"/>
      <c r="VJD20" s="67"/>
      <c r="VJE20" s="67"/>
      <c r="VJF20" s="67"/>
      <c r="VJG20" s="67"/>
      <c r="VJH20" s="67"/>
      <c r="VJI20" s="67"/>
      <c r="VJJ20" s="67"/>
      <c r="VJK20" s="67"/>
      <c r="VJL20" s="67"/>
      <c r="VJM20" s="67"/>
      <c r="VJN20" s="67"/>
      <c r="VJO20" s="67"/>
      <c r="VJP20" s="67"/>
      <c r="VJQ20" s="67"/>
      <c r="VJR20" s="67"/>
      <c r="VJS20" s="67"/>
      <c r="VJT20" s="67"/>
      <c r="VJU20" s="67"/>
      <c r="VJV20" s="67"/>
      <c r="VJW20" s="67"/>
      <c r="VJX20" s="67"/>
      <c r="VJY20" s="67"/>
      <c r="VJZ20" s="67"/>
      <c r="VKA20" s="67"/>
      <c r="VKB20" s="67"/>
      <c r="VKC20" s="67"/>
      <c r="VKD20" s="67"/>
      <c r="VKE20" s="67"/>
      <c r="VKF20" s="67"/>
      <c r="VKG20" s="67"/>
      <c r="VKH20" s="67"/>
      <c r="VKI20" s="67"/>
      <c r="VKJ20" s="67"/>
      <c r="VKK20" s="67"/>
      <c r="VKL20" s="67"/>
      <c r="VKM20" s="67"/>
      <c r="VKN20" s="67"/>
      <c r="VKO20" s="67"/>
      <c r="VKP20" s="67"/>
      <c r="VKQ20" s="67"/>
      <c r="VKR20" s="67"/>
      <c r="VKS20" s="67"/>
      <c r="VKT20" s="67"/>
      <c r="VKU20" s="67"/>
      <c r="VKV20" s="67"/>
      <c r="VKW20" s="67"/>
      <c r="VKX20" s="67"/>
      <c r="VKY20" s="67"/>
      <c r="VKZ20" s="67"/>
      <c r="VLA20" s="67"/>
      <c r="VLB20" s="67"/>
      <c r="VLC20" s="67"/>
      <c r="VLD20" s="67"/>
      <c r="VLE20" s="67"/>
      <c r="VLF20" s="67"/>
      <c r="VLG20" s="67"/>
      <c r="VLH20" s="67"/>
      <c r="VLI20" s="67"/>
      <c r="VLJ20" s="67"/>
      <c r="VLK20" s="67"/>
      <c r="VLL20" s="67"/>
      <c r="VLM20" s="67"/>
      <c r="VLN20" s="67"/>
      <c r="VLO20" s="67"/>
      <c r="VLP20" s="67"/>
      <c r="VLQ20" s="67"/>
      <c r="VLR20" s="67"/>
      <c r="VLS20" s="67"/>
      <c r="VLT20" s="67"/>
      <c r="VLU20" s="67"/>
      <c r="VLV20" s="67"/>
      <c r="VLW20" s="67"/>
      <c r="VLX20" s="67"/>
      <c r="VLY20" s="67"/>
      <c r="VLZ20" s="67"/>
      <c r="VMA20" s="67"/>
      <c r="VMB20" s="67"/>
      <c r="VMC20" s="67"/>
      <c r="VMD20" s="67"/>
      <c r="VME20" s="67"/>
      <c r="VMF20" s="67"/>
      <c r="VMG20" s="67"/>
      <c r="VMH20" s="67"/>
      <c r="VMI20" s="67"/>
      <c r="VMJ20" s="67"/>
      <c r="VMK20" s="67"/>
      <c r="VML20" s="67"/>
      <c r="VMM20" s="67"/>
      <c r="VMN20" s="67"/>
      <c r="VMO20" s="67"/>
      <c r="VMP20" s="67"/>
      <c r="VMQ20" s="67"/>
      <c r="VMR20" s="67"/>
      <c r="VMS20" s="67"/>
      <c r="VMT20" s="67"/>
      <c r="VMU20" s="67"/>
      <c r="VMV20" s="67"/>
      <c r="VMW20" s="67"/>
      <c r="VMX20" s="67"/>
      <c r="VMY20" s="67"/>
      <c r="VMZ20" s="67"/>
      <c r="VNA20" s="67"/>
      <c r="VNB20" s="67"/>
      <c r="VNC20" s="67"/>
      <c r="VND20" s="67"/>
      <c r="VNE20" s="67"/>
      <c r="VNF20" s="67"/>
      <c r="VNG20" s="67"/>
      <c r="VNH20" s="67"/>
      <c r="VNI20" s="67"/>
      <c r="VNJ20" s="67"/>
      <c r="VNK20" s="67"/>
      <c r="VNL20" s="67"/>
      <c r="VNM20" s="67"/>
      <c r="VNN20" s="67"/>
      <c r="VNO20" s="67"/>
      <c r="VNP20" s="67"/>
      <c r="VNQ20" s="67"/>
      <c r="VNR20" s="67"/>
      <c r="VNS20" s="67"/>
      <c r="VNT20" s="67"/>
      <c r="VNU20" s="67"/>
      <c r="VNV20" s="67"/>
      <c r="VNW20" s="67"/>
      <c r="VNX20" s="67"/>
      <c r="VNY20" s="67"/>
      <c r="VNZ20" s="67"/>
      <c r="VOA20" s="67"/>
      <c r="VOB20" s="67"/>
      <c r="VOC20" s="67"/>
      <c r="VOD20" s="67"/>
      <c r="VOE20" s="67"/>
      <c r="VOF20" s="67"/>
      <c r="VOG20" s="67"/>
      <c r="VOH20" s="67"/>
      <c r="VOI20" s="67"/>
      <c r="VOJ20" s="67"/>
      <c r="VOK20" s="67"/>
      <c r="VOL20" s="67"/>
      <c r="VOM20" s="67"/>
      <c r="VON20" s="67"/>
      <c r="VOO20" s="67"/>
      <c r="VOP20" s="67"/>
      <c r="VOQ20" s="67"/>
      <c r="VOR20" s="67"/>
      <c r="VOS20" s="67"/>
      <c r="VOT20" s="67"/>
      <c r="VOU20" s="67"/>
      <c r="VOV20" s="67"/>
      <c r="VOW20" s="67"/>
      <c r="VOX20" s="67"/>
      <c r="VOY20" s="67"/>
      <c r="VOZ20" s="67"/>
      <c r="VPA20" s="67"/>
      <c r="VPB20" s="67"/>
      <c r="VPC20" s="67"/>
      <c r="VPD20" s="67"/>
      <c r="VPE20" s="67"/>
      <c r="VPF20" s="67"/>
      <c r="VPG20" s="67"/>
      <c r="VPH20" s="67"/>
      <c r="VPI20" s="67"/>
      <c r="VPJ20" s="67"/>
      <c r="VPK20" s="67"/>
      <c r="VPL20" s="67"/>
      <c r="VPM20" s="67"/>
      <c r="VPN20" s="67"/>
      <c r="VPO20" s="67"/>
      <c r="VPP20" s="67"/>
      <c r="VPQ20" s="67"/>
      <c r="VPR20" s="67"/>
      <c r="VPS20" s="67"/>
      <c r="VPT20" s="67"/>
      <c r="VPU20" s="67"/>
      <c r="VPV20" s="67"/>
      <c r="VPW20" s="67"/>
      <c r="VPX20" s="67"/>
      <c r="VPY20" s="67"/>
      <c r="VPZ20" s="67"/>
      <c r="VQA20" s="67"/>
      <c r="VQB20" s="67"/>
      <c r="VQC20" s="67"/>
      <c r="VQD20" s="67"/>
      <c r="VQE20" s="67"/>
      <c r="VQF20" s="67"/>
      <c r="VQG20" s="67"/>
      <c r="VQH20" s="67"/>
      <c r="VQI20" s="67"/>
      <c r="VQJ20" s="67"/>
      <c r="VQK20" s="67"/>
      <c r="VQL20" s="67"/>
      <c r="VQM20" s="67"/>
      <c r="VQN20" s="67"/>
      <c r="VQO20" s="67"/>
      <c r="VQP20" s="67"/>
      <c r="VQQ20" s="67"/>
      <c r="VQR20" s="67"/>
      <c r="VQS20" s="67"/>
      <c r="VQT20" s="67"/>
      <c r="VQU20" s="67"/>
      <c r="VQV20" s="67"/>
      <c r="VQW20" s="67"/>
      <c r="VQX20" s="67"/>
      <c r="VQY20" s="67"/>
      <c r="VQZ20" s="67"/>
      <c r="VRA20" s="67"/>
      <c r="VRB20" s="67"/>
      <c r="VRC20" s="67"/>
      <c r="VRD20" s="67"/>
      <c r="VRE20" s="67"/>
      <c r="VRF20" s="67"/>
      <c r="VRG20" s="67"/>
      <c r="VRH20" s="67"/>
      <c r="VRI20" s="67"/>
      <c r="VRJ20" s="67"/>
      <c r="VRK20" s="67"/>
      <c r="VRL20" s="67"/>
      <c r="VRM20" s="67"/>
      <c r="VRN20" s="67"/>
      <c r="VRO20" s="67"/>
      <c r="VRP20" s="67"/>
      <c r="VRQ20" s="67"/>
      <c r="VRR20" s="67"/>
      <c r="VRS20" s="67"/>
      <c r="VRT20" s="67"/>
      <c r="VRU20" s="67"/>
      <c r="VRV20" s="67"/>
      <c r="VRW20" s="67"/>
      <c r="VRX20" s="67"/>
      <c r="VRY20" s="67"/>
      <c r="VRZ20" s="67"/>
      <c r="VSA20" s="67"/>
      <c r="VSB20" s="67"/>
      <c r="VSC20" s="67"/>
      <c r="VSD20" s="67"/>
      <c r="VSE20" s="67"/>
      <c r="VSF20" s="67"/>
      <c r="VSG20" s="67"/>
      <c r="VSH20" s="67"/>
      <c r="VSI20" s="67"/>
      <c r="VSJ20" s="67"/>
      <c r="VSK20" s="67"/>
      <c r="VSL20" s="67"/>
      <c r="VSM20" s="67"/>
      <c r="VSN20" s="67"/>
      <c r="VSO20" s="67"/>
      <c r="VSP20" s="67"/>
      <c r="VSQ20" s="67"/>
      <c r="VSR20" s="67"/>
      <c r="VSS20" s="67"/>
      <c r="VST20" s="67"/>
      <c r="VSU20" s="67"/>
      <c r="VSV20" s="67"/>
      <c r="VSW20" s="67"/>
      <c r="VSX20" s="67"/>
      <c r="VSY20" s="67"/>
      <c r="VSZ20" s="67"/>
      <c r="VTA20" s="67"/>
      <c r="VTB20" s="67"/>
      <c r="VTC20" s="67"/>
      <c r="VTD20" s="67"/>
      <c r="VTE20" s="67"/>
      <c r="VTF20" s="67"/>
      <c r="VTG20" s="67"/>
      <c r="VTH20" s="67"/>
      <c r="VTI20" s="67"/>
      <c r="VTJ20" s="67"/>
      <c r="VTK20" s="67"/>
      <c r="VTL20" s="67"/>
      <c r="VTM20" s="67"/>
      <c r="VTN20" s="67"/>
      <c r="VTO20" s="67"/>
      <c r="VTP20" s="67"/>
      <c r="VTQ20" s="67"/>
      <c r="VTR20" s="67"/>
      <c r="VTS20" s="67"/>
      <c r="VTT20" s="67"/>
      <c r="VTU20" s="67"/>
      <c r="VTV20" s="67"/>
      <c r="VTW20" s="67"/>
      <c r="VTX20" s="67"/>
      <c r="VTY20" s="67"/>
      <c r="VTZ20" s="67"/>
      <c r="VUA20" s="67"/>
      <c r="VUB20" s="67"/>
      <c r="VUC20" s="67"/>
      <c r="VUD20" s="67"/>
      <c r="VUE20" s="67"/>
      <c r="VUF20" s="67"/>
      <c r="VUG20" s="67"/>
      <c r="VUH20" s="67"/>
      <c r="VUI20" s="67"/>
      <c r="VUJ20" s="67"/>
      <c r="VUK20" s="67"/>
      <c r="VUL20" s="67"/>
      <c r="VUM20" s="67"/>
      <c r="VUN20" s="67"/>
      <c r="VUO20" s="67"/>
      <c r="VUP20" s="67"/>
      <c r="VUQ20" s="67"/>
      <c r="VUR20" s="67"/>
      <c r="VUS20" s="67"/>
      <c r="VUT20" s="67"/>
      <c r="VUU20" s="67"/>
      <c r="VUV20" s="67"/>
      <c r="VUW20" s="67"/>
      <c r="VUX20" s="67"/>
      <c r="VUY20" s="67"/>
      <c r="VUZ20" s="67"/>
      <c r="VVA20" s="67"/>
      <c r="VVB20" s="67"/>
      <c r="VVC20" s="67"/>
      <c r="VVD20" s="67"/>
      <c r="VVE20" s="67"/>
      <c r="VVF20" s="67"/>
      <c r="VVG20" s="67"/>
      <c r="VVH20" s="67"/>
      <c r="VVI20" s="67"/>
      <c r="VVJ20" s="67"/>
      <c r="VVK20" s="67"/>
      <c r="VVL20" s="67"/>
      <c r="VVM20" s="67"/>
      <c r="VVN20" s="67"/>
      <c r="VVO20" s="67"/>
      <c r="VVP20" s="67"/>
      <c r="VVQ20" s="67"/>
      <c r="VVR20" s="67"/>
      <c r="VVS20" s="67"/>
      <c r="VVT20" s="67"/>
      <c r="VVU20" s="67"/>
      <c r="VVV20" s="67"/>
      <c r="VVW20" s="67"/>
      <c r="VVX20" s="67"/>
      <c r="VVY20" s="67"/>
      <c r="VVZ20" s="67"/>
      <c r="VWA20" s="67"/>
      <c r="VWB20" s="67"/>
      <c r="VWC20" s="67"/>
      <c r="VWD20" s="67"/>
      <c r="VWE20" s="67"/>
      <c r="VWF20" s="67"/>
      <c r="VWG20" s="67"/>
      <c r="VWH20" s="67"/>
      <c r="VWI20" s="67"/>
      <c r="VWJ20" s="67"/>
      <c r="VWK20" s="67"/>
      <c r="VWL20" s="67"/>
      <c r="VWM20" s="67"/>
      <c r="VWN20" s="67"/>
      <c r="VWO20" s="67"/>
      <c r="VWP20" s="67"/>
      <c r="VWQ20" s="67"/>
      <c r="VWR20" s="67"/>
      <c r="VWS20" s="67"/>
      <c r="VWT20" s="67"/>
      <c r="VWU20" s="67"/>
      <c r="VWV20" s="67"/>
      <c r="VWW20" s="67"/>
      <c r="VWX20" s="67"/>
      <c r="VWY20" s="67"/>
      <c r="VWZ20" s="67"/>
      <c r="VXA20" s="67"/>
      <c r="VXB20" s="67"/>
      <c r="VXC20" s="67"/>
      <c r="VXD20" s="67"/>
      <c r="VXE20" s="67"/>
      <c r="VXF20" s="67"/>
      <c r="VXG20" s="67"/>
      <c r="VXH20" s="67"/>
      <c r="VXI20" s="67"/>
      <c r="VXJ20" s="67"/>
      <c r="VXK20" s="67"/>
      <c r="VXL20" s="67"/>
      <c r="VXM20" s="67"/>
      <c r="VXN20" s="67"/>
      <c r="VXO20" s="67"/>
      <c r="VXP20" s="67"/>
      <c r="VXQ20" s="67"/>
      <c r="VXR20" s="67"/>
      <c r="VXS20" s="67"/>
      <c r="VXT20" s="67"/>
      <c r="VXU20" s="67"/>
      <c r="VXV20" s="67"/>
      <c r="VXW20" s="67"/>
      <c r="VXX20" s="67"/>
      <c r="VXY20" s="67"/>
      <c r="VXZ20" s="67"/>
      <c r="VYA20" s="67"/>
      <c r="VYB20" s="67"/>
      <c r="VYC20" s="67"/>
      <c r="VYD20" s="67"/>
      <c r="VYE20" s="67"/>
      <c r="VYF20" s="67"/>
      <c r="VYG20" s="67"/>
      <c r="VYH20" s="67"/>
      <c r="VYI20" s="67"/>
      <c r="VYJ20" s="67"/>
      <c r="VYK20" s="67"/>
      <c r="VYL20" s="67"/>
      <c r="VYM20" s="67"/>
      <c r="VYN20" s="67"/>
      <c r="VYO20" s="67"/>
      <c r="VYP20" s="67"/>
      <c r="VYQ20" s="67"/>
      <c r="VYR20" s="67"/>
      <c r="VYS20" s="67"/>
      <c r="VYT20" s="67"/>
      <c r="VYU20" s="67"/>
      <c r="VYV20" s="67"/>
      <c r="VYW20" s="67"/>
      <c r="VYX20" s="67"/>
      <c r="VYY20" s="67"/>
      <c r="VYZ20" s="67"/>
      <c r="VZA20" s="67"/>
      <c r="VZB20" s="67"/>
      <c r="VZC20" s="67"/>
      <c r="VZD20" s="67"/>
      <c r="VZE20" s="67"/>
      <c r="VZF20" s="67"/>
      <c r="VZG20" s="67"/>
      <c r="VZH20" s="67"/>
      <c r="VZI20" s="67"/>
      <c r="VZJ20" s="67"/>
      <c r="VZK20" s="67"/>
      <c r="VZL20" s="67"/>
      <c r="VZM20" s="67"/>
      <c r="VZN20" s="67"/>
      <c r="VZO20" s="67"/>
      <c r="VZP20" s="67"/>
      <c r="VZQ20" s="67"/>
      <c r="VZR20" s="67"/>
      <c r="VZS20" s="67"/>
      <c r="VZT20" s="67"/>
      <c r="VZU20" s="67"/>
      <c r="VZV20" s="67"/>
      <c r="VZW20" s="67"/>
      <c r="VZX20" s="67"/>
      <c r="VZY20" s="67"/>
      <c r="VZZ20" s="67"/>
      <c r="WAA20" s="67"/>
      <c r="WAB20" s="67"/>
      <c r="WAC20" s="67"/>
      <c r="WAD20" s="67"/>
      <c r="WAE20" s="67"/>
      <c r="WAF20" s="67"/>
      <c r="WAG20" s="67"/>
      <c r="WAH20" s="67"/>
      <c r="WAI20" s="67"/>
      <c r="WAJ20" s="67"/>
      <c r="WAK20" s="67"/>
      <c r="WAL20" s="67"/>
      <c r="WAM20" s="67"/>
      <c r="WAN20" s="67"/>
      <c r="WAO20" s="67"/>
      <c r="WAP20" s="67"/>
      <c r="WAQ20" s="67"/>
      <c r="WAR20" s="67"/>
      <c r="WAS20" s="67"/>
      <c r="WAT20" s="67"/>
      <c r="WAU20" s="67"/>
      <c r="WAV20" s="67"/>
      <c r="WAW20" s="67"/>
      <c r="WAX20" s="67"/>
      <c r="WAY20" s="67"/>
      <c r="WAZ20" s="67"/>
      <c r="WBA20" s="67"/>
      <c r="WBB20" s="67"/>
      <c r="WBC20" s="67"/>
      <c r="WBD20" s="67"/>
      <c r="WBE20" s="67"/>
      <c r="WBF20" s="67"/>
      <c r="WBG20" s="67"/>
      <c r="WBH20" s="67"/>
      <c r="WBI20" s="67"/>
      <c r="WBJ20" s="67"/>
      <c r="WBK20" s="67"/>
      <c r="WBL20" s="67"/>
      <c r="WBM20" s="67"/>
      <c r="WBN20" s="67"/>
      <c r="WBO20" s="67"/>
      <c r="WBP20" s="67"/>
      <c r="WBQ20" s="67"/>
      <c r="WBR20" s="67"/>
      <c r="WBS20" s="67"/>
      <c r="WBT20" s="67"/>
      <c r="WBU20" s="67"/>
      <c r="WBV20" s="67"/>
      <c r="WBW20" s="67"/>
      <c r="WBX20" s="67"/>
      <c r="WBY20" s="67"/>
      <c r="WBZ20" s="67"/>
      <c r="WCA20" s="67"/>
      <c r="WCB20" s="67"/>
      <c r="WCC20" s="67"/>
      <c r="WCD20" s="67"/>
      <c r="WCE20" s="67"/>
      <c r="WCF20" s="67"/>
      <c r="WCG20" s="67"/>
      <c r="WCH20" s="67"/>
      <c r="WCI20" s="67"/>
      <c r="WCJ20" s="67"/>
      <c r="WCK20" s="67"/>
      <c r="WCL20" s="67"/>
      <c r="WCM20" s="67"/>
      <c r="WCN20" s="67"/>
      <c r="WCO20" s="67"/>
      <c r="WCP20" s="67"/>
      <c r="WCQ20" s="67"/>
      <c r="WCR20" s="67"/>
      <c r="WCS20" s="67"/>
      <c r="WCT20" s="67"/>
      <c r="WCU20" s="67"/>
      <c r="WCV20" s="67"/>
      <c r="WCW20" s="67"/>
      <c r="WCX20" s="67"/>
      <c r="WCY20" s="67"/>
      <c r="WCZ20" s="67"/>
      <c r="WDA20" s="67"/>
      <c r="WDB20" s="67"/>
      <c r="WDC20" s="67"/>
      <c r="WDD20" s="67"/>
      <c r="WDE20" s="67"/>
      <c r="WDF20" s="67"/>
      <c r="WDG20" s="67"/>
      <c r="WDH20" s="67"/>
      <c r="WDI20" s="67"/>
      <c r="WDJ20" s="67"/>
      <c r="WDK20" s="67"/>
      <c r="WDL20" s="67"/>
      <c r="WDM20" s="67"/>
      <c r="WDN20" s="67"/>
      <c r="WDO20" s="67"/>
      <c r="WDP20" s="67"/>
      <c r="WDQ20" s="67"/>
      <c r="WDR20" s="67"/>
      <c r="WDS20" s="67"/>
      <c r="WDT20" s="67"/>
      <c r="WDU20" s="67"/>
      <c r="WDV20" s="67"/>
      <c r="WDW20" s="67"/>
      <c r="WDX20" s="67"/>
      <c r="WDY20" s="67"/>
      <c r="WDZ20" s="67"/>
      <c r="WEA20" s="67"/>
      <c r="WEB20" s="67"/>
      <c r="WEC20" s="67"/>
      <c r="WED20" s="67"/>
      <c r="WEE20" s="67"/>
      <c r="WEF20" s="67"/>
      <c r="WEG20" s="67"/>
      <c r="WEH20" s="67"/>
      <c r="WEI20" s="67"/>
      <c r="WEJ20" s="67"/>
      <c r="WEK20" s="67"/>
      <c r="WEL20" s="67"/>
      <c r="WEM20" s="67"/>
      <c r="WEN20" s="67"/>
      <c r="WEO20" s="67"/>
      <c r="WEP20" s="67"/>
      <c r="WEQ20" s="67"/>
      <c r="WER20" s="67"/>
      <c r="WES20" s="67"/>
      <c r="WET20" s="67"/>
      <c r="WEU20" s="67"/>
      <c r="WEV20" s="67"/>
      <c r="WEW20" s="67"/>
      <c r="WEX20" s="67"/>
      <c r="WEY20" s="67"/>
      <c r="WEZ20" s="67"/>
      <c r="WFA20" s="67"/>
      <c r="WFB20" s="67"/>
      <c r="WFC20" s="67"/>
      <c r="WFD20" s="67"/>
      <c r="WFE20" s="67"/>
      <c r="WFF20" s="67"/>
      <c r="WFG20" s="67"/>
      <c r="WFH20" s="67"/>
      <c r="WFI20" s="67"/>
      <c r="WFJ20" s="67"/>
      <c r="WFK20" s="67"/>
      <c r="WFL20" s="67"/>
      <c r="WFM20" s="67"/>
      <c r="WFN20" s="67"/>
      <c r="WFO20" s="67"/>
      <c r="WFP20" s="67"/>
      <c r="WFQ20" s="67"/>
      <c r="WFR20" s="67"/>
      <c r="WFS20" s="67"/>
      <c r="WFT20" s="67"/>
      <c r="WFU20" s="67"/>
      <c r="WFV20" s="67"/>
      <c r="WFW20" s="67"/>
      <c r="WFX20" s="67"/>
      <c r="WFY20" s="67"/>
      <c r="WFZ20" s="67"/>
      <c r="WGA20" s="67"/>
      <c r="WGB20" s="67"/>
      <c r="WGC20" s="67"/>
      <c r="WGD20" s="67"/>
      <c r="WGE20" s="67"/>
      <c r="WGF20" s="67"/>
      <c r="WGG20" s="67"/>
      <c r="WGH20" s="67"/>
      <c r="WGI20" s="67"/>
      <c r="WGJ20" s="67"/>
      <c r="WGK20" s="67"/>
      <c r="WGL20" s="67"/>
      <c r="WGM20" s="67"/>
      <c r="WGN20" s="67"/>
      <c r="WGO20" s="67"/>
      <c r="WGP20" s="67"/>
      <c r="WGQ20" s="67"/>
      <c r="WGR20" s="67"/>
      <c r="WGS20" s="67"/>
      <c r="WGT20" s="67"/>
      <c r="WGU20" s="67"/>
      <c r="WGV20" s="67"/>
      <c r="WGW20" s="67"/>
      <c r="WGX20" s="67"/>
      <c r="WGY20" s="67"/>
      <c r="WGZ20" s="67"/>
      <c r="WHA20" s="67"/>
      <c r="WHB20" s="67"/>
      <c r="WHC20" s="67"/>
      <c r="WHD20" s="67"/>
      <c r="WHE20" s="67"/>
      <c r="WHF20" s="67"/>
      <c r="WHG20" s="67"/>
      <c r="WHH20" s="67"/>
      <c r="WHI20" s="67"/>
      <c r="WHJ20" s="67"/>
      <c r="WHK20" s="67"/>
      <c r="WHL20" s="67"/>
      <c r="WHM20" s="67"/>
      <c r="WHN20" s="67"/>
      <c r="WHO20" s="67"/>
      <c r="WHP20" s="67"/>
      <c r="WHQ20" s="67"/>
      <c r="WHR20" s="67"/>
      <c r="WHS20" s="67"/>
      <c r="WHT20" s="67"/>
      <c r="WHU20" s="67"/>
      <c r="WHV20" s="67"/>
      <c r="WHW20" s="67"/>
      <c r="WHX20" s="67"/>
      <c r="WHY20" s="67"/>
      <c r="WHZ20" s="67"/>
      <c r="WIA20" s="67"/>
      <c r="WIB20" s="67"/>
      <c r="WIC20" s="67"/>
      <c r="WID20" s="67"/>
      <c r="WIE20" s="67"/>
      <c r="WIF20" s="67"/>
      <c r="WIG20" s="67"/>
      <c r="WIH20" s="67"/>
      <c r="WII20" s="67"/>
      <c r="WIJ20" s="67"/>
      <c r="WIK20" s="67"/>
      <c r="WIL20" s="67"/>
      <c r="WIM20" s="67"/>
      <c r="WIN20" s="67"/>
      <c r="WIO20" s="67"/>
      <c r="WIP20" s="67"/>
      <c r="WIQ20" s="67"/>
      <c r="WIR20" s="67"/>
      <c r="WIS20" s="67"/>
      <c r="WIT20" s="67"/>
      <c r="WIU20" s="67"/>
      <c r="WIV20" s="67"/>
      <c r="WIW20" s="67"/>
      <c r="WIX20" s="67"/>
      <c r="WIY20" s="67"/>
      <c r="WIZ20" s="67"/>
      <c r="WJA20" s="67"/>
      <c r="WJB20" s="67"/>
      <c r="WJC20" s="67"/>
      <c r="WJD20" s="67"/>
      <c r="WJE20" s="67"/>
      <c r="WJF20" s="67"/>
      <c r="WJG20" s="67"/>
      <c r="WJH20" s="67"/>
      <c r="WJI20" s="67"/>
      <c r="WJJ20" s="67"/>
      <c r="WJK20" s="67"/>
      <c r="WJL20" s="67"/>
      <c r="WJM20" s="67"/>
      <c r="WJN20" s="67"/>
      <c r="WJO20" s="67"/>
      <c r="WJP20" s="67"/>
      <c r="WJQ20" s="67"/>
      <c r="WJR20" s="67"/>
      <c r="WJS20" s="67"/>
      <c r="WJT20" s="67"/>
      <c r="WJU20" s="67"/>
      <c r="WJV20" s="67"/>
      <c r="WJW20" s="67"/>
      <c r="WJX20" s="67"/>
      <c r="WJY20" s="67"/>
      <c r="WJZ20" s="67"/>
      <c r="WKA20" s="67"/>
      <c r="WKB20" s="67"/>
      <c r="WKC20" s="67"/>
      <c r="WKD20" s="67"/>
      <c r="WKE20" s="67"/>
      <c r="WKF20" s="67"/>
      <c r="WKG20" s="67"/>
      <c r="WKH20" s="67"/>
      <c r="WKI20" s="67"/>
      <c r="WKJ20" s="67"/>
      <c r="WKK20" s="67"/>
      <c r="WKL20" s="67"/>
      <c r="WKM20" s="67"/>
      <c r="WKN20" s="67"/>
      <c r="WKO20" s="67"/>
      <c r="WKP20" s="67"/>
      <c r="WKQ20" s="67"/>
      <c r="WKR20" s="67"/>
      <c r="WKS20" s="67"/>
      <c r="WKT20" s="67"/>
      <c r="WKU20" s="67"/>
      <c r="WKV20" s="67"/>
      <c r="WKW20" s="67"/>
      <c r="WKX20" s="67"/>
      <c r="WKY20" s="67"/>
      <c r="WKZ20" s="67"/>
      <c r="WLA20" s="67"/>
      <c r="WLB20" s="67"/>
      <c r="WLC20" s="67"/>
      <c r="WLD20" s="67"/>
      <c r="WLE20" s="67"/>
      <c r="WLF20" s="67"/>
      <c r="WLG20" s="67"/>
      <c r="WLH20" s="67"/>
      <c r="WLI20" s="67"/>
      <c r="WLJ20" s="67"/>
      <c r="WLK20" s="67"/>
      <c r="WLL20" s="67"/>
      <c r="WLM20" s="67"/>
      <c r="WLN20" s="67"/>
      <c r="WLO20" s="67"/>
      <c r="WLP20" s="67"/>
      <c r="WLQ20" s="67"/>
      <c r="WLR20" s="67"/>
      <c r="WLS20" s="67"/>
      <c r="WLT20" s="67"/>
      <c r="WLU20" s="67"/>
      <c r="WLV20" s="67"/>
      <c r="WLW20" s="67"/>
      <c r="WLX20" s="67"/>
      <c r="WLY20" s="67"/>
      <c r="WLZ20" s="67"/>
      <c r="WMA20" s="67"/>
      <c r="WMB20" s="67"/>
      <c r="WMC20" s="67"/>
      <c r="WMD20" s="67"/>
      <c r="WME20" s="67"/>
      <c r="WMF20" s="67"/>
      <c r="WMG20" s="67"/>
      <c r="WMH20" s="67"/>
      <c r="WMI20" s="67"/>
      <c r="WMJ20" s="67"/>
      <c r="WMK20" s="67"/>
      <c r="WML20" s="67"/>
      <c r="WMM20" s="67"/>
      <c r="WMN20" s="67"/>
      <c r="WMO20" s="67"/>
      <c r="WMP20" s="67"/>
      <c r="WMQ20" s="67"/>
      <c r="WMR20" s="67"/>
      <c r="WMS20" s="67"/>
      <c r="WMT20" s="67"/>
      <c r="WMU20" s="67"/>
      <c r="WMV20" s="67"/>
      <c r="WMW20" s="67"/>
      <c r="WMX20" s="67"/>
      <c r="WMY20" s="67"/>
      <c r="WMZ20" s="67"/>
      <c r="WNA20" s="67"/>
      <c r="WNB20" s="67"/>
      <c r="WNC20" s="67"/>
      <c r="WND20" s="67"/>
      <c r="WNE20" s="67"/>
      <c r="WNF20" s="67"/>
      <c r="WNG20" s="67"/>
      <c r="WNH20" s="67"/>
      <c r="WNI20" s="67"/>
      <c r="WNJ20" s="67"/>
      <c r="WNK20" s="67"/>
      <c r="WNL20" s="67"/>
      <c r="WNM20" s="67"/>
      <c r="WNN20" s="67"/>
      <c r="WNO20" s="67"/>
      <c r="WNP20" s="67"/>
      <c r="WNQ20" s="67"/>
      <c r="WNR20" s="67"/>
      <c r="WNS20" s="67"/>
      <c r="WNT20" s="67"/>
      <c r="WNU20" s="67"/>
      <c r="WNV20" s="67"/>
      <c r="WNW20" s="67"/>
      <c r="WNX20" s="67"/>
      <c r="WNY20" s="67"/>
      <c r="WNZ20" s="67"/>
      <c r="WOA20" s="67"/>
      <c r="WOB20" s="67"/>
      <c r="WOC20" s="67"/>
      <c r="WOD20" s="67"/>
      <c r="WOE20" s="67"/>
      <c r="WOF20" s="67"/>
      <c r="WOG20" s="67"/>
      <c r="WOH20" s="67"/>
      <c r="WOI20" s="67"/>
      <c r="WOJ20" s="67"/>
      <c r="WOK20" s="67"/>
      <c r="WOL20" s="67"/>
      <c r="WOM20" s="67"/>
      <c r="WON20" s="67"/>
      <c r="WOO20" s="67"/>
      <c r="WOP20" s="67"/>
      <c r="WOQ20" s="67"/>
      <c r="WOR20" s="67"/>
      <c r="WOS20" s="67"/>
      <c r="WOT20" s="67"/>
      <c r="WOU20" s="67"/>
      <c r="WOV20" s="67"/>
      <c r="WOW20" s="67"/>
      <c r="WOX20" s="67"/>
      <c r="WOY20" s="67"/>
      <c r="WOZ20" s="67"/>
      <c r="WPA20" s="67"/>
      <c r="WPB20" s="67"/>
      <c r="WPC20" s="67"/>
      <c r="WPD20" s="67"/>
      <c r="WPE20" s="67"/>
      <c r="WPF20" s="67"/>
      <c r="WPG20" s="67"/>
      <c r="WPH20" s="67"/>
      <c r="WPI20" s="67"/>
      <c r="WPJ20" s="67"/>
      <c r="WPK20" s="67"/>
      <c r="WPL20" s="67"/>
      <c r="WPM20" s="67"/>
      <c r="WPN20" s="67"/>
      <c r="WPO20" s="67"/>
      <c r="WPP20" s="67"/>
      <c r="WPQ20" s="67"/>
      <c r="WPR20" s="67"/>
      <c r="WPS20" s="67"/>
      <c r="WPT20" s="67"/>
      <c r="WPU20" s="67"/>
      <c r="WPV20" s="67"/>
      <c r="WPW20" s="67"/>
      <c r="WPX20" s="67"/>
      <c r="WPY20" s="67"/>
      <c r="WPZ20" s="67"/>
      <c r="WQA20" s="67"/>
      <c r="WQB20" s="67"/>
      <c r="WQC20" s="67"/>
      <c r="WQD20" s="67"/>
      <c r="WQE20" s="67"/>
      <c r="WQF20" s="67"/>
      <c r="WQG20" s="67"/>
      <c r="WQH20" s="67"/>
      <c r="WQI20" s="67"/>
      <c r="WQJ20" s="67"/>
      <c r="WQK20" s="67"/>
      <c r="WQL20" s="67"/>
      <c r="WQM20" s="67"/>
      <c r="WQN20" s="67"/>
      <c r="WQO20" s="67"/>
      <c r="WQP20" s="67"/>
      <c r="WQQ20" s="67"/>
      <c r="WQR20" s="67"/>
      <c r="WQS20" s="67"/>
      <c r="WQT20" s="67"/>
      <c r="WQU20" s="67"/>
      <c r="WQV20" s="67"/>
      <c r="WQW20" s="67"/>
      <c r="WQX20" s="67"/>
      <c r="WQY20" s="67"/>
      <c r="WQZ20" s="67"/>
      <c r="WRA20" s="67"/>
      <c r="WRB20" s="67"/>
      <c r="WRC20" s="67"/>
      <c r="WRD20" s="67"/>
      <c r="WRE20" s="67"/>
      <c r="WRF20" s="67"/>
      <c r="WRG20" s="67"/>
      <c r="WRH20" s="67"/>
      <c r="WRI20" s="67"/>
      <c r="WRJ20" s="67"/>
      <c r="WRK20" s="67"/>
      <c r="WRL20" s="67"/>
      <c r="WRM20" s="67"/>
      <c r="WRN20" s="67"/>
      <c r="WRO20" s="67"/>
      <c r="WRP20" s="67"/>
      <c r="WRQ20" s="67"/>
      <c r="WRR20" s="67"/>
      <c r="WRS20" s="67"/>
      <c r="WRT20" s="67"/>
      <c r="WRU20" s="67"/>
      <c r="WRV20" s="67"/>
      <c r="WRW20" s="67"/>
      <c r="WRX20" s="67"/>
      <c r="WRY20" s="67"/>
      <c r="WRZ20" s="67"/>
      <c r="WSA20" s="67"/>
      <c r="WSB20" s="67"/>
      <c r="WSC20" s="67"/>
      <c r="WSD20" s="67"/>
      <c r="WSE20" s="67"/>
      <c r="WSF20" s="67"/>
      <c r="WSG20" s="67"/>
      <c r="WSH20" s="67"/>
      <c r="WSI20" s="67"/>
      <c r="WSJ20" s="67"/>
      <c r="WSK20" s="67"/>
      <c r="WSL20" s="67"/>
      <c r="WSM20" s="67"/>
      <c r="WSN20" s="67"/>
      <c r="WSO20" s="67"/>
      <c r="WSP20" s="67"/>
      <c r="WSQ20" s="67"/>
      <c r="WSR20" s="67"/>
      <c r="WSS20" s="67"/>
      <c r="WST20" s="67"/>
      <c r="WSU20" s="67"/>
      <c r="WSV20" s="67"/>
      <c r="WSW20" s="67"/>
      <c r="WSX20" s="67"/>
      <c r="WSY20" s="67"/>
      <c r="WSZ20" s="67"/>
      <c r="WTA20" s="67"/>
      <c r="WTB20" s="67"/>
      <c r="WTC20" s="67"/>
      <c r="WTD20" s="67"/>
      <c r="WTE20" s="67"/>
      <c r="WTF20" s="67"/>
      <c r="WTG20" s="67"/>
      <c r="WTH20" s="67"/>
      <c r="WTI20" s="67"/>
      <c r="WTJ20" s="67"/>
      <c r="WTK20" s="67"/>
      <c r="WTL20" s="67"/>
      <c r="WTM20" s="67"/>
      <c r="WTN20" s="67"/>
      <c r="WTO20" s="67"/>
      <c r="WTP20" s="67"/>
      <c r="WTQ20" s="67"/>
      <c r="WTR20" s="67"/>
      <c r="WTS20" s="67"/>
      <c r="WTT20" s="67"/>
      <c r="WTU20" s="67"/>
      <c r="WTV20" s="67"/>
      <c r="WTW20" s="67"/>
      <c r="WTX20" s="67"/>
      <c r="WTY20" s="67"/>
      <c r="WTZ20" s="67"/>
      <c r="WUA20" s="67"/>
      <c r="WUB20" s="67"/>
      <c r="WUC20" s="67"/>
      <c r="WUD20" s="67"/>
      <c r="WUE20" s="67"/>
      <c r="WUF20" s="67"/>
      <c r="WUG20" s="67"/>
      <c r="WUH20" s="67"/>
      <c r="WUI20" s="67"/>
      <c r="WUJ20" s="67"/>
      <c r="WUK20" s="67"/>
      <c r="WUL20" s="67"/>
      <c r="WUM20" s="67"/>
      <c r="WUN20" s="67"/>
      <c r="WUO20" s="67"/>
      <c r="WUP20" s="67"/>
      <c r="WUQ20" s="67"/>
      <c r="WUR20" s="67"/>
      <c r="WUS20" s="67"/>
      <c r="WUT20" s="67"/>
      <c r="WUU20" s="67"/>
      <c r="WUV20" s="67"/>
      <c r="WUW20" s="67"/>
      <c r="WUX20" s="67"/>
      <c r="WUY20" s="67"/>
      <c r="WUZ20" s="67"/>
      <c r="WVA20" s="67"/>
      <c r="WVB20" s="67"/>
      <c r="WVC20" s="67"/>
      <c r="WVD20" s="67"/>
      <c r="WVE20" s="67"/>
      <c r="WVF20" s="67"/>
      <c r="WVG20" s="67"/>
      <c r="WVH20" s="67"/>
      <c r="WVI20" s="67"/>
      <c r="WVJ20" s="67"/>
      <c r="WVK20" s="67"/>
      <c r="WVL20" s="67"/>
      <c r="WVM20" s="67"/>
      <c r="WVN20" s="67"/>
      <c r="WVO20" s="67"/>
      <c r="WVP20" s="67"/>
      <c r="WVQ20" s="67"/>
      <c r="WVR20" s="67"/>
      <c r="WVS20" s="67"/>
      <c r="WVT20" s="67"/>
      <c r="WVU20" s="67"/>
      <c r="WVV20" s="67"/>
      <c r="WVW20" s="67"/>
      <c r="WVX20" s="67"/>
      <c r="WVY20" s="67"/>
      <c r="WVZ20" s="67"/>
      <c r="WWA20" s="67"/>
      <c r="WWB20" s="67"/>
      <c r="WWC20" s="67"/>
      <c r="WWD20" s="67"/>
      <c r="WWE20" s="67"/>
      <c r="WWF20" s="67"/>
      <c r="WWG20" s="67"/>
      <c r="WWH20" s="67"/>
      <c r="WWI20" s="67"/>
      <c r="WWJ20" s="67"/>
      <c r="WWK20" s="67"/>
      <c r="WWL20" s="67"/>
      <c r="WWM20" s="67"/>
      <c r="WWN20" s="67"/>
      <c r="WWO20" s="67"/>
      <c r="WWP20" s="67"/>
      <c r="WWQ20" s="67"/>
      <c r="WWR20" s="67"/>
      <c r="WWS20" s="67"/>
      <c r="WWT20" s="67"/>
      <c r="WWU20" s="67"/>
      <c r="WWV20" s="67"/>
      <c r="WWW20" s="67"/>
      <c r="WWX20" s="67"/>
      <c r="WWY20" s="67"/>
      <c r="WWZ20" s="67"/>
      <c r="WXA20" s="67"/>
      <c r="WXB20" s="67"/>
      <c r="WXC20" s="67"/>
      <c r="WXD20" s="67"/>
      <c r="WXE20" s="67"/>
      <c r="WXF20" s="67"/>
      <c r="WXG20" s="67"/>
      <c r="WXH20" s="67"/>
      <c r="WXI20" s="67"/>
      <c r="WXJ20" s="67"/>
      <c r="WXK20" s="67"/>
      <c r="WXL20" s="67"/>
      <c r="WXM20" s="67"/>
      <c r="WXN20" s="67"/>
      <c r="WXO20" s="67"/>
      <c r="WXP20" s="67"/>
      <c r="WXQ20" s="67"/>
      <c r="WXR20" s="67"/>
      <c r="WXS20" s="67"/>
      <c r="WXT20" s="67"/>
      <c r="WXU20" s="67"/>
      <c r="WXV20" s="67"/>
      <c r="WXW20" s="67"/>
      <c r="WXX20" s="67"/>
      <c r="WXY20" s="67"/>
      <c r="WXZ20" s="67"/>
      <c r="WYA20" s="67"/>
      <c r="WYB20" s="67"/>
      <c r="WYC20" s="67"/>
      <c r="WYD20" s="67"/>
      <c r="WYE20" s="67"/>
      <c r="WYF20" s="67"/>
      <c r="WYG20" s="67"/>
      <c r="WYH20" s="67"/>
      <c r="WYI20" s="67"/>
      <c r="WYJ20" s="67"/>
      <c r="WYK20" s="67"/>
      <c r="WYL20" s="67"/>
      <c r="WYM20" s="67"/>
      <c r="WYN20" s="67"/>
      <c r="WYO20" s="67"/>
      <c r="WYP20" s="67"/>
      <c r="WYQ20" s="67"/>
      <c r="WYR20" s="67"/>
      <c r="WYS20" s="67"/>
      <c r="WYT20" s="67"/>
      <c r="WYU20" s="67"/>
      <c r="WYV20" s="67"/>
      <c r="WYW20" s="67"/>
      <c r="WYX20" s="67"/>
      <c r="WYY20" s="67"/>
      <c r="WYZ20" s="67"/>
      <c r="WZA20" s="67"/>
      <c r="WZB20" s="67"/>
      <c r="WZC20" s="67"/>
      <c r="WZD20" s="67"/>
      <c r="WZE20" s="67"/>
      <c r="WZF20" s="67"/>
      <c r="WZG20" s="67"/>
      <c r="WZH20" s="67"/>
      <c r="WZI20" s="67"/>
      <c r="WZJ20" s="67"/>
      <c r="WZK20" s="67"/>
      <c r="WZL20" s="67"/>
      <c r="WZM20" s="67"/>
      <c r="WZN20" s="67"/>
      <c r="WZO20" s="67"/>
      <c r="WZP20" s="67"/>
      <c r="WZQ20" s="67"/>
      <c r="WZR20" s="67"/>
      <c r="WZS20" s="67"/>
      <c r="WZT20" s="67"/>
      <c r="WZU20" s="67"/>
      <c r="WZV20" s="67"/>
      <c r="WZW20" s="67"/>
      <c r="WZX20" s="67"/>
      <c r="WZY20" s="67"/>
      <c r="WZZ20" s="67"/>
      <c r="XAA20" s="67"/>
      <c r="XAB20" s="67"/>
      <c r="XAC20" s="67"/>
      <c r="XAD20" s="67"/>
      <c r="XAE20" s="67"/>
      <c r="XAF20" s="67"/>
      <c r="XAG20" s="67"/>
      <c r="XAH20" s="67"/>
      <c r="XAI20" s="67"/>
      <c r="XAJ20" s="67"/>
      <c r="XAK20" s="67"/>
      <c r="XAL20" s="67"/>
      <c r="XAM20" s="67"/>
      <c r="XAN20" s="67"/>
      <c r="XAO20" s="67"/>
      <c r="XAP20" s="67"/>
      <c r="XAQ20" s="67"/>
      <c r="XAR20" s="67"/>
      <c r="XAS20" s="67"/>
      <c r="XAT20" s="67"/>
      <c r="XAU20" s="67"/>
      <c r="XAV20" s="67"/>
      <c r="XAW20" s="67"/>
      <c r="XAX20" s="67"/>
      <c r="XAY20" s="67"/>
      <c r="XAZ20" s="67"/>
      <c r="XBA20" s="67"/>
      <c r="XBB20" s="67"/>
      <c r="XBC20" s="67"/>
      <c r="XBD20" s="67"/>
      <c r="XBE20" s="67"/>
      <c r="XBF20" s="67"/>
      <c r="XBG20" s="67"/>
      <c r="XBH20" s="67"/>
      <c r="XBI20" s="67"/>
      <c r="XBJ20" s="67"/>
      <c r="XBK20" s="67"/>
      <c r="XBL20" s="67"/>
      <c r="XBM20" s="67"/>
      <c r="XBN20" s="67"/>
      <c r="XBO20" s="67"/>
      <c r="XBP20" s="67"/>
      <c r="XBQ20" s="67"/>
      <c r="XBR20" s="67"/>
      <c r="XBS20" s="67"/>
      <c r="XBT20" s="67"/>
      <c r="XBU20" s="67"/>
      <c r="XBV20" s="67"/>
      <c r="XBW20" s="67"/>
      <c r="XBX20" s="67"/>
      <c r="XBY20" s="67"/>
      <c r="XBZ20" s="67"/>
      <c r="XCA20" s="67"/>
      <c r="XCB20" s="67"/>
      <c r="XCC20" s="67"/>
      <c r="XCD20" s="67"/>
      <c r="XCE20" s="67"/>
      <c r="XCF20" s="67"/>
      <c r="XCG20" s="67"/>
      <c r="XCH20" s="67"/>
      <c r="XCI20" s="67"/>
      <c r="XCJ20" s="67"/>
      <c r="XCK20" s="67"/>
      <c r="XCL20" s="67"/>
      <c r="XCM20" s="67"/>
      <c r="XCN20" s="67"/>
      <c r="XCO20" s="67"/>
      <c r="XCP20" s="67"/>
      <c r="XCQ20" s="67"/>
      <c r="XCR20" s="67"/>
      <c r="XCS20" s="67"/>
      <c r="XCT20" s="67"/>
      <c r="XCU20" s="67"/>
      <c r="XCV20" s="67"/>
      <c r="XCW20" s="67"/>
      <c r="XCX20" s="67"/>
      <c r="XCY20" s="67"/>
      <c r="XCZ20" s="67"/>
      <c r="XDA20" s="67"/>
      <c r="XDB20" s="67"/>
      <c r="XDC20" s="67"/>
      <c r="XDD20" s="67"/>
      <c r="XDE20" s="67"/>
      <c r="XDF20" s="67"/>
      <c r="XDG20" s="67"/>
      <c r="XDH20" s="67"/>
      <c r="XDI20" s="67"/>
      <c r="XDJ20" s="67"/>
      <c r="XDK20" s="67"/>
      <c r="XDL20" s="67"/>
      <c r="XDM20" s="67"/>
      <c r="XDN20" s="67"/>
      <c r="XDO20" s="67"/>
      <c r="XDP20" s="67"/>
      <c r="XDQ20" s="67"/>
      <c r="XDR20" s="67"/>
      <c r="XDS20" s="67"/>
      <c r="XDT20" s="67"/>
      <c r="XDU20" s="67"/>
      <c r="XDV20" s="67"/>
      <c r="XDW20" s="67"/>
      <c r="XDX20" s="67"/>
      <c r="XDY20" s="67"/>
      <c r="XDZ20" s="67"/>
      <c r="XEA20" s="67"/>
      <c r="XEB20" s="67"/>
      <c r="XEC20" s="67"/>
      <c r="XED20" s="67"/>
      <c r="XEE20" s="67"/>
      <c r="XEF20" s="67"/>
      <c r="XEG20" s="67"/>
      <c r="XEH20" s="67"/>
      <c r="XEI20" s="67"/>
      <c r="XEJ20" s="67"/>
      <c r="XEK20" s="67"/>
      <c r="XEL20" s="67"/>
      <c r="XEM20" s="67"/>
      <c r="XEN20" s="67"/>
      <c r="XEO20" s="67"/>
      <c r="XEP20" s="67"/>
      <c r="XEQ20" s="67"/>
      <c r="XER20" s="67"/>
      <c r="XES20" s="67"/>
      <c r="XET20" s="67"/>
      <c r="XEU20" s="67"/>
      <c r="XEV20" s="67"/>
      <c r="XEW20" s="67"/>
      <c r="XEX20" s="67"/>
      <c r="XEY20" s="67"/>
      <c r="XEZ20" s="67"/>
      <c r="XFA20" s="67"/>
      <c r="XFB20" s="67"/>
      <c r="XFC20" s="67"/>
      <c r="XFD20" s="67"/>
    </row>
    <row r="21" spans="4:16384" x14ac:dyDescent="0.25">
      <c r="D21" s="54" t="s">
        <v>102</v>
      </c>
      <c r="F21" s="59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</row>
    <row r="22" spans="4:16384" x14ac:dyDescent="0.25">
      <c r="D22" s="46" t="s">
        <v>171</v>
      </c>
      <c r="E22" t="s">
        <v>103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>
        <v>58</v>
      </c>
      <c r="AB22" s="59"/>
      <c r="AC22" s="59"/>
      <c r="AD22" s="59"/>
      <c r="AE22" s="59"/>
      <c r="AF22" s="59"/>
      <c r="AG22" s="59">
        <v>48</v>
      </c>
      <c r="AH22" s="59"/>
      <c r="AI22" s="59"/>
      <c r="AJ22" s="59"/>
      <c r="AK22" s="59"/>
      <c r="AL22" s="59"/>
      <c r="AM22" s="59"/>
      <c r="AN22" s="59">
        <v>67</v>
      </c>
      <c r="AO22" s="59"/>
      <c r="AP22" s="59"/>
      <c r="AQ22" s="59"/>
      <c r="AR22" s="59"/>
      <c r="AS22" s="59"/>
      <c r="AT22" s="59"/>
      <c r="AU22" s="59"/>
      <c r="AV22" s="59">
        <v>77</v>
      </c>
      <c r="AW22" s="59"/>
      <c r="AX22" s="59"/>
      <c r="AY22" s="76"/>
      <c r="AZ22" s="59"/>
      <c r="BA22" s="59"/>
      <c r="BB22" s="59"/>
      <c r="BC22" s="59"/>
      <c r="BD22" s="59"/>
      <c r="BE22" s="59"/>
      <c r="BF22" s="59">
        <v>79</v>
      </c>
      <c r="BG22" s="59"/>
      <c r="BH22" s="59"/>
      <c r="BI22" s="59"/>
      <c r="BJ22" s="59"/>
      <c r="BK22" s="59"/>
      <c r="BL22" s="59"/>
      <c r="BM22" s="59"/>
      <c r="BN22" s="76"/>
      <c r="BO22" s="59"/>
      <c r="BP22" s="59">
        <v>67</v>
      </c>
      <c r="BQ22" s="59"/>
      <c r="BR22" s="59"/>
      <c r="BS22" s="59"/>
      <c r="BT22" s="59"/>
      <c r="BU22" s="59"/>
      <c r="BV22" s="59"/>
      <c r="BW22" s="59"/>
      <c r="BX22" s="59"/>
      <c r="BY22" s="59"/>
      <c r="BZ22" s="59">
        <v>60</v>
      </c>
      <c r="CA22" s="59"/>
      <c r="CB22" s="59"/>
      <c r="CC22" s="76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5">
        <v>678</v>
      </c>
      <c r="CS22" s="65"/>
      <c r="CT22" s="65"/>
      <c r="CU22" s="65"/>
      <c r="CV22" s="65"/>
      <c r="CW22" s="65"/>
      <c r="CX22" s="65"/>
      <c r="CY22" s="65"/>
      <c r="CZ22" s="65"/>
      <c r="DA22" s="65"/>
      <c r="DB22" s="77"/>
      <c r="DC22" s="65"/>
      <c r="DD22" s="65"/>
      <c r="DE22" s="65"/>
      <c r="DF22" s="65"/>
      <c r="DG22" s="65"/>
      <c r="DH22" s="65"/>
      <c r="DI22" s="65"/>
      <c r="DJ22" s="65"/>
      <c r="DK22" s="65"/>
      <c r="DL22" s="77"/>
    </row>
    <row r="23" spans="4:16384" x14ac:dyDescent="0.25">
      <c r="D23" t="s">
        <v>104</v>
      </c>
      <c r="E23" t="s">
        <v>105</v>
      </c>
      <c r="F23">
        <v>1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6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76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76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76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76"/>
      <c r="CS23" s="65"/>
      <c r="CT23" s="65"/>
      <c r="CU23" s="65"/>
      <c r="CV23" s="65"/>
      <c r="CW23" s="65"/>
      <c r="CX23" s="65"/>
      <c r="CY23" s="65"/>
      <c r="CZ23" s="65"/>
      <c r="DA23" s="65"/>
      <c r="DB23" s="77"/>
      <c r="DC23" s="65"/>
      <c r="DD23" s="65"/>
      <c r="DE23" s="65"/>
      <c r="DF23" s="65"/>
      <c r="DG23" s="65"/>
      <c r="DH23" s="65"/>
      <c r="DI23" s="65"/>
      <c r="DJ23" s="65"/>
      <c r="DK23" s="65"/>
      <c r="DL23" s="77"/>
    </row>
    <row r="24" spans="4:16384" x14ac:dyDescent="0.25">
      <c r="D24" t="s">
        <v>76</v>
      </c>
      <c r="E24" t="s">
        <v>77</v>
      </c>
      <c r="F24">
        <f>F5</f>
        <v>0.46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6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65"/>
      <c r="CU24" s="65"/>
      <c r="CW24" s="65"/>
      <c r="CY24" s="65"/>
      <c r="DA24" s="65"/>
      <c r="DC24" s="65"/>
      <c r="DE24" s="65"/>
      <c r="DG24" s="65"/>
      <c r="DI24" s="65"/>
      <c r="DK24" s="65"/>
    </row>
    <row r="25" spans="4:16384" x14ac:dyDescent="0.25">
      <c r="D25" t="s">
        <v>106</v>
      </c>
      <c r="E25" t="s">
        <v>107</v>
      </c>
      <c r="G25" s="59">
        <f t="shared" ref="G25:BR25" si="13">G22*$F$24*$F$23*$F$3</f>
        <v>0</v>
      </c>
      <c r="H25" s="59">
        <f t="shared" si="13"/>
        <v>0</v>
      </c>
      <c r="I25" s="59">
        <f t="shared" si="13"/>
        <v>0</v>
      </c>
      <c r="J25" s="59">
        <f t="shared" si="13"/>
        <v>0</v>
      </c>
      <c r="K25" s="59">
        <f t="shared" si="13"/>
        <v>0</v>
      </c>
      <c r="L25" s="59">
        <f t="shared" si="13"/>
        <v>0</v>
      </c>
      <c r="M25" s="59">
        <f t="shared" si="13"/>
        <v>0</v>
      </c>
      <c r="N25" s="59">
        <f t="shared" si="13"/>
        <v>0</v>
      </c>
      <c r="O25" s="59">
        <f t="shared" si="13"/>
        <v>0</v>
      </c>
      <c r="P25" s="59">
        <f t="shared" si="13"/>
        <v>0</v>
      </c>
      <c r="Q25" s="59">
        <f t="shared" si="13"/>
        <v>0</v>
      </c>
      <c r="R25" s="59">
        <f t="shared" si="13"/>
        <v>0</v>
      </c>
      <c r="S25" s="59">
        <f t="shared" si="13"/>
        <v>0</v>
      </c>
      <c r="T25" s="59">
        <f t="shared" si="13"/>
        <v>0</v>
      </c>
      <c r="U25" s="59">
        <f t="shared" si="13"/>
        <v>0</v>
      </c>
      <c r="V25" s="59">
        <f t="shared" si="13"/>
        <v>0</v>
      </c>
      <c r="W25" s="59">
        <f t="shared" si="13"/>
        <v>0</v>
      </c>
      <c r="X25" s="59">
        <f t="shared" si="13"/>
        <v>0</v>
      </c>
      <c r="Y25" s="59">
        <f t="shared" si="13"/>
        <v>0</v>
      </c>
      <c r="Z25" s="59">
        <f t="shared" si="13"/>
        <v>0</v>
      </c>
      <c r="AA25" s="59">
        <f t="shared" si="13"/>
        <v>26.68</v>
      </c>
      <c r="AB25" s="59">
        <f t="shared" si="13"/>
        <v>0</v>
      </c>
      <c r="AC25" s="59">
        <f t="shared" si="13"/>
        <v>0</v>
      </c>
      <c r="AD25" s="59">
        <f t="shared" si="13"/>
        <v>0</v>
      </c>
      <c r="AE25" s="59">
        <f t="shared" si="13"/>
        <v>0</v>
      </c>
      <c r="AF25" s="59">
        <f t="shared" si="13"/>
        <v>0</v>
      </c>
      <c r="AG25" s="59">
        <f t="shared" si="13"/>
        <v>22.080000000000002</v>
      </c>
      <c r="AH25" s="59">
        <f t="shared" si="13"/>
        <v>0</v>
      </c>
      <c r="AI25" s="59">
        <f t="shared" si="13"/>
        <v>0</v>
      </c>
      <c r="AJ25" s="59">
        <f t="shared" si="13"/>
        <v>0</v>
      </c>
      <c r="AK25" s="59">
        <f t="shared" si="13"/>
        <v>0</v>
      </c>
      <c r="AL25" s="59">
        <f t="shared" si="13"/>
        <v>0</v>
      </c>
      <c r="AM25" s="59">
        <f t="shared" si="13"/>
        <v>0</v>
      </c>
      <c r="AN25" s="59">
        <f t="shared" si="13"/>
        <v>30.82</v>
      </c>
      <c r="AO25" s="59">
        <f t="shared" si="13"/>
        <v>0</v>
      </c>
      <c r="AP25" s="59">
        <f t="shared" si="13"/>
        <v>0</v>
      </c>
      <c r="AQ25" s="59">
        <f t="shared" si="13"/>
        <v>0</v>
      </c>
      <c r="AR25" s="59">
        <f t="shared" si="13"/>
        <v>0</v>
      </c>
      <c r="AS25" s="59">
        <f t="shared" si="13"/>
        <v>0</v>
      </c>
      <c r="AT25" s="59">
        <f t="shared" si="13"/>
        <v>0</v>
      </c>
      <c r="AU25" s="59">
        <f t="shared" si="13"/>
        <v>0</v>
      </c>
      <c r="AV25" s="59">
        <f t="shared" si="13"/>
        <v>35.42</v>
      </c>
      <c r="AW25" s="59">
        <f t="shared" si="13"/>
        <v>0</v>
      </c>
      <c r="AX25" s="59">
        <f t="shared" si="13"/>
        <v>0</v>
      </c>
      <c r="AY25" s="59">
        <f t="shared" si="13"/>
        <v>0</v>
      </c>
      <c r="AZ25" s="59">
        <f t="shared" si="13"/>
        <v>0</v>
      </c>
      <c r="BA25" s="59">
        <f t="shared" si="13"/>
        <v>0</v>
      </c>
      <c r="BB25" s="59">
        <f t="shared" si="13"/>
        <v>0</v>
      </c>
      <c r="BC25" s="59">
        <f t="shared" si="13"/>
        <v>0</v>
      </c>
      <c r="BD25" s="59">
        <f t="shared" si="13"/>
        <v>0</v>
      </c>
      <c r="BE25" s="59">
        <f t="shared" si="13"/>
        <v>0</v>
      </c>
      <c r="BF25" s="59">
        <f t="shared" si="13"/>
        <v>36.340000000000003</v>
      </c>
      <c r="BG25" s="59">
        <f t="shared" si="13"/>
        <v>0</v>
      </c>
      <c r="BH25" s="59">
        <f t="shared" si="13"/>
        <v>0</v>
      </c>
      <c r="BI25" s="59">
        <f t="shared" si="13"/>
        <v>0</v>
      </c>
      <c r="BJ25" s="59">
        <f t="shared" si="13"/>
        <v>0</v>
      </c>
      <c r="BK25" s="59">
        <f t="shared" si="13"/>
        <v>0</v>
      </c>
      <c r="BL25" s="59">
        <f t="shared" si="13"/>
        <v>0</v>
      </c>
      <c r="BM25" s="59">
        <f t="shared" si="13"/>
        <v>0</v>
      </c>
      <c r="BN25" s="59">
        <f t="shared" si="13"/>
        <v>0</v>
      </c>
      <c r="BO25" s="59">
        <f t="shared" si="13"/>
        <v>0</v>
      </c>
      <c r="BP25" s="59">
        <f t="shared" si="13"/>
        <v>30.82</v>
      </c>
      <c r="BQ25" s="59">
        <f t="shared" si="13"/>
        <v>0</v>
      </c>
      <c r="BR25" s="59">
        <f t="shared" si="13"/>
        <v>0</v>
      </c>
      <c r="BS25" s="59">
        <f t="shared" ref="BS25:CR25" si="14">BS22*$F$24*$F$23*$F$3</f>
        <v>0</v>
      </c>
      <c r="BT25" s="59">
        <f t="shared" si="14"/>
        <v>0</v>
      </c>
      <c r="BU25" s="59">
        <f t="shared" si="14"/>
        <v>0</v>
      </c>
      <c r="BV25" s="59">
        <f t="shared" si="14"/>
        <v>0</v>
      </c>
      <c r="BW25" s="59">
        <f t="shared" si="14"/>
        <v>0</v>
      </c>
      <c r="BX25" s="59">
        <f t="shared" si="14"/>
        <v>0</v>
      </c>
      <c r="BY25" s="59">
        <f t="shared" si="14"/>
        <v>0</v>
      </c>
      <c r="BZ25" s="59">
        <f t="shared" si="14"/>
        <v>27.6</v>
      </c>
      <c r="CA25" s="59">
        <f t="shared" si="14"/>
        <v>0</v>
      </c>
      <c r="CB25" s="59">
        <f t="shared" si="14"/>
        <v>0</v>
      </c>
      <c r="CC25" s="59">
        <f t="shared" si="14"/>
        <v>0</v>
      </c>
      <c r="CD25" s="59">
        <f t="shared" si="14"/>
        <v>0</v>
      </c>
      <c r="CE25" s="59">
        <f t="shared" si="14"/>
        <v>0</v>
      </c>
      <c r="CF25" s="59">
        <f t="shared" si="14"/>
        <v>0</v>
      </c>
      <c r="CG25" s="59">
        <f t="shared" si="14"/>
        <v>0</v>
      </c>
      <c r="CH25" s="59">
        <f t="shared" si="14"/>
        <v>0</v>
      </c>
      <c r="CI25" s="59">
        <f t="shared" si="14"/>
        <v>0</v>
      </c>
      <c r="CJ25" s="59">
        <f t="shared" si="14"/>
        <v>0</v>
      </c>
      <c r="CK25" s="59">
        <f t="shared" si="14"/>
        <v>0</v>
      </c>
      <c r="CL25" s="59">
        <f t="shared" si="14"/>
        <v>0</v>
      </c>
      <c r="CM25" s="59">
        <f t="shared" si="14"/>
        <v>0</v>
      </c>
      <c r="CN25" s="59">
        <f t="shared" si="14"/>
        <v>0</v>
      </c>
      <c r="CO25" s="59">
        <f t="shared" si="14"/>
        <v>0</v>
      </c>
      <c r="CP25" s="59">
        <f t="shared" si="14"/>
        <v>0</v>
      </c>
      <c r="CQ25" s="59">
        <f t="shared" si="14"/>
        <v>0</v>
      </c>
      <c r="CR25" s="59">
        <f t="shared" si="14"/>
        <v>311.88</v>
      </c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</row>
    <row r="26" spans="4:16384" x14ac:dyDescent="0.25">
      <c r="D26" t="s">
        <v>108</v>
      </c>
      <c r="E26" t="s">
        <v>109</v>
      </c>
      <c r="G26" s="59">
        <f>G25*0.475</f>
        <v>0</v>
      </c>
      <c r="H26" s="59">
        <f t="shared" ref="H26:BS26" si="15">H25*0.475</f>
        <v>0</v>
      </c>
      <c r="I26" s="59">
        <f t="shared" si="15"/>
        <v>0</v>
      </c>
      <c r="J26" s="59">
        <f t="shared" si="15"/>
        <v>0</v>
      </c>
      <c r="K26" s="59">
        <f t="shared" si="15"/>
        <v>0</v>
      </c>
      <c r="L26" s="59">
        <f t="shared" si="15"/>
        <v>0</v>
      </c>
      <c r="M26" s="59">
        <f t="shared" si="15"/>
        <v>0</v>
      </c>
      <c r="N26" s="59">
        <f t="shared" si="15"/>
        <v>0</v>
      </c>
      <c r="O26" s="59">
        <f t="shared" si="15"/>
        <v>0</v>
      </c>
      <c r="P26" s="59">
        <f t="shared" si="15"/>
        <v>0</v>
      </c>
      <c r="Q26" s="59">
        <f t="shared" si="15"/>
        <v>0</v>
      </c>
      <c r="R26" s="59">
        <f t="shared" si="15"/>
        <v>0</v>
      </c>
      <c r="S26" s="59">
        <f t="shared" si="15"/>
        <v>0</v>
      </c>
      <c r="T26" s="59">
        <f t="shared" si="15"/>
        <v>0</v>
      </c>
      <c r="U26" s="59">
        <f t="shared" si="15"/>
        <v>0</v>
      </c>
      <c r="V26" s="59">
        <f t="shared" si="15"/>
        <v>0</v>
      </c>
      <c r="W26" s="59">
        <f t="shared" si="15"/>
        <v>0</v>
      </c>
      <c r="X26" s="59">
        <f t="shared" si="15"/>
        <v>0</v>
      </c>
      <c r="Y26" s="59">
        <f t="shared" si="15"/>
        <v>0</v>
      </c>
      <c r="Z26" s="59">
        <f t="shared" si="15"/>
        <v>0</v>
      </c>
      <c r="AA26" s="59">
        <f t="shared" si="15"/>
        <v>12.673</v>
      </c>
      <c r="AB26" s="59">
        <f t="shared" si="15"/>
        <v>0</v>
      </c>
      <c r="AC26" s="59">
        <f t="shared" si="15"/>
        <v>0</v>
      </c>
      <c r="AD26" s="59">
        <f t="shared" si="15"/>
        <v>0</v>
      </c>
      <c r="AE26" s="59">
        <f t="shared" si="15"/>
        <v>0</v>
      </c>
      <c r="AF26" s="59">
        <f t="shared" si="15"/>
        <v>0</v>
      </c>
      <c r="AG26" s="59">
        <f t="shared" si="15"/>
        <v>10.488</v>
      </c>
      <c r="AH26" s="59">
        <f t="shared" si="15"/>
        <v>0</v>
      </c>
      <c r="AI26" s="59">
        <f t="shared" si="15"/>
        <v>0</v>
      </c>
      <c r="AJ26" s="59">
        <f t="shared" si="15"/>
        <v>0</v>
      </c>
      <c r="AK26" s="59">
        <f t="shared" si="15"/>
        <v>0</v>
      </c>
      <c r="AL26" s="59">
        <f t="shared" si="15"/>
        <v>0</v>
      </c>
      <c r="AM26" s="59">
        <f t="shared" si="15"/>
        <v>0</v>
      </c>
      <c r="AN26" s="59">
        <f t="shared" si="15"/>
        <v>14.6395</v>
      </c>
      <c r="AO26" s="59">
        <f t="shared" si="15"/>
        <v>0</v>
      </c>
      <c r="AP26" s="59">
        <f t="shared" si="15"/>
        <v>0</v>
      </c>
      <c r="AQ26" s="59">
        <f t="shared" si="15"/>
        <v>0</v>
      </c>
      <c r="AR26" s="59">
        <f t="shared" si="15"/>
        <v>0</v>
      </c>
      <c r="AS26" s="59">
        <f t="shared" si="15"/>
        <v>0</v>
      </c>
      <c r="AT26" s="59">
        <f t="shared" si="15"/>
        <v>0</v>
      </c>
      <c r="AU26" s="59">
        <f t="shared" si="15"/>
        <v>0</v>
      </c>
      <c r="AV26" s="59">
        <f t="shared" si="15"/>
        <v>16.8245</v>
      </c>
      <c r="AW26" s="59">
        <f t="shared" si="15"/>
        <v>0</v>
      </c>
      <c r="AX26" s="59">
        <f t="shared" si="15"/>
        <v>0</v>
      </c>
      <c r="AY26" s="59">
        <f t="shared" si="15"/>
        <v>0</v>
      </c>
      <c r="AZ26" s="59">
        <f t="shared" si="15"/>
        <v>0</v>
      </c>
      <c r="BA26" s="59">
        <f t="shared" si="15"/>
        <v>0</v>
      </c>
      <c r="BB26" s="59">
        <f t="shared" si="15"/>
        <v>0</v>
      </c>
      <c r="BC26" s="59">
        <f t="shared" si="15"/>
        <v>0</v>
      </c>
      <c r="BD26" s="59">
        <f t="shared" si="15"/>
        <v>0</v>
      </c>
      <c r="BE26" s="59">
        <f t="shared" si="15"/>
        <v>0</v>
      </c>
      <c r="BF26" s="59">
        <f t="shared" si="15"/>
        <v>17.261500000000002</v>
      </c>
      <c r="BG26" s="59">
        <f t="shared" si="15"/>
        <v>0</v>
      </c>
      <c r="BH26" s="59">
        <f t="shared" si="15"/>
        <v>0</v>
      </c>
      <c r="BI26" s="59">
        <f t="shared" si="15"/>
        <v>0</v>
      </c>
      <c r="BJ26" s="59">
        <f t="shared" si="15"/>
        <v>0</v>
      </c>
      <c r="BK26" s="59">
        <f t="shared" si="15"/>
        <v>0</v>
      </c>
      <c r="BL26" s="59">
        <f t="shared" si="15"/>
        <v>0</v>
      </c>
      <c r="BM26" s="59">
        <f t="shared" si="15"/>
        <v>0</v>
      </c>
      <c r="BN26" s="59">
        <f t="shared" si="15"/>
        <v>0</v>
      </c>
      <c r="BO26" s="59">
        <f t="shared" si="15"/>
        <v>0</v>
      </c>
      <c r="BP26" s="59">
        <f t="shared" si="15"/>
        <v>14.6395</v>
      </c>
      <c r="BQ26" s="59">
        <f t="shared" si="15"/>
        <v>0</v>
      </c>
      <c r="BR26" s="59">
        <f t="shared" si="15"/>
        <v>0</v>
      </c>
      <c r="BS26" s="59">
        <f t="shared" si="15"/>
        <v>0</v>
      </c>
      <c r="BT26" s="59">
        <f t="shared" ref="BT26:CR26" si="16">BT25*0.475</f>
        <v>0</v>
      </c>
      <c r="BU26" s="59">
        <f t="shared" si="16"/>
        <v>0</v>
      </c>
      <c r="BV26" s="59">
        <f t="shared" si="16"/>
        <v>0</v>
      </c>
      <c r="BW26" s="59">
        <f t="shared" si="16"/>
        <v>0</v>
      </c>
      <c r="BX26" s="59">
        <f t="shared" si="16"/>
        <v>0</v>
      </c>
      <c r="BY26" s="59">
        <f t="shared" si="16"/>
        <v>0</v>
      </c>
      <c r="BZ26" s="59">
        <f t="shared" si="16"/>
        <v>13.11</v>
      </c>
      <c r="CA26" s="59">
        <f t="shared" si="16"/>
        <v>0</v>
      </c>
      <c r="CB26" s="59">
        <f t="shared" si="16"/>
        <v>0</v>
      </c>
      <c r="CC26" s="59">
        <f t="shared" si="16"/>
        <v>0</v>
      </c>
      <c r="CD26" s="59">
        <f t="shared" si="16"/>
        <v>0</v>
      </c>
      <c r="CE26" s="59">
        <f t="shared" si="16"/>
        <v>0</v>
      </c>
      <c r="CF26" s="59">
        <f t="shared" si="16"/>
        <v>0</v>
      </c>
      <c r="CG26" s="59">
        <f t="shared" si="16"/>
        <v>0</v>
      </c>
      <c r="CH26" s="59">
        <f t="shared" si="16"/>
        <v>0</v>
      </c>
      <c r="CI26" s="59">
        <f t="shared" si="16"/>
        <v>0</v>
      </c>
      <c r="CJ26" s="59">
        <f t="shared" si="16"/>
        <v>0</v>
      </c>
      <c r="CK26" s="59">
        <f t="shared" si="16"/>
        <v>0</v>
      </c>
      <c r="CL26" s="59">
        <f t="shared" si="16"/>
        <v>0</v>
      </c>
      <c r="CM26" s="59">
        <f t="shared" si="16"/>
        <v>0</v>
      </c>
      <c r="CN26" s="59">
        <f t="shared" si="16"/>
        <v>0</v>
      </c>
      <c r="CO26" s="59">
        <f t="shared" si="16"/>
        <v>0</v>
      </c>
      <c r="CP26" s="59">
        <f t="shared" si="16"/>
        <v>0</v>
      </c>
      <c r="CQ26" s="59">
        <f t="shared" si="16"/>
        <v>0</v>
      </c>
      <c r="CR26" s="59">
        <f t="shared" si="16"/>
        <v>148.143</v>
      </c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</row>
    <row r="27" spans="4:16384" x14ac:dyDescent="0.25">
      <c r="D27" t="s">
        <v>167</v>
      </c>
      <c r="F27" s="1">
        <v>0.5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</row>
    <row r="28" spans="4:16384" x14ac:dyDescent="0.25">
      <c r="D28" s="46" t="s">
        <v>162</v>
      </c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>
        <f>0</f>
        <v>0</v>
      </c>
      <c r="AB28" s="78"/>
      <c r="AC28" s="78"/>
      <c r="AD28" s="78"/>
      <c r="AE28" s="78"/>
      <c r="AF28" s="78"/>
      <c r="AG28" s="78">
        <v>0</v>
      </c>
      <c r="AH28" s="78"/>
      <c r="AI28" s="78"/>
      <c r="AJ28" s="78"/>
      <c r="AK28" s="78"/>
      <c r="AL28" s="78"/>
      <c r="AM28" s="78"/>
      <c r="AN28" s="78">
        <v>0</v>
      </c>
      <c r="AO28" s="78"/>
      <c r="AP28" s="78"/>
      <c r="AQ28" s="78"/>
      <c r="AR28" s="78"/>
      <c r="AS28" s="78"/>
      <c r="AT28" s="78"/>
      <c r="AU28" s="78"/>
      <c r="AV28" s="78">
        <f>30%*F27/F23</f>
        <v>0.15</v>
      </c>
      <c r="AW28" s="78"/>
      <c r="AX28" s="78"/>
      <c r="AY28" s="78"/>
      <c r="AZ28" s="78"/>
      <c r="BA28" s="78"/>
      <c r="BB28" s="78"/>
      <c r="BC28" s="78"/>
      <c r="BD28" s="78"/>
      <c r="BE28" s="78"/>
      <c r="BF28" s="78">
        <f>50%*F27/F23</f>
        <v>0.25</v>
      </c>
      <c r="BG28" s="78"/>
      <c r="BH28" s="78"/>
      <c r="BI28" s="78"/>
      <c r="BJ28" s="78"/>
      <c r="BK28" s="78"/>
      <c r="BL28" s="78"/>
      <c r="BM28" s="78"/>
      <c r="BN28" s="78"/>
      <c r="BO28" s="78"/>
      <c r="BP28" s="78">
        <f>70%*F27/F23</f>
        <v>0.35</v>
      </c>
      <c r="BQ28" s="78"/>
      <c r="BR28" s="78"/>
      <c r="BS28" s="78"/>
      <c r="BT28" s="78"/>
      <c r="BU28" s="78"/>
      <c r="BV28" s="78"/>
      <c r="BW28" s="78"/>
      <c r="BX28" s="78"/>
      <c r="BY28" s="78"/>
      <c r="BZ28" s="78">
        <f>80%*F27/F23</f>
        <v>0.4</v>
      </c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>
        <f>80%*F27/F23</f>
        <v>0.4</v>
      </c>
      <c r="CS28" s="78"/>
      <c r="CT28" s="79"/>
      <c r="CU28" s="79"/>
      <c r="CV28" s="79"/>
      <c r="CW28" s="79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</row>
    <row r="29" spans="4:16384" x14ac:dyDescent="0.25">
      <c r="D29" s="46" t="s">
        <v>110</v>
      </c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>
        <f>40%*F27/F23+(1-40%*F27/F23)*50%</f>
        <v>0.60000000000000009</v>
      </c>
      <c r="AB29" s="78"/>
      <c r="AC29" s="78"/>
      <c r="AD29" s="78"/>
      <c r="AE29" s="78"/>
      <c r="AF29" s="78"/>
      <c r="AG29" s="78">
        <f>60%*F27/F23+(1-60%*F27/F23)*50%</f>
        <v>0.64999999999999991</v>
      </c>
      <c r="AH29" s="78"/>
      <c r="AI29" s="78"/>
      <c r="AJ29" s="78"/>
      <c r="AK29" s="78"/>
      <c r="AL29" s="78"/>
      <c r="AM29" s="78"/>
      <c r="AN29" s="78">
        <f>70%*F27/F23+(1-70%*F27/F23)*50%</f>
        <v>0.67500000000000004</v>
      </c>
      <c r="AO29" s="78"/>
      <c r="AP29" s="78"/>
      <c r="AQ29" s="78"/>
      <c r="AR29" s="78"/>
      <c r="AS29" s="78"/>
      <c r="AT29" s="78"/>
      <c r="AU29" s="78"/>
      <c r="AV29" s="78">
        <f>50%*F27/F23+(1-80%*F27/F23)*50%</f>
        <v>0.55000000000000004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>
        <f>50%*F27/F23+(1-100%*F27/F23)*50%</f>
        <v>0.5</v>
      </c>
      <c r="BG29" s="78"/>
      <c r="BH29" s="78"/>
      <c r="BI29" s="78"/>
      <c r="BJ29" s="78"/>
      <c r="BK29" s="78"/>
      <c r="BL29" s="78"/>
      <c r="BM29" s="78"/>
      <c r="BN29" s="78"/>
      <c r="BO29" s="78"/>
      <c r="BP29" s="78">
        <f>30%*F27/F23+(1-100%*F27/F23)*50%</f>
        <v>0.4</v>
      </c>
      <c r="BQ29" s="78"/>
      <c r="BR29" s="78"/>
      <c r="BS29" s="78"/>
      <c r="BT29" s="78"/>
      <c r="BU29" s="78"/>
      <c r="BV29" s="78"/>
      <c r="BW29" s="78"/>
      <c r="BX29" s="78"/>
      <c r="BY29" s="78"/>
      <c r="BZ29" s="78">
        <f>20%*F27/F23+(1-100%*F27/F23)*50%</f>
        <v>0.35</v>
      </c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>
        <f>20%*F27/F23+(1-100%*F27/F23)*50%</f>
        <v>0.35</v>
      </c>
      <c r="CS29" s="78"/>
      <c r="CT29" s="79"/>
      <c r="CU29" s="79"/>
      <c r="CV29" s="79"/>
      <c r="CW29" s="79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</row>
    <row r="30" spans="4:16384" x14ac:dyDescent="0.25">
      <c r="D30" s="46" t="s">
        <v>111</v>
      </c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>
        <f>(1-40%*F27/F23)*50%</f>
        <v>0.4</v>
      </c>
      <c r="AB30" s="78"/>
      <c r="AC30" s="78"/>
      <c r="AD30" s="78"/>
      <c r="AE30" s="78"/>
      <c r="AF30" s="78"/>
      <c r="AG30" s="78">
        <f>(1-60%*F27/F23)*50%</f>
        <v>0.35</v>
      </c>
      <c r="AH30" s="78"/>
      <c r="AI30" s="78"/>
      <c r="AJ30" s="78"/>
      <c r="AK30" s="78"/>
      <c r="AL30" s="78"/>
      <c r="AM30" s="78"/>
      <c r="AN30" s="78">
        <f>(1-70%*F27/F23)*50%</f>
        <v>0.32500000000000001</v>
      </c>
      <c r="AO30" s="78"/>
      <c r="AP30" s="78"/>
      <c r="AQ30" s="78"/>
      <c r="AR30" s="78"/>
      <c r="AS30" s="78"/>
      <c r="AT30" s="78"/>
      <c r="AU30" s="78"/>
      <c r="AV30" s="78">
        <f>(1-80%*F27/F23)*50%</f>
        <v>0.3</v>
      </c>
      <c r="AW30" s="78"/>
      <c r="AX30" s="78"/>
      <c r="AY30" s="78"/>
      <c r="AZ30" s="78"/>
      <c r="BA30" s="78"/>
      <c r="BB30" s="78"/>
      <c r="BC30" s="78"/>
      <c r="BD30" s="78"/>
      <c r="BE30" s="78"/>
      <c r="BF30" s="78">
        <f>(1-100%*F27/F23)*50%</f>
        <v>0.25</v>
      </c>
      <c r="BG30" s="78"/>
      <c r="BH30" s="78"/>
      <c r="BI30" s="78"/>
      <c r="BJ30" s="78"/>
      <c r="BK30" s="78"/>
      <c r="BL30" s="78"/>
      <c r="BM30" s="78"/>
      <c r="BN30" s="78"/>
      <c r="BO30" s="78"/>
      <c r="BP30" s="78">
        <f>(1-100%*F27/F23)*50%</f>
        <v>0.25</v>
      </c>
      <c r="BQ30" s="78"/>
      <c r="BR30" s="78"/>
      <c r="BS30" s="78"/>
      <c r="BT30" s="78"/>
      <c r="BU30" s="78"/>
      <c r="BV30" s="78"/>
      <c r="BW30" s="78"/>
      <c r="BX30" s="78"/>
      <c r="BY30" s="78"/>
      <c r="BZ30" s="78">
        <f>(1-100%*F27/F23)*50%</f>
        <v>0.25</v>
      </c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>
        <f>(1-100%*F27/F23)*50%</f>
        <v>0.25</v>
      </c>
      <c r="CS30" s="78"/>
      <c r="CT30" s="79"/>
      <c r="CU30" s="79"/>
      <c r="CV30" s="79"/>
      <c r="CW30" s="79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</row>
    <row r="31" spans="4:16384" x14ac:dyDescent="0.25">
      <c r="D31" s="46" t="s">
        <v>112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9"/>
      <c r="CU31" s="79"/>
      <c r="CV31" s="79"/>
      <c r="CW31" s="79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</row>
    <row r="32" spans="4:16384" x14ac:dyDescent="0.25">
      <c r="D32" t="s">
        <v>163</v>
      </c>
      <c r="G32" s="59">
        <f t="shared" ref="G32:AL32" si="17">IF(G26=0,0,G26*G28)</f>
        <v>0</v>
      </c>
      <c r="H32" s="59">
        <f t="shared" si="17"/>
        <v>0</v>
      </c>
      <c r="I32" s="59">
        <f t="shared" si="17"/>
        <v>0</v>
      </c>
      <c r="J32" s="59">
        <f t="shared" si="17"/>
        <v>0</v>
      </c>
      <c r="K32" s="59">
        <f t="shared" si="17"/>
        <v>0</v>
      </c>
      <c r="L32" s="59">
        <f t="shared" si="17"/>
        <v>0</v>
      </c>
      <c r="M32" s="59">
        <f t="shared" si="17"/>
        <v>0</v>
      </c>
      <c r="N32" s="59">
        <f t="shared" si="17"/>
        <v>0</v>
      </c>
      <c r="O32" s="59">
        <f t="shared" si="17"/>
        <v>0</v>
      </c>
      <c r="P32" s="59">
        <f t="shared" si="17"/>
        <v>0</v>
      </c>
      <c r="Q32" s="59">
        <f t="shared" si="17"/>
        <v>0</v>
      </c>
      <c r="R32" s="59">
        <f t="shared" si="17"/>
        <v>0</v>
      </c>
      <c r="S32" s="59">
        <f t="shared" si="17"/>
        <v>0</v>
      </c>
      <c r="T32" s="59">
        <f t="shared" si="17"/>
        <v>0</v>
      </c>
      <c r="U32" s="59">
        <f t="shared" si="17"/>
        <v>0</v>
      </c>
      <c r="V32" s="59">
        <f t="shared" si="17"/>
        <v>0</v>
      </c>
      <c r="W32" s="59">
        <f t="shared" si="17"/>
        <v>0</v>
      </c>
      <c r="X32" s="59">
        <f t="shared" si="17"/>
        <v>0</v>
      </c>
      <c r="Y32" s="59">
        <f t="shared" si="17"/>
        <v>0</v>
      </c>
      <c r="Z32" s="59">
        <f t="shared" si="17"/>
        <v>0</v>
      </c>
      <c r="AA32" s="59">
        <f t="shared" si="17"/>
        <v>0</v>
      </c>
      <c r="AB32" s="59">
        <f t="shared" si="17"/>
        <v>0</v>
      </c>
      <c r="AC32" s="59">
        <f t="shared" si="17"/>
        <v>0</v>
      </c>
      <c r="AD32" s="59">
        <f t="shared" si="17"/>
        <v>0</v>
      </c>
      <c r="AE32" s="59">
        <f t="shared" si="17"/>
        <v>0</v>
      </c>
      <c r="AF32" s="59">
        <f t="shared" si="17"/>
        <v>0</v>
      </c>
      <c r="AG32" s="59">
        <f t="shared" si="17"/>
        <v>0</v>
      </c>
      <c r="AH32" s="59">
        <f t="shared" si="17"/>
        <v>0</v>
      </c>
      <c r="AI32" s="59">
        <f t="shared" si="17"/>
        <v>0</v>
      </c>
      <c r="AJ32" s="59">
        <f t="shared" si="17"/>
        <v>0</v>
      </c>
      <c r="AK32" s="59">
        <f t="shared" si="17"/>
        <v>0</v>
      </c>
      <c r="AL32" s="59">
        <f t="shared" si="17"/>
        <v>0</v>
      </c>
      <c r="AM32" s="59">
        <f t="shared" ref="AM32:BR32" si="18">IF(AM26=0,0,AM26*AM28)</f>
        <v>0</v>
      </c>
      <c r="AN32" s="59">
        <f t="shared" si="18"/>
        <v>0</v>
      </c>
      <c r="AO32" s="59">
        <f t="shared" si="18"/>
        <v>0</v>
      </c>
      <c r="AP32" s="59">
        <f t="shared" si="18"/>
        <v>0</v>
      </c>
      <c r="AQ32" s="59">
        <f t="shared" si="18"/>
        <v>0</v>
      </c>
      <c r="AR32" s="59">
        <f t="shared" si="18"/>
        <v>0</v>
      </c>
      <c r="AS32" s="59">
        <f t="shared" si="18"/>
        <v>0</v>
      </c>
      <c r="AT32" s="59">
        <f t="shared" si="18"/>
        <v>0</v>
      </c>
      <c r="AU32" s="59">
        <f t="shared" si="18"/>
        <v>0</v>
      </c>
      <c r="AV32" s="59">
        <f t="shared" si="18"/>
        <v>2.5236749999999999</v>
      </c>
      <c r="AW32" s="59">
        <f t="shared" si="18"/>
        <v>0</v>
      </c>
      <c r="AX32" s="59">
        <f t="shared" si="18"/>
        <v>0</v>
      </c>
      <c r="AY32" s="59">
        <f t="shared" si="18"/>
        <v>0</v>
      </c>
      <c r="AZ32" s="59">
        <f t="shared" si="18"/>
        <v>0</v>
      </c>
      <c r="BA32" s="59">
        <f t="shared" si="18"/>
        <v>0</v>
      </c>
      <c r="BB32" s="59">
        <f t="shared" si="18"/>
        <v>0</v>
      </c>
      <c r="BC32" s="59">
        <f t="shared" si="18"/>
        <v>0</v>
      </c>
      <c r="BD32" s="59">
        <f t="shared" si="18"/>
        <v>0</v>
      </c>
      <c r="BE32" s="59">
        <f t="shared" si="18"/>
        <v>0</v>
      </c>
      <c r="BF32" s="59">
        <f t="shared" si="18"/>
        <v>4.3153750000000004</v>
      </c>
      <c r="BG32" s="59">
        <f t="shared" si="18"/>
        <v>0</v>
      </c>
      <c r="BH32" s="59">
        <f t="shared" si="18"/>
        <v>0</v>
      </c>
      <c r="BI32" s="59">
        <f t="shared" si="18"/>
        <v>0</v>
      </c>
      <c r="BJ32" s="59">
        <f t="shared" si="18"/>
        <v>0</v>
      </c>
      <c r="BK32" s="59">
        <f t="shared" si="18"/>
        <v>0</v>
      </c>
      <c r="BL32" s="59">
        <f t="shared" si="18"/>
        <v>0</v>
      </c>
      <c r="BM32" s="59">
        <f t="shared" si="18"/>
        <v>0</v>
      </c>
      <c r="BN32" s="59">
        <f t="shared" si="18"/>
        <v>0</v>
      </c>
      <c r="BO32" s="59">
        <f t="shared" si="18"/>
        <v>0</v>
      </c>
      <c r="BP32" s="59">
        <f t="shared" si="18"/>
        <v>5.1238250000000001</v>
      </c>
      <c r="BQ32" s="59">
        <f t="shared" si="18"/>
        <v>0</v>
      </c>
      <c r="BR32" s="59">
        <f t="shared" si="18"/>
        <v>0</v>
      </c>
      <c r="BS32" s="59">
        <f t="shared" ref="BS32:CR32" si="19">IF(BS26=0,0,BS26*BS28)</f>
        <v>0</v>
      </c>
      <c r="BT32" s="59">
        <f t="shared" si="19"/>
        <v>0</v>
      </c>
      <c r="BU32" s="59">
        <f t="shared" si="19"/>
        <v>0</v>
      </c>
      <c r="BV32" s="59">
        <f t="shared" si="19"/>
        <v>0</v>
      </c>
      <c r="BW32" s="59">
        <f t="shared" si="19"/>
        <v>0</v>
      </c>
      <c r="BX32" s="59">
        <f t="shared" si="19"/>
        <v>0</v>
      </c>
      <c r="BY32" s="59">
        <f t="shared" si="19"/>
        <v>0</v>
      </c>
      <c r="BZ32" s="59">
        <f t="shared" si="19"/>
        <v>5.2439999999999998</v>
      </c>
      <c r="CA32" s="59">
        <f t="shared" si="19"/>
        <v>0</v>
      </c>
      <c r="CB32" s="59">
        <f t="shared" si="19"/>
        <v>0</v>
      </c>
      <c r="CC32" s="59">
        <f t="shared" si="19"/>
        <v>0</v>
      </c>
      <c r="CD32" s="59">
        <f t="shared" si="19"/>
        <v>0</v>
      </c>
      <c r="CE32" s="59">
        <f t="shared" si="19"/>
        <v>0</v>
      </c>
      <c r="CF32" s="59">
        <f t="shared" si="19"/>
        <v>0</v>
      </c>
      <c r="CG32" s="59">
        <f t="shared" si="19"/>
        <v>0</v>
      </c>
      <c r="CH32" s="59">
        <f t="shared" si="19"/>
        <v>0</v>
      </c>
      <c r="CI32" s="59">
        <f t="shared" si="19"/>
        <v>0</v>
      </c>
      <c r="CJ32" s="59">
        <f t="shared" si="19"/>
        <v>0</v>
      </c>
      <c r="CK32" s="59">
        <f t="shared" si="19"/>
        <v>0</v>
      </c>
      <c r="CL32" s="59">
        <f t="shared" si="19"/>
        <v>0</v>
      </c>
      <c r="CM32" s="59">
        <f t="shared" si="19"/>
        <v>0</v>
      </c>
      <c r="CN32" s="59">
        <f t="shared" si="19"/>
        <v>0</v>
      </c>
      <c r="CO32" s="59">
        <f t="shared" si="19"/>
        <v>0</v>
      </c>
      <c r="CP32" s="59">
        <f t="shared" si="19"/>
        <v>0</v>
      </c>
      <c r="CQ32" s="59">
        <f t="shared" si="19"/>
        <v>0</v>
      </c>
      <c r="CR32" s="59">
        <f t="shared" si="19"/>
        <v>59.257200000000005</v>
      </c>
      <c r="CS32" s="59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</row>
    <row r="33" spans="4:116" x14ac:dyDescent="0.25">
      <c r="D33" t="s">
        <v>113</v>
      </c>
      <c r="G33" s="59">
        <f t="shared" ref="G33:AL33" si="20">IF(G26=0,0,G26*G29)</f>
        <v>0</v>
      </c>
      <c r="H33" s="59">
        <f t="shared" si="20"/>
        <v>0</v>
      </c>
      <c r="I33" s="59">
        <f t="shared" si="20"/>
        <v>0</v>
      </c>
      <c r="J33" s="59">
        <f t="shared" si="20"/>
        <v>0</v>
      </c>
      <c r="K33" s="59">
        <f t="shared" si="20"/>
        <v>0</v>
      </c>
      <c r="L33" s="59">
        <f t="shared" si="20"/>
        <v>0</v>
      </c>
      <c r="M33" s="59">
        <f t="shared" si="20"/>
        <v>0</v>
      </c>
      <c r="N33" s="59">
        <f t="shared" si="20"/>
        <v>0</v>
      </c>
      <c r="O33" s="59">
        <f t="shared" si="20"/>
        <v>0</v>
      </c>
      <c r="P33" s="59">
        <f t="shared" si="20"/>
        <v>0</v>
      </c>
      <c r="Q33" s="59">
        <f t="shared" si="20"/>
        <v>0</v>
      </c>
      <c r="R33" s="59">
        <f t="shared" si="20"/>
        <v>0</v>
      </c>
      <c r="S33" s="59">
        <f t="shared" si="20"/>
        <v>0</v>
      </c>
      <c r="T33" s="59">
        <f t="shared" si="20"/>
        <v>0</v>
      </c>
      <c r="U33" s="59">
        <f t="shared" si="20"/>
        <v>0</v>
      </c>
      <c r="V33" s="59">
        <f t="shared" si="20"/>
        <v>0</v>
      </c>
      <c r="W33" s="59">
        <f t="shared" si="20"/>
        <v>0</v>
      </c>
      <c r="X33" s="59">
        <f t="shared" si="20"/>
        <v>0</v>
      </c>
      <c r="Y33" s="59">
        <f t="shared" si="20"/>
        <v>0</v>
      </c>
      <c r="Z33" s="59">
        <f t="shared" si="20"/>
        <v>0</v>
      </c>
      <c r="AA33" s="59">
        <f t="shared" si="20"/>
        <v>7.6038000000000014</v>
      </c>
      <c r="AB33" s="59">
        <f t="shared" si="20"/>
        <v>0</v>
      </c>
      <c r="AC33" s="59">
        <f t="shared" si="20"/>
        <v>0</v>
      </c>
      <c r="AD33" s="59">
        <f t="shared" si="20"/>
        <v>0</v>
      </c>
      <c r="AE33" s="59">
        <f t="shared" si="20"/>
        <v>0</v>
      </c>
      <c r="AF33" s="59">
        <f t="shared" si="20"/>
        <v>0</v>
      </c>
      <c r="AG33" s="59">
        <f t="shared" si="20"/>
        <v>6.8171999999999988</v>
      </c>
      <c r="AH33" s="59">
        <f t="shared" si="20"/>
        <v>0</v>
      </c>
      <c r="AI33" s="59">
        <f t="shared" si="20"/>
        <v>0</v>
      </c>
      <c r="AJ33" s="59">
        <f t="shared" si="20"/>
        <v>0</v>
      </c>
      <c r="AK33" s="59">
        <f t="shared" si="20"/>
        <v>0</v>
      </c>
      <c r="AL33" s="59">
        <f t="shared" si="20"/>
        <v>0</v>
      </c>
      <c r="AM33" s="59">
        <f t="shared" ref="AM33:BR33" si="21">IF(AM26=0,0,AM26*AM29)</f>
        <v>0</v>
      </c>
      <c r="AN33" s="59">
        <f t="shared" si="21"/>
        <v>9.8816625000000009</v>
      </c>
      <c r="AO33" s="59">
        <f t="shared" si="21"/>
        <v>0</v>
      </c>
      <c r="AP33" s="59">
        <f t="shared" si="21"/>
        <v>0</v>
      </c>
      <c r="AQ33" s="59">
        <f t="shared" si="21"/>
        <v>0</v>
      </c>
      <c r="AR33" s="59">
        <f t="shared" si="21"/>
        <v>0</v>
      </c>
      <c r="AS33" s="59">
        <f t="shared" si="21"/>
        <v>0</v>
      </c>
      <c r="AT33" s="59">
        <f t="shared" si="21"/>
        <v>0</v>
      </c>
      <c r="AU33" s="59">
        <f t="shared" si="21"/>
        <v>0</v>
      </c>
      <c r="AV33" s="59">
        <f t="shared" si="21"/>
        <v>9.2534750000000017</v>
      </c>
      <c r="AW33" s="59">
        <f t="shared" si="21"/>
        <v>0</v>
      </c>
      <c r="AX33" s="59">
        <f t="shared" si="21"/>
        <v>0</v>
      </c>
      <c r="AY33" s="59">
        <f t="shared" si="21"/>
        <v>0</v>
      </c>
      <c r="AZ33" s="59">
        <f t="shared" si="21"/>
        <v>0</v>
      </c>
      <c r="BA33" s="59">
        <f t="shared" si="21"/>
        <v>0</v>
      </c>
      <c r="BB33" s="59">
        <f t="shared" si="21"/>
        <v>0</v>
      </c>
      <c r="BC33" s="59">
        <f t="shared" si="21"/>
        <v>0</v>
      </c>
      <c r="BD33" s="59">
        <f t="shared" si="21"/>
        <v>0</v>
      </c>
      <c r="BE33" s="59">
        <f t="shared" si="21"/>
        <v>0</v>
      </c>
      <c r="BF33" s="59">
        <f t="shared" si="21"/>
        <v>8.6307500000000008</v>
      </c>
      <c r="BG33" s="59">
        <f t="shared" si="21"/>
        <v>0</v>
      </c>
      <c r="BH33" s="59">
        <f t="shared" si="21"/>
        <v>0</v>
      </c>
      <c r="BI33" s="59">
        <f t="shared" si="21"/>
        <v>0</v>
      </c>
      <c r="BJ33" s="59">
        <f t="shared" si="21"/>
        <v>0</v>
      </c>
      <c r="BK33" s="59">
        <f t="shared" si="21"/>
        <v>0</v>
      </c>
      <c r="BL33" s="59">
        <f t="shared" si="21"/>
        <v>0</v>
      </c>
      <c r="BM33" s="59">
        <f t="shared" si="21"/>
        <v>0</v>
      </c>
      <c r="BN33" s="59">
        <f t="shared" si="21"/>
        <v>0</v>
      </c>
      <c r="BO33" s="59">
        <f t="shared" si="21"/>
        <v>0</v>
      </c>
      <c r="BP33" s="59">
        <f t="shared" si="21"/>
        <v>5.8558000000000003</v>
      </c>
      <c r="BQ33" s="59">
        <f t="shared" si="21"/>
        <v>0</v>
      </c>
      <c r="BR33" s="59">
        <f t="shared" si="21"/>
        <v>0</v>
      </c>
      <c r="BS33" s="59">
        <f t="shared" ref="BS33:CR33" si="22">IF(BS26=0,0,BS26*BS29)</f>
        <v>0</v>
      </c>
      <c r="BT33" s="59">
        <f t="shared" si="22"/>
        <v>0</v>
      </c>
      <c r="BU33" s="59">
        <f t="shared" si="22"/>
        <v>0</v>
      </c>
      <c r="BV33" s="59">
        <f t="shared" si="22"/>
        <v>0</v>
      </c>
      <c r="BW33" s="59">
        <f t="shared" si="22"/>
        <v>0</v>
      </c>
      <c r="BX33" s="59">
        <f t="shared" si="22"/>
        <v>0</v>
      </c>
      <c r="BY33" s="59">
        <f t="shared" si="22"/>
        <v>0</v>
      </c>
      <c r="BZ33" s="59">
        <f t="shared" si="22"/>
        <v>4.5884999999999998</v>
      </c>
      <c r="CA33" s="59">
        <f t="shared" si="22"/>
        <v>0</v>
      </c>
      <c r="CB33" s="59">
        <f t="shared" si="22"/>
        <v>0</v>
      </c>
      <c r="CC33" s="59">
        <f t="shared" si="22"/>
        <v>0</v>
      </c>
      <c r="CD33" s="59">
        <f t="shared" si="22"/>
        <v>0</v>
      </c>
      <c r="CE33" s="59">
        <f t="shared" si="22"/>
        <v>0</v>
      </c>
      <c r="CF33" s="59">
        <f t="shared" si="22"/>
        <v>0</v>
      </c>
      <c r="CG33" s="59">
        <f t="shared" si="22"/>
        <v>0</v>
      </c>
      <c r="CH33" s="59">
        <f t="shared" si="22"/>
        <v>0</v>
      </c>
      <c r="CI33" s="59">
        <f t="shared" si="22"/>
        <v>0</v>
      </c>
      <c r="CJ33" s="59">
        <f t="shared" si="22"/>
        <v>0</v>
      </c>
      <c r="CK33" s="59">
        <f t="shared" si="22"/>
        <v>0</v>
      </c>
      <c r="CL33" s="59">
        <f t="shared" si="22"/>
        <v>0</v>
      </c>
      <c r="CM33" s="59">
        <f t="shared" si="22"/>
        <v>0</v>
      </c>
      <c r="CN33" s="59">
        <f t="shared" si="22"/>
        <v>0</v>
      </c>
      <c r="CO33" s="59">
        <f t="shared" si="22"/>
        <v>0</v>
      </c>
      <c r="CP33" s="59">
        <f t="shared" si="22"/>
        <v>0</v>
      </c>
      <c r="CQ33" s="59">
        <f t="shared" si="22"/>
        <v>0</v>
      </c>
      <c r="CR33" s="59">
        <f t="shared" si="22"/>
        <v>51.850049999999996</v>
      </c>
      <c r="CS33" s="59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</row>
    <row r="34" spans="4:116" x14ac:dyDescent="0.25">
      <c r="D34" t="s">
        <v>114</v>
      </c>
      <c r="G34" s="59">
        <f t="shared" ref="G34:AL34" si="23">IF(G26=0,0,G26*G30)</f>
        <v>0</v>
      </c>
      <c r="H34" s="59">
        <f t="shared" si="23"/>
        <v>0</v>
      </c>
      <c r="I34" s="59">
        <f t="shared" si="23"/>
        <v>0</v>
      </c>
      <c r="J34" s="59">
        <f t="shared" si="23"/>
        <v>0</v>
      </c>
      <c r="K34" s="59">
        <f t="shared" si="23"/>
        <v>0</v>
      </c>
      <c r="L34" s="59">
        <f t="shared" si="23"/>
        <v>0</v>
      </c>
      <c r="M34" s="59">
        <f t="shared" si="23"/>
        <v>0</v>
      </c>
      <c r="N34" s="59">
        <f t="shared" si="23"/>
        <v>0</v>
      </c>
      <c r="O34" s="59">
        <f t="shared" si="23"/>
        <v>0</v>
      </c>
      <c r="P34" s="59">
        <f t="shared" si="23"/>
        <v>0</v>
      </c>
      <c r="Q34" s="59">
        <f t="shared" si="23"/>
        <v>0</v>
      </c>
      <c r="R34" s="59">
        <f t="shared" si="23"/>
        <v>0</v>
      </c>
      <c r="S34" s="59">
        <f t="shared" si="23"/>
        <v>0</v>
      </c>
      <c r="T34" s="59">
        <f t="shared" si="23"/>
        <v>0</v>
      </c>
      <c r="U34" s="59">
        <f t="shared" si="23"/>
        <v>0</v>
      </c>
      <c r="V34" s="59">
        <f t="shared" si="23"/>
        <v>0</v>
      </c>
      <c r="W34" s="59">
        <f t="shared" si="23"/>
        <v>0</v>
      </c>
      <c r="X34" s="59">
        <f t="shared" si="23"/>
        <v>0</v>
      </c>
      <c r="Y34" s="59">
        <f t="shared" si="23"/>
        <v>0</v>
      </c>
      <c r="Z34" s="59">
        <f t="shared" si="23"/>
        <v>0</v>
      </c>
      <c r="AA34" s="59">
        <f t="shared" si="23"/>
        <v>5.0692000000000004</v>
      </c>
      <c r="AB34" s="59">
        <f t="shared" si="23"/>
        <v>0</v>
      </c>
      <c r="AC34" s="59">
        <f t="shared" si="23"/>
        <v>0</v>
      </c>
      <c r="AD34" s="59">
        <f t="shared" si="23"/>
        <v>0</v>
      </c>
      <c r="AE34" s="59">
        <f t="shared" si="23"/>
        <v>0</v>
      </c>
      <c r="AF34" s="59">
        <f t="shared" si="23"/>
        <v>0</v>
      </c>
      <c r="AG34" s="59">
        <f t="shared" si="23"/>
        <v>3.6707999999999994</v>
      </c>
      <c r="AH34" s="59">
        <f t="shared" si="23"/>
        <v>0</v>
      </c>
      <c r="AI34" s="59">
        <f t="shared" si="23"/>
        <v>0</v>
      </c>
      <c r="AJ34" s="59">
        <f t="shared" si="23"/>
        <v>0</v>
      </c>
      <c r="AK34" s="59">
        <f t="shared" si="23"/>
        <v>0</v>
      </c>
      <c r="AL34" s="59">
        <f t="shared" si="23"/>
        <v>0</v>
      </c>
      <c r="AM34" s="59">
        <f t="shared" ref="AM34:BR34" si="24">IF(AM26=0,0,AM26*AM30)</f>
        <v>0</v>
      </c>
      <c r="AN34" s="59">
        <f t="shared" si="24"/>
        <v>4.7578374999999999</v>
      </c>
      <c r="AO34" s="59">
        <f t="shared" si="24"/>
        <v>0</v>
      </c>
      <c r="AP34" s="59">
        <f t="shared" si="24"/>
        <v>0</v>
      </c>
      <c r="AQ34" s="59">
        <f t="shared" si="24"/>
        <v>0</v>
      </c>
      <c r="AR34" s="59">
        <f t="shared" si="24"/>
        <v>0</v>
      </c>
      <c r="AS34" s="59">
        <f t="shared" si="24"/>
        <v>0</v>
      </c>
      <c r="AT34" s="59">
        <f t="shared" si="24"/>
        <v>0</v>
      </c>
      <c r="AU34" s="59">
        <f t="shared" si="24"/>
        <v>0</v>
      </c>
      <c r="AV34" s="59">
        <f t="shared" si="24"/>
        <v>5.0473499999999998</v>
      </c>
      <c r="AW34" s="59">
        <f t="shared" si="24"/>
        <v>0</v>
      </c>
      <c r="AX34" s="59">
        <f t="shared" si="24"/>
        <v>0</v>
      </c>
      <c r="AY34" s="59">
        <f t="shared" si="24"/>
        <v>0</v>
      </c>
      <c r="AZ34" s="59">
        <f t="shared" si="24"/>
        <v>0</v>
      </c>
      <c r="BA34" s="59">
        <f t="shared" si="24"/>
        <v>0</v>
      </c>
      <c r="BB34" s="59">
        <f t="shared" si="24"/>
        <v>0</v>
      </c>
      <c r="BC34" s="59">
        <f t="shared" si="24"/>
        <v>0</v>
      </c>
      <c r="BD34" s="59">
        <f t="shared" si="24"/>
        <v>0</v>
      </c>
      <c r="BE34" s="59">
        <f t="shared" si="24"/>
        <v>0</v>
      </c>
      <c r="BF34" s="59">
        <f t="shared" si="24"/>
        <v>4.3153750000000004</v>
      </c>
      <c r="BG34" s="59">
        <f t="shared" si="24"/>
        <v>0</v>
      </c>
      <c r="BH34" s="59">
        <f t="shared" si="24"/>
        <v>0</v>
      </c>
      <c r="BI34" s="59">
        <f t="shared" si="24"/>
        <v>0</v>
      </c>
      <c r="BJ34" s="59">
        <f t="shared" si="24"/>
        <v>0</v>
      </c>
      <c r="BK34" s="59">
        <f t="shared" si="24"/>
        <v>0</v>
      </c>
      <c r="BL34" s="59">
        <f t="shared" si="24"/>
        <v>0</v>
      </c>
      <c r="BM34" s="59">
        <f t="shared" si="24"/>
        <v>0</v>
      </c>
      <c r="BN34" s="59">
        <f t="shared" si="24"/>
        <v>0</v>
      </c>
      <c r="BO34" s="59">
        <f t="shared" si="24"/>
        <v>0</v>
      </c>
      <c r="BP34" s="59">
        <f t="shared" si="24"/>
        <v>3.659875</v>
      </c>
      <c r="BQ34" s="59">
        <f t="shared" si="24"/>
        <v>0</v>
      </c>
      <c r="BR34" s="59">
        <f t="shared" si="24"/>
        <v>0</v>
      </c>
      <c r="BS34" s="59">
        <f t="shared" ref="BS34:CR34" si="25">IF(BS26=0,0,BS26*BS30)</f>
        <v>0</v>
      </c>
      <c r="BT34" s="59">
        <f t="shared" si="25"/>
        <v>0</v>
      </c>
      <c r="BU34" s="59">
        <f t="shared" si="25"/>
        <v>0</v>
      </c>
      <c r="BV34" s="59">
        <f t="shared" si="25"/>
        <v>0</v>
      </c>
      <c r="BW34" s="59">
        <f t="shared" si="25"/>
        <v>0</v>
      </c>
      <c r="BX34" s="59">
        <f t="shared" si="25"/>
        <v>0</v>
      </c>
      <c r="BY34" s="59">
        <f t="shared" si="25"/>
        <v>0</v>
      </c>
      <c r="BZ34" s="59">
        <f t="shared" si="25"/>
        <v>3.2774999999999999</v>
      </c>
      <c r="CA34" s="59">
        <f t="shared" si="25"/>
        <v>0</v>
      </c>
      <c r="CB34" s="59">
        <f t="shared" si="25"/>
        <v>0</v>
      </c>
      <c r="CC34" s="59">
        <f t="shared" si="25"/>
        <v>0</v>
      </c>
      <c r="CD34" s="59">
        <f t="shared" si="25"/>
        <v>0</v>
      </c>
      <c r="CE34" s="59">
        <f t="shared" si="25"/>
        <v>0</v>
      </c>
      <c r="CF34" s="59">
        <f t="shared" si="25"/>
        <v>0</v>
      </c>
      <c r="CG34" s="59">
        <f t="shared" si="25"/>
        <v>0</v>
      </c>
      <c r="CH34" s="59">
        <f t="shared" si="25"/>
        <v>0</v>
      </c>
      <c r="CI34" s="59">
        <f t="shared" si="25"/>
        <v>0</v>
      </c>
      <c r="CJ34" s="59">
        <f t="shared" si="25"/>
        <v>0</v>
      </c>
      <c r="CK34" s="59">
        <f t="shared" si="25"/>
        <v>0</v>
      </c>
      <c r="CL34" s="59">
        <f t="shared" si="25"/>
        <v>0</v>
      </c>
      <c r="CM34" s="59">
        <f t="shared" si="25"/>
        <v>0</v>
      </c>
      <c r="CN34" s="59">
        <f t="shared" si="25"/>
        <v>0</v>
      </c>
      <c r="CO34" s="59">
        <f t="shared" si="25"/>
        <v>0</v>
      </c>
      <c r="CP34" s="59">
        <f t="shared" si="25"/>
        <v>0</v>
      </c>
      <c r="CQ34" s="59">
        <f t="shared" si="25"/>
        <v>0</v>
      </c>
      <c r="CR34" s="59">
        <f t="shared" si="25"/>
        <v>37.03575</v>
      </c>
      <c r="CS34" s="59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</row>
    <row r="35" spans="4:116" x14ac:dyDescent="0.25">
      <c r="D35" t="s">
        <v>115</v>
      </c>
      <c r="G35" s="59">
        <f t="shared" ref="G35:AL35" si="26">IF(G26=0,0,G26*G31)</f>
        <v>0</v>
      </c>
      <c r="H35" s="59">
        <f t="shared" si="26"/>
        <v>0</v>
      </c>
      <c r="I35" s="59">
        <f t="shared" si="26"/>
        <v>0</v>
      </c>
      <c r="J35" s="59">
        <f t="shared" si="26"/>
        <v>0</v>
      </c>
      <c r="K35" s="59">
        <f t="shared" si="26"/>
        <v>0</v>
      </c>
      <c r="L35" s="59">
        <f t="shared" si="26"/>
        <v>0</v>
      </c>
      <c r="M35" s="59">
        <f t="shared" si="26"/>
        <v>0</v>
      </c>
      <c r="N35" s="59">
        <f t="shared" si="26"/>
        <v>0</v>
      </c>
      <c r="O35" s="59">
        <f t="shared" si="26"/>
        <v>0</v>
      </c>
      <c r="P35" s="59">
        <f t="shared" si="26"/>
        <v>0</v>
      </c>
      <c r="Q35" s="59">
        <f t="shared" si="26"/>
        <v>0</v>
      </c>
      <c r="R35" s="59">
        <f t="shared" si="26"/>
        <v>0</v>
      </c>
      <c r="S35" s="59">
        <f t="shared" si="26"/>
        <v>0</v>
      </c>
      <c r="T35" s="59">
        <f t="shared" si="26"/>
        <v>0</v>
      </c>
      <c r="U35" s="59">
        <f t="shared" si="26"/>
        <v>0</v>
      </c>
      <c r="V35" s="59">
        <f t="shared" si="26"/>
        <v>0</v>
      </c>
      <c r="W35" s="59">
        <f t="shared" si="26"/>
        <v>0</v>
      </c>
      <c r="X35" s="59">
        <f t="shared" si="26"/>
        <v>0</v>
      </c>
      <c r="Y35" s="59">
        <f t="shared" si="26"/>
        <v>0</v>
      </c>
      <c r="Z35" s="59">
        <f t="shared" si="26"/>
        <v>0</v>
      </c>
      <c r="AA35" s="59">
        <f t="shared" si="26"/>
        <v>0</v>
      </c>
      <c r="AB35" s="59">
        <f t="shared" si="26"/>
        <v>0</v>
      </c>
      <c r="AC35" s="59">
        <f t="shared" si="26"/>
        <v>0</v>
      </c>
      <c r="AD35" s="59">
        <f t="shared" si="26"/>
        <v>0</v>
      </c>
      <c r="AE35" s="59">
        <f t="shared" si="26"/>
        <v>0</v>
      </c>
      <c r="AF35" s="59">
        <f t="shared" si="26"/>
        <v>0</v>
      </c>
      <c r="AG35" s="59">
        <f t="shared" si="26"/>
        <v>0</v>
      </c>
      <c r="AH35" s="59">
        <f t="shared" si="26"/>
        <v>0</v>
      </c>
      <c r="AI35" s="59">
        <f t="shared" si="26"/>
        <v>0</v>
      </c>
      <c r="AJ35" s="59">
        <f t="shared" si="26"/>
        <v>0</v>
      </c>
      <c r="AK35" s="59">
        <f t="shared" si="26"/>
        <v>0</v>
      </c>
      <c r="AL35" s="59">
        <f t="shared" si="26"/>
        <v>0</v>
      </c>
      <c r="AM35" s="59">
        <f t="shared" ref="AM35:BR35" si="27">IF(AM26=0,0,AM26*AM31)</f>
        <v>0</v>
      </c>
      <c r="AN35" s="59">
        <f t="shared" si="27"/>
        <v>0</v>
      </c>
      <c r="AO35" s="59">
        <f t="shared" si="27"/>
        <v>0</v>
      </c>
      <c r="AP35" s="59">
        <f t="shared" si="27"/>
        <v>0</v>
      </c>
      <c r="AQ35" s="59">
        <f t="shared" si="27"/>
        <v>0</v>
      </c>
      <c r="AR35" s="59">
        <f t="shared" si="27"/>
        <v>0</v>
      </c>
      <c r="AS35" s="59">
        <f t="shared" si="27"/>
        <v>0</v>
      </c>
      <c r="AT35" s="59">
        <f t="shared" si="27"/>
        <v>0</v>
      </c>
      <c r="AU35" s="59">
        <f t="shared" si="27"/>
        <v>0</v>
      </c>
      <c r="AV35" s="59">
        <f t="shared" si="27"/>
        <v>0</v>
      </c>
      <c r="AW35" s="59">
        <f t="shared" si="27"/>
        <v>0</v>
      </c>
      <c r="AX35" s="59">
        <f t="shared" si="27"/>
        <v>0</v>
      </c>
      <c r="AY35" s="59">
        <f t="shared" si="27"/>
        <v>0</v>
      </c>
      <c r="AZ35" s="59">
        <f t="shared" si="27"/>
        <v>0</v>
      </c>
      <c r="BA35" s="59">
        <f t="shared" si="27"/>
        <v>0</v>
      </c>
      <c r="BB35" s="59">
        <f t="shared" si="27"/>
        <v>0</v>
      </c>
      <c r="BC35" s="59">
        <f t="shared" si="27"/>
        <v>0</v>
      </c>
      <c r="BD35" s="59">
        <f t="shared" si="27"/>
        <v>0</v>
      </c>
      <c r="BE35" s="59">
        <f t="shared" si="27"/>
        <v>0</v>
      </c>
      <c r="BF35" s="59">
        <f t="shared" si="27"/>
        <v>0</v>
      </c>
      <c r="BG35" s="59">
        <f t="shared" si="27"/>
        <v>0</v>
      </c>
      <c r="BH35" s="59">
        <f t="shared" si="27"/>
        <v>0</v>
      </c>
      <c r="BI35" s="59">
        <f t="shared" si="27"/>
        <v>0</v>
      </c>
      <c r="BJ35" s="59">
        <f t="shared" si="27"/>
        <v>0</v>
      </c>
      <c r="BK35" s="59">
        <f t="shared" si="27"/>
        <v>0</v>
      </c>
      <c r="BL35" s="59">
        <f t="shared" si="27"/>
        <v>0</v>
      </c>
      <c r="BM35" s="59">
        <f t="shared" si="27"/>
        <v>0</v>
      </c>
      <c r="BN35" s="59">
        <f t="shared" si="27"/>
        <v>0</v>
      </c>
      <c r="BO35" s="59">
        <f t="shared" si="27"/>
        <v>0</v>
      </c>
      <c r="BP35" s="59">
        <f t="shared" si="27"/>
        <v>0</v>
      </c>
      <c r="BQ35" s="59">
        <f t="shared" si="27"/>
        <v>0</v>
      </c>
      <c r="BR35" s="59">
        <f t="shared" si="27"/>
        <v>0</v>
      </c>
      <c r="BS35" s="59">
        <f t="shared" ref="BS35:CR35" si="28">IF(BS26=0,0,BS26*BS31)</f>
        <v>0</v>
      </c>
      <c r="BT35" s="59">
        <f t="shared" si="28"/>
        <v>0</v>
      </c>
      <c r="BU35" s="59">
        <f t="shared" si="28"/>
        <v>0</v>
      </c>
      <c r="BV35" s="59">
        <f t="shared" si="28"/>
        <v>0</v>
      </c>
      <c r="BW35" s="59">
        <f t="shared" si="28"/>
        <v>0</v>
      </c>
      <c r="BX35" s="59">
        <f t="shared" si="28"/>
        <v>0</v>
      </c>
      <c r="BY35" s="59">
        <f t="shared" si="28"/>
        <v>0</v>
      </c>
      <c r="BZ35" s="59">
        <f t="shared" si="28"/>
        <v>0</v>
      </c>
      <c r="CA35" s="59">
        <f t="shared" si="28"/>
        <v>0</v>
      </c>
      <c r="CB35" s="59">
        <f t="shared" si="28"/>
        <v>0</v>
      </c>
      <c r="CC35" s="59">
        <f t="shared" si="28"/>
        <v>0</v>
      </c>
      <c r="CD35" s="59">
        <f t="shared" si="28"/>
        <v>0</v>
      </c>
      <c r="CE35" s="59">
        <f t="shared" si="28"/>
        <v>0</v>
      </c>
      <c r="CF35" s="59">
        <f t="shared" si="28"/>
        <v>0</v>
      </c>
      <c r="CG35" s="59">
        <f t="shared" si="28"/>
        <v>0</v>
      </c>
      <c r="CH35" s="59">
        <f t="shared" si="28"/>
        <v>0</v>
      </c>
      <c r="CI35" s="59">
        <f t="shared" si="28"/>
        <v>0</v>
      </c>
      <c r="CJ35" s="59">
        <f t="shared" si="28"/>
        <v>0</v>
      </c>
      <c r="CK35" s="59">
        <f t="shared" si="28"/>
        <v>0</v>
      </c>
      <c r="CL35" s="59">
        <f t="shared" si="28"/>
        <v>0</v>
      </c>
      <c r="CM35" s="59">
        <f t="shared" si="28"/>
        <v>0</v>
      </c>
      <c r="CN35" s="59">
        <f t="shared" si="28"/>
        <v>0</v>
      </c>
      <c r="CO35" s="59">
        <f t="shared" si="28"/>
        <v>0</v>
      </c>
      <c r="CP35" s="59">
        <f t="shared" si="28"/>
        <v>0</v>
      </c>
      <c r="CQ35" s="59">
        <f t="shared" si="28"/>
        <v>0</v>
      </c>
      <c r="CR35" s="59">
        <f t="shared" si="28"/>
        <v>0</v>
      </c>
      <c r="CS35" s="59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</row>
    <row r="36" spans="4:116" x14ac:dyDescent="0.25">
      <c r="D36" t="s">
        <v>164</v>
      </c>
      <c r="E36" t="s">
        <v>116</v>
      </c>
      <c r="F36">
        <f>(LN(2))/35</f>
        <v>1.980420515885558E-2</v>
      </c>
      <c r="G36" s="59">
        <v>0</v>
      </c>
      <c r="H36" s="59">
        <f>G36*EXP(-$F$36)+G32*(1-EXP(-$F$36))/$F$36</f>
        <v>0</v>
      </c>
      <c r="I36" s="59">
        <f t="shared" ref="I36:BT36" si="29">H36*EXP(-$F$36)+H32*(1-EXP(-$F$36))/$F$36</f>
        <v>0</v>
      </c>
      <c r="J36" s="59">
        <f t="shared" si="29"/>
        <v>0</v>
      </c>
      <c r="K36" s="59">
        <f t="shared" si="29"/>
        <v>0</v>
      </c>
      <c r="L36" s="59">
        <f t="shared" si="29"/>
        <v>0</v>
      </c>
      <c r="M36" s="59">
        <f t="shared" si="29"/>
        <v>0</v>
      </c>
      <c r="N36" s="59">
        <f t="shared" si="29"/>
        <v>0</v>
      </c>
      <c r="O36" s="59">
        <f t="shared" si="29"/>
        <v>0</v>
      </c>
      <c r="P36" s="59">
        <f t="shared" si="29"/>
        <v>0</v>
      </c>
      <c r="Q36" s="59">
        <f t="shared" si="29"/>
        <v>0</v>
      </c>
      <c r="R36" s="59">
        <f t="shared" si="29"/>
        <v>0</v>
      </c>
      <c r="S36" s="59">
        <f t="shared" si="29"/>
        <v>0</v>
      </c>
      <c r="T36" s="59">
        <f t="shared" si="29"/>
        <v>0</v>
      </c>
      <c r="U36" s="59">
        <f t="shared" si="29"/>
        <v>0</v>
      </c>
      <c r="V36" s="59">
        <f t="shared" si="29"/>
        <v>0</v>
      </c>
      <c r="W36" s="59">
        <f t="shared" si="29"/>
        <v>0</v>
      </c>
      <c r="X36" s="59">
        <f t="shared" si="29"/>
        <v>0</v>
      </c>
      <c r="Y36" s="59">
        <f t="shared" si="29"/>
        <v>0</v>
      </c>
      <c r="Z36" s="59">
        <f t="shared" si="29"/>
        <v>0</v>
      </c>
      <c r="AA36" s="59">
        <f t="shared" si="29"/>
        <v>0</v>
      </c>
      <c r="AB36" s="59">
        <f t="shared" si="29"/>
        <v>0</v>
      </c>
      <c r="AC36" s="59">
        <f t="shared" si="29"/>
        <v>0</v>
      </c>
      <c r="AD36" s="59">
        <f t="shared" si="29"/>
        <v>0</v>
      </c>
      <c r="AE36" s="59">
        <f t="shared" si="29"/>
        <v>0</v>
      </c>
      <c r="AF36" s="59">
        <f t="shared" si="29"/>
        <v>0</v>
      </c>
      <c r="AG36" s="59">
        <f t="shared" si="29"/>
        <v>0</v>
      </c>
      <c r="AH36" s="59">
        <f t="shared" si="29"/>
        <v>0</v>
      </c>
      <c r="AI36" s="59">
        <f t="shared" si="29"/>
        <v>0</v>
      </c>
      <c r="AJ36" s="59">
        <f t="shared" si="29"/>
        <v>0</v>
      </c>
      <c r="AK36" s="59">
        <f t="shared" si="29"/>
        <v>0</v>
      </c>
      <c r="AL36" s="59">
        <f t="shared" si="29"/>
        <v>0</v>
      </c>
      <c r="AM36" s="59">
        <f t="shared" si="29"/>
        <v>0</v>
      </c>
      <c r="AN36" s="59">
        <f t="shared" si="29"/>
        <v>0</v>
      </c>
      <c r="AO36" s="59">
        <f t="shared" si="29"/>
        <v>0</v>
      </c>
      <c r="AP36" s="59">
        <f t="shared" si="29"/>
        <v>0</v>
      </c>
      <c r="AQ36" s="59">
        <f t="shared" si="29"/>
        <v>0</v>
      </c>
      <c r="AR36" s="59">
        <f t="shared" si="29"/>
        <v>0</v>
      </c>
      <c r="AS36" s="59">
        <f t="shared" si="29"/>
        <v>0</v>
      </c>
      <c r="AT36" s="59">
        <f t="shared" si="29"/>
        <v>0</v>
      </c>
      <c r="AU36" s="59">
        <f t="shared" si="29"/>
        <v>0</v>
      </c>
      <c r="AV36" s="59">
        <f t="shared" si="29"/>
        <v>0</v>
      </c>
      <c r="AW36" s="59">
        <f t="shared" si="29"/>
        <v>2.4988494647114616</v>
      </c>
      <c r="AX36" s="59">
        <f t="shared" si="29"/>
        <v>2.4498485508561463</v>
      </c>
      <c r="AY36" s="59">
        <f t="shared" si="29"/>
        <v>2.4018085150339274</v>
      </c>
      <c r="AZ36" s="59">
        <f t="shared" si="29"/>
        <v>2.3547105150126537</v>
      </c>
      <c r="BA36" s="59">
        <f t="shared" si="29"/>
        <v>2.3085360780448538</v>
      </c>
      <c r="BB36" s="59">
        <f t="shared" si="29"/>
        <v>2.2632670936223667</v>
      </c>
      <c r="BC36" s="59">
        <f t="shared" si="29"/>
        <v>2.2188858063730503</v>
      </c>
      <c r="BD36" s="59">
        <f t="shared" si="29"/>
        <v>2.1753748090967808</v>
      </c>
      <c r="BE36" s="59">
        <f t="shared" si="29"/>
        <v>2.1327170359380112</v>
      </c>
      <c r="BF36" s="59">
        <f t="shared" si="29"/>
        <v>2.0908957556922125</v>
      </c>
      <c r="BG36" s="59">
        <f t="shared" si="29"/>
        <v>6.32281897459867</v>
      </c>
      <c r="BH36" s="59">
        <f t="shared" si="29"/>
        <v>6.1988323510455627</v>
      </c>
      <c r="BI36" s="59">
        <f t="shared" si="29"/>
        <v>6.0772770295559591</v>
      </c>
      <c r="BJ36" s="59">
        <f t="shared" si="29"/>
        <v>5.9581053337793417</v>
      </c>
      <c r="BK36" s="59">
        <f t="shared" si="29"/>
        <v>5.8412705222693466</v>
      </c>
      <c r="BL36" s="59">
        <f t="shared" si="29"/>
        <v>5.7267267701508642</v>
      </c>
      <c r="BM36" s="59">
        <f t="shared" si="29"/>
        <v>5.6144291511466342</v>
      </c>
      <c r="BN36" s="59">
        <f t="shared" si="29"/>
        <v>5.5043336199562933</v>
      </c>
      <c r="BO36" s="59">
        <f t="shared" si="29"/>
        <v>5.3963969949809512</v>
      </c>
      <c r="BP36" s="59">
        <f t="shared" si="29"/>
        <v>5.2905769413865356</v>
      </c>
      <c r="BQ36" s="59">
        <f t="shared" si="29"/>
        <v>10.260253594974033</v>
      </c>
      <c r="BR36" s="59">
        <f t="shared" si="29"/>
        <v>10.059056280113346</v>
      </c>
      <c r="BS36" s="59">
        <f t="shared" si="29"/>
        <v>9.8618043218788323</v>
      </c>
      <c r="BT36" s="59">
        <f t="shared" si="29"/>
        <v>9.6684203542334828</v>
      </c>
      <c r="BU36" s="59">
        <f t="shared" ref="BU36:CR36" si="30">BT36*EXP(-$F$36)+BT32*(1-EXP(-$F$36))/$F$36</f>
        <v>9.4788285282410847</v>
      </c>
      <c r="BV36" s="59">
        <f t="shared" si="30"/>
        <v>9.2929544823168015</v>
      </c>
      <c r="BW36" s="59">
        <f t="shared" si="30"/>
        <v>9.1107253130611205</v>
      </c>
      <c r="BX36" s="59">
        <f t="shared" si="30"/>
        <v>8.9320695466657245</v>
      </c>
      <c r="BY36" s="59">
        <f t="shared" si="30"/>
        <v>8.7569171108800852</v>
      </c>
      <c r="BZ36" s="59">
        <f t="shared" si="30"/>
        <v>8.5851993075277662</v>
      </c>
      <c r="CA36" s="59">
        <f t="shared" si="30"/>
        <v>13.609263257689381</v>
      </c>
      <c r="CB36" s="59">
        <f t="shared" si="30"/>
        <v>13.34239390603704</v>
      </c>
      <c r="CC36" s="59">
        <f t="shared" si="30"/>
        <v>13.08075769959637</v>
      </c>
      <c r="CD36" s="59">
        <f t="shared" si="30"/>
        <v>12.824252019581673</v>
      </c>
      <c r="CE36" s="59">
        <f t="shared" si="30"/>
        <v>12.572776259499047</v>
      </c>
      <c r="CF36" s="59">
        <f t="shared" si="30"/>
        <v>12.326231785686574</v>
      </c>
      <c r="CG36" s="59">
        <f t="shared" si="30"/>
        <v>12.084521898628283</v>
      </c>
      <c r="CH36" s="59">
        <f t="shared" si="30"/>
        <v>11.847551795026732</v>
      </c>
      <c r="CI36" s="59">
        <f t="shared" si="30"/>
        <v>11.615228530619316</v>
      </c>
      <c r="CJ36" s="59">
        <f t="shared" si="30"/>
        <v>11.387460983723729</v>
      </c>
      <c r="CK36" s="59">
        <f t="shared" si="30"/>
        <v>11.164159819498279</v>
      </c>
      <c r="CL36" s="59">
        <f t="shared" si="30"/>
        <v>10.945237454903028</v>
      </c>
      <c r="CM36" s="59">
        <f t="shared" si="30"/>
        <v>10.730608024348033</v>
      </c>
      <c r="CN36" s="59">
        <f t="shared" si="30"/>
        <v>10.520187346015195</v>
      </c>
      <c r="CO36" s="59">
        <f t="shared" si="30"/>
        <v>10.313892888840524</v>
      </c>
      <c r="CP36" s="59">
        <f t="shared" si="30"/>
        <v>10.111643740143853</v>
      </c>
      <c r="CQ36" s="59">
        <f t="shared" si="30"/>
        <v>9.9133605738933248</v>
      </c>
      <c r="CR36" s="59">
        <f t="shared" si="30"/>
        <v>9.7189656195921792</v>
      </c>
      <c r="CS36" s="59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</row>
    <row r="37" spans="4:116" x14ac:dyDescent="0.25">
      <c r="D37" t="s">
        <v>117</v>
      </c>
      <c r="E37" t="s">
        <v>118</v>
      </c>
      <c r="F37">
        <f>LN(2)/25</f>
        <v>2.7725887222397813E-2</v>
      </c>
      <c r="G37" s="59">
        <v>0</v>
      </c>
      <c r="H37" s="59">
        <f>G37*EXP(-$F$37)+G33*(1-EXP(-$F$37))/$F$37</f>
        <v>0</v>
      </c>
      <c r="I37" s="59">
        <f t="shared" ref="I37:BT37" si="31">H37*EXP(-$F$37)+H33*(1-EXP(-$F$37))/$F$37</f>
        <v>0</v>
      </c>
      <c r="J37" s="59">
        <f t="shared" si="31"/>
        <v>0</v>
      </c>
      <c r="K37" s="59">
        <f t="shared" si="31"/>
        <v>0</v>
      </c>
      <c r="L37" s="59">
        <f t="shared" si="31"/>
        <v>0</v>
      </c>
      <c r="M37" s="59">
        <f t="shared" si="31"/>
        <v>0</v>
      </c>
      <c r="N37" s="59">
        <f t="shared" si="31"/>
        <v>0</v>
      </c>
      <c r="O37" s="59">
        <f t="shared" si="31"/>
        <v>0</v>
      </c>
      <c r="P37" s="59">
        <f t="shared" si="31"/>
        <v>0</v>
      </c>
      <c r="Q37" s="59">
        <f t="shared" si="31"/>
        <v>0</v>
      </c>
      <c r="R37" s="59">
        <f t="shared" si="31"/>
        <v>0</v>
      </c>
      <c r="S37" s="59">
        <f t="shared" si="31"/>
        <v>0</v>
      </c>
      <c r="T37" s="59">
        <f t="shared" si="31"/>
        <v>0</v>
      </c>
      <c r="U37" s="59">
        <f t="shared" si="31"/>
        <v>0</v>
      </c>
      <c r="V37" s="59">
        <f t="shared" si="31"/>
        <v>0</v>
      </c>
      <c r="W37" s="59">
        <f t="shared" si="31"/>
        <v>0</v>
      </c>
      <c r="X37" s="59">
        <f t="shared" si="31"/>
        <v>0</v>
      </c>
      <c r="Y37" s="59">
        <f t="shared" si="31"/>
        <v>0</v>
      </c>
      <c r="Z37" s="59">
        <f t="shared" si="31"/>
        <v>0</v>
      </c>
      <c r="AA37" s="59">
        <f t="shared" si="31"/>
        <v>0</v>
      </c>
      <c r="AB37" s="59">
        <f t="shared" si="31"/>
        <v>7.4993564389345906</v>
      </c>
      <c r="AC37" s="59">
        <f t="shared" si="31"/>
        <v>7.2942861427379091</v>
      </c>
      <c r="AD37" s="59">
        <f t="shared" si="31"/>
        <v>7.0948235045749044</v>
      </c>
      <c r="AE37" s="59">
        <f t="shared" si="31"/>
        <v>6.9008151827417512</v>
      </c>
      <c r="AF37" s="59">
        <f t="shared" si="31"/>
        <v>6.7121120286715792</v>
      </c>
      <c r="AG37" s="59">
        <f t="shared" si="31"/>
        <v>6.5285689722729243</v>
      </c>
      <c r="AH37" s="59">
        <f t="shared" si="31"/>
        <v>13.073605855655298</v>
      </c>
      <c r="AI37" s="59">
        <f t="shared" si="31"/>
        <v>12.716107416021352</v>
      </c>
      <c r="AJ37" s="59">
        <f t="shared" si="31"/>
        <v>12.368384790019222</v>
      </c>
      <c r="AK37" s="59">
        <f t="shared" si="31"/>
        <v>12.030170657511059</v>
      </c>
      <c r="AL37" s="59">
        <f t="shared" si="31"/>
        <v>11.701205008242239</v>
      </c>
      <c r="AM37" s="59">
        <f t="shared" si="31"/>
        <v>11.381234941952227</v>
      </c>
      <c r="AN37" s="59">
        <f t="shared" si="31"/>
        <v>11.07001447395141</v>
      </c>
      <c r="AO37" s="59">
        <f t="shared" si="31"/>
        <v>20.513235235405737</v>
      </c>
      <c r="AP37" s="59">
        <f t="shared" si="31"/>
        <v>19.95229973914941</v>
      </c>
      <c r="AQ37" s="59">
        <f t="shared" si="31"/>
        <v>19.406703053536528</v>
      </c>
      <c r="AR37" s="59">
        <f t="shared" si="31"/>
        <v>18.876025737983412</v>
      </c>
      <c r="AS37" s="59">
        <f t="shared" si="31"/>
        <v>18.359859821531202</v>
      </c>
      <c r="AT37" s="59">
        <f t="shared" si="31"/>
        <v>17.857808489208367</v>
      </c>
      <c r="AU37" s="59">
        <f t="shared" si="31"/>
        <v>17.369485776969629</v>
      </c>
      <c r="AV37" s="59">
        <f t="shared" si="31"/>
        <v>16.894516274976837</v>
      </c>
      <c r="AW37" s="59">
        <f t="shared" si="31"/>
        <v>25.558906827179801</v>
      </c>
      <c r="AX37" s="59">
        <f t="shared" si="31"/>
        <v>24.859997175906074</v>
      </c>
      <c r="AY37" s="59">
        <f t="shared" si="31"/>
        <v>24.180199245800488</v>
      </c>
      <c r="AZ37" s="59">
        <f t="shared" si="31"/>
        <v>23.518990425842659</v>
      </c>
      <c r="BA37" s="59">
        <f t="shared" si="31"/>
        <v>22.875862395838038</v>
      </c>
      <c r="BB37" s="59">
        <f t="shared" si="31"/>
        <v>22.250320735634528</v>
      </c>
      <c r="BC37" s="59">
        <f t="shared" si="31"/>
        <v>21.641884545025089</v>
      </c>
      <c r="BD37" s="59">
        <f t="shared" si="31"/>
        <v>21.050086074044135</v>
      </c>
      <c r="BE37" s="59">
        <f t="shared" si="31"/>
        <v>20.474470363373481</v>
      </c>
      <c r="BF37" s="59">
        <f t="shared" si="31"/>
        <v>19.91459489458143</v>
      </c>
      <c r="BG37" s="59">
        <f t="shared" si="31"/>
        <v>27.882229805613321</v>
      </c>
      <c r="BH37" s="59">
        <f t="shared" si="31"/>
        <v>27.119788765316084</v>
      </c>
      <c r="BI37" s="59">
        <f t="shared" si="31"/>
        <v>26.378196715360808</v>
      </c>
      <c r="BJ37" s="59">
        <f t="shared" si="31"/>
        <v>25.656883539010188</v>
      </c>
      <c r="BK37" s="59">
        <f t="shared" si="31"/>
        <v>24.955294709399087</v>
      </c>
      <c r="BL37" s="59">
        <f t="shared" si="31"/>
        <v>24.272890863228657</v>
      </c>
      <c r="BM37" s="59">
        <f t="shared" si="31"/>
        <v>23.609147386117815</v>
      </c>
      <c r="BN37" s="59">
        <f t="shared" si="31"/>
        <v>22.963554009293322</v>
      </c>
      <c r="BO37" s="59">
        <f t="shared" si="31"/>
        <v>22.335614417308374</v>
      </c>
      <c r="BP37" s="59">
        <f t="shared" si="31"/>
        <v>21.724845866488163</v>
      </c>
      <c r="BQ37" s="59">
        <f t="shared" si="31"/>
        <v>26.906145266781664</v>
      </c>
      <c r="BR37" s="59">
        <f t="shared" si="31"/>
        <v>26.170395309528836</v>
      </c>
      <c r="BS37" s="59">
        <f t="shared" si="31"/>
        <v>25.454764473548494</v>
      </c>
      <c r="BT37" s="59">
        <f t="shared" si="31"/>
        <v>24.758702600411425</v>
      </c>
      <c r="BU37" s="59">
        <f t="shared" ref="BU37:CR37" si="32">BT37*EXP(-$F$37)+BT33*(1-EXP(-$F$37))/$F$37</f>
        <v>24.081674575799592</v>
      </c>
      <c r="BV37" s="59">
        <f t="shared" si="32"/>
        <v>23.423159918124124</v>
      </c>
      <c r="BW37" s="59">
        <f t="shared" si="32"/>
        <v>22.782652378392573</v>
      </c>
      <c r="BX37" s="59">
        <f t="shared" si="32"/>
        <v>22.15965955101781</v>
      </c>
      <c r="BY37" s="59">
        <f t="shared" si="32"/>
        <v>21.553702495269381</v>
      </c>
      <c r="BZ37" s="59">
        <f t="shared" si="32"/>
        <v>20.964315367076289</v>
      </c>
      <c r="CA37" s="59">
        <f t="shared" si="32"/>
        <v>24.916518774048342</v>
      </c>
      <c r="CB37" s="59">
        <f t="shared" si="32"/>
        <v>24.235175257869216</v>
      </c>
      <c r="CC37" s="59">
        <f t="shared" si="32"/>
        <v>23.572463115970304</v>
      </c>
      <c r="CD37" s="59">
        <f t="shared" si="32"/>
        <v>22.927872872442137</v>
      </c>
      <c r="CE37" s="59">
        <f t="shared" si="32"/>
        <v>22.300908983020776</v>
      </c>
      <c r="CF37" s="59">
        <f t="shared" si="32"/>
        <v>21.691089454126239</v>
      </c>
      <c r="CG37" s="59">
        <f t="shared" si="32"/>
        <v>21.097945472318337</v>
      </c>
      <c r="CH37" s="59">
        <f t="shared" si="32"/>
        <v>20.52102104388506</v>
      </c>
      <c r="CI37" s="59">
        <f t="shared" si="32"/>
        <v>19.959872644286428</v>
      </c>
      <c r="CJ37" s="59">
        <f t="shared" si="32"/>
        <v>19.414068877184331</v>
      </c>
      <c r="CK37" s="59">
        <f t="shared" si="32"/>
        <v>18.883190142796213</v>
      </c>
      <c r="CL37" s="59">
        <f t="shared" si="32"/>
        <v>18.36682831531764</v>
      </c>
      <c r="CM37" s="59">
        <f t="shared" si="32"/>
        <v>17.864586429165758</v>
      </c>
      <c r="CN37" s="59">
        <f t="shared" si="32"/>
        <v>17.37607837380245</v>
      </c>
      <c r="CO37" s="59">
        <f t="shared" si="32"/>
        <v>16.900928596902574</v>
      </c>
      <c r="CP37" s="59">
        <f t="shared" si="32"/>
        <v>16.438771815639065</v>
      </c>
      <c r="CQ37" s="59">
        <f t="shared" si="32"/>
        <v>15.989252735862976</v>
      </c>
      <c r="CR37" s="59">
        <f t="shared" si="32"/>
        <v>15.552025778962546</v>
      </c>
      <c r="CS37" s="59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</row>
    <row r="38" spans="4:116" x14ac:dyDescent="0.25">
      <c r="D38" t="s">
        <v>119</v>
      </c>
      <c r="E38" t="s">
        <v>120</v>
      </c>
      <c r="F38">
        <f>LN(2)/2</f>
        <v>0.34657359027997264</v>
      </c>
      <c r="G38" s="59">
        <v>0</v>
      </c>
      <c r="H38" s="59">
        <f>G38*EXP(-$F$38)+G34*(1-EXP(-$F$38))/$F$38</f>
        <v>0</v>
      </c>
      <c r="I38" s="59">
        <f t="shared" ref="I38:BT38" si="33">H38*EXP(-$F$38)+H34*(1-EXP(-$F$38))/$F$38</f>
        <v>0</v>
      </c>
      <c r="J38" s="59">
        <f t="shared" si="33"/>
        <v>0</v>
      </c>
      <c r="K38" s="59">
        <f t="shared" si="33"/>
        <v>0</v>
      </c>
      <c r="L38" s="59">
        <f t="shared" si="33"/>
        <v>0</v>
      </c>
      <c r="M38" s="59">
        <f t="shared" si="33"/>
        <v>0</v>
      </c>
      <c r="N38" s="59">
        <f t="shared" si="33"/>
        <v>0</v>
      </c>
      <c r="O38" s="59">
        <f t="shared" si="33"/>
        <v>0</v>
      </c>
      <c r="P38" s="59">
        <f t="shared" si="33"/>
        <v>0</v>
      </c>
      <c r="Q38" s="59">
        <f t="shared" si="33"/>
        <v>0</v>
      </c>
      <c r="R38" s="59">
        <f t="shared" si="33"/>
        <v>0</v>
      </c>
      <c r="S38" s="59">
        <f t="shared" si="33"/>
        <v>0</v>
      </c>
      <c r="T38" s="59">
        <f t="shared" si="33"/>
        <v>0</v>
      </c>
      <c r="U38" s="59">
        <f t="shared" si="33"/>
        <v>0</v>
      </c>
      <c r="V38" s="59">
        <f t="shared" si="33"/>
        <v>0</v>
      </c>
      <c r="W38" s="59">
        <f t="shared" si="33"/>
        <v>0</v>
      </c>
      <c r="X38" s="59">
        <f t="shared" si="33"/>
        <v>0</v>
      </c>
      <c r="Y38" s="59">
        <f t="shared" si="33"/>
        <v>0</v>
      </c>
      <c r="Z38" s="59">
        <f t="shared" si="33"/>
        <v>0</v>
      </c>
      <c r="AA38" s="59">
        <f t="shared" si="33"/>
        <v>0</v>
      </c>
      <c r="AB38" s="59">
        <f t="shared" si="33"/>
        <v>4.2840376371717763</v>
      </c>
      <c r="AC38" s="59">
        <f t="shared" si="33"/>
        <v>3.0292720641025577</v>
      </c>
      <c r="AD38" s="59">
        <f t="shared" si="33"/>
        <v>2.1420188185858886</v>
      </c>
      <c r="AE38" s="59">
        <f t="shared" si="33"/>
        <v>1.5146360320512791</v>
      </c>
      <c r="AF38" s="59">
        <f t="shared" si="33"/>
        <v>1.0710094092929445</v>
      </c>
      <c r="AG38" s="59">
        <f t="shared" si="33"/>
        <v>0.75731801602563964</v>
      </c>
      <c r="AH38" s="59">
        <f t="shared" si="33"/>
        <v>3.6377388557018953</v>
      </c>
      <c r="AI38" s="59">
        <f t="shared" si="33"/>
        <v>2.572269813052602</v>
      </c>
      <c r="AJ38" s="59">
        <f t="shared" si="33"/>
        <v>1.8188694278509479</v>
      </c>
      <c r="AK38" s="59">
        <f t="shared" si="33"/>
        <v>1.2861349065263012</v>
      </c>
      <c r="AL38" s="59">
        <f t="shared" si="33"/>
        <v>0.90943471392547415</v>
      </c>
      <c r="AM38" s="59">
        <f t="shared" si="33"/>
        <v>0.64306745326315073</v>
      </c>
      <c r="AN38" s="59">
        <f t="shared" si="33"/>
        <v>0.45471735696273713</v>
      </c>
      <c r="AO38" s="59">
        <f t="shared" si="33"/>
        <v>4.3424354313477576</v>
      </c>
      <c r="AP38" s="59">
        <f t="shared" si="33"/>
        <v>3.0705655403707302</v>
      </c>
      <c r="AQ38" s="59">
        <f t="shared" si="33"/>
        <v>2.1712177156738792</v>
      </c>
      <c r="AR38" s="59">
        <f t="shared" si="33"/>
        <v>1.5352827701853653</v>
      </c>
      <c r="AS38" s="59">
        <f t="shared" si="33"/>
        <v>1.0856088578369396</v>
      </c>
      <c r="AT38" s="59">
        <f t="shared" si="33"/>
        <v>0.76764138509268265</v>
      </c>
      <c r="AU38" s="59">
        <f t="shared" si="33"/>
        <v>0.54280442891846981</v>
      </c>
      <c r="AV38" s="59">
        <f t="shared" si="33"/>
        <v>0.38382069254634132</v>
      </c>
      <c r="AW38" s="59">
        <f t="shared" si="33"/>
        <v>4.5369741721604422</v>
      </c>
      <c r="AX38" s="59">
        <f t="shared" si="33"/>
        <v>3.2081252032028718</v>
      </c>
      <c r="AY38" s="59">
        <f t="shared" si="33"/>
        <v>2.2684870860802215</v>
      </c>
      <c r="AZ38" s="59">
        <f t="shared" si="33"/>
        <v>1.6040626016014361</v>
      </c>
      <c r="BA38" s="59">
        <f t="shared" si="33"/>
        <v>1.134243543040111</v>
      </c>
      <c r="BB38" s="59">
        <f t="shared" si="33"/>
        <v>0.80203130080071816</v>
      </c>
      <c r="BC38" s="59">
        <f t="shared" si="33"/>
        <v>0.5671217715200555</v>
      </c>
      <c r="BD38" s="59">
        <f t="shared" si="33"/>
        <v>0.40101565040035908</v>
      </c>
      <c r="BE38" s="59">
        <f t="shared" si="33"/>
        <v>0.28356088576002775</v>
      </c>
      <c r="BF38" s="59">
        <f t="shared" si="33"/>
        <v>0.20050782520017954</v>
      </c>
      <c r="BG38" s="59">
        <f t="shared" si="33"/>
        <v>3.7887521383171938</v>
      </c>
      <c r="BH38" s="59">
        <f t="shared" si="33"/>
        <v>2.6790523292391204</v>
      </c>
      <c r="BI38" s="59">
        <f t="shared" si="33"/>
        <v>1.8943760691585974</v>
      </c>
      <c r="BJ38" s="59">
        <f t="shared" si="33"/>
        <v>1.3395261646195604</v>
      </c>
      <c r="BK38" s="59">
        <f t="shared" si="33"/>
        <v>0.94718803457929879</v>
      </c>
      <c r="BL38" s="59">
        <f t="shared" si="33"/>
        <v>0.66976308230978032</v>
      </c>
      <c r="BM38" s="59">
        <f t="shared" si="33"/>
        <v>0.4735940172896495</v>
      </c>
      <c r="BN38" s="59">
        <f t="shared" si="33"/>
        <v>0.33488154115489022</v>
      </c>
      <c r="BO38" s="59">
        <f t="shared" si="33"/>
        <v>0.23679700864482478</v>
      </c>
      <c r="BP38" s="59">
        <f t="shared" si="33"/>
        <v>0.16744077057744514</v>
      </c>
      <c r="BQ38" s="59">
        <f t="shared" si="33"/>
        <v>3.2113998156425518</v>
      </c>
      <c r="BR38" s="59">
        <f t="shared" si="33"/>
        <v>2.2708025867420769</v>
      </c>
      <c r="BS38" s="59">
        <f t="shared" si="33"/>
        <v>1.6056999078212759</v>
      </c>
      <c r="BT38" s="59">
        <f t="shared" si="33"/>
        <v>1.1354012933710385</v>
      </c>
      <c r="BU38" s="59">
        <f t="shared" ref="BU38:CR38" si="34">BT38*EXP(-$F$38)+BT34*(1-EXP(-$F$38))/$F$38</f>
        <v>0.80284995391063796</v>
      </c>
      <c r="BV38" s="59">
        <f t="shared" si="34"/>
        <v>0.56770064668551923</v>
      </c>
      <c r="BW38" s="59">
        <f t="shared" si="34"/>
        <v>0.40142497695531898</v>
      </c>
      <c r="BX38" s="59">
        <f t="shared" si="34"/>
        <v>0.28385032334275961</v>
      </c>
      <c r="BY38" s="59">
        <f t="shared" si="34"/>
        <v>0.20071248847765949</v>
      </c>
      <c r="BZ38" s="59">
        <f t="shared" si="34"/>
        <v>0.14192516167137981</v>
      </c>
      <c r="CA38" s="59">
        <f t="shared" si="34"/>
        <v>2.8702081648240294</v>
      </c>
      <c r="CB38" s="59">
        <f t="shared" si="34"/>
        <v>2.0295436567640674</v>
      </c>
      <c r="CC38" s="59">
        <f t="shared" si="34"/>
        <v>1.4351040824120151</v>
      </c>
      <c r="CD38" s="59">
        <f t="shared" si="34"/>
        <v>1.0147718283820339</v>
      </c>
      <c r="CE38" s="59">
        <f t="shared" si="34"/>
        <v>0.71755204120600768</v>
      </c>
      <c r="CF38" s="59">
        <f t="shared" si="34"/>
        <v>0.50738591419101708</v>
      </c>
      <c r="CG38" s="59">
        <f t="shared" si="34"/>
        <v>0.3587760206030039</v>
      </c>
      <c r="CH38" s="59">
        <f t="shared" si="34"/>
        <v>0.25369295709550854</v>
      </c>
      <c r="CI38" s="59">
        <f t="shared" si="34"/>
        <v>0.17938801030150195</v>
      </c>
      <c r="CJ38" s="59">
        <f t="shared" si="34"/>
        <v>0.12684647854775427</v>
      </c>
      <c r="CK38" s="59">
        <f t="shared" si="34"/>
        <v>8.9694005150750974E-2</v>
      </c>
      <c r="CL38" s="59">
        <f t="shared" si="34"/>
        <v>6.3423239273877136E-2</v>
      </c>
      <c r="CM38" s="59">
        <f t="shared" si="34"/>
        <v>4.4847002575375487E-2</v>
      </c>
      <c r="CN38" s="59">
        <f t="shared" si="34"/>
        <v>3.1711619636938568E-2</v>
      </c>
      <c r="CO38" s="59">
        <f t="shared" si="34"/>
        <v>2.2423501287687744E-2</v>
      </c>
      <c r="CP38" s="59">
        <f t="shared" si="34"/>
        <v>1.5855809818469284E-2</v>
      </c>
      <c r="CQ38" s="59">
        <f t="shared" si="34"/>
        <v>1.1211750643843872E-2</v>
      </c>
      <c r="CR38" s="59">
        <f t="shared" si="34"/>
        <v>7.9279049092346419E-3</v>
      </c>
      <c r="CS38" s="59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</row>
    <row r="39" spans="4:116" x14ac:dyDescent="0.25">
      <c r="D39" t="s">
        <v>121</v>
      </c>
      <c r="E39" s="80" t="s">
        <v>122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>
        <v>0</v>
      </c>
      <c r="AY39" s="59">
        <v>0</v>
      </c>
      <c r="AZ39" s="59">
        <v>0</v>
      </c>
      <c r="BA39" s="59">
        <v>0</v>
      </c>
      <c r="BB39" s="59">
        <v>0</v>
      </c>
      <c r="BC39" s="59">
        <v>0</v>
      </c>
      <c r="BD39" s="59">
        <v>0</v>
      </c>
      <c r="BE39" s="59">
        <v>0</v>
      </c>
      <c r="BF39" s="59">
        <v>0</v>
      </c>
      <c r="BG39" s="59">
        <v>0</v>
      </c>
      <c r="BH39" s="59">
        <v>0</v>
      </c>
      <c r="BI39" s="59">
        <v>0</v>
      </c>
      <c r="BJ39" s="59">
        <v>0</v>
      </c>
      <c r="BK39" s="59">
        <v>0</v>
      </c>
      <c r="BL39" s="59">
        <v>0</v>
      </c>
      <c r="BM39" s="59">
        <v>0</v>
      </c>
      <c r="BN39" s="59">
        <v>0</v>
      </c>
      <c r="BO39" s="59">
        <v>0</v>
      </c>
      <c r="BP39" s="59">
        <v>0</v>
      </c>
      <c r="BQ39" s="59">
        <v>0</v>
      </c>
      <c r="BR39" s="59">
        <v>0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0</v>
      </c>
      <c r="BZ39" s="59">
        <v>0</v>
      </c>
      <c r="CA39" s="59">
        <v>0</v>
      </c>
      <c r="CB39" s="59">
        <v>0</v>
      </c>
      <c r="CC39" s="59">
        <v>0</v>
      </c>
      <c r="CD39" s="59">
        <v>0</v>
      </c>
      <c r="CE39" s="59">
        <v>0</v>
      </c>
      <c r="CF39" s="59">
        <v>0</v>
      </c>
      <c r="CG39" s="59">
        <v>0</v>
      </c>
      <c r="CH39" s="59">
        <v>0</v>
      </c>
      <c r="CI39" s="59">
        <v>0</v>
      </c>
      <c r="CJ39" s="59">
        <v>0</v>
      </c>
      <c r="CK39" s="59">
        <v>0</v>
      </c>
      <c r="CL39" s="59">
        <v>0</v>
      </c>
      <c r="CM39" s="59">
        <v>0</v>
      </c>
      <c r="CN39" s="59">
        <v>0</v>
      </c>
      <c r="CO39" s="59">
        <v>0</v>
      </c>
      <c r="CP39" s="59">
        <v>0</v>
      </c>
      <c r="CQ39" s="59">
        <v>0</v>
      </c>
      <c r="CR39" s="59">
        <v>0</v>
      </c>
      <c r="CS39" s="59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</row>
    <row r="40" spans="4:116" x14ac:dyDescent="0.25">
      <c r="D40" t="s">
        <v>123</v>
      </c>
      <c r="G40" s="59">
        <f>SUM(G36:G39)</f>
        <v>0</v>
      </c>
      <c r="H40" s="59">
        <f>SUM(H36:H39)</f>
        <v>0</v>
      </c>
      <c r="I40" s="59">
        <f t="shared" ref="I40:BT40" si="35">SUM(I36:I39)</f>
        <v>0</v>
      </c>
      <c r="J40" s="59">
        <f t="shared" si="35"/>
        <v>0</v>
      </c>
      <c r="K40" s="59">
        <f t="shared" si="35"/>
        <v>0</v>
      </c>
      <c r="L40" s="59">
        <f t="shared" si="35"/>
        <v>0</v>
      </c>
      <c r="M40" s="59">
        <f t="shared" si="35"/>
        <v>0</v>
      </c>
      <c r="N40" s="59">
        <f t="shared" si="35"/>
        <v>0</v>
      </c>
      <c r="O40" s="59">
        <f t="shared" si="35"/>
        <v>0</v>
      </c>
      <c r="P40" s="59">
        <f t="shared" si="35"/>
        <v>0</v>
      </c>
      <c r="Q40" s="59">
        <f t="shared" si="35"/>
        <v>0</v>
      </c>
      <c r="R40" s="59">
        <f t="shared" si="35"/>
        <v>0</v>
      </c>
      <c r="S40" s="59">
        <f t="shared" si="35"/>
        <v>0</v>
      </c>
      <c r="T40" s="59">
        <f t="shared" si="35"/>
        <v>0</v>
      </c>
      <c r="U40" s="59">
        <f t="shared" si="35"/>
        <v>0</v>
      </c>
      <c r="V40" s="59">
        <f t="shared" si="35"/>
        <v>0</v>
      </c>
      <c r="W40" s="59">
        <f t="shared" si="35"/>
        <v>0</v>
      </c>
      <c r="X40" s="59">
        <f t="shared" si="35"/>
        <v>0</v>
      </c>
      <c r="Y40" s="59">
        <f t="shared" si="35"/>
        <v>0</v>
      </c>
      <c r="Z40" s="59">
        <f t="shared" si="35"/>
        <v>0</v>
      </c>
      <c r="AA40" s="59">
        <f t="shared" si="35"/>
        <v>0</v>
      </c>
      <c r="AB40" s="59">
        <f t="shared" si="35"/>
        <v>11.783394076106367</v>
      </c>
      <c r="AC40" s="59">
        <f t="shared" si="35"/>
        <v>10.323558206840467</v>
      </c>
      <c r="AD40" s="59">
        <f t="shared" si="35"/>
        <v>9.2368423231607935</v>
      </c>
      <c r="AE40" s="59">
        <f t="shared" si="35"/>
        <v>8.4154512147930305</v>
      </c>
      <c r="AF40" s="59">
        <f t="shared" si="35"/>
        <v>7.7831214379645237</v>
      </c>
      <c r="AG40" s="59">
        <f t="shared" si="35"/>
        <v>7.2858869882985644</v>
      </c>
      <c r="AH40" s="59">
        <f t="shared" si="35"/>
        <v>16.711344711357192</v>
      </c>
      <c r="AI40" s="59">
        <f t="shared" si="35"/>
        <v>15.288377229073953</v>
      </c>
      <c r="AJ40" s="59">
        <f t="shared" si="35"/>
        <v>14.187254217870169</v>
      </c>
      <c r="AK40" s="59">
        <f t="shared" si="35"/>
        <v>13.316305564037361</v>
      </c>
      <c r="AL40" s="59">
        <f t="shared" si="35"/>
        <v>12.610639722167713</v>
      </c>
      <c r="AM40" s="59">
        <f t="shared" si="35"/>
        <v>12.024302395215377</v>
      </c>
      <c r="AN40" s="59">
        <f t="shared" si="35"/>
        <v>11.524731830914147</v>
      </c>
      <c r="AO40" s="59">
        <f t="shared" si="35"/>
        <v>24.855670666753497</v>
      </c>
      <c r="AP40" s="59">
        <f t="shared" si="35"/>
        <v>23.02286527952014</v>
      </c>
      <c r="AQ40" s="59">
        <f t="shared" si="35"/>
        <v>21.577920769210408</v>
      </c>
      <c r="AR40" s="59">
        <f t="shared" si="35"/>
        <v>20.411308508168776</v>
      </c>
      <c r="AS40" s="59">
        <f t="shared" si="35"/>
        <v>19.44546867936814</v>
      </c>
      <c r="AT40" s="59">
        <f t="shared" si="35"/>
        <v>18.625449874301051</v>
      </c>
      <c r="AU40" s="59">
        <f t="shared" si="35"/>
        <v>17.912290205888098</v>
      </c>
      <c r="AV40" s="59">
        <f t="shared" si="35"/>
        <v>17.278336967523177</v>
      </c>
      <c r="AW40" s="59">
        <f t="shared" si="35"/>
        <v>32.594730464051707</v>
      </c>
      <c r="AX40" s="59">
        <f t="shared" si="35"/>
        <v>30.517970929965092</v>
      </c>
      <c r="AY40" s="59">
        <f t="shared" si="35"/>
        <v>28.850494846914636</v>
      </c>
      <c r="AZ40" s="59">
        <f t="shared" si="35"/>
        <v>27.477763542456749</v>
      </c>
      <c r="BA40" s="59">
        <f t="shared" si="35"/>
        <v>26.318642016923</v>
      </c>
      <c r="BB40" s="59">
        <f t="shared" si="35"/>
        <v>25.315619130057613</v>
      </c>
      <c r="BC40" s="59">
        <f t="shared" si="35"/>
        <v>24.427892122918195</v>
      </c>
      <c r="BD40" s="59">
        <f t="shared" si="35"/>
        <v>23.626476533541275</v>
      </c>
      <c r="BE40" s="59">
        <f t="shared" si="35"/>
        <v>22.89074828507152</v>
      </c>
      <c r="BF40" s="59">
        <f t="shared" si="35"/>
        <v>22.205998475473823</v>
      </c>
      <c r="BG40" s="59">
        <f t="shared" si="35"/>
        <v>37.993800918529182</v>
      </c>
      <c r="BH40" s="59">
        <f t="shared" si="35"/>
        <v>35.997673445600768</v>
      </c>
      <c r="BI40" s="59">
        <f t="shared" si="35"/>
        <v>34.349849814075363</v>
      </c>
      <c r="BJ40" s="59">
        <f t="shared" si="35"/>
        <v>32.954515037409095</v>
      </c>
      <c r="BK40" s="59">
        <f t="shared" si="35"/>
        <v>31.743753266247733</v>
      </c>
      <c r="BL40" s="59">
        <f t="shared" si="35"/>
        <v>30.669380715689304</v>
      </c>
      <c r="BM40" s="59">
        <f t="shared" si="35"/>
        <v>29.697170554554098</v>
      </c>
      <c r="BN40" s="59">
        <f t="shared" si="35"/>
        <v>28.802769170404506</v>
      </c>
      <c r="BO40" s="59">
        <f t="shared" si="35"/>
        <v>27.968808420934149</v>
      </c>
      <c r="BP40" s="59">
        <f t="shared" si="35"/>
        <v>27.182863578452146</v>
      </c>
      <c r="BQ40" s="59">
        <f t="shared" si="35"/>
        <v>40.377798677398246</v>
      </c>
      <c r="BR40" s="59">
        <f t="shared" si="35"/>
        <v>38.50025417638426</v>
      </c>
      <c r="BS40" s="59">
        <f t="shared" si="35"/>
        <v>36.922268703248605</v>
      </c>
      <c r="BT40" s="59">
        <f t="shared" si="35"/>
        <v>35.562524248015947</v>
      </c>
      <c r="BU40" s="59">
        <f t="shared" ref="BU40:CR40" si="36">SUM(BU36:BU39)</f>
        <v>34.363353057951315</v>
      </c>
      <c r="BV40" s="59">
        <f t="shared" si="36"/>
        <v>33.283815047126446</v>
      </c>
      <c r="BW40" s="59">
        <f t="shared" si="36"/>
        <v>32.294802668409012</v>
      </c>
      <c r="BX40" s="59">
        <f t="shared" si="36"/>
        <v>31.375579421026291</v>
      </c>
      <c r="BY40" s="59">
        <f t="shared" si="36"/>
        <v>30.511332094627125</v>
      </c>
      <c r="BZ40" s="59">
        <f t="shared" si="36"/>
        <v>29.691439836275435</v>
      </c>
      <c r="CA40" s="59">
        <f t="shared" si="36"/>
        <v>41.395990196561748</v>
      </c>
      <c r="CB40" s="59">
        <f t="shared" si="36"/>
        <v>39.607112820670324</v>
      </c>
      <c r="CC40" s="59">
        <f t="shared" si="36"/>
        <v>38.088324897978694</v>
      </c>
      <c r="CD40" s="59">
        <f t="shared" si="36"/>
        <v>36.766896720405839</v>
      </c>
      <c r="CE40" s="59">
        <f t="shared" si="36"/>
        <v>35.591237283725832</v>
      </c>
      <c r="CF40" s="59">
        <f t="shared" si="36"/>
        <v>34.524707154003835</v>
      </c>
      <c r="CG40" s="59">
        <f t="shared" si="36"/>
        <v>33.541243391549621</v>
      </c>
      <c r="CH40" s="59">
        <f t="shared" si="36"/>
        <v>32.622265796007298</v>
      </c>
      <c r="CI40" s="59">
        <f t="shared" si="36"/>
        <v>31.754489185207245</v>
      </c>
      <c r="CJ40" s="59">
        <f t="shared" si="36"/>
        <v>30.928376339455816</v>
      </c>
      <c r="CK40" s="59">
        <f t="shared" si="36"/>
        <v>30.137043967445241</v>
      </c>
      <c r="CL40" s="59">
        <f t="shared" si="36"/>
        <v>29.375489009494547</v>
      </c>
      <c r="CM40" s="59">
        <f t="shared" si="36"/>
        <v>28.640041456089168</v>
      </c>
      <c r="CN40" s="59">
        <f t="shared" si="36"/>
        <v>27.927977339454582</v>
      </c>
      <c r="CO40" s="59">
        <f t="shared" si="36"/>
        <v>27.237244987030785</v>
      </c>
      <c r="CP40" s="59">
        <f t="shared" si="36"/>
        <v>26.566271365601388</v>
      </c>
      <c r="CQ40" s="59">
        <f t="shared" si="36"/>
        <v>25.913825060400146</v>
      </c>
      <c r="CR40" s="59">
        <f t="shared" si="36"/>
        <v>25.278919303463962</v>
      </c>
      <c r="CS40" s="59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</row>
    <row r="41" spans="4:116" x14ac:dyDescent="0.25">
      <c r="D41" t="s">
        <v>124</v>
      </c>
      <c r="E41" t="s">
        <v>125</v>
      </c>
      <c r="G41" s="59">
        <f>G40*44/12</f>
        <v>0</v>
      </c>
      <c r="H41" s="59">
        <f t="shared" ref="H41:BS41" si="37">H40*44/12</f>
        <v>0</v>
      </c>
      <c r="I41" s="59">
        <f t="shared" si="37"/>
        <v>0</v>
      </c>
      <c r="J41" s="59">
        <f t="shared" si="37"/>
        <v>0</v>
      </c>
      <c r="K41" s="59">
        <f t="shared" si="37"/>
        <v>0</v>
      </c>
      <c r="L41" s="59">
        <f t="shared" si="37"/>
        <v>0</v>
      </c>
      <c r="M41" s="59">
        <f t="shared" si="37"/>
        <v>0</v>
      </c>
      <c r="N41" s="59">
        <f t="shared" si="37"/>
        <v>0</v>
      </c>
      <c r="O41" s="59">
        <f t="shared" si="37"/>
        <v>0</v>
      </c>
      <c r="P41" s="59">
        <f t="shared" si="37"/>
        <v>0</v>
      </c>
      <c r="Q41" s="59">
        <f t="shared" si="37"/>
        <v>0</v>
      </c>
      <c r="R41" s="59">
        <f t="shared" si="37"/>
        <v>0</v>
      </c>
      <c r="S41" s="59">
        <f t="shared" si="37"/>
        <v>0</v>
      </c>
      <c r="T41" s="59">
        <f t="shared" si="37"/>
        <v>0</v>
      </c>
      <c r="U41" s="59">
        <f t="shared" si="37"/>
        <v>0</v>
      </c>
      <c r="V41" s="59">
        <f t="shared" si="37"/>
        <v>0</v>
      </c>
      <c r="W41" s="59">
        <f t="shared" si="37"/>
        <v>0</v>
      </c>
      <c r="X41" s="59">
        <f t="shared" si="37"/>
        <v>0</v>
      </c>
      <c r="Y41" s="59">
        <f t="shared" si="37"/>
        <v>0</v>
      </c>
      <c r="Z41" s="59">
        <f t="shared" si="37"/>
        <v>0</v>
      </c>
      <c r="AA41" s="59">
        <f t="shared" si="37"/>
        <v>0</v>
      </c>
      <c r="AB41" s="59">
        <f t="shared" si="37"/>
        <v>43.20577827905668</v>
      </c>
      <c r="AC41" s="59">
        <f t="shared" si="37"/>
        <v>37.853046758415047</v>
      </c>
      <c r="AD41" s="59">
        <f t="shared" si="37"/>
        <v>33.868421851589574</v>
      </c>
      <c r="AE41" s="59">
        <f t="shared" si="37"/>
        <v>30.856654454241113</v>
      </c>
      <c r="AF41" s="59">
        <f t="shared" si="37"/>
        <v>28.538111939203251</v>
      </c>
      <c r="AG41" s="59">
        <f t="shared" si="37"/>
        <v>26.714918957094739</v>
      </c>
      <c r="AH41" s="59">
        <f t="shared" si="37"/>
        <v>61.27493060830971</v>
      </c>
      <c r="AI41" s="59">
        <f t="shared" si="37"/>
        <v>56.057383173271155</v>
      </c>
      <c r="AJ41" s="59">
        <f t="shared" si="37"/>
        <v>52.019932132190625</v>
      </c>
      <c r="AK41" s="59">
        <f t="shared" si="37"/>
        <v>48.826453734803657</v>
      </c>
      <c r="AL41" s="59">
        <f t="shared" si="37"/>
        <v>46.239012314614946</v>
      </c>
      <c r="AM41" s="59">
        <f t="shared" si="37"/>
        <v>44.089108782456385</v>
      </c>
      <c r="AN41" s="59">
        <f t="shared" si="37"/>
        <v>42.257350046685211</v>
      </c>
      <c r="AO41" s="59">
        <f t="shared" si="37"/>
        <v>91.137459111429493</v>
      </c>
      <c r="AP41" s="59">
        <f t="shared" si="37"/>
        <v>84.417172691573839</v>
      </c>
      <c r="AQ41" s="59">
        <f t="shared" si="37"/>
        <v>79.119042820438167</v>
      </c>
      <c r="AR41" s="59">
        <f t="shared" si="37"/>
        <v>74.841464529952177</v>
      </c>
      <c r="AS41" s="59">
        <f t="shared" si="37"/>
        <v>71.30005182434985</v>
      </c>
      <c r="AT41" s="59">
        <f t="shared" si="37"/>
        <v>68.293316205770523</v>
      </c>
      <c r="AU41" s="59">
        <f t="shared" si="37"/>
        <v>65.678397421589693</v>
      </c>
      <c r="AV41" s="59">
        <f t="shared" si="37"/>
        <v>63.353902214251654</v>
      </c>
      <c r="AW41" s="59">
        <f t="shared" si="37"/>
        <v>119.51401170152292</v>
      </c>
      <c r="AX41" s="59">
        <f t="shared" si="37"/>
        <v>111.89922674320535</v>
      </c>
      <c r="AY41" s="59">
        <f t="shared" si="37"/>
        <v>105.78514777202032</v>
      </c>
      <c r="AZ41" s="59">
        <f t="shared" si="37"/>
        <v>100.75179965567474</v>
      </c>
      <c r="BA41" s="59">
        <f t="shared" si="37"/>
        <v>96.501687395384337</v>
      </c>
      <c r="BB41" s="59">
        <f t="shared" si="37"/>
        <v>92.823936810211251</v>
      </c>
      <c r="BC41" s="59">
        <f t="shared" si="37"/>
        <v>89.56893778403338</v>
      </c>
      <c r="BD41" s="59">
        <f t="shared" si="37"/>
        <v>86.630413956318009</v>
      </c>
      <c r="BE41" s="59">
        <f t="shared" si="37"/>
        <v>83.932743711928907</v>
      </c>
      <c r="BF41" s="59">
        <f t="shared" si="37"/>
        <v>81.421994410070681</v>
      </c>
      <c r="BG41" s="59">
        <f t="shared" si="37"/>
        <v>139.31060336794033</v>
      </c>
      <c r="BH41" s="59">
        <f t="shared" si="37"/>
        <v>131.99146930053615</v>
      </c>
      <c r="BI41" s="59">
        <f t="shared" si="37"/>
        <v>125.94944931827632</v>
      </c>
      <c r="BJ41" s="59">
        <f t="shared" si="37"/>
        <v>120.83322180383334</v>
      </c>
      <c r="BK41" s="59">
        <f t="shared" si="37"/>
        <v>116.39376197624169</v>
      </c>
      <c r="BL41" s="59">
        <f t="shared" si="37"/>
        <v>112.45439595752744</v>
      </c>
      <c r="BM41" s="59">
        <f t="shared" si="37"/>
        <v>108.88962536669835</v>
      </c>
      <c r="BN41" s="59">
        <f t="shared" si="37"/>
        <v>105.61015362481652</v>
      </c>
      <c r="BO41" s="59">
        <f t="shared" si="37"/>
        <v>102.55229754342521</v>
      </c>
      <c r="BP41" s="59">
        <f t="shared" si="37"/>
        <v>99.670499787657874</v>
      </c>
      <c r="BQ41" s="59">
        <f t="shared" si="37"/>
        <v>148.05192848379357</v>
      </c>
      <c r="BR41" s="59">
        <f t="shared" si="37"/>
        <v>141.16759864674228</v>
      </c>
      <c r="BS41" s="59">
        <f t="shared" si="37"/>
        <v>135.38165191191155</v>
      </c>
      <c r="BT41" s="59">
        <f t="shared" ref="BT41:CR41" si="38">BT40*44/12</f>
        <v>130.39592224272513</v>
      </c>
      <c r="BU41" s="59">
        <f t="shared" si="38"/>
        <v>125.99896121248815</v>
      </c>
      <c r="BV41" s="59">
        <f t="shared" si="38"/>
        <v>122.04065517279696</v>
      </c>
      <c r="BW41" s="59">
        <f t="shared" si="38"/>
        <v>118.41427645083304</v>
      </c>
      <c r="BX41" s="59">
        <f t="shared" si="38"/>
        <v>115.04379121042973</v>
      </c>
      <c r="BY41" s="59">
        <f t="shared" si="38"/>
        <v>111.87488434696611</v>
      </c>
      <c r="BZ41" s="59">
        <f t="shared" si="38"/>
        <v>108.86861273300993</v>
      </c>
      <c r="CA41" s="59">
        <f t="shared" si="38"/>
        <v>151.78529738739306</v>
      </c>
      <c r="CB41" s="59">
        <f t="shared" si="38"/>
        <v>145.22608034245786</v>
      </c>
      <c r="CC41" s="59">
        <f t="shared" si="38"/>
        <v>139.65719129258855</v>
      </c>
      <c r="CD41" s="59">
        <f t="shared" si="38"/>
        <v>134.81195464148809</v>
      </c>
      <c r="CE41" s="59">
        <f t="shared" si="38"/>
        <v>130.50120337366138</v>
      </c>
      <c r="CF41" s="59">
        <f t="shared" si="38"/>
        <v>126.59059289801405</v>
      </c>
      <c r="CG41" s="59">
        <f t="shared" si="38"/>
        <v>122.98455910234861</v>
      </c>
      <c r="CH41" s="59">
        <f t="shared" si="38"/>
        <v>119.61497458536009</v>
      </c>
      <c r="CI41" s="59">
        <f t="shared" si="38"/>
        <v>116.43312701242657</v>
      </c>
      <c r="CJ41" s="59">
        <f t="shared" si="38"/>
        <v>113.40404657800467</v>
      </c>
      <c r="CK41" s="59">
        <f t="shared" si="38"/>
        <v>110.50249454729921</v>
      </c>
      <c r="CL41" s="59">
        <f t="shared" si="38"/>
        <v>107.71012636814667</v>
      </c>
      <c r="CM41" s="59">
        <f t="shared" si="38"/>
        <v>105.01348533899362</v>
      </c>
      <c r="CN41" s="59">
        <f t="shared" si="38"/>
        <v>102.40258357800013</v>
      </c>
      <c r="CO41" s="59">
        <f t="shared" si="38"/>
        <v>99.869898285779541</v>
      </c>
      <c r="CP41" s="59">
        <f t="shared" si="38"/>
        <v>97.409661673871753</v>
      </c>
      <c r="CQ41" s="59">
        <f t="shared" si="38"/>
        <v>95.017358554800538</v>
      </c>
      <c r="CR41" s="59">
        <f t="shared" si="38"/>
        <v>92.689370779367849</v>
      </c>
      <c r="CS41" s="59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</row>
    <row r="42" spans="4:116" x14ac:dyDescent="0.25"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</row>
    <row r="43" spans="4:116" x14ac:dyDescent="0.25">
      <c r="E43" t="s">
        <v>126</v>
      </c>
      <c r="G43" s="59">
        <f t="shared" ref="G43:BR43" si="39">G41-G97</f>
        <v>0</v>
      </c>
      <c r="H43" s="59">
        <f t="shared" si="39"/>
        <v>0</v>
      </c>
      <c r="I43" s="59">
        <f t="shared" si="39"/>
        <v>0</v>
      </c>
      <c r="J43" s="59">
        <f t="shared" si="39"/>
        <v>0</v>
      </c>
      <c r="K43" s="59">
        <f t="shared" si="39"/>
        <v>0</v>
      </c>
      <c r="L43" s="59">
        <f t="shared" si="39"/>
        <v>0</v>
      </c>
      <c r="M43" s="59">
        <f t="shared" si="39"/>
        <v>0</v>
      </c>
      <c r="N43" s="59">
        <f t="shared" si="39"/>
        <v>0</v>
      </c>
      <c r="O43" s="59">
        <f t="shared" si="39"/>
        <v>0</v>
      </c>
      <c r="P43" s="59">
        <f t="shared" si="39"/>
        <v>0</v>
      </c>
      <c r="Q43" s="59">
        <f t="shared" si="39"/>
        <v>0</v>
      </c>
      <c r="R43" s="59">
        <f t="shared" si="39"/>
        <v>0</v>
      </c>
      <c r="S43" s="59">
        <f t="shared" si="39"/>
        <v>0</v>
      </c>
      <c r="T43" s="59">
        <f t="shared" si="39"/>
        <v>0</v>
      </c>
      <c r="U43" s="59">
        <f t="shared" si="39"/>
        <v>0</v>
      </c>
      <c r="V43" s="59">
        <f t="shared" si="39"/>
        <v>0</v>
      </c>
      <c r="W43" s="59">
        <f t="shared" si="39"/>
        <v>0</v>
      </c>
      <c r="X43" s="59">
        <f t="shared" si="39"/>
        <v>0</v>
      </c>
      <c r="Y43" s="59">
        <f t="shared" si="39"/>
        <v>0</v>
      </c>
      <c r="Z43" s="59">
        <f t="shared" si="39"/>
        <v>0</v>
      </c>
      <c r="AA43" s="59">
        <f t="shared" si="39"/>
        <v>0</v>
      </c>
      <c r="AB43" s="59">
        <f t="shared" si="39"/>
        <v>43.20577827905668</v>
      </c>
      <c r="AC43" s="59">
        <f t="shared" si="39"/>
        <v>37.853046758415047</v>
      </c>
      <c r="AD43" s="59">
        <f t="shared" si="39"/>
        <v>33.868421851589574</v>
      </c>
      <c r="AE43" s="59">
        <f t="shared" si="39"/>
        <v>30.856654454241113</v>
      </c>
      <c r="AF43" s="59">
        <f t="shared" si="39"/>
        <v>28.538111939203251</v>
      </c>
      <c r="AG43" s="59">
        <f t="shared" si="39"/>
        <v>26.714918957094739</v>
      </c>
      <c r="AH43" s="59">
        <f t="shared" si="39"/>
        <v>61.27493060830971</v>
      </c>
      <c r="AI43" s="59">
        <f t="shared" si="39"/>
        <v>56.057383173271155</v>
      </c>
      <c r="AJ43" s="59">
        <f t="shared" si="39"/>
        <v>52.019932132190625</v>
      </c>
      <c r="AK43" s="59">
        <f t="shared" si="39"/>
        <v>48.826453734803657</v>
      </c>
      <c r="AL43" s="59">
        <f t="shared" si="39"/>
        <v>46.239012314614946</v>
      </c>
      <c r="AM43" s="59">
        <f t="shared" si="39"/>
        <v>44.089108782456385</v>
      </c>
      <c r="AN43" s="59">
        <f t="shared" si="39"/>
        <v>42.257350046685211</v>
      </c>
      <c r="AO43" s="59">
        <f t="shared" si="39"/>
        <v>91.137459111429493</v>
      </c>
      <c r="AP43" s="59">
        <f t="shared" si="39"/>
        <v>84.417172691573839</v>
      </c>
      <c r="AQ43" s="59">
        <f t="shared" si="39"/>
        <v>79.119042820438167</v>
      </c>
      <c r="AR43" s="59">
        <f t="shared" si="39"/>
        <v>74.841464529952177</v>
      </c>
      <c r="AS43" s="59">
        <f t="shared" si="39"/>
        <v>71.30005182434985</v>
      </c>
      <c r="AT43" s="59">
        <f t="shared" si="39"/>
        <v>68.293316205770523</v>
      </c>
      <c r="AU43" s="59">
        <f t="shared" si="39"/>
        <v>65.678397421589693</v>
      </c>
      <c r="AV43" s="59">
        <f t="shared" si="39"/>
        <v>63.353902214251654</v>
      </c>
      <c r="AW43" s="59">
        <f t="shared" si="39"/>
        <v>119.51401170152292</v>
      </c>
      <c r="AX43" s="59">
        <f t="shared" si="39"/>
        <v>111.89922674320535</v>
      </c>
      <c r="AY43" s="59">
        <f t="shared" si="39"/>
        <v>105.78514777202032</v>
      </c>
      <c r="AZ43" s="59">
        <f t="shared" si="39"/>
        <v>100.75179965567474</v>
      </c>
      <c r="BA43" s="59">
        <f t="shared" si="39"/>
        <v>96.501687395384337</v>
      </c>
      <c r="BB43" s="59">
        <f t="shared" si="39"/>
        <v>92.823936810211251</v>
      </c>
      <c r="BC43" s="59">
        <f t="shared" si="39"/>
        <v>89.56893778403338</v>
      </c>
      <c r="BD43" s="59">
        <f t="shared" si="39"/>
        <v>86.630413956318009</v>
      </c>
      <c r="BE43" s="59">
        <f t="shared" si="39"/>
        <v>83.932743711928907</v>
      </c>
      <c r="BF43" s="59">
        <f t="shared" si="39"/>
        <v>81.421994410070681</v>
      </c>
      <c r="BG43" s="59">
        <f t="shared" si="39"/>
        <v>139.31060336794033</v>
      </c>
      <c r="BH43" s="59">
        <f t="shared" si="39"/>
        <v>131.99146930053615</v>
      </c>
      <c r="BI43" s="59">
        <f t="shared" si="39"/>
        <v>125.94944931827632</v>
      </c>
      <c r="BJ43" s="59">
        <f t="shared" si="39"/>
        <v>120.83322180383334</v>
      </c>
      <c r="BK43" s="59">
        <f t="shared" si="39"/>
        <v>116.39376197624169</v>
      </c>
      <c r="BL43" s="59">
        <f t="shared" si="39"/>
        <v>112.45439595752744</v>
      </c>
      <c r="BM43" s="59">
        <f t="shared" si="39"/>
        <v>108.88962536669835</v>
      </c>
      <c r="BN43" s="59">
        <f t="shared" si="39"/>
        <v>105.61015362481652</v>
      </c>
      <c r="BO43" s="59">
        <f t="shared" si="39"/>
        <v>102.55229754342521</v>
      </c>
      <c r="BP43" s="59">
        <f t="shared" si="39"/>
        <v>99.670499787657874</v>
      </c>
      <c r="BQ43" s="59">
        <f t="shared" si="39"/>
        <v>148.05192848379357</v>
      </c>
      <c r="BR43" s="59">
        <f t="shared" si="39"/>
        <v>141.16759864674228</v>
      </c>
      <c r="BS43" s="59">
        <f t="shared" ref="BS43:CR43" si="40">BS41-BS97</f>
        <v>135.38165191191155</v>
      </c>
      <c r="BT43" s="59">
        <f t="shared" si="40"/>
        <v>130.39592224272513</v>
      </c>
      <c r="BU43" s="59">
        <f t="shared" si="40"/>
        <v>125.99896121248815</v>
      </c>
      <c r="BV43" s="59">
        <f t="shared" si="40"/>
        <v>122.04065517279696</v>
      </c>
      <c r="BW43" s="59">
        <f t="shared" si="40"/>
        <v>118.41427645083304</v>
      </c>
      <c r="BX43" s="59">
        <f t="shared" si="40"/>
        <v>115.04379121042973</v>
      </c>
      <c r="BY43" s="59">
        <f t="shared" si="40"/>
        <v>111.87488434696611</v>
      </c>
      <c r="BZ43" s="59">
        <f t="shared" si="40"/>
        <v>108.86861273300993</v>
      </c>
      <c r="CA43" s="59">
        <f t="shared" si="40"/>
        <v>151.78529738739306</v>
      </c>
      <c r="CB43" s="59">
        <f t="shared" si="40"/>
        <v>145.22608034245786</v>
      </c>
      <c r="CC43" s="59">
        <f t="shared" si="40"/>
        <v>139.65719129258855</v>
      </c>
      <c r="CD43" s="59">
        <f t="shared" si="40"/>
        <v>134.81195464148809</v>
      </c>
      <c r="CE43" s="59">
        <f t="shared" si="40"/>
        <v>130.50120337366138</v>
      </c>
      <c r="CF43" s="59">
        <f t="shared" si="40"/>
        <v>126.59059289801405</v>
      </c>
      <c r="CG43" s="59">
        <f t="shared" si="40"/>
        <v>122.98455910234861</v>
      </c>
      <c r="CH43" s="59">
        <f t="shared" si="40"/>
        <v>119.61497458536009</v>
      </c>
      <c r="CI43" s="59">
        <f t="shared" si="40"/>
        <v>116.43312701242657</v>
      </c>
      <c r="CJ43" s="59">
        <f t="shared" si="40"/>
        <v>113.40404657800467</v>
      </c>
      <c r="CK43" s="59">
        <f t="shared" si="40"/>
        <v>110.50249454729921</v>
      </c>
      <c r="CL43" s="59">
        <f t="shared" si="40"/>
        <v>107.71012636814667</v>
      </c>
      <c r="CM43" s="59">
        <f t="shared" si="40"/>
        <v>105.01348533899362</v>
      </c>
      <c r="CN43" s="59">
        <f t="shared" si="40"/>
        <v>102.40258357800013</v>
      </c>
      <c r="CO43" s="59">
        <f t="shared" si="40"/>
        <v>99.869898285779541</v>
      </c>
      <c r="CP43" s="59">
        <f t="shared" si="40"/>
        <v>97.409661673871753</v>
      </c>
      <c r="CQ43" s="59">
        <f t="shared" si="40"/>
        <v>95.017358554800538</v>
      </c>
      <c r="CR43" s="59">
        <f t="shared" si="40"/>
        <v>92.689370779367849</v>
      </c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</row>
    <row r="44" spans="4:116" x14ac:dyDescent="0.25">
      <c r="E44" s="62" t="s">
        <v>157</v>
      </c>
      <c r="F44" s="81"/>
      <c r="G44" s="63">
        <f>1/30*SUM(G43:AJ43)</f>
        <v>12.346305938445729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0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</row>
    <row r="45" spans="4:116" ht="15.75" thickBot="1" x14ac:dyDescent="0.3">
      <c r="E45" s="62"/>
      <c r="F45" s="81"/>
      <c r="G45" s="63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0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</row>
    <row r="46" spans="4:116" ht="15.75" thickBot="1" x14ac:dyDescent="0.3">
      <c r="E46" s="82" t="s">
        <v>55</v>
      </c>
      <c r="F46" s="83"/>
      <c r="G46" s="69">
        <f>MIN(G44:G45)</f>
        <v>12.346305938445729</v>
      </c>
      <c r="H46" s="84" t="s">
        <v>161</v>
      </c>
      <c r="I46" s="69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0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</row>
    <row r="47" spans="4:116" x14ac:dyDescent="0.25">
      <c r="G47" s="65"/>
      <c r="H47" s="87" t="s">
        <v>159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6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</row>
    <row r="48" spans="4:116" x14ac:dyDescent="0.25">
      <c r="D48" s="54" t="s">
        <v>127</v>
      </c>
      <c r="E48" s="54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6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</row>
    <row r="49" spans="4:116" x14ac:dyDescent="0.25">
      <c r="E49" t="s">
        <v>79</v>
      </c>
      <c r="F49" s="46" t="s">
        <v>80</v>
      </c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6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</row>
    <row r="50" spans="4:116" x14ac:dyDescent="0.25">
      <c r="D50" t="s">
        <v>128</v>
      </c>
      <c r="F50">
        <f>VLOOKUP(F49,'Référencement Essences'!$B$3:$C$6,2,0)</f>
        <v>0.43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6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</row>
    <row r="51" spans="4:116" x14ac:dyDescent="0.25">
      <c r="D51" t="s">
        <v>129</v>
      </c>
      <c r="E51" s="81" t="s">
        <v>130</v>
      </c>
      <c r="G51" s="65">
        <f t="shared" ref="G51:AJ51" si="41">$F$50*G22*$F$3</f>
        <v>0</v>
      </c>
      <c r="H51" s="65">
        <f t="shared" si="41"/>
        <v>0</v>
      </c>
      <c r="I51" s="65">
        <f t="shared" si="41"/>
        <v>0</v>
      </c>
      <c r="J51" s="65">
        <f t="shared" si="41"/>
        <v>0</v>
      </c>
      <c r="K51" s="65">
        <f t="shared" si="41"/>
        <v>0</v>
      </c>
      <c r="L51" s="65">
        <f t="shared" si="41"/>
        <v>0</v>
      </c>
      <c r="M51" s="65">
        <f t="shared" si="41"/>
        <v>0</v>
      </c>
      <c r="N51" s="65">
        <f t="shared" si="41"/>
        <v>0</v>
      </c>
      <c r="O51" s="65">
        <f t="shared" si="41"/>
        <v>0</v>
      </c>
      <c r="P51" s="65">
        <f t="shared" si="41"/>
        <v>0</v>
      </c>
      <c r="Q51" s="65">
        <f t="shared" si="41"/>
        <v>0</v>
      </c>
      <c r="R51" s="65">
        <f t="shared" si="41"/>
        <v>0</v>
      </c>
      <c r="S51" s="65">
        <f t="shared" si="41"/>
        <v>0</v>
      </c>
      <c r="T51" s="65">
        <f t="shared" si="41"/>
        <v>0</v>
      </c>
      <c r="U51" s="65">
        <f t="shared" si="41"/>
        <v>0</v>
      </c>
      <c r="V51" s="65">
        <f t="shared" si="41"/>
        <v>0</v>
      </c>
      <c r="W51" s="65">
        <f t="shared" si="41"/>
        <v>0</v>
      </c>
      <c r="X51" s="65">
        <f t="shared" si="41"/>
        <v>0</v>
      </c>
      <c r="Y51" s="65">
        <f t="shared" si="41"/>
        <v>0</v>
      </c>
      <c r="Z51" s="65">
        <f t="shared" si="41"/>
        <v>0</v>
      </c>
      <c r="AA51" s="65">
        <f t="shared" si="41"/>
        <v>24.94</v>
      </c>
      <c r="AB51" s="65">
        <f t="shared" si="41"/>
        <v>0</v>
      </c>
      <c r="AC51" s="65">
        <f t="shared" si="41"/>
        <v>0</v>
      </c>
      <c r="AD51" s="65">
        <f t="shared" si="41"/>
        <v>0</v>
      </c>
      <c r="AE51" s="65">
        <f t="shared" si="41"/>
        <v>0</v>
      </c>
      <c r="AF51" s="65">
        <f t="shared" si="41"/>
        <v>0</v>
      </c>
      <c r="AG51" s="65">
        <f t="shared" si="41"/>
        <v>20.64</v>
      </c>
      <c r="AH51" s="65">
        <f t="shared" si="41"/>
        <v>0</v>
      </c>
      <c r="AI51" s="65">
        <f t="shared" si="41"/>
        <v>0</v>
      </c>
      <c r="AJ51" s="65">
        <f t="shared" si="41"/>
        <v>0</v>
      </c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</row>
    <row r="52" spans="4:116" x14ac:dyDescent="0.25">
      <c r="D52" s="81" t="s">
        <v>131</v>
      </c>
      <c r="F52" s="63">
        <f>SUM(G51:AJ51)</f>
        <v>45.58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6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</row>
    <row r="53" spans="4:116" ht="15.75" thickBot="1" x14ac:dyDescent="0.3">
      <c r="E53" s="62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6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</row>
    <row r="54" spans="4:116" ht="15.75" thickBot="1" x14ac:dyDescent="0.3">
      <c r="E54" s="9" t="s">
        <v>78</v>
      </c>
      <c r="F54" s="83"/>
      <c r="G54" s="69">
        <f>F52-G104</f>
        <v>45.58</v>
      </c>
      <c r="H54" s="71" t="s">
        <v>160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6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</row>
    <row r="55" spans="4:116" x14ac:dyDescent="0.25">
      <c r="G55" s="65"/>
      <c r="H55" s="87" t="s">
        <v>159</v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6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</row>
    <row r="56" spans="4:116" x14ac:dyDescent="0.25"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6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</row>
    <row r="57" spans="4:116" x14ac:dyDescent="0.25"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6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</row>
    <row r="58" spans="4:116" x14ac:dyDescent="0.25">
      <c r="D58" s="43" t="s">
        <v>132</v>
      </c>
      <c r="E58" s="44"/>
      <c r="F58" s="44"/>
      <c r="G58" s="44"/>
      <c r="H58" s="44"/>
      <c r="I58" s="44"/>
      <c r="J58" s="44"/>
      <c r="K58" s="77"/>
      <c r="AJ58" s="45"/>
    </row>
    <row r="59" spans="4:116" x14ac:dyDescent="0.25">
      <c r="K59" s="77"/>
      <c r="AJ59" s="45"/>
    </row>
    <row r="60" spans="4:116" x14ac:dyDescent="0.25">
      <c r="K60" s="77"/>
      <c r="AJ60" s="45"/>
    </row>
    <row r="61" spans="4:116" x14ac:dyDescent="0.25">
      <c r="D61" t="s">
        <v>168</v>
      </c>
      <c r="E61" t="s">
        <v>133</v>
      </c>
      <c r="F61" s="49">
        <v>1</v>
      </c>
      <c r="K61" s="77"/>
      <c r="AJ61" s="45"/>
    </row>
    <row r="62" spans="4:116" x14ac:dyDescent="0.25">
      <c r="D62" s="46" t="s">
        <v>134</v>
      </c>
      <c r="E62" t="s">
        <v>135</v>
      </c>
      <c r="F62" s="89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5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136</v>
      </c>
      <c r="E63" t="s">
        <v>72</v>
      </c>
      <c r="F63" s="46">
        <f>$F$3</f>
        <v>1</v>
      </c>
      <c r="AJ63" s="45"/>
    </row>
    <row r="64" spans="4:116" x14ac:dyDescent="0.25">
      <c r="D64" t="s">
        <v>169</v>
      </c>
      <c r="E64" t="s">
        <v>77</v>
      </c>
      <c r="F64" s="46">
        <v>0.38</v>
      </c>
      <c r="AJ64" s="45"/>
    </row>
    <row r="65" spans="4:86" x14ac:dyDescent="0.25">
      <c r="D65" s="15"/>
      <c r="E65" t="s">
        <v>79</v>
      </c>
      <c r="F65" s="46" t="s">
        <v>80</v>
      </c>
      <c r="AJ65" s="45"/>
    </row>
    <row r="66" spans="4:86" x14ac:dyDescent="0.25">
      <c r="D66" t="s">
        <v>82</v>
      </c>
      <c r="E66" t="s">
        <v>83</v>
      </c>
      <c r="F66">
        <f>VLOOKUP(F65,'Référencement Essences'!B10:C11,2,0)</f>
        <v>1.3</v>
      </c>
      <c r="AJ66" s="45"/>
    </row>
    <row r="67" spans="4:86" x14ac:dyDescent="0.25">
      <c r="D67" s="54" t="s">
        <v>84</v>
      </c>
      <c r="E67" s="54"/>
      <c r="AJ67" s="45"/>
    </row>
    <row r="68" spans="4:86" x14ac:dyDescent="0.25">
      <c r="D68" t="s">
        <v>172</v>
      </c>
      <c r="E68" t="s">
        <v>86</v>
      </c>
      <c r="G68">
        <f>G62*$F$61</f>
        <v>1</v>
      </c>
      <c r="H68">
        <f t="shared" ref="H68:BS68" si="42">H62*$F$61</f>
        <v>2</v>
      </c>
      <c r="I68">
        <f t="shared" si="42"/>
        <v>3</v>
      </c>
      <c r="J68">
        <f t="shared" si="42"/>
        <v>4</v>
      </c>
      <c r="K68">
        <f t="shared" si="42"/>
        <v>5</v>
      </c>
      <c r="L68">
        <f t="shared" si="42"/>
        <v>6</v>
      </c>
      <c r="M68">
        <f t="shared" si="42"/>
        <v>7</v>
      </c>
      <c r="N68">
        <f t="shared" si="42"/>
        <v>8</v>
      </c>
      <c r="O68">
        <f t="shared" si="42"/>
        <v>9</v>
      </c>
      <c r="P68">
        <f t="shared" si="42"/>
        <v>10</v>
      </c>
      <c r="Q68">
        <f t="shared" si="42"/>
        <v>11</v>
      </c>
      <c r="R68">
        <f t="shared" si="42"/>
        <v>12</v>
      </c>
      <c r="S68">
        <f t="shared" si="42"/>
        <v>13</v>
      </c>
      <c r="T68">
        <f t="shared" si="42"/>
        <v>14</v>
      </c>
      <c r="U68">
        <f t="shared" si="42"/>
        <v>15</v>
      </c>
      <c r="V68">
        <f t="shared" si="42"/>
        <v>16</v>
      </c>
      <c r="W68">
        <f t="shared" si="42"/>
        <v>17</v>
      </c>
      <c r="X68">
        <f t="shared" si="42"/>
        <v>18</v>
      </c>
      <c r="Y68">
        <f t="shared" si="42"/>
        <v>19</v>
      </c>
      <c r="Z68">
        <f t="shared" si="42"/>
        <v>20</v>
      </c>
      <c r="AA68">
        <f t="shared" si="42"/>
        <v>21</v>
      </c>
      <c r="AB68">
        <f t="shared" si="42"/>
        <v>22</v>
      </c>
      <c r="AC68">
        <f t="shared" si="42"/>
        <v>23</v>
      </c>
      <c r="AD68">
        <f t="shared" si="42"/>
        <v>24</v>
      </c>
      <c r="AE68">
        <f t="shared" si="42"/>
        <v>25</v>
      </c>
      <c r="AF68">
        <f t="shared" si="42"/>
        <v>26</v>
      </c>
      <c r="AG68">
        <f t="shared" si="42"/>
        <v>27</v>
      </c>
      <c r="AH68">
        <f t="shared" si="42"/>
        <v>28</v>
      </c>
      <c r="AI68">
        <f t="shared" si="42"/>
        <v>29</v>
      </c>
      <c r="AJ68" s="50">
        <f t="shared" si="42"/>
        <v>30</v>
      </c>
      <c r="AK68">
        <f t="shared" si="42"/>
        <v>31</v>
      </c>
      <c r="AL68">
        <f t="shared" si="42"/>
        <v>32</v>
      </c>
      <c r="AM68">
        <f t="shared" si="42"/>
        <v>33</v>
      </c>
      <c r="AN68">
        <f t="shared" si="42"/>
        <v>34</v>
      </c>
      <c r="AO68">
        <f t="shared" si="42"/>
        <v>35</v>
      </c>
      <c r="AP68">
        <f t="shared" si="42"/>
        <v>36</v>
      </c>
      <c r="AQ68">
        <f t="shared" si="42"/>
        <v>37</v>
      </c>
      <c r="AR68">
        <f t="shared" si="42"/>
        <v>38</v>
      </c>
      <c r="AS68">
        <f t="shared" si="42"/>
        <v>39</v>
      </c>
      <c r="AT68">
        <f t="shared" si="42"/>
        <v>40</v>
      </c>
      <c r="AU68">
        <f t="shared" si="42"/>
        <v>41</v>
      </c>
      <c r="AV68">
        <f t="shared" si="42"/>
        <v>42</v>
      </c>
      <c r="AW68">
        <f t="shared" si="42"/>
        <v>43</v>
      </c>
      <c r="AX68">
        <f t="shared" si="42"/>
        <v>44</v>
      </c>
      <c r="AY68">
        <f t="shared" si="42"/>
        <v>45</v>
      </c>
      <c r="AZ68">
        <f t="shared" si="42"/>
        <v>46</v>
      </c>
      <c r="BA68">
        <f t="shared" si="42"/>
        <v>47</v>
      </c>
      <c r="BB68">
        <f t="shared" si="42"/>
        <v>48</v>
      </c>
      <c r="BC68">
        <f t="shared" si="42"/>
        <v>49</v>
      </c>
      <c r="BD68">
        <f t="shared" si="42"/>
        <v>50</v>
      </c>
      <c r="BE68">
        <f t="shared" si="42"/>
        <v>51</v>
      </c>
      <c r="BF68">
        <f t="shared" si="42"/>
        <v>52</v>
      </c>
      <c r="BG68">
        <f t="shared" si="42"/>
        <v>53</v>
      </c>
      <c r="BH68">
        <f t="shared" si="42"/>
        <v>54</v>
      </c>
      <c r="BI68">
        <f t="shared" si="42"/>
        <v>55</v>
      </c>
      <c r="BJ68">
        <f t="shared" si="42"/>
        <v>56</v>
      </c>
      <c r="BK68">
        <f t="shared" si="42"/>
        <v>57</v>
      </c>
      <c r="BL68">
        <f t="shared" si="42"/>
        <v>58</v>
      </c>
      <c r="BM68">
        <f t="shared" si="42"/>
        <v>59</v>
      </c>
      <c r="BN68">
        <f t="shared" si="42"/>
        <v>60</v>
      </c>
      <c r="BO68">
        <f t="shared" si="42"/>
        <v>61</v>
      </c>
      <c r="BP68">
        <f t="shared" si="42"/>
        <v>62</v>
      </c>
      <c r="BQ68">
        <f t="shared" si="42"/>
        <v>63</v>
      </c>
      <c r="BR68">
        <f t="shared" si="42"/>
        <v>64</v>
      </c>
      <c r="BS68">
        <f t="shared" si="42"/>
        <v>65</v>
      </c>
      <c r="BT68">
        <f t="shared" ref="BT68:CH68" si="43">BT62*$F$61</f>
        <v>66</v>
      </c>
      <c r="BU68">
        <f t="shared" si="43"/>
        <v>67</v>
      </c>
      <c r="BV68">
        <f t="shared" si="43"/>
        <v>68</v>
      </c>
      <c r="BW68">
        <f t="shared" si="43"/>
        <v>69</v>
      </c>
      <c r="BX68">
        <f t="shared" si="43"/>
        <v>70</v>
      </c>
      <c r="BY68">
        <f t="shared" si="43"/>
        <v>71</v>
      </c>
      <c r="BZ68">
        <f t="shared" si="43"/>
        <v>72</v>
      </c>
      <c r="CA68">
        <f t="shared" si="43"/>
        <v>73</v>
      </c>
      <c r="CB68">
        <f t="shared" si="43"/>
        <v>74</v>
      </c>
      <c r="CC68">
        <f t="shared" si="43"/>
        <v>75</v>
      </c>
      <c r="CD68">
        <f t="shared" si="43"/>
        <v>76</v>
      </c>
      <c r="CE68">
        <f t="shared" si="43"/>
        <v>77</v>
      </c>
      <c r="CF68">
        <f t="shared" si="43"/>
        <v>78</v>
      </c>
      <c r="CG68">
        <f t="shared" si="43"/>
        <v>79</v>
      </c>
      <c r="CH68">
        <f t="shared" si="43"/>
        <v>80</v>
      </c>
    </row>
    <row r="69" spans="4:86" x14ac:dyDescent="0.25">
      <c r="D69" t="s">
        <v>87</v>
      </c>
      <c r="E69" t="s">
        <v>88</v>
      </c>
      <c r="G69" s="59">
        <f>G68*$F$66*$F$64*$F$63</f>
        <v>0.49400000000000005</v>
      </c>
      <c r="H69" s="59">
        <f t="shared" ref="H69:BS69" si="44">H68*$F$66*$F$64*$F$63</f>
        <v>0.9880000000000001</v>
      </c>
      <c r="I69" s="59">
        <f t="shared" si="44"/>
        <v>1.4820000000000002</v>
      </c>
      <c r="J69" s="59">
        <f t="shared" si="44"/>
        <v>1.9760000000000002</v>
      </c>
      <c r="K69" s="59">
        <f t="shared" si="44"/>
        <v>2.4700000000000002</v>
      </c>
      <c r="L69" s="59">
        <f t="shared" si="44"/>
        <v>2.9640000000000004</v>
      </c>
      <c r="M69" s="59">
        <f t="shared" si="44"/>
        <v>3.4579999999999997</v>
      </c>
      <c r="N69" s="59">
        <f t="shared" si="44"/>
        <v>3.9520000000000004</v>
      </c>
      <c r="O69" s="59">
        <f t="shared" si="44"/>
        <v>4.4460000000000006</v>
      </c>
      <c r="P69" s="59">
        <f t="shared" si="44"/>
        <v>4.9400000000000004</v>
      </c>
      <c r="Q69" s="59">
        <f t="shared" si="44"/>
        <v>5.4340000000000002</v>
      </c>
      <c r="R69" s="59">
        <f t="shared" si="44"/>
        <v>5.9280000000000008</v>
      </c>
      <c r="S69" s="59">
        <f t="shared" si="44"/>
        <v>6.4220000000000006</v>
      </c>
      <c r="T69" s="59">
        <f t="shared" si="44"/>
        <v>6.9159999999999995</v>
      </c>
      <c r="U69" s="59">
        <f t="shared" si="44"/>
        <v>7.41</v>
      </c>
      <c r="V69" s="59">
        <f t="shared" si="44"/>
        <v>7.9040000000000008</v>
      </c>
      <c r="W69" s="59">
        <f t="shared" si="44"/>
        <v>8.3980000000000015</v>
      </c>
      <c r="X69" s="59">
        <f t="shared" si="44"/>
        <v>8.8920000000000012</v>
      </c>
      <c r="Y69" s="59">
        <f t="shared" si="44"/>
        <v>9.3859999999999992</v>
      </c>
      <c r="Z69" s="59">
        <f t="shared" si="44"/>
        <v>9.8800000000000008</v>
      </c>
      <c r="AA69" s="59">
        <f t="shared" si="44"/>
        <v>10.374000000000001</v>
      </c>
      <c r="AB69" s="59">
        <f t="shared" si="44"/>
        <v>10.868</v>
      </c>
      <c r="AC69" s="59">
        <f t="shared" si="44"/>
        <v>11.362</v>
      </c>
      <c r="AD69" s="59">
        <f t="shared" si="44"/>
        <v>11.856000000000002</v>
      </c>
      <c r="AE69" s="59">
        <f t="shared" si="44"/>
        <v>12.35</v>
      </c>
      <c r="AF69" s="59">
        <f t="shared" si="44"/>
        <v>12.844000000000001</v>
      </c>
      <c r="AG69" s="59">
        <f t="shared" si="44"/>
        <v>13.338000000000001</v>
      </c>
      <c r="AH69" s="59">
        <f t="shared" si="44"/>
        <v>13.831999999999999</v>
      </c>
      <c r="AI69" s="59">
        <f t="shared" si="44"/>
        <v>14.326000000000001</v>
      </c>
      <c r="AJ69" s="50">
        <f t="shared" si="44"/>
        <v>14.82</v>
      </c>
      <c r="AK69" s="59">
        <f t="shared" si="44"/>
        <v>15.314000000000002</v>
      </c>
      <c r="AL69" s="59">
        <f t="shared" si="44"/>
        <v>15.808000000000002</v>
      </c>
      <c r="AM69" s="59">
        <f t="shared" si="44"/>
        <v>16.302</v>
      </c>
      <c r="AN69" s="59">
        <f t="shared" si="44"/>
        <v>16.796000000000003</v>
      </c>
      <c r="AO69" s="59">
        <f t="shared" si="44"/>
        <v>17.29</v>
      </c>
      <c r="AP69" s="59">
        <f t="shared" si="44"/>
        <v>17.784000000000002</v>
      </c>
      <c r="AQ69" s="59">
        <f t="shared" si="44"/>
        <v>18.278000000000002</v>
      </c>
      <c r="AR69" s="59">
        <f t="shared" si="44"/>
        <v>18.771999999999998</v>
      </c>
      <c r="AS69" s="59">
        <f t="shared" si="44"/>
        <v>19.266000000000002</v>
      </c>
      <c r="AT69" s="59">
        <f t="shared" si="44"/>
        <v>19.760000000000002</v>
      </c>
      <c r="AU69" s="59">
        <f t="shared" si="44"/>
        <v>20.254000000000001</v>
      </c>
      <c r="AV69" s="59">
        <f t="shared" si="44"/>
        <v>20.748000000000001</v>
      </c>
      <c r="AW69" s="59">
        <f t="shared" si="44"/>
        <v>21.242000000000001</v>
      </c>
      <c r="AX69" s="59">
        <f t="shared" si="44"/>
        <v>21.736000000000001</v>
      </c>
      <c r="AY69" s="59">
        <f t="shared" si="44"/>
        <v>22.23</v>
      </c>
      <c r="AZ69" s="59">
        <f t="shared" si="44"/>
        <v>22.724</v>
      </c>
      <c r="BA69" s="59">
        <f t="shared" si="44"/>
        <v>23.218</v>
      </c>
      <c r="BB69" s="59">
        <f t="shared" si="44"/>
        <v>23.712000000000003</v>
      </c>
      <c r="BC69" s="59">
        <f t="shared" si="44"/>
        <v>24.206000000000003</v>
      </c>
      <c r="BD69" s="59">
        <f t="shared" si="44"/>
        <v>24.7</v>
      </c>
      <c r="BE69" s="59">
        <f t="shared" si="44"/>
        <v>25.193999999999999</v>
      </c>
      <c r="BF69" s="59">
        <f t="shared" si="44"/>
        <v>25.688000000000002</v>
      </c>
      <c r="BG69" s="59">
        <f t="shared" si="44"/>
        <v>26.182000000000002</v>
      </c>
      <c r="BH69" s="59">
        <f t="shared" si="44"/>
        <v>26.676000000000002</v>
      </c>
      <c r="BI69" s="59">
        <f t="shared" si="44"/>
        <v>27.17</v>
      </c>
      <c r="BJ69" s="59">
        <f t="shared" si="44"/>
        <v>27.663999999999998</v>
      </c>
      <c r="BK69" s="59">
        <f t="shared" si="44"/>
        <v>28.158000000000005</v>
      </c>
      <c r="BL69" s="59">
        <f t="shared" si="44"/>
        <v>28.652000000000001</v>
      </c>
      <c r="BM69" s="59">
        <f t="shared" si="44"/>
        <v>29.146000000000001</v>
      </c>
      <c r="BN69" s="59">
        <f t="shared" si="44"/>
        <v>29.64</v>
      </c>
      <c r="BO69" s="59">
        <f t="shared" si="44"/>
        <v>30.134</v>
      </c>
      <c r="BP69" s="59">
        <f t="shared" si="44"/>
        <v>30.628000000000004</v>
      </c>
      <c r="BQ69" s="59">
        <f t="shared" si="44"/>
        <v>31.122000000000003</v>
      </c>
      <c r="BR69" s="59">
        <f t="shared" si="44"/>
        <v>31.616000000000003</v>
      </c>
      <c r="BS69" s="59">
        <f t="shared" si="44"/>
        <v>32.11</v>
      </c>
      <c r="BT69" s="59">
        <f t="shared" ref="BT69:CH69" si="45">BT68*$F$66*$F$64*$F$63</f>
        <v>32.603999999999999</v>
      </c>
      <c r="BU69" s="59">
        <f t="shared" si="45"/>
        <v>33.098000000000006</v>
      </c>
      <c r="BV69" s="59">
        <f t="shared" si="45"/>
        <v>33.592000000000006</v>
      </c>
      <c r="BW69" s="59">
        <f t="shared" si="45"/>
        <v>34.085999999999999</v>
      </c>
      <c r="BX69" s="59">
        <f t="shared" si="45"/>
        <v>34.58</v>
      </c>
      <c r="BY69" s="59">
        <f t="shared" si="45"/>
        <v>35.073999999999998</v>
      </c>
      <c r="BZ69" s="59">
        <f t="shared" si="45"/>
        <v>35.568000000000005</v>
      </c>
      <c r="CA69" s="59">
        <f t="shared" si="45"/>
        <v>36.062000000000005</v>
      </c>
      <c r="CB69" s="59">
        <f t="shared" si="45"/>
        <v>36.556000000000004</v>
      </c>
      <c r="CC69" s="59">
        <f t="shared" si="45"/>
        <v>37.049999999999997</v>
      </c>
      <c r="CD69" s="59">
        <f t="shared" si="45"/>
        <v>37.543999999999997</v>
      </c>
      <c r="CE69" s="59">
        <f t="shared" si="45"/>
        <v>38.038000000000004</v>
      </c>
      <c r="CF69" s="59">
        <f t="shared" si="45"/>
        <v>38.532000000000004</v>
      </c>
      <c r="CG69" s="59">
        <f t="shared" si="45"/>
        <v>39.026000000000003</v>
      </c>
      <c r="CH69" s="59">
        <f t="shared" si="45"/>
        <v>39.520000000000003</v>
      </c>
    </row>
    <row r="70" spans="4:86" x14ac:dyDescent="0.25">
      <c r="D70" t="s">
        <v>89</v>
      </c>
      <c r="E70" t="s">
        <v>90</v>
      </c>
      <c r="G70" s="59">
        <f>EXP(-1.0587+0.8836*LN(G69)+0.284)</f>
        <v>0.24713212124918574</v>
      </c>
      <c r="H70" s="59">
        <f t="shared" ref="H70:BS70" si="46">EXP(-1.0587+0.8836*LN(H69)+0.284)</f>
        <v>0.45595218483732475</v>
      </c>
      <c r="I70" s="59">
        <f t="shared" si="46"/>
        <v>0.65239937694593597</v>
      </c>
      <c r="J70" s="59">
        <f t="shared" si="46"/>
        <v>0.84121964318960396</v>
      </c>
      <c r="K70" s="59">
        <f t="shared" si="46"/>
        <v>1.0245640017032431</v>
      </c>
      <c r="L70" s="59">
        <f t="shared" si="46"/>
        <v>1.2036594830385248</v>
      </c>
      <c r="M70" s="59">
        <f t="shared" si="46"/>
        <v>1.3792971063482822</v>
      </c>
      <c r="N70" s="59">
        <f t="shared" si="46"/>
        <v>1.5520278477018838</v>
      </c>
      <c r="O70" s="59">
        <f t="shared" si="46"/>
        <v>1.7222566815192901</v>
      </c>
      <c r="P70" s="59">
        <f t="shared" si="46"/>
        <v>1.8902933083766646</v>
      </c>
      <c r="Q70" s="59">
        <f t="shared" si="46"/>
        <v>2.0563819044260145</v>
      </c>
      <c r="R70" s="59">
        <f t="shared" si="46"/>
        <v>2.2207197037661026</v>
      </c>
      <c r="S70" s="59">
        <f t="shared" si="46"/>
        <v>2.3834691936258152</v>
      </c>
      <c r="T70" s="59">
        <f t="shared" si="46"/>
        <v>2.5447664431495727</v>
      </c>
      <c r="U70" s="59">
        <f t="shared" si="46"/>
        <v>2.7047269815583848</v>
      </c>
      <c r="V70" s="59">
        <f t="shared" si="46"/>
        <v>2.863450062707606</v>
      </c>
      <c r="W70" s="59">
        <f t="shared" si="46"/>
        <v>3.0210218324899261</v>
      </c>
      <c r="X70" s="59">
        <f t="shared" si="46"/>
        <v>3.177517729464268</v>
      </c>
      <c r="Y70" s="59">
        <f t="shared" si="46"/>
        <v>3.3330043367174276</v>
      </c>
      <c r="Z70" s="59">
        <f t="shared" si="46"/>
        <v>3.4875408327380875</v>
      </c>
      <c r="AA70" s="59">
        <f t="shared" si="46"/>
        <v>3.6411801438697724</v>
      </c>
      <c r="AB70" s="59">
        <f t="shared" si="46"/>
        <v>3.7939698710293386</v>
      </c>
      <c r="AC70" s="59">
        <f t="shared" si="46"/>
        <v>3.9459530431682608</v>
      </c>
      <c r="AD70" s="59">
        <f t="shared" si="46"/>
        <v>4.0971687359997011</v>
      </c>
      <c r="AE70" s="59">
        <f t="shared" si="46"/>
        <v>4.2476525846986481</v>
      </c>
      <c r="AF70" s="59">
        <f t="shared" si="46"/>
        <v>4.3974372122609209</v>
      </c>
      <c r="AG70" s="59">
        <f t="shared" si="46"/>
        <v>4.5465525901071517</v>
      </c>
      <c r="AH70" s="59">
        <f t="shared" si="46"/>
        <v>4.6950263437621773</v>
      </c>
      <c r="AI70" s="59">
        <f t="shared" si="46"/>
        <v>4.8428840136387867</v>
      </c>
      <c r="AJ70" s="50">
        <f t="shared" si="46"/>
        <v>4.9901492788407484</v>
      </c>
      <c r="AK70" s="59">
        <f t="shared" si="46"/>
        <v>5.1368441502871596</v>
      </c>
      <c r="AL70" s="59">
        <f t="shared" si="46"/>
        <v>5.2829891382175376</v>
      </c>
      <c r="AM70" s="59">
        <f t="shared" si="46"/>
        <v>5.4286033981705639</v>
      </c>
      <c r="AN70" s="59">
        <f t="shared" si="46"/>
        <v>5.5737048587712827</v>
      </c>
      <c r="AO70" s="59">
        <f t="shared" si="46"/>
        <v>5.7183103340620756</v>
      </c>
      <c r="AP70" s="59">
        <f t="shared" si="46"/>
        <v>5.862435622634961</v>
      </c>
      <c r="AQ70" s="59">
        <f t="shared" si="46"/>
        <v>6.0060955954395334</v>
      </c>
      <c r="AR70" s="59">
        <f t="shared" si="46"/>
        <v>6.1493042738312065</v>
      </c>
      <c r="AS70" s="59">
        <f t="shared" si="46"/>
        <v>6.2920748991727349</v>
      </c>
      <c r="AT70" s="59">
        <f t="shared" si="46"/>
        <v>6.4344199950962606</v>
      </c>
      <c r="AU70" s="59">
        <f t="shared" si="46"/>
        <v>6.5763514233638842</v>
      </c>
      <c r="AV70" s="59">
        <f t="shared" si="46"/>
        <v>6.7178804341249814</v>
      </c>
      <c r="AW70" s="59">
        <f t="shared" si="46"/>
        <v>6.859017711252279</v>
      </c>
      <c r="AX70" s="59">
        <f t="shared" si="46"/>
        <v>6.9997734133417913</v>
      </c>
      <c r="AY70" s="59">
        <f t="shared" si="46"/>
        <v>7.140157210880437</v>
      </c>
      <c r="AZ70" s="59">
        <f t="shared" si="46"/>
        <v>7.2801783200166952</v>
      </c>
      <c r="BA70" s="59">
        <f t="shared" si="46"/>
        <v>7.4198455333118369</v>
      </c>
      <c r="BB70" s="59">
        <f t="shared" si="46"/>
        <v>7.5591672478002456</v>
      </c>
      <c r="BC70" s="59">
        <f t="shared" si="46"/>
        <v>7.6981514906452642</v>
      </c>
      <c r="BD70" s="59">
        <f t="shared" si="46"/>
        <v>7.8368059426416634</v>
      </c>
      <c r="BE70" s="59">
        <f t="shared" si="46"/>
        <v>7.9751379597847016</v>
      </c>
      <c r="BF70" s="59">
        <f t="shared" si="46"/>
        <v>8.1131545930997735</v>
      </c>
      <c r="BG70" s="59">
        <f t="shared" si="46"/>
        <v>8.2508626069035156</v>
      </c>
      <c r="BH70" s="59">
        <f t="shared" si="46"/>
        <v>8.3882684956477913</v>
      </c>
      <c r="BI70" s="59">
        <f t="shared" si="46"/>
        <v>8.5253784994806523</v>
      </c>
      <c r="BJ70" s="59">
        <f t="shared" si="46"/>
        <v>8.6621986186436075</v>
      </c>
      <c r="BK70" s="59">
        <f t="shared" si="46"/>
        <v>8.7987346268113562</v>
      </c>
      <c r="BL70" s="59">
        <f t="shared" si="46"/>
        <v>8.9349920834689254</v>
      </c>
      <c r="BM70" s="59">
        <f t="shared" si="46"/>
        <v>9.0709763454110544</v>
      </c>
      <c r="BN70" s="59">
        <f t="shared" si="46"/>
        <v>9.2066925774398314</v>
      </c>
      <c r="BO70" s="59">
        <f t="shared" si="46"/>
        <v>9.3421457623289594</v>
      </c>
      <c r="BP70" s="59">
        <f t="shared" si="46"/>
        <v>9.4773407101161204</v>
      </c>
      <c r="BQ70" s="59">
        <f t="shared" si="46"/>
        <v>9.6122820667788016</v>
      </c>
      <c r="BR70" s="59">
        <f t="shared" si="46"/>
        <v>9.7469743223436929</v>
      </c>
      <c r="BS70" s="59">
        <f t="shared" si="46"/>
        <v>9.8814218184748146</v>
      </c>
      <c r="BT70" s="59">
        <f t="shared" ref="BT70:CH70" si="47">EXP(-1.0587+0.8836*LN(BT69)+0.284)</f>
        <v>10.015628755581478</v>
      </c>
      <c r="BU70" s="59">
        <f t="shared" si="47"/>
        <v>10.149599199483198</v>
      </c>
      <c r="BV70" s="59">
        <f t="shared" si="47"/>
        <v>10.283337087665423</v>
      </c>
      <c r="BW70" s="59">
        <f t="shared" si="47"/>
        <v>10.416846235156795</v>
      </c>
      <c r="BX70" s="59">
        <f t="shared" si="47"/>
        <v>10.550130340056093</v>
      </c>
      <c r="BY70" s="59">
        <f t="shared" si="47"/>
        <v>10.683192988734282</v>
      </c>
      <c r="BZ70" s="59">
        <f t="shared" si="47"/>
        <v>10.816037660735208</v>
      </c>
      <c r="CA70" s="59">
        <f t="shared" si="47"/>
        <v>10.948667733396306</v>
      </c>
      <c r="CB70" s="59">
        <f t="shared" si="47"/>
        <v>11.081086486208886</v>
      </c>
      <c r="CC70" s="59">
        <f t="shared" si="47"/>
        <v>11.21329710493602</v>
      </c>
      <c r="CD70" s="59">
        <f t="shared" si="47"/>
        <v>11.345302685504608</v>
      </c>
      <c r="CE70" s="59">
        <f t="shared" si="47"/>
        <v>11.477106237686685</v>
      </c>
      <c r="CF70" s="59">
        <f t="shared" si="47"/>
        <v>11.608710688584155</v>
      </c>
      <c r="CG70" s="59">
        <f t="shared" si="47"/>
        <v>11.740118885929631</v>
      </c>
      <c r="CH70" s="59">
        <f t="shared" si="47"/>
        <v>11.871333601215445</v>
      </c>
    </row>
    <row r="71" spans="4:86" x14ac:dyDescent="0.25">
      <c r="D71" t="s">
        <v>138</v>
      </c>
      <c r="E71" t="s">
        <v>72</v>
      </c>
      <c r="G71" s="59">
        <f>$F$63*70</f>
        <v>70</v>
      </c>
      <c r="H71" s="59">
        <f t="shared" ref="H71:BS71" si="48">$F$63*70</f>
        <v>70</v>
      </c>
      <c r="I71" s="59">
        <f t="shared" si="48"/>
        <v>70</v>
      </c>
      <c r="J71" s="59">
        <f t="shared" si="48"/>
        <v>70</v>
      </c>
      <c r="K71" s="59">
        <f t="shared" si="48"/>
        <v>70</v>
      </c>
      <c r="L71" s="59">
        <f t="shared" si="48"/>
        <v>70</v>
      </c>
      <c r="M71" s="59">
        <f t="shared" si="48"/>
        <v>70</v>
      </c>
      <c r="N71" s="59">
        <f t="shared" si="48"/>
        <v>70</v>
      </c>
      <c r="O71" s="59">
        <f t="shared" si="48"/>
        <v>70</v>
      </c>
      <c r="P71" s="59">
        <f t="shared" si="48"/>
        <v>70</v>
      </c>
      <c r="Q71" s="59">
        <f t="shared" si="48"/>
        <v>70</v>
      </c>
      <c r="R71" s="59">
        <f t="shared" si="48"/>
        <v>70</v>
      </c>
      <c r="S71" s="59">
        <f t="shared" si="48"/>
        <v>70</v>
      </c>
      <c r="T71" s="59">
        <f t="shared" si="48"/>
        <v>70</v>
      </c>
      <c r="U71" s="59">
        <f t="shared" si="48"/>
        <v>70</v>
      </c>
      <c r="V71" s="59">
        <f t="shared" si="48"/>
        <v>70</v>
      </c>
      <c r="W71" s="59">
        <f t="shared" si="48"/>
        <v>70</v>
      </c>
      <c r="X71" s="59">
        <f t="shared" si="48"/>
        <v>70</v>
      </c>
      <c r="Y71" s="59">
        <f t="shared" si="48"/>
        <v>70</v>
      </c>
      <c r="Z71" s="59">
        <f t="shared" si="48"/>
        <v>70</v>
      </c>
      <c r="AA71" s="59">
        <f t="shared" si="48"/>
        <v>70</v>
      </c>
      <c r="AB71" s="59">
        <f t="shared" si="48"/>
        <v>70</v>
      </c>
      <c r="AC71" s="59">
        <f t="shared" si="48"/>
        <v>70</v>
      </c>
      <c r="AD71" s="59">
        <f t="shared" si="48"/>
        <v>70</v>
      </c>
      <c r="AE71" s="59">
        <f t="shared" si="48"/>
        <v>70</v>
      </c>
      <c r="AF71" s="59">
        <f t="shared" si="48"/>
        <v>70</v>
      </c>
      <c r="AG71" s="59">
        <f t="shared" si="48"/>
        <v>70</v>
      </c>
      <c r="AH71" s="59">
        <f t="shared" si="48"/>
        <v>70</v>
      </c>
      <c r="AI71" s="59">
        <f t="shared" si="48"/>
        <v>70</v>
      </c>
      <c r="AJ71" s="50">
        <f t="shared" si="48"/>
        <v>70</v>
      </c>
      <c r="AK71" s="59">
        <f t="shared" si="48"/>
        <v>70</v>
      </c>
      <c r="AL71" s="59">
        <f t="shared" si="48"/>
        <v>70</v>
      </c>
      <c r="AM71" s="59">
        <f t="shared" si="48"/>
        <v>70</v>
      </c>
      <c r="AN71" s="59">
        <f t="shared" si="48"/>
        <v>70</v>
      </c>
      <c r="AO71" s="59">
        <f t="shared" si="48"/>
        <v>70</v>
      </c>
      <c r="AP71" s="59">
        <f t="shared" si="48"/>
        <v>70</v>
      </c>
      <c r="AQ71" s="59">
        <f t="shared" si="48"/>
        <v>70</v>
      </c>
      <c r="AR71" s="59">
        <f t="shared" si="48"/>
        <v>70</v>
      </c>
      <c r="AS71" s="59">
        <f t="shared" si="48"/>
        <v>70</v>
      </c>
      <c r="AT71" s="59">
        <f t="shared" si="48"/>
        <v>70</v>
      </c>
      <c r="AU71" s="59">
        <f t="shared" si="48"/>
        <v>70</v>
      </c>
      <c r="AV71" s="59">
        <f t="shared" si="48"/>
        <v>70</v>
      </c>
      <c r="AW71" s="59">
        <f t="shared" si="48"/>
        <v>70</v>
      </c>
      <c r="AX71" s="59">
        <f t="shared" si="48"/>
        <v>70</v>
      </c>
      <c r="AY71" s="59">
        <f t="shared" si="48"/>
        <v>70</v>
      </c>
      <c r="AZ71" s="59">
        <f t="shared" si="48"/>
        <v>70</v>
      </c>
      <c r="BA71" s="59">
        <f t="shared" si="48"/>
        <v>70</v>
      </c>
      <c r="BB71" s="59">
        <f t="shared" si="48"/>
        <v>70</v>
      </c>
      <c r="BC71" s="59">
        <f t="shared" si="48"/>
        <v>70</v>
      </c>
      <c r="BD71" s="59">
        <f t="shared" si="48"/>
        <v>70</v>
      </c>
      <c r="BE71" s="59">
        <f t="shared" si="48"/>
        <v>70</v>
      </c>
      <c r="BF71" s="59">
        <f t="shared" si="48"/>
        <v>70</v>
      </c>
      <c r="BG71" s="59">
        <f t="shared" si="48"/>
        <v>70</v>
      </c>
      <c r="BH71" s="59">
        <f t="shared" si="48"/>
        <v>70</v>
      </c>
      <c r="BI71" s="59">
        <f t="shared" si="48"/>
        <v>70</v>
      </c>
      <c r="BJ71" s="59">
        <f t="shared" si="48"/>
        <v>70</v>
      </c>
      <c r="BK71" s="59">
        <f t="shared" si="48"/>
        <v>70</v>
      </c>
      <c r="BL71" s="59">
        <f t="shared" si="48"/>
        <v>70</v>
      </c>
      <c r="BM71" s="59">
        <f t="shared" si="48"/>
        <v>70</v>
      </c>
      <c r="BN71" s="59">
        <f t="shared" si="48"/>
        <v>70</v>
      </c>
      <c r="BO71" s="59">
        <f t="shared" si="48"/>
        <v>70</v>
      </c>
      <c r="BP71" s="59">
        <f t="shared" si="48"/>
        <v>70</v>
      </c>
      <c r="BQ71" s="59">
        <f t="shared" si="48"/>
        <v>70</v>
      </c>
      <c r="BR71" s="59">
        <f t="shared" si="48"/>
        <v>70</v>
      </c>
      <c r="BS71" s="59">
        <f t="shared" si="48"/>
        <v>70</v>
      </c>
      <c r="BT71" s="59">
        <f t="shared" ref="BT71:CH71" si="49">$F$63*70</f>
        <v>70</v>
      </c>
      <c r="BU71" s="59">
        <f t="shared" si="49"/>
        <v>70</v>
      </c>
      <c r="BV71" s="59">
        <f t="shared" si="49"/>
        <v>70</v>
      </c>
      <c r="BW71" s="59">
        <f t="shared" si="49"/>
        <v>70</v>
      </c>
      <c r="BX71" s="59">
        <f t="shared" si="49"/>
        <v>70</v>
      </c>
      <c r="BY71" s="59">
        <f t="shared" si="49"/>
        <v>70</v>
      </c>
      <c r="BZ71" s="59">
        <f t="shared" si="49"/>
        <v>70</v>
      </c>
      <c r="CA71" s="59">
        <f t="shared" si="49"/>
        <v>70</v>
      </c>
      <c r="CB71" s="59">
        <f t="shared" si="49"/>
        <v>70</v>
      </c>
      <c r="CC71" s="59">
        <f t="shared" si="49"/>
        <v>70</v>
      </c>
      <c r="CD71" s="59">
        <f t="shared" si="49"/>
        <v>70</v>
      </c>
      <c r="CE71" s="59">
        <f t="shared" si="49"/>
        <v>70</v>
      </c>
      <c r="CF71" s="59">
        <f t="shared" si="49"/>
        <v>70</v>
      </c>
      <c r="CG71" s="59">
        <f t="shared" si="49"/>
        <v>70</v>
      </c>
      <c r="CH71" s="59">
        <f t="shared" si="49"/>
        <v>70</v>
      </c>
    </row>
    <row r="72" spans="4:86" ht="16.5" x14ac:dyDescent="0.25">
      <c r="D72" s="46" t="s">
        <v>92</v>
      </c>
      <c r="E72" t="s">
        <v>93</v>
      </c>
      <c r="F72" s="61" t="s">
        <v>94</v>
      </c>
      <c r="G72" s="59">
        <f>IF(G62&gt;30,10*$F$63,$F$63*(10/2+10/30*G62/2))</f>
        <v>5.166666666666667</v>
      </c>
      <c r="H72" s="59">
        <f t="shared" ref="H72:BS72" si="50">IF(H62&gt;30,10*$F$63,$F$63*(10/2+10/30*H62/2))</f>
        <v>5.333333333333333</v>
      </c>
      <c r="I72" s="59">
        <f t="shared" si="50"/>
        <v>5.5</v>
      </c>
      <c r="J72" s="59">
        <f t="shared" si="50"/>
        <v>5.666666666666667</v>
      </c>
      <c r="K72" s="59">
        <f t="shared" si="50"/>
        <v>5.833333333333333</v>
      </c>
      <c r="L72" s="59">
        <f t="shared" si="50"/>
        <v>6</v>
      </c>
      <c r="M72" s="59">
        <f t="shared" si="50"/>
        <v>6.1666666666666661</v>
      </c>
      <c r="N72" s="59">
        <f t="shared" si="50"/>
        <v>6.333333333333333</v>
      </c>
      <c r="O72" s="59">
        <f t="shared" si="50"/>
        <v>6.5</v>
      </c>
      <c r="P72" s="59">
        <f t="shared" si="50"/>
        <v>6.6666666666666661</v>
      </c>
      <c r="Q72" s="59">
        <f t="shared" si="50"/>
        <v>6.833333333333333</v>
      </c>
      <c r="R72" s="59">
        <f t="shared" si="50"/>
        <v>7</v>
      </c>
      <c r="S72" s="59">
        <f t="shared" si="50"/>
        <v>7.1666666666666661</v>
      </c>
      <c r="T72" s="59">
        <f t="shared" si="50"/>
        <v>7.333333333333333</v>
      </c>
      <c r="U72" s="59">
        <f t="shared" si="50"/>
        <v>7.5</v>
      </c>
      <c r="V72" s="59">
        <f t="shared" si="50"/>
        <v>7.6666666666666661</v>
      </c>
      <c r="W72" s="59">
        <f t="shared" si="50"/>
        <v>7.833333333333333</v>
      </c>
      <c r="X72" s="59">
        <f t="shared" si="50"/>
        <v>8</v>
      </c>
      <c r="Y72" s="59">
        <f t="shared" si="50"/>
        <v>8.1666666666666661</v>
      </c>
      <c r="Z72" s="59">
        <f t="shared" si="50"/>
        <v>8.3333333333333321</v>
      </c>
      <c r="AA72" s="59">
        <f t="shared" si="50"/>
        <v>8.5</v>
      </c>
      <c r="AB72" s="59">
        <f t="shared" si="50"/>
        <v>8.6666666666666661</v>
      </c>
      <c r="AC72" s="59">
        <f t="shared" si="50"/>
        <v>8.8333333333333321</v>
      </c>
      <c r="AD72" s="59">
        <f t="shared" si="50"/>
        <v>9</v>
      </c>
      <c r="AE72" s="59">
        <f t="shared" si="50"/>
        <v>9.1666666666666661</v>
      </c>
      <c r="AF72" s="59">
        <f t="shared" si="50"/>
        <v>9.3333333333333321</v>
      </c>
      <c r="AG72" s="59">
        <f t="shared" si="50"/>
        <v>9.5</v>
      </c>
      <c r="AH72" s="59">
        <f t="shared" si="50"/>
        <v>9.6666666666666661</v>
      </c>
      <c r="AI72" s="59">
        <f t="shared" si="50"/>
        <v>9.8333333333333321</v>
      </c>
      <c r="AJ72" s="50">
        <f t="shared" si="50"/>
        <v>10</v>
      </c>
      <c r="AK72" s="59">
        <f t="shared" si="50"/>
        <v>10</v>
      </c>
      <c r="AL72" s="59">
        <f t="shared" si="50"/>
        <v>10</v>
      </c>
      <c r="AM72" s="59">
        <f t="shared" si="50"/>
        <v>10</v>
      </c>
      <c r="AN72" s="59">
        <f t="shared" si="50"/>
        <v>10</v>
      </c>
      <c r="AO72" s="59">
        <f t="shared" si="50"/>
        <v>10</v>
      </c>
      <c r="AP72" s="59">
        <f t="shared" si="50"/>
        <v>10</v>
      </c>
      <c r="AQ72" s="59">
        <f t="shared" si="50"/>
        <v>10</v>
      </c>
      <c r="AR72" s="59">
        <f t="shared" si="50"/>
        <v>10</v>
      </c>
      <c r="AS72" s="59">
        <f t="shared" si="50"/>
        <v>10</v>
      </c>
      <c r="AT72" s="59">
        <f t="shared" si="50"/>
        <v>10</v>
      </c>
      <c r="AU72" s="59">
        <f t="shared" si="50"/>
        <v>10</v>
      </c>
      <c r="AV72" s="59">
        <f t="shared" si="50"/>
        <v>10</v>
      </c>
      <c r="AW72" s="59">
        <f t="shared" si="50"/>
        <v>10</v>
      </c>
      <c r="AX72" s="59">
        <f t="shared" si="50"/>
        <v>10</v>
      </c>
      <c r="AY72" s="59">
        <f t="shared" si="50"/>
        <v>10</v>
      </c>
      <c r="AZ72" s="59">
        <f t="shared" si="50"/>
        <v>10</v>
      </c>
      <c r="BA72" s="59">
        <f t="shared" si="50"/>
        <v>10</v>
      </c>
      <c r="BB72" s="59">
        <f t="shared" si="50"/>
        <v>10</v>
      </c>
      <c r="BC72" s="59">
        <f t="shared" si="50"/>
        <v>10</v>
      </c>
      <c r="BD72" s="59">
        <f t="shared" si="50"/>
        <v>10</v>
      </c>
      <c r="BE72" s="59">
        <f t="shared" si="50"/>
        <v>10</v>
      </c>
      <c r="BF72" s="59">
        <f t="shared" si="50"/>
        <v>10</v>
      </c>
      <c r="BG72" s="59">
        <f t="shared" si="50"/>
        <v>10</v>
      </c>
      <c r="BH72" s="59">
        <f t="shared" si="50"/>
        <v>10</v>
      </c>
      <c r="BI72" s="59">
        <f t="shared" si="50"/>
        <v>10</v>
      </c>
      <c r="BJ72" s="59">
        <f t="shared" si="50"/>
        <v>10</v>
      </c>
      <c r="BK72" s="59">
        <f t="shared" si="50"/>
        <v>10</v>
      </c>
      <c r="BL72" s="59">
        <f t="shared" si="50"/>
        <v>10</v>
      </c>
      <c r="BM72" s="59">
        <f t="shared" si="50"/>
        <v>10</v>
      </c>
      <c r="BN72" s="59">
        <f t="shared" si="50"/>
        <v>10</v>
      </c>
      <c r="BO72" s="59">
        <f t="shared" si="50"/>
        <v>10</v>
      </c>
      <c r="BP72" s="59">
        <f t="shared" si="50"/>
        <v>10</v>
      </c>
      <c r="BQ72" s="59">
        <f t="shared" si="50"/>
        <v>10</v>
      </c>
      <c r="BR72" s="59">
        <f t="shared" si="50"/>
        <v>10</v>
      </c>
      <c r="BS72" s="59">
        <f t="shared" si="50"/>
        <v>10</v>
      </c>
      <c r="BT72" s="59">
        <f t="shared" ref="BT72:CH72" si="51">IF(BT62&gt;30,10*$F$63,$F$63*(10/2+10/30*BT62/2))</f>
        <v>10</v>
      </c>
      <c r="BU72" s="59">
        <f t="shared" si="51"/>
        <v>10</v>
      </c>
      <c r="BV72" s="59">
        <f t="shared" si="51"/>
        <v>10</v>
      </c>
      <c r="BW72" s="59">
        <f t="shared" si="51"/>
        <v>10</v>
      </c>
      <c r="BX72" s="59">
        <f t="shared" si="51"/>
        <v>10</v>
      </c>
      <c r="BY72" s="59">
        <f t="shared" si="51"/>
        <v>10</v>
      </c>
      <c r="BZ72" s="59">
        <f t="shared" si="51"/>
        <v>10</v>
      </c>
      <c r="CA72" s="59">
        <f t="shared" si="51"/>
        <v>10</v>
      </c>
      <c r="CB72" s="59">
        <f t="shared" si="51"/>
        <v>10</v>
      </c>
      <c r="CC72" s="59">
        <f t="shared" si="51"/>
        <v>10</v>
      </c>
      <c r="CD72" s="59">
        <f t="shared" si="51"/>
        <v>10</v>
      </c>
      <c r="CE72" s="59">
        <f t="shared" si="51"/>
        <v>10</v>
      </c>
      <c r="CF72" s="59">
        <f t="shared" si="51"/>
        <v>10</v>
      </c>
      <c r="CG72" s="59">
        <f t="shared" si="51"/>
        <v>10</v>
      </c>
      <c r="CH72" s="59">
        <f t="shared" si="51"/>
        <v>10</v>
      </c>
    </row>
    <row r="73" spans="4:86" x14ac:dyDescent="0.25">
      <c r="D73" t="s">
        <v>95</v>
      </c>
      <c r="E73" t="s">
        <v>96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0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>
        <v>0</v>
      </c>
      <c r="AY73" s="59">
        <v>0</v>
      </c>
      <c r="AZ73" s="59">
        <v>0</v>
      </c>
      <c r="BA73" s="59">
        <v>0</v>
      </c>
      <c r="BB73" s="59">
        <v>0</v>
      </c>
      <c r="BC73" s="59">
        <v>0</v>
      </c>
      <c r="BD73" s="59">
        <v>0</v>
      </c>
      <c r="BE73" s="59">
        <v>0</v>
      </c>
      <c r="BF73" s="59">
        <v>0</v>
      </c>
      <c r="BG73" s="59">
        <v>0</v>
      </c>
      <c r="BH73" s="59">
        <v>0</v>
      </c>
      <c r="BI73" s="59">
        <v>0</v>
      </c>
      <c r="BJ73" s="59">
        <v>0</v>
      </c>
      <c r="BK73" s="59">
        <v>0</v>
      </c>
      <c r="BL73" s="59">
        <v>0</v>
      </c>
      <c r="BM73" s="59">
        <v>0</v>
      </c>
      <c r="BN73" s="59">
        <v>0</v>
      </c>
      <c r="BO73" s="59">
        <v>0</v>
      </c>
      <c r="BP73" s="59">
        <v>0</v>
      </c>
      <c r="BQ73" s="59">
        <v>0</v>
      </c>
      <c r="BR73" s="59">
        <v>0</v>
      </c>
      <c r="BS73" s="59">
        <v>0</v>
      </c>
      <c r="BT73" s="59">
        <v>0</v>
      </c>
      <c r="BU73" s="59">
        <v>0</v>
      </c>
      <c r="BV73" s="59">
        <v>0</v>
      </c>
      <c r="BW73" s="59">
        <v>0</v>
      </c>
      <c r="BX73" s="59">
        <v>0</v>
      </c>
      <c r="BY73" s="59">
        <v>0</v>
      </c>
      <c r="BZ73" s="59">
        <v>0</v>
      </c>
      <c r="CA73" s="59">
        <v>0</v>
      </c>
      <c r="CB73" s="59">
        <v>0</v>
      </c>
      <c r="CC73" s="59">
        <v>0</v>
      </c>
      <c r="CD73" s="59">
        <v>0</v>
      </c>
      <c r="CE73" s="59">
        <v>0</v>
      </c>
      <c r="CF73" s="59">
        <v>0</v>
      </c>
      <c r="CG73" s="59">
        <v>0</v>
      </c>
      <c r="CH73" s="59">
        <v>0</v>
      </c>
    </row>
    <row r="74" spans="4:86" x14ac:dyDescent="0.25">
      <c r="D74" t="s">
        <v>139</v>
      </c>
      <c r="E74" t="s">
        <v>140</v>
      </c>
      <c r="F74" s="59"/>
      <c r="G74" s="59">
        <f>((G69+G70)*0.475+G71+G72+G73)*44/12</f>
        <v>276.90191622228679</v>
      </c>
      <c r="H74" s="59">
        <f t="shared" ref="H74:AU74" si="52">((H69+H70)*0.475+H71+H72+H73)*44/12</f>
        <v>278.73710561081384</v>
      </c>
      <c r="I74" s="59">
        <f t="shared" si="52"/>
        <v>280.55074558151415</v>
      </c>
      <c r="J74" s="59">
        <f t="shared" si="52"/>
        <v>282.35110198966635</v>
      </c>
      <c r="K74" s="59">
        <f t="shared" si="52"/>
        <v>284.14192119185532</v>
      </c>
      <c r="L74" s="59">
        <f t="shared" si="52"/>
        <v>285.9253402662921</v>
      </c>
      <c r="M74" s="59">
        <f t="shared" si="52"/>
        <v>287.70273690466774</v>
      </c>
      <c r="N74" s="59">
        <f t="shared" si="52"/>
        <v>289.47507072363629</v>
      </c>
      <c r="O74" s="59">
        <f t="shared" si="52"/>
        <v>291.24304705364608</v>
      </c>
      <c r="P74" s="59">
        <f t="shared" si="52"/>
        <v>293.00720528986716</v>
      </c>
      <c r="Q74" s="59">
        <f t="shared" si="52"/>
        <v>294.76797070576418</v>
      </c>
      <c r="R74" s="59">
        <f t="shared" si="52"/>
        <v>296.52568681739263</v>
      </c>
      <c r="S74" s="59">
        <f t="shared" si="52"/>
        <v>298.28063662334273</v>
      </c>
      <c r="T74" s="59">
        <f t="shared" si="52"/>
        <v>300.03305711070772</v>
      </c>
      <c r="U74" s="59">
        <f t="shared" si="52"/>
        <v>301.78314949288085</v>
      </c>
      <c r="V74" s="59">
        <f t="shared" si="52"/>
        <v>303.53108663699356</v>
      </c>
      <c r="W74" s="59">
        <f t="shared" si="52"/>
        <v>305.2770185804755</v>
      </c>
      <c r="X74" s="59">
        <f t="shared" si="52"/>
        <v>307.02107671215026</v>
      </c>
      <c r="Y74" s="59">
        <f t="shared" si="52"/>
        <v>308.76337699756067</v>
      </c>
      <c r="Z74" s="59">
        <f t="shared" si="52"/>
        <v>310.5040225059077</v>
      </c>
      <c r="AA74" s="59">
        <f t="shared" si="52"/>
        <v>312.24310541723986</v>
      </c>
      <c r="AB74" s="59">
        <f t="shared" si="52"/>
        <v>313.98070863648724</v>
      </c>
      <c r="AC74" s="59">
        <f t="shared" si="52"/>
        <v>315.71690710574023</v>
      </c>
      <c r="AD74" s="59">
        <f t="shared" si="52"/>
        <v>317.45176888186614</v>
      </c>
      <c r="AE74" s="59">
        <f t="shared" si="52"/>
        <v>319.18535602946127</v>
      </c>
      <c r="AF74" s="59">
        <f t="shared" si="52"/>
        <v>320.91772536691002</v>
      </c>
      <c r="AG74" s="59">
        <f t="shared" si="52"/>
        <v>322.6489290944366</v>
      </c>
      <c r="AH74" s="59">
        <f t="shared" si="52"/>
        <v>324.37901532649693</v>
      </c>
      <c r="AI74" s="59">
        <f t="shared" si="52"/>
        <v>326.10802854597642</v>
      </c>
      <c r="AJ74" s="50">
        <f t="shared" si="52"/>
        <v>327.83600999398101</v>
      </c>
      <c r="AK74" s="59">
        <f t="shared" si="52"/>
        <v>328.95188689508348</v>
      </c>
      <c r="AL74" s="59">
        <f t="shared" si="52"/>
        <v>330.06680608239554</v>
      </c>
      <c r="AM74" s="59">
        <f t="shared" si="52"/>
        <v>331.18080091848043</v>
      </c>
      <c r="AN74" s="59">
        <f t="shared" si="52"/>
        <v>332.29390262902666</v>
      </c>
      <c r="AO74" s="59">
        <f t="shared" si="52"/>
        <v>333.40614049849142</v>
      </c>
      <c r="AP74" s="59">
        <f t="shared" si="52"/>
        <v>334.51754204275591</v>
      </c>
      <c r="AQ74" s="59">
        <f t="shared" si="52"/>
        <v>335.62813316205717</v>
      </c>
      <c r="AR74" s="59">
        <f t="shared" si="52"/>
        <v>336.73793827692265</v>
      </c>
      <c r="AS74" s="59">
        <f t="shared" si="52"/>
        <v>337.8469804493925</v>
      </c>
      <c r="AT74" s="59">
        <f t="shared" si="52"/>
        <v>338.95528149145929</v>
      </c>
      <c r="AU74" s="59">
        <f t="shared" si="52"/>
        <v>340.06286206235876</v>
      </c>
      <c r="AV74" s="59">
        <f>((AV69+AV70)*0.475+AV71+AV72+AV73)*44/12</f>
        <v>341.16974175610102</v>
      </c>
      <c r="AW74" s="59">
        <f t="shared" ref="AW74:CG74" si="53">((AW69+AW70)*0.475+AW71+AW72+AW73)*44/12</f>
        <v>342.27593918043107</v>
      </c>
      <c r="AX74" s="59">
        <f t="shared" si="53"/>
        <v>343.38147202823694</v>
      </c>
      <c r="AY74" s="59">
        <f t="shared" si="53"/>
        <v>344.4863571422834</v>
      </c>
      <c r="AZ74" s="59">
        <f t="shared" si="53"/>
        <v>345.59061057402909</v>
      </c>
      <c r="BA74" s="59">
        <f t="shared" si="53"/>
        <v>346.69424763718479</v>
      </c>
      <c r="BB74" s="59">
        <f t="shared" si="53"/>
        <v>347.79728295658538</v>
      </c>
      <c r="BC74" s="59">
        <f t="shared" si="53"/>
        <v>348.89973051287387</v>
      </c>
      <c r="BD74" s="59">
        <f t="shared" si="53"/>
        <v>350.00160368343421</v>
      </c>
      <c r="BE74" s="59">
        <f t="shared" si="53"/>
        <v>351.10291527995832</v>
      </c>
      <c r="BF74" s="59">
        <f t="shared" si="53"/>
        <v>352.20367758298215</v>
      </c>
      <c r="BG74" s="59">
        <f t="shared" si="53"/>
        <v>353.30390237369028</v>
      </c>
      <c r="BH74" s="59">
        <f t="shared" si="53"/>
        <v>354.40360096325321</v>
      </c>
      <c r="BI74" s="59">
        <f t="shared" si="53"/>
        <v>355.5027842199288</v>
      </c>
      <c r="BJ74" s="59">
        <f t="shared" si="53"/>
        <v>356.60146259413756</v>
      </c>
      <c r="BK74" s="59">
        <f t="shared" si="53"/>
        <v>357.69964614169641</v>
      </c>
      <c r="BL74" s="59">
        <f t="shared" si="53"/>
        <v>358.7973445453751</v>
      </c>
      <c r="BM74" s="59">
        <f t="shared" si="53"/>
        <v>359.89456713492427</v>
      </c>
      <c r="BN74" s="59">
        <f t="shared" si="53"/>
        <v>360.9913229057077</v>
      </c>
      <c r="BO74" s="59">
        <f t="shared" si="53"/>
        <v>362.08762053605625</v>
      </c>
      <c r="BP74" s="59">
        <f t="shared" si="53"/>
        <v>363.18346840345225</v>
      </c>
      <c r="BQ74" s="59">
        <f t="shared" si="53"/>
        <v>364.27887459963972</v>
      </c>
      <c r="BR74" s="59">
        <f t="shared" si="53"/>
        <v>365.37384694474855</v>
      </c>
      <c r="BS74" s="59">
        <f t="shared" si="53"/>
        <v>366.46839300051028</v>
      </c>
      <c r="BT74" s="59">
        <f t="shared" si="53"/>
        <v>367.56252008263772</v>
      </c>
      <c r="BU74" s="59">
        <f t="shared" si="53"/>
        <v>368.65623527243332</v>
      </c>
      <c r="BV74" s="59">
        <f t="shared" si="53"/>
        <v>369.74954542768393</v>
      </c>
      <c r="BW74" s="59">
        <f t="shared" si="53"/>
        <v>370.84245719289805</v>
      </c>
      <c r="BX74" s="59">
        <f t="shared" si="53"/>
        <v>371.93497700893107</v>
      </c>
      <c r="BY74" s="59">
        <f t="shared" si="53"/>
        <v>373.0271111220456</v>
      </c>
      <c r="BZ74" s="59">
        <f t="shared" si="53"/>
        <v>374.11886559244721</v>
      </c>
      <c r="CA74" s="59">
        <f t="shared" si="53"/>
        <v>375.21024630233188</v>
      </c>
      <c r="CB74" s="59">
        <f t="shared" si="53"/>
        <v>376.30125896348045</v>
      </c>
      <c r="CC74" s="59">
        <f t="shared" si="53"/>
        <v>377.39190912443019</v>
      </c>
      <c r="CD74" s="59">
        <f t="shared" si="53"/>
        <v>378.48220217725384</v>
      </c>
      <c r="CE74" s="59">
        <f t="shared" si="53"/>
        <v>379.57214336397101</v>
      </c>
      <c r="CF74" s="59">
        <f t="shared" si="53"/>
        <v>380.66173778261742</v>
      </c>
      <c r="CG74" s="59">
        <f t="shared" si="53"/>
        <v>381.75099039299408</v>
      </c>
      <c r="CH74" s="59">
        <f>((CH69+CH70)*0.475+CH71+CH72+CH73)*44/12</f>
        <v>382.83990602211696</v>
      </c>
    </row>
    <row r="75" spans="4:86" x14ac:dyDescent="0.25">
      <c r="F75" s="59"/>
      <c r="G75" s="59"/>
      <c r="H75" s="64"/>
      <c r="AJ75" s="45"/>
    </row>
    <row r="76" spans="4:86" x14ac:dyDescent="0.25">
      <c r="F76" s="59"/>
      <c r="G76" s="59"/>
      <c r="AJ76" s="45"/>
    </row>
    <row r="77" spans="4:86" x14ac:dyDescent="0.25">
      <c r="AJ77" s="45"/>
    </row>
    <row r="78" spans="4:86" x14ac:dyDescent="0.25">
      <c r="D78" s="54" t="s">
        <v>102</v>
      </c>
      <c r="E78" s="54"/>
      <c r="AJ78" s="45"/>
    </row>
    <row r="79" spans="4:86" x14ac:dyDescent="0.25">
      <c r="D79" t="s">
        <v>141</v>
      </c>
      <c r="E79" s="46" t="s">
        <v>137</v>
      </c>
      <c r="G79" s="65"/>
      <c r="AJ79" s="45"/>
      <c r="CH79">
        <f>CH68</f>
        <v>80</v>
      </c>
    </row>
    <row r="80" spans="4:86" x14ac:dyDescent="0.25">
      <c r="D80" t="s">
        <v>76</v>
      </c>
      <c r="E80" t="s">
        <v>77</v>
      </c>
      <c r="F80" s="65">
        <f>F64</f>
        <v>0.38</v>
      </c>
      <c r="G80" s="65"/>
      <c r="AJ80" s="45"/>
    </row>
    <row r="81" spans="4:87" x14ac:dyDescent="0.25">
      <c r="D81" t="s">
        <v>106</v>
      </c>
      <c r="E81" t="s">
        <v>107</v>
      </c>
      <c r="G81" s="65">
        <f>G79*$F$80*$F$63</f>
        <v>0</v>
      </c>
      <c r="H81" s="65">
        <f t="shared" ref="H81:BS81" si="54">H79*$F$80*$F$63</f>
        <v>0</v>
      </c>
      <c r="I81" s="65">
        <f t="shared" si="54"/>
        <v>0</v>
      </c>
      <c r="J81" s="65">
        <f t="shared" si="54"/>
        <v>0</v>
      </c>
      <c r="K81" s="65">
        <f t="shared" si="54"/>
        <v>0</v>
      </c>
      <c r="L81" s="65">
        <f t="shared" si="54"/>
        <v>0</v>
      </c>
      <c r="M81" s="65">
        <f t="shared" si="54"/>
        <v>0</v>
      </c>
      <c r="N81" s="65">
        <f t="shared" si="54"/>
        <v>0</v>
      </c>
      <c r="O81" s="65">
        <f t="shared" si="54"/>
        <v>0</v>
      </c>
      <c r="P81" s="65">
        <f t="shared" si="54"/>
        <v>0</v>
      </c>
      <c r="Q81" s="65">
        <f t="shared" si="54"/>
        <v>0</v>
      </c>
      <c r="R81" s="65">
        <f t="shared" si="54"/>
        <v>0</v>
      </c>
      <c r="S81" s="65">
        <f t="shared" si="54"/>
        <v>0</v>
      </c>
      <c r="T81" s="65">
        <f t="shared" si="54"/>
        <v>0</v>
      </c>
      <c r="U81" s="65">
        <f t="shared" si="54"/>
        <v>0</v>
      </c>
      <c r="V81" s="65">
        <f t="shared" si="54"/>
        <v>0</v>
      </c>
      <c r="W81" s="65">
        <f t="shared" si="54"/>
        <v>0</v>
      </c>
      <c r="X81" s="65">
        <f t="shared" si="54"/>
        <v>0</v>
      </c>
      <c r="Y81" s="65">
        <f t="shared" si="54"/>
        <v>0</v>
      </c>
      <c r="Z81" s="65">
        <f t="shared" si="54"/>
        <v>0</v>
      </c>
      <c r="AA81" s="65">
        <f t="shared" si="54"/>
        <v>0</v>
      </c>
      <c r="AB81" s="65">
        <f t="shared" si="54"/>
        <v>0</v>
      </c>
      <c r="AC81" s="65">
        <f t="shared" si="54"/>
        <v>0</v>
      </c>
      <c r="AD81" s="65">
        <f t="shared" si="54"/>
        <v>0</v>
      </c>
      <c r="AE81" s="65">
        <f t="shared" si="54"/>
        <v>0</v>
      </c>
      <c r="AF81" s="65">
        <f t="shared" si="54"/>
        <v>0</v>
      </c>
      <c r="AG81" s="65">
        <f t="shared" si="54"/>
        <v>0</v>
      </c>
      <c r="AH81" s="65">
        <f t="shared" si="54"/>
        <v>0</v>
      </c>
      <c r="AI81" s="65">
        <f t="shared" si="54"/>
        <v>0</v>
      </c>
      <c r="AJ81" s="66">
        <f t="shared" si="54"/>
        <v>0</v>
      </c>
      <c r="AK81" s="65">
        <f t="shared" si="54"/>
        <v>0</v>
      </c>
      <c r="AL81" s="65">
        <f t="shared" si="54"/>
        <v>0</v>
      </c>
      <c r="AM81" s="65">
        <f t="shared" si="54"/>
        <v>0</v>
      </c>
      <c r="AN81" s="65">
        <f t="shared" si="54"/>
        <v>0</v>
      </c>
      <c r="AO81" s="65">
        <f t="shared" si="54"/>
        <v>0</v>
      </c>
      <c r="AP81" s="65">
        <f t="shared" si="54"/>
        <v>0</v>
      </c>
      <c r="AQ81" s="65">
        <f t="shared" si="54"/>
        <v>0</v>
      </c>
      <c r="AR81" s="65">
        <f t="shared" si="54"/>
        <v>0</v>
      </c>
      <c r="AS81" s="65">
        <f t="shared" si="54"/>
        <v>0</v>
      </c>
      <c r="AT81" s="65">
        <f t="shared" si="54"/>
        <v>0</v>
      </c>
      <c r="AU81" s="65">
        <f t="shared" si="54"/>
        <v>0</v>
      </c>
      <c r="AV81" s="65">
        <f t="shared" si="54"/>
        <v>0</v>
      </c>
      <c r="AW81" s="65">
        <f t="shared" si="54"/>
        <v>0</v>
      </c>
      <c r="AX81" s="65">
        <f t="shared" si="54"/>
        <v>0</v>
      </c>
      <c r="AY81" s="65">
        <f t="shared" si="54"/>
        <v>0</v>
      </c>
      <c r="AZ81" s="65">
        <f t="shared" si="54"/>
        <v>0</v>
      </c>
      <c r="BA81" s="65">
        <f t="shared" si="54"/>
        <v>0</v>
      </c>
      <c r="BB81" s="65">
        <f t="shared" si="54"/>
        <v>0</v>
      </c>
      <c r="BC81" s="65">
        <f t="shared" si="54"/>
        <v>0</v>
      </c>
      <c r="BD81" s="65">
        <f t="shared" si="54"/>
        <v>0</v>
      </c>
      <c r="BE81" s="65">
        <f t="shared" si="54"/>
        <v>0</v>
      </c>
      <c r="BF81" s="65">
        <f t="shared" si="54"/>
        <v>0</v>
      </c>
      <c r="BG81" s="65">
        <f t="shared" si="54"/>
        <v>0</v>
      </c>
      <c r="BH81" s="65">
        <f t="shared" si="54"/>
        <v>0</v>
      </c>
      <c r="BI81" s="65">
        <f t="shared" si="54"/>
        <v>0</v>
      </c>
      <c r="BJ81" s="65">
        <f t="shared" si="54"/>
        <v>0</v>
      </c>
      <c r="BK81" s="65">
        <f t="shared" si="54"/>
        <v>0</v>
      </c>
      <c r="BL81" s="65">
        <f t="shared" si="54"/>
        <v>0</v>
      </c>
      <c r="BM81" s="65">
        <f t="shared" si="54"/>
        <v>0</v>
      </c>
      <c r="BN81" s="65">
        <f t="shared" si="54"/>
        <v>0</v>
      </c>
      <c r="BO81" s="65">
        <f t="shared" si="54"/>
        <v>0</v>
      </c>
      <c r="BP81" s="65">
        <f t="shared" si="54"/>
        <v>0</v>
      </c>
      <c r="BQ81" s="65">
        <f t="shared" si="54"/>
        <v>0</v>
      </c>
      <c r="BR81" s="65">
        <f t="shared" si="54"/>
        <v>0</v>
      </c>
      <c r="BS81" s="65">
        <f t="shared" si="54"/>
        <v>0</v>
      </c>
      <c r="BT81" s="65">
        <f t="shared" ref="BT81:CH81" si="55">BT79*$F$80*$F$63</f>
        <v>0</v>
      </c>
      <c r="BU81" s="65">
        <f t="shared" si="55"/>
        <v>0</v>
      </c>
      <c r="BV81" s="65">
        <f t="shared" si="55"/>
        <v>0</v>
      </c>
      <c r="BW81" s="65">
        <f t="shared" si="55"/>
        <v>0</v>
      </c>
      <c r="BX81" s="65">
        <f t="shared" si="55"/>
        <v>0</v>
      </c>
      <c r="BY81" s="65">
        <f t="shared" si="55"/>
        <v>0</v>
      </c>
      <c r="BZ81" s="65">
        <f t="shared" si="55"/>
        <v>0</v>
      </c>
      <c r="CA81" s="65">
        <f t="shared" si="55"/>
        <v>0</v>
      </c>
      <c r="CB81" s="65">
        <f t="shared" si="55"/>
        <v>0</v>
      </c>
      <c r="CC81" s="65">
        <f t="shared" si="55"/>
        <v>0</v>
      </c>
      <c r="CD81" s="65">
        <f t="shared" si="55"/>
        <v>0</v>
      </c>
      <c r="CE81" s="65">
        <f t="shared" si="55"/>
        <v>0</v>
      </c>
      <c r="CF81" s="65">
        <f t="shared" si="55"/>
        <v>0</v>
      </c>
      <c r="CG81" s="65">
        <f t="shared" si="55"/>
        <v>0</v>
      </c>
      <c r="CH81" s="65">
        <f t="shared" si="55"/>
        <v>30.4</v>
      </c>
      <c r="CI81" s="65"/>
    </row>
    <row r="82" spans="4:87" x14ac:dyDescent="0.25">
      <c r="D82" t="s">
        <v>108</v>
      </c>
      <c r="E82" t="s">
        <v>142</v>
      </c>
      <c r="G82" s="65">
        <f>G81*0.475</f>
        <v>0</v>
      </c>
      <c r="H82" s="65">
        <f t="shared" ref="H82:BS82" si="56">H81*0.475</f>
        <v>0</v>
      </c>
      <c r="I82" s="65">
        <f t="shared" si="56"/>
        <v>0</v>
      </c>
      <c r="J82" s="65">
        <f t="shared" si="56"/>
        <v>0</v>
      </c>
      <c r="K82" s="65">
        <f t="shared" si="56"/>
        <v>0</v>
      </c>
      <c r="L82" s="65">
        <f t="shared" si="56"/>
        <v>0</v>
      </c>
      <c r="M82" s="65">
        <f t="shared" si="56"/>
        <v>0</v>
      </c>
      <c r="N82" s="65">
        <f t="shared" si="56"/>
        <v>0</v>
      </c>
      <c r="O82" s="65">
        <f t="shared" si="56"/>
        <v>0</v>
      </c>
      <c r="P82" s="65">
        <f t="shared" si="56"/>
        <v>0</v>
      </c>
      <c r="Q82" s="65">
        <f t="shared" si="56"/>
        <v>0</v>
      </c>
      <c r="R82" s="65">
        <f t="shared" si="56"/>
        <v>0</v>
      </c>
      <c r="S82" s="65">
        <f t="shared" si="56"/>
        <v>0</v>
      </c>
      <c r="T82" s="65">
        <f t="shared" si="56"/>
        <v>0</v>
      </c>
      <c r="U82" s="65">
        <f t="shared" si="56"/>
        <v>0</v>
      </c>
      <c r="V82" s="65">
        <f t="shared" si="56"/>
        <v>0</v>
      </c>
      <c r="W82" s="65">
        <f t="shared" si="56"/>
        <v>0</v>
      </c>
      <c r="X82" s="65">
        <f t="shared" si="56"/>
        <v>0</v>
      </c>
      <c r="Y82" s="65">
        <f t="shared" si="56"/>
        <v>0</v>
      </c>
      <c r="Z82" s="65">
        <f t="shared" si="56"/>
        <v>0</v>
      </c>
      <c r="AA82" s="65">
        <f t="shared" si="56"/>
        <v>0</v>
      </c>
      <c r="AB82" s="65">
        <f t="shared" si="56"/>
        <v>0</v>
      </c>
      <c r="AC82" s="65">
        <f t="shared" si="56"/>
        <v>0</v>
      </c>
      <c r="AD82" s="65">
        <f t="shared" si="56"/>
        <v>0</v>
      </c>
      <c r="AE82" s="65">
        <f t="shared" si="56"/>
        <v>0</v>
      </c>
      <c r="AF82" s="65">
        <f t="shared" si="56"/>
        <v>0</v>
      </c>
      <c r="AG82" s="65">
        <f t="shared" si="56"/>
        <v>0</v>
      </c>
      <c r="AH82" s="65">
        <f t="shared" si="56"/>
        <v>0</v>
      </c>
      <c r="AI82" s="65">
        <f t="shared" si="56"/>
        <v>0</v>
      </c>
      <c r="AJ82" s="66">
        <f t="shared" si="56"/>
        <v>0</v>
      </c>
      <c r="AK82" s="65">
        <f t="shared" si="56"/>
        <v>0</v>
      </c>
      <c r="AL82" s="65">
        <f t="shared" si="56"/>
        <v>0</v>
      </c>
      <c r="AM82" s="65">
        <f t="shared" si="56"/>
        <v>0</v>
      </c>
      <c r="AN82" s="65">
        <f t="shared" si="56"/>
        <v>0</v>
      </c>
      <c r="AO82" s="65">
        <f t="shared" si="56"/>
        <v>0</v>
      </c>
      <c r="AP82" s="65">
        <f t="shared" si="56"/>
        <v>0</v>
      </c>
      <c r="AQ82" s="65">
        <f t="shared" si="56"/>
        <v>0</v>
      </c>
      <c r="AR82" s="65">
        <f t="shared" si="56"/>
        <v>0</v>
      </c>
      <c r="AS82" s="65">
        <f t="shared" si="56"/>
        <v>0</v>
      </c>
      <c r="AT82" s="65">
        <f t="shared" si="56"/>
        <v>0</v>
      </c>
      <c r="AU82" s="65">
        <f t="shared" si="56"/>
        <v>0</v>
      </c>
      <c r="AV82" s="65">
        <f t="shared" si="56"/>
        <v>0</v>
      </c>
      <c r="AW82" s="65">
        <f t="shared" si="56"/>
        <v>0</v>
      </c>
      <c r="AX82" s="65">
        <f t="shared" si="56"/>
        <v>0</v>
      </c>
      <c r="AY82" s="65">
        <f t="shared" si="56"/>
        <v>0</v>
      </c>
      <c r="AZ82" s="65">
        <f t="shared" si="56"/>
        <v>0</v>
      </c>
      <c r="BA82" s="65">
        <f t="shared" si="56"/>
        <v>0</v>
      </c>
      <c r="BB82" s="65">
        <f t="shared" si="56"/>
        <v>0</v>
      </c>
      <c r="BC82" s="65">
        <f t="shared" si="56"/>
        <v>0</v>
      </c>
      <c r="BD82" s="65">
        <f t="shared" si="56"/>
        <v>0</v>
      </c>
      <c r="BE82" s="65">
        <f t="shared" si="56"/>
        <v>0</v>
      </c>
      <c r="BF82" s="65">
        <f t="shared" si="56"/>
        <v>0</v>
      </c>
      <c r="BG82" s="65">
        <f t="shared" si="56"/>
        <v>0</v>
      </c>
      <c r="BH82" s="65">
        <f t="shared" si="56"/>
        <v>0</v>
      </c>
      <c r="BI82" s="65">
        <f t="shared" si="56"/>
        <v>0</v>
      </c>
      <c r="BJ82" s="65">
        <f t="shared" si="56"/>
        <v>0</v>
      </c>
      <c r="BK82" s="65">
        <f t="shared" si="56"/>
        <v>0</v>
      </c>
      <c r="BL82" s="65">
        <f t="shared" si="56"/>
        <v>0</v>
      </c>
      <c r="BM82" s="65">
        <f t="shared" si="56"/>
        <v>0</v>
      </c>
      <c r="BN82" s="65">
        <f t="shared" si="56"/>
        <v>0</v>
      </c>
      <c r="BO82" s="65">
        <f t="shared" si="56"/>
        <v>0</v>
      </c>
      <c r="BP82" s="65">
        <f t="shared" si="56"/>
        <v>0</v>
      </c>
      <c r="BQ82" s="65">
        <f t="shared" si="56"/>
        <v>0</v>
      </c>
      <c r="BR82" s="65">
        <f t="shared" si="56"/>
        <v>0</v>
      </c>
      <c r="BS82" s="65">
        <f t="shared" si="56"/>
        <v>0</v>
      </c>
      <c r="BT82" s="65">
        <f t="shared" ref="BT82:CH82" si="57">BT81*0.475</f>
        <v>0</v>
      </c>
      <c r="BU82" s="65">
        <f t="shared" si="57"/>
        <v>0</v>
      </c>
      <c r="BV82" s="65">
        <f t="shared" si="57"/>
        <v>0</v>
      </c>
      <c r="BW82" s="65">
        <f t="shared" si="57"/>
        <v>0</v>
      </c>
      <c r="BX82" s="65">
        <f t="shared" si="57"/>
        <v>0</v>
      </c>
      <c r="BY82" s="65">
        <f t="shared" si="57"/>
        <v>0</v>
      </c>
      <c r="BZ82" s="65">
        <f t="shared" si="57"/>
        <v>0</v>
      </c>
      <c r="CA82" s="65">
        <f t="shared" si="57"/>
        <v>0</v>
      </c>
      <c r="CB82" s="65">
        <f t="shared" si="57"/>
        <v>0</v>
      </c>
      <c r="CC82" s="65">
        <f t="shared" si="57"/>
        <v>0</v>
      </c>
      <c r="CD82" s="65">
        <f t="shared" si="57"/>
        <v>0</v>
      </c>
      <c r="CE82" s="65">
        <f t="shared" si="57"/>
        <v>0</v>
      </c>
      <c r="CF82" s="65">
        <f t="shared" si="57"/>
        <v>0</v>
      </c>
      <c r="CG82" s="65">
        <f t="shared" si="57"/>
        <v>0</v>
      </c>
      <c r="CH82" s="65">
        <f t="shared" si="57"/>
        <v>14.44</v>
      </c>
      <c r="CI82" s="65"/>
    </row>
    <row r="83" spans="4:87" x14ac:dyDescent="0.25">
      <c r="D83" t="s">
        <v>167</v>
      </c>
      <c r="F83" s="1">
        <f>F27</f>
        <v>0.5</v>
      </c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6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</row>
    <row r="84" spans="4:87" x14ac:dyDescent="0.25">
      <c r="D84" t="s">
        <v>162</v>
      </c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6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</row>
    <row r="85" spans="4:87" x14ac:dyDescent="0.25">
      <c r="D85" t="s">
        <v>110</v>
      </c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6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79">
        <v>0.5</v>
      </c>
      <c r="CI85" s="65"/>
    </row>
    <row r="86" spans="4:87" x14ac:dyDescent="0.25">
      <c r="D86" t="s">
        <v>111</v>
      </c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6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79">
        <v>0.5</v>
      </c>
      <c r="CI86" s="65"/>
    </row>
    <row r="87" spans="4:87" x14ac:dyDescent="0.25">
      <c r="D87" t="s">
        <v>112</v>
      </c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6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79"/>
      <c r="CI87" s="65"/>
    </row>
    <row r="88" spans="4:87" x14ac:dyDescent="0.25">
      <c r="D88" t="s">
        <v>163</v>
      </c>
      <c r="G88" s="65">
        <f>IF(G82=0,0,G82*G84)</f>
        <v>0</v>
      </c>
      <c r="H88" s="65">
        <f>IF(H82=0,0,H82*H84)</f>
        <v>0</v>
      </c>
      <c r="I88" s="65">
        <f t="shared" ref="I88:BT88" si="58">IF(I82=0,0,I82*I84)</f>
        <v>0</v>
      </c>
      <c r="J88" s="65">
        <f t="shared" si="58"/>
        <v>0</v>
      </c>
      <c r="K88" s="65">
        <f t="shared" si="58"/>
        <v>0</v>
      </c>
      <c r="L88" s="65">
        <f t="shared" si="58"/>
        <v>0</v>
      </c>
      <c r="M88" s="65">
        <f t="shared" si="58"/>
        <v>0</v>
      </c>
      <c r="N88" s="65">
        <f t="shared" si="58"/>
        <v>0</v>
      </c>
      <c r="O88" s="65">
        <f t="shared" si="58"/>
        <v>0</v>
      </c>
      <c r="P88" s="65">
        <f t="shared" si="58"/>
        <v>0</v>
      </c>
      <c r="Q88" s="65">
        <f t="shared" si="58"/>
        <v>0</v>
      </c>
      <c r="R88" s="65">
        <f t="shared" si="58"/>
        <v>0</v>
      </c>
      <c r="S88" s="65">
        <f t="shared" si="58"/>
        <v>0</v>
      </c>
      <c r="T88" s="65">
        <f t="shared" si="58"/>
        <v>0</v>
      </c>
      <c r="U88" s="65">
        <f t="shared" si="58"/>
        <v>0</v>
      </c>
      <c r="V88" s="65">
        <f t="shared" si="58"/>
        <v>0</v>
      </c>
      <c r="W88" s="65">
        <f t="shared" si="58"/>
        <v>0</v>
      </c>
      <c r="X88" s="65">
        <f t="shared" si="58"/>
        <v>0</v>
      </c>
      <c r="Y88" s="65">
        <f t="shared" si="58"/>
        <v>0</v>
      </c>
      <c r="Z88" s="65">
        <f t="shared" si="58"/>
        <v>0</v>
      </c>
      <c r="AA88" s="65">
        <f t="shared" si="58"/>
        <v>0</v>
      </c>
      <c r="AB88" s="65">
        <f t="shared" si="58"/>
        <v>0</v>
      </c>
      <c r="AC88" s="65">
        <f t="shared" si="58"/>
        <v>0</v>
      </c>
      <c r="AD88" s="65">
        <f t="shared" si="58"/>
        <v>0</v>
      </c>
      <c r="AE88" s="65">
        <f t="shared" si="58"/>
        <v>0</v>
      </c>
      <c r="AF88" s="65">
        <f t="shared" si="58"/>
        <v>0</v>
      </c>
      <c r="AG88" s="65">
        <f t="shared" si="58"/>
        <v>0</v>
      </c>
      <c r="AH88" s="65">
        <f t="shared" si="58"/>
        <v>0</v>
      </c>
      <c r="AI88" s="65">
        <f t="shared" si="58"/>
        <v>0</v>
      </c>
      <c r="AJ88" s="66">
        <f t="shared" si="58"/>
        <v>0</v>
      </c>
      <c r="AK88" s="65">
        <f t="shared" si="58"/>
        <v>0</v>
      </c>
      <c r="AL88" s="65">
        <f t="shared" si="58"/>
        <v>0</v>
      </c>
      <c r="AM88" s="65">
        <f t="shared" si="58"/>
        <v>0</v>
      </c>
      <c r="AN88" s="65">
        <f t="shared" si="58"/>
        <v>0</v>
      </c>
      <c r="AO88" s="65">
        <f t="shared" si="58"/>
        <v>0</v>
      </c>
      <c r="AP88" s="65">
        <f t="shared" si="58"/>
        <v>0</v>
      </c>
      <c r="AQ88" s="65">
        <f t="shared" si="58"/>
        <v>0</v>
      </c>
      <c r="AR88" s="65">
        <f t="shared" si="58"/>
        <v>0</v>
      </c>
      <c r="AS88" s="65">
        <f t="shared" si="58"/>
        <v>0</v>
      </c>
      <c r="AT88" s="65">
        <f t="shared" si="58"/>
        <v>0</v>
      </c>
      <c r="AU88" s="65">
        <f t="shared" si="58"/>
        <v>0</v>
      </c>
      <c r="AV88" s="65">
        <f t="shared" si="58"/>
        <v>0</v>
      </c>
      <c r="AW88" s="65">
        <f t="shared" si="58"/>
        <v>0</v>
      </c>
      <c r="AX88" s="65">
        <f t="shared" si="58"/>
        <v>0</v>
      </c>
      <c r="AY88" s="65">
        <f t="shared" si="58"/>
        <v>0</v>
      </c>
      <c r="AZ88" s="65">
        <f t="shared" si="58"/>
        <v>0</v>
      </c>
      <c r="BA88" s="65">
        <f t="shared" si="58"/>
        <v>0</v>
      </c>
      <c r="BB88" s="65">
        <f t="shared" si="58"/>
        <v>0</v>
      </c>
      <c r="BC88" s="65">
        <f t="shared" si="58"/>
        <v>0</v>
      </c>
      <c r="BD88" s="65">
        <f t="shared" si="58"/>
        <v>0</v>
      </c>
      <c r="BE88" s="65">
        <f t="shared" si="58"/>
        <v>0</v>
      </c>
      <c r="BF88" s="65">
        <f t="shared" si="58"/>
        <v>0</v>
      </c>
      <c r="BG88" s="65">
        <f t="shared" si="58"/>
        <v>0</v>
      </c>
      <c r="BH88" s="65">
        <f t="shared" si="58"/>
        <v>0</v>
      </c>
      <c r="BI88" s="65">
        <f t="shared" si="58"/>
        <v>0</v>
      </c>
      <c r="BJ88" s="65">
        <f t="shared" si="58"/>
        <v>0</v>
      </c>
      <c r="BK88" s="65">
        <f t="shared" si="58"/>
        <v>0</v>
      </c>
      <c r="BL88" s="65">
        <f t="shared" si="58"/>
        <v>0</v>
      </c>
      <c r="BM88" s="65">
        <f t="shared" si="58"/>
        <v>0</v>
      </c>
      <c r="BN88" s="65">
        <f t="shared" si="58"/>
        <v>0</v>
      </c>
      <c r="BO88" s="65">
        <f t="shared" si="58"/>
        <v>0</v>
      </c>
      <c r="BP88" s="65">
        <f t="shared" si="58"/>
        <v>0</v>
      </c>
      <c r="BQ88" s="65">
        <f t="shared" si="58"/>
        <v>0</v>
      </c>
      <c r="BR88" s="65">
        <f t="shared" si="58"/>
        <v>0</v>
      </c>
      <c r="BS88" s="65">
        <f t="shared" si="58"/>
        <v>0</v>
      </c>
      <c r="BT88" s="65">
        <f t="shared" si="58"/>
        <v>0</v>
      </c>
      <c r="BU88" s="65">
        <f t="shared" ref="BU88:CH88" si="59">IF(BU82=0,0,BU82*BU84)</f>
        <v>0</v>
      </c>
      <c r="BV88" s="65">
        <f t="shared" si="59"/>
        <v>0</v>
      </c>
      <c r="BW88" s="65">
        <f t="shared" si="59"/>
        <v>0</v>
      </c>
      <c r="BX88" s="65">
        <f t="shared" si="59"/>
        <v>0</v>
      </c>
      <c r="BY88" s="65">
        <f t="shared" si="59"/>
        <v>0</v>
      </c>
      <c r="BZ88" s="65">
        <f t="shared" si="59"/>
        <v>0</v>
      </c>
      <c r="CA88" s="65">
        <f t="shared" si="59"/>
        <v>0</v>
      </c>
      <c r="CB88" s="65">
        <f t="shared" si="59"/>
        <v>0</v>
      </c>
      <c r="CC88" s="65">
        <f t="shared" si="59"/>
        <v>0</v>
      </c>
      <c r="CD88" s="65">
        <f t="shared" si="59"/>
        <v>0</v>
      </c>
      <c r="CE88" s="65">
        <f t="shared" si="59"/>
        <v>0</v>
      </c>
      <c r="CF88" s="65">
        <f t="shared" si="59"/>
        <v>0</v>
      </c>
      <c r="CG88" s="65">
        <f t="shared" si="59"/>
        <v>0</v>
      </c>
      <c r="CH88" s="65">
        <f t="shared" si="59"/>
        <v>0</v>
      </c>
      <c r="CI88" s="65"/>
    </row>
    <row r="89" spans="4:87" x14ac:dyDescent="0.25">
      <c r="D89" t="s">
        <v>113</v>
      </c>
      <c r="G89" s="65">
        <f>IF(G82=0,0,G82*G85)</f>
        <v>0</v>
      </c>
      <c r="H89" s="65">
        <f>IF(H82=0,0,H82*H85)</f>
        <v>0</v>
      </c>
      <c r="I89" s="65">
        <f t="shared" ref="I89:BT89" si="60">IF(I82=0,0,I82*I85)</f>
        <v>0</v>
      </c>
      <c r="J89" s="65">
        <f t="shared" si="60"/>
        <v>0</v>
      </c>
      <c r="K89" s="65">
        <f t="shared" si="60"/>
        <v>0</v>
      </c>
      <c r="L89" s="65">
        <f t="shared" si="60"/>
        <v>0</v>
      </c>
      <c r="M89" s="65">
        <f t="shared" si="60"/>
        <v>0</v>
      </c>
      <c r="N89" s="65">
        <f t="shared" si="60"/>
        <v>0</v>
      </c>
      <c r="O89" s="65">
        <f t="shared" si="60"/>
        <v>0</v>
      </c>
      <c r="P89" s="65">
        <f t="shared" si="60"/>
        <v>0</v>
      </c>
      <c r="Q89" s="65">
        <f t="shared" si="60"/>
        <v>0</v>
      </c>
      <c r="R89" s="65">
        <f t="shared" si="60"/>
        <v>0</v>
      </c>
      <c r="S89" s="65">
        <f t="shared" si="60"/>
        <v>0</v>
      </c>
      <c r="T89" s="65">
        <f t="shared" si="60"/>
        <v>0</v>
      </c>
      <c r="U89" s="65">
        <f t="shared" si="60"/>
        <v>0</v>
      </c>
      <c r="V89" s="65">
        <f t="shared" si="60"/>
        <v>0</v>
      </c>
      <c r="W89" s="65">
        <f t="shared" si="60"/>
        <v>0</v>
      </c>
      <c r="X89" s="65">
        <f t="shared" si="60"/>
        <v>0</v>
      </c>
      <c r="Y89" s="65">
        <f t="shared" si="60"/>
        <v>0</v>
      </c>
      <c r="Z89" s="65">
        <f t="shared" si="60"/>
        <v>0</v>
      </c>
      <c r="AA89" s="65">
        <f t="shared" si="60"/>
        <v>0</v>
      </c>
      <c r="AB89" s="65">
        <f t="shared" si="60"/>
        <v>0</v>
      </c>
      <c r="AC89" s="65">
        <f t="shared" si="60"/>
        <v>0</v>
      </c>
      <c r="AD89" s="65">
        <f t="shared" si="60"/>
        <v>0</v>
      </c>
      <c r="AE89" s="65">
        <f t="shared" si="60"/>
        <v>0</v>
      </c>
      <c r="AF89" s="65">
        <f t="shared" si="60"/>
        <v>0</v>
      </c>
      <c r="AG89" s="65">
        <f t="shared" si="60"/>
        <v>0</v>
      </c>
      <c r="AH89" s="65">
        <f t="shared" si="60"/>
        <v>0</v>
      </c>
      <c r="AI89" s="65">
        <f t="shared" si="60"/>
        <v>0</v>
      </c>
      <c r="AJ89" s="66">
        <f t="shared" si="60"/>
        <v>0</v>
      </c>
      <c r="AK89" s="65">
        <f t="shared" si="60"/>
        <v>0</v>
      </c>
      <c r="AL89" s="65">
        <f t="shared" si="60"/>
        <v>0</v>
      </c>
      <c r="AM89" s="65">
        <f t="shared" si="60"/>
        <v>0</v>
      </c>
      <c r="AN89" s="65">
        <f t="shared" si="60"/>
        <v>0</v>
      </c>
      <c r="AO89" s="65">
        <f t="shared" si="60"/>
        <v>0</v>
      </c>
      <c r="AP89" s="65">
        <f t="shared" si="60"/>
        <v>0</v>
      </c>
      <c r="AQ89" s="65">
        <f t="shared" si="60"/>
        <v>0</v>
      </c>
      <c r="AR89" s="65">
        <f t="shared" si="60"/>
        <v>0</v>
      </c>
      <c r="AS89" s="65">
        <f t="shared" si="60"/>
        <v>0</v>
      </c>
      <c r="AT89" s="65">
        <f t="shared" si="60"/>
        <v>0</v>
      </c>
      <c r="AU89" s="65">
        <f t="shared" si="60"/>
        <v>0</v>
      </c>
      <c r="AV89" s="65">
        <f t="shared" si="60"/>
        <v>0</v>
      </c>
      <c r="AW89" s="65">
        <f t="shared" si="60"/>
        <v>0</v>
      </c>
      <c r="AX89" s="65">
        <f t="shared" si="60"/>
        <v>0</v>
      </c>
      <c r="AY89" s="65">
        <f t="shared" si="60"/>
        <v>0</v>
      </c>
      <c r="AZ89" s="65">
        <f t="shared" si="60"/>
        <v>0</v>
      </c>
      <c r="BA89" s="65">
        <f t="shared" si="60"/>
        <v>0</v>
      </c>
      <c r="BB89" s="65">
        <f t="shared" si="60"/>
        <v>0</v>
      </c>
      <c r="BC89" s="65">
        <f t="shared" si="60"/>
        <v>0</v>
      </c>
      <c r="BD89" s="65">
        <f t="shared" si="60"/>
        <v>0</v>
      </c>
      <c r="BE89" s="65">
        <f t="shared" si="60"/>
        <v>0</v>
      </c>
      <c r="BF89" s="65">
        <f t="shared" si="60"/>
        <v>0</v>
      </c>
      <c r="BG89" s="65">
        <f t="shared" si="60"/>
        <v>0</v>
      </c>
      <c r="BH89" s="65">
        <f t="shared" si="60"/>
        <v>0</v>
      </c>
      <c r="BI89" s="65">
        <f t="shared" si="60"/>
        <v>0</v>
      </c>
      <c r="BJ89" s="65">
        <f t="shared" si="60"/>
        <v>0</v>
      </c>
      <c r="BK89" s="65">
        <f t="shared" si="60"/>
        <v>0</v>
      </c>
      <c r="BL89" s="65">
        <f t="shared" si="60"/>
        <v>0</v>
      </c>
      <c r="BM89" s="65">
        <f t="shared" si="60"/>
        <v>0</v>
      </c>
      <c r="BN89" s="65">
        <f t="shared" si="60"/>
        <v>0</v>
      </c>
      <c r="BO89" s="65">
        <f t="shared" si="60"/>
        <v>0</v>
      </c>
      <c r="BP89" s="65">
        <f t="shared" si="60"/>
        <v>0</v>
      </c>
      <c r="BQ89" s="65">
        <f t="shared" si="60"/>
        <v>0</v>
      </c>
      <c r="BR89" s="65">
        <f t="shared" si="60"/>
        <v>0</v>
      </c>
      <c r="BS89" s="65">
        <f t="shared" si="60"/>
        <v>0</v>
      </c>
      <c r="BT89" s="65">
        <f t="shared" si="60"/>
        <v>0</v>
      </c>
      <c r="BU89" s="65">
        <f t="shared" ref="BU89:CH89" si="61">IF(BU82=0,0,BU82*BU85)</f>
        <v>0</v>
      </c>
      <c r="BV89" s="65">
        <f t="shared" si="61"/>
        <v>0</v>
      </c>
      <c r="BW89" s="65">
        <f t="shared" si="61"/>
        <v>0</v>
      </c>
      <c r="BX89" s="65">
        <f t="shared" si="61"/>
        <v>0</v>
      </c>
      <c r="BY89" s="65">
        <f t="shared" si="61"/>
        <v>0</v>
      </c>
      <c r="BZ89" s="65">
        <f t="shared" si="61"/>
        <v>0</v>
      </c>
      <c r="CA89" s="65">
        <f t="shared" si="61"/>
        <v>0</v>
      </c>
      <c r="CB89" s="65">
        <f t="shared" si="61"/>
        <v>0</v>
      </c>
      <c r="CC89" s="65">
        <f t="shared" si="61"/>
        <v>0</v>
      </c>
      <c r="CD89" s="65">
        <f t="shared" si="61"/>
        <v>0</v>
      </c>
      <c r="CE89" s="65">
        <f t="shared" si="61"/>
        <v>0</v>
      </c>
      <c r="CF89" s="65">
        <f t="shared" si="61"/>
        <v>0</v>
      </c>
      <c r="CG89" s="65">
        <f t="shared" si="61"/>
        <v>0</v>
      </c>
      <c r="CH89" s="65">
        <f t="shared" si="61"/>
        <v>7.22</v>
      </c>
      <c r="CI89" s="65"/>
    </row>
    <row r="90" spans="4:87" x14ac:dyDescent="0.25">
      <c r="D90" t="s">
        <v>114</v>
      </c>
      <c r="G90" s="65">
        <f>IF(G82=0,0,G82*G86)</f>
        <v>0</v>
      </c>
      <c r="H90" s="65">
        <f>IF(H82=0,0,H82*H86)</f>
        <v>0</v>
      </c>
      <c r="I90" s="65">
        <f t="shared" ref="I90:BT90" si="62">IF(I82=0,0,I82*I86)</f>
        <v>0</v>
      </c>
      <c r="J90" s="65">
        <f t="shared" si="62"/>
        <v>0</v>
      </c>
      <c r="K90" s="65">
        <f t="shared" si="62"/>
        <v>0</v>
      </c>
      <c r="L90" s="65">
        <f t="shared" si="62"/>
        <v>0</v>
      </c>
      <c r="M90" s="65">
        <f t="shared" si="62"/>
        <v>0</v>
      </c>
      <c r="N90" s="65">
        <f t="shared" si="62"/>
        <v>0</v>
      </c>
      <c r="O90" s="65">
        <f t="shared" si="62"/>
        <v>0</v>
      </c>
      <c r="P90" s="65">
        <f t="shared" si="62"/>
        <v>0</v>
      </c>
      <c r="Q90" s="65">
        <f t="shared" si="62"/>
        <v>0</v>
      </c>
      <c r="R90" s="65">
        <f t="shared" si="62"/>
        <v>0</v>
      </c>
      <c r="S90" s="65">
        <f t="shared" si="62"/>
        <v>0</v>
      </c>
      <c r="T90" s="65">
        <f t="shared" si="62"/>
        <v>0</v>
      </c>
      <c r="U90" s="65">
        <f t="shared" si="62"/>
        <v>0</v>
      </c>
      <c r="V90" s="65">
        <f t="shared" si="62"/>
        <v>0</v>
      </c>
      <c r="W90" s="65">
        <f t="shared" si="62"/>
        <v>0</v>
      </c>
      <c r="X90" s="65">
        <f t="shared" si="62"/>
        <v>0</v>
      </c>
      <c r="Y90" s="65">
        <f t="shared" si="62"/>
        <v>0</v>
      </c>
      <c r="Z90" s="65">
        <f t="shared" si="62"/>
        <v>0</v>
      </c>
      <c r="AA90" s="65">
        <f t="shared" si="62"/>
        <v>0</v>
      </c>
      <c r="AB90" s="65">
        <f t="shared" si="62"/>
        <v>0</v>
      </c>
      <c r="AC90" s="65">
        <f t="shared" si="62"/>
        <v>0</v>
      </c>
      <c r="AD90" s="65">
        <f t="shared" si="62"/>
        <v>0</v>
      </c>
      <c r="AE90" s="65">
        <f t="shared" si="62"/>
        <v>0</v>
      </c>
      <c r="AF90" s="65">
        <f t="shared" si="62"/>
        <v>0</v>
      </c>
      <c r="AG90" s="65">
        <f t="shared" si="62"/>
        <v>0</v>
      </c>
      <c r="AH90" s="65">
        <f t="shared" si="62"/>
        <v>0</v>
      </c>
      <c r="AI90" s="65">
        <f t="shared" si="62"/>
        <v>0</v>
      </c>
      <c r="AJ90" s="66">
        <f t="shared" si="62"/>
        <v>0</v>
      </c>
      <c r="AK90" s="65">
        <f t="shared" si="62"/>
        <v>0</v>
      </c>
      <c r="AL90" s="65">
        <f t="shared" si="62"/>
        <v>0</v>
      </c>
      <c r="AM90" s="65">
        <f t="shared" si="62"/>
        <v>0</v>
      </c>
      <c r="AN90" s="65">
        <f t="shared" si="62"/>
        <v>0</v>
      </c>
      <c r="AO90" s="65">
        <f t="shared" si="62"/>
        <v>0</v>
      </c>
      <c r="AP90" s="65">
        <f t="shared" si="62"/>
        <v>0</v>
      </c>
      <c r="AQ90" s="65">
        <f t="shared" si="62"/>
        <v>0</v>
      </c>
      <c r="AR90" s="65">
        <f t="shared" si="62"/>
        <v>0</v>
      </c>
      <c r="AS90" s="65">
        <f t="shared" si="62"/>
        <v>0</v>
      </c>
      <c r="AT90" s="65">
        <f t="shared" si="62"/>
        <v>0</v>
      </c>
      <c r="AU90" s="65">
        <f t="shared" si="62"/>
        <v>0</v>
      </c>
      <c r="AV90" s="65">
        <f t="shared" si="62"/>
        <v>0</v>
      </c>
      <c r="AW90" s="65">
        <f t="shared" si="62"/>
        <v>0</v>
      </c>
      <c r="AX90" s="65">
        <f t="shared" si="62"/>
        <v>0</v>
      </c>
      <c r="AY90" s="65">
        <f t="shared" si="62"/>
        <v>0</v>
      </c>
      <c r="AZ90" s="65">
        <f t="shared" si="62"/>
        <v>0</v>
      </c>
      <c r="BA90" s="65">
        <f t="shared" si="62"/>
        <v>0</v>
      </c>
      <c r="BB90" s="65">
        <f t="shared" si="62"/>
        <v>0</v>
      </c>
      <c r="BC90" s="65">
        <f t="shared" si="62"/>
        <v>0</v>
      </c>
      <c r="BD90" s="65">
        <f t="shared" si="62"/>
        <v>0</v>
      </c>
      <c r="BE90" s="65">
        <f t="shared" si="62"/>
        <v>0</v>
      </c>
      <c r="BF90" s="65">
        <f t="shared" si="62"/>
        <v>0</v>
      </c>
      <c r="BG90" s="65">
        <f t="shared" si="62"/>
        <v>0</v>
      </c>
      <c r="BH90" s="65">
        <f t="shared" si="62"/>
        <v>0</v>
      </c>
      <c r="BI90" s="65">
        <f t="shared" si="62"/>
        <v>0</v>
      </c>
      <c r="BJ90" s="65">
        <f t="shared" si="62"/>
        <v>0</v>
      </c>
      <c r="BK90" s="65">
        <f t="shared" si="62"/>
        <v>0</v>
      </c>
      <c r="BL90" s="65">
        <f t="shared" si="62"/>
        <v>0</v>
      </c>
      <c r="BM90" s="65">
        <f t="shared" si="62"/>
        <v>0</v>
      </c>
      <c r="BN90" s="65">
        <f t="shared" si="62"/>
        <v>0</v>
      </c>
      <c r="BO90" s="65">
        <f t="shared" si="62"/>
        <v>0</v>
      </c>
      <c r="BP90" s="65">
        <f t="shared" si="62"/>
        <v>0</v>
      </c>
      <c r="BQ90" s="65">
        <f t="shared" si="62"/>
        <v>0</v>
      </c>
      <c r="BR90" s="65">
        <f t="shared" si="62"/>
        <v>0</v>
      </c>
      <c r="BS90" s="65">
        <f t="shared" si="62"/>
        <v>0</v>
      </c>
      <c r="BT90" s="65">
        <f t="shared" si="62"/>
        <v>0</v>
      </c>
      <c r="BU90" s="65">
        <f t="shared" ref="BU90:CH90" si="63">IF(BU82=0,0,BU82*BU86)</f>
        <v>0</v>
      </c>
      <c r="BV90" s="65">
        <f t="shared" si="63"/>
        <v>0</v>
      </c>
      <c r="BW90" s="65">
        <f t="shared" si="63"/>
        <v>0</v>
      </c>
      <c r="BX90" s="65">
        <f t="shared" si="63"/>
        <v>0</v>
      </c>
      <c r="BY90" s="65">
        <f t="shared" si="63"/>
        <v>0</v>
      </c>
      <c r="BZ90" s="65">
        <f t="shared" si="63"/>
        <v>0</v>
      </c>
      <c r="CA90" s="65">
        <f t="shared" si="63"/>
        <v>0</v>
      </c>
      <c r="CB90" s="65">
        <f t="shared" si="63"/>
        <v>0</v>
      </c>
      <c r="CC90" s="65">
        <f t="shared" si="63"/>
        <v>0</v>
      </c>
      <c r="CD90" s="65">
        <f t="shared" si="63"/>
        <v>0</v>
      </c>
      <c r="CE90" s="65">
        <f t="shared" si="63"/>
        <v>0</v>
      </c>
      <c r="CF90" s="65">
        <f t="shared" si="63"/>
        <v>0</v>
      </c>
      <c r="CG90" s="65">
        <f t="shared" si="63"/>
        <v>0</v>
      </c>
      <c r="CH90" s="65">
        <f t="shared" si="63"/>
        <v>7.22</v>
      </c>
      <c r="CI90" s="65"/>
    </row>
    <row r="91" spans="4:87" x14ac:dyDescent="0.25">
      <c r="D91" t="s">
        <v>115</v>
      </c>
      <c r="G91" s="65">
        <f>IF(G82=0,0,G82*G87)</f>
        <v>0</v>
      </c>
      <c r="H91" s="65">
        <f>IF(H82=0,0,H82*H87)</f>
        <v>0</v>
      </c>
      <c r="I91" s="65">
        <f t="shared" ref="I91:BT91" si="64">IF(I82=0,0,I82*I87)</f>
        <v>0</v>
      </c>
      <c r="J91" s="65">
        <f t="shared" si="64"/>
        <v>0</v>
      </c>
      <c r="K91" s="65">
        <f t="shared" si="64"/>
        <v>0</v>
      </c>
      <c r="L91" s="65">
        <f t="shared" si="64"/>
        <v>0</v>
      </c>
      <c r="M91" s="65">
        <f t="shared" si="64"/>
        <v>0</v>
      </c>
      <c r="N91" s="65">
        <f t="shared" si="64"/>
        <v>0</v>
      </c>
      <c r="O91" s="65">
        <f t="shared" si="64"/>
        <v>0</v>
      </c>
      <c r="P91" s="65">
        <f t="shared" si="64"/>
        <v>0</v>
      </c>
      <c r="Q91" s="65">
        <f t="shared" si="64"/>
        <v>0</v>
      </c>
      <c r="R91" s="65">
        <f t="shared" si="64"/>
        <v>0</v>
      </c>
      <c r="S91" s="65">
        <f t="shared" si="64"/>
        <v>0</v>
      </c>
      <c r="T91" s="65">
        <f t="shared" si="64"/>
        <v>0</v>
      </c>
      <c r="U91" s="65">
        <f t="shared" si="64"/>
        <v>0</v>
      </c>
      <c r="V91" s="65">
        <f t="shared" si="64"/>
        <v>0</v>
      </c>
      <c r="W91" s="65">
        <f t="shared" si="64"/>
        <v>0</v>
      </c>
      <c r="X91" s="65">
        <f t="shared" si="64"/>
        <v>0</v>
      </c>
      <c r="Y91" s="65">
        <f t="shared" si="64"/>
        <v>0</v>
      </c>
      <c r="Z91" s="65">
        <f t="shared" si="64"/>
        <v>0</v>
      </c>
      <c r="AA91" s="65">
        <f t="shared" si="64"/>
        <v>0</v>
      </c>
      <c r="AB91" s="65">
        <f t="shared" si="64"/>
        <v>0</v>
      </c>
      <c r="AC91" s="65">
        <f t="shared" si="64"/>
        <v>0</v>
      </c>
      <c r="AD91" s="65">
        <f t="shared" si="64"/>
        <v>0</v>
      </c>
      <c r="AE91" s="65">
        <f t="shared" si="64"/>
        <v>0</v>
      </c>
      <c r="AF91" s="65">
        <f t="shared" si="64"/>
        <v>0</v>
      </c>
      <c r="AG91" s="65">
        <f t="shared" si="64"/>
        <v>0</v>
      </c>
      <c r="AH91" s="65">
        <f t="shared" si="64"/>
        <v>0</v>
      </c>
      <c r="AI91" s="65">
        <f t="shared" si="64"/>
        <v>0</v>
      </c>
      <c r="AJ91" s="66">
        <f t="shared" si="64"/>
        <v>0</v>
      </c>
      <c r="AK91" s="65">
        <f t="shared" si="64"/>
        <v>0</v>
      </c>
      <c r="AL91" s="65">
        <f t="shared" si="64"/>
        <v>0</v>
      </c>
      <c r="AM91" s="65">
        <f t="shared" si="64"/>
        <v>0</v>
      </c>
      <c r="AN91" s="65">
        <f t="shared" si="64"/>
        <v>0</v>
      </c>
      <c r="AO91" s="65">
        <f t="shared" si="64"/>
        <v>0</v>
      </c>
      <c r="AP91" s="65">
        <f t="shared" si="64"/>
        <v>0</v>
      </c>
      <c r="AQ91" s="65">
        <f t="shared" si="64"/>
        <v>0</v>
      </c>
      <c r="AR91" s="65">
        <f t="shared" si="64"/>
        <v>0</v>
      </c>
      <c r="AS91" s="65">
        <f t="shared" si="64"/>
        <v>0</v>
      </c>
      <c r="AT91" s="65">
        <f t="shared" si="64"/>
        <v>0</v>
      </c>
      <c r="AU91" s="65">
        <f t="shared" si="64"/>
        <v>0</v>
      </c>
      <c r="AV91" s="65">
        <f t="shared" si="64"/>
        <v>0</v>
      </c>
      <c r="AW91" s="65">
        <f t="shared" si="64"/>
        <v>0</v>
      </c>
      <c r="AX91" s="65">
        <f t="shared" si="64"/>
        <v>0</v>
      </c>
      <c r="AY91" s="65">
        <f t="shared" si="64"/>
        <v>0</v>
      </c>
      <c r="AZ91" s="65">
        <f t="shared" si="64"/>
        <v>0</v>
      </c>
      <c r="BA91" s="65">
        <f t="shared" si="64"/>
        <v>0</v>
      </c>
      <c r="BB91" s="65">
        <f t="shared" si="64"/>
        <v>0</v>
      </c>
      <c r="BC91" s="65">
        <f t="shared" si="64"/>
        <v>0</v>
      </c>
      <c r="BD91" s="65">
        <f t="shared" si="64"/>
        <v>0</v>
      </c>
      <c r="BE91" s="65">
        <f t="shared" si="64"/>
        <v>0</v>
      </c>
      <c r="BF91" s="65">
        <f t="shared" si="64"/>
        <v>0</v>
      </c>
      <c r="BG91" s="65">
        <f t="shared" si="64"/>
        <v>0</v>
      </c>
      <c r="BH91" s="65">
        <f t="shared" si="64"/>
        <v>0</v>
      </c>
      <c r="BI91" s="65">
        <f t="shared" si="64"/>
        <v>0</v>
      </c>
      <c r="BJ91" s="65">
        <f t="shared" si="64"/>
        <v>0</v>
      </c>
      <c r="BK91" s="65">
        <f t="shared" si="64"/>
        <v>0</v>
      </c>
      <c r="BL91" s="65">
        <f t="shared" si="64"/>
        <v>0</v>
      </c>
      <c r="BM91" s="65">
        <f t="shared" si="64"/>
        <v>0</v>
      </c>
      <c r="BN91" s="65">
        <f t="shared" si="64"/>
        <v>0</v>
      </c>
      <c r="BO91" s="65">
        <f t="shared" si="64"/>
        <v>0</v>
      </c>
      <c r="BP91" s="65">
        <f t="shared" si="64"/>
        <v>0</v>
      </c>
      <c r="BQ91" s="65">
        <f t="shared" si="64"/>
        <v>0</v>
      </c>
      <c r="BR91" s="65">
        <f t="shared" si="64"/>
        <v>0</v>
      </c>
      <c r="BS91" s="65">
        <f t="shared" si="64"/>
        <v>0</v>
      </c>
      <c r="BT91" s="65">
        <f t="shared" si="64"/>
        <v>0</v>
      </c>
      <c r="BU91" s="65">
        <f t="shared" ref="BU91:CH91" si="65">IF(BU82=0,0,BU82*BU87)</f>
        <v>0</v>
      </c>
      <c r="BV91" s="65">
        <f t="shared" si="65"/>
        <v>0</v>
      </c>
      <c r="BW91" s="65">
        <f t="shared" si="65"/>
        <v>0</v>
      </c>
      <c r="BX91" s="65">
        <f t="shared" si="65"/>
        <v>0</v>
      </c>
      <c r="BY91" s="65">
        <f t="shared" si="65"/>
        <v>0</v>
      </c>
      <c r="BZ91" s="65">
        <f t="shared" si="65"/>
        <v>0</v>
      </c>
      <c r="CA91" s="65">
        <f t="shared" si="65"/>
        <v>0</v>
      </c>
      <c r="CB91" s="65">
        <f t="shared" si="65"/>
        <v>0</v>
      </c>
      <c r="CC91" s="65">
        <f t="shared" si="65"/>
        <v>0</v>
      </c>
      <c r="CD91" s="65">
        <f t="shared" si="65"/>
        <v>0</v>
      </c>
      <c r="CE91" s="65">
        <f t="shared" si="65"/>
        <v>0</v>
      </c>
      <c r="CF91" s="65">
        <f t="shared" si="65"/>
        <v>0</v>
      </c>
      <c r="CG91" s="65">
        <f t="shared" si="65"/>
        <v>0</v>
      </c>
      <c r="CH91" s="65">
        <f t="shared" si="65"/>
        <v>0</v>
      </c>
      <c r="CI91" s="65"/>
    </row>
    <row r="92" spans="4:87" x14ac:dyDescent="0.25">
      <c r="D92" t="s">
        <v>164</v>
      </c>
      <c r="E92" t="s">
        <v>116</v>
      </c>
      <c r="F92">
        <f>(LN(2))/35</f>
        <v>1.980420515885558E-2</v>
      </c>
      <c r="G92" s="65">
        <v>0</v>
      </c>
      <c r="H92" s="65">
        <f>G92*EXP(-$F$92)+G88*(1-EXP(-$F$92))/$F$92</f>
        <v>0</v>
      </c>
      <c r="I92" s="65">
        <f t="shared" ref="I92:BT92" si="66">H92*EXP(-$F$92)+H88*(1-EXP(-$F$92))/$F$92</f>
        <v>0</v>
      </c>
      <c r="J92" s="65">
        <f t="shared" si="66"/>
        <v>0</v>
      </c>
      <c r="K92" s="65">
        <f t="shared" si="66"/>
        <v>0</v>
      </c>
      <c r="L92" s="65">
        <f t="shared" si="66"/>
        <v>0</v>
      </c>
      <c r="M92" s="65">
        <f t="shared" si="66"/>
        <v>0</v>
      </c>
      <c r="N92" s="65">
        <f t="shared" si="66"/>
        <v>0</v>
      </c>
      <c r="O92" s="65">
        <f t="shared" si="66"/>
        <v>0</v>
      </c>
      <c r="P92" s="65">
        <f t="shared" si="66"/>
        <v>0</v>
      </c>
      <c r="Q92" s="65">
        <f t="shared" si="66"/>
        <v>0</v>
      </c>
      <c r="R92" s="65">
        <f t="shared" si="66"/>
        <v>0</v>
      </c>
      <c r="S92" s="65">
        <f t="shared" si="66"/>
        <v>0</v>
      </c>
      <c r="T92" s="65">
        <f t="shared" si="66"/>
        <v>0</v>
      </c>
      <c r="U92" s="65">
        <f t="shared" si="66"/>
        <v>0</v>
      </c>
      <c r="V92" s="65">
        <f t="shared" si="66"/>
        <v>0</v>
      </c>
      <c r="W92" s="65">
        <f t="shared" si="66"/>
        <v>0</v>
      </c>
      <c r="X92" s="65">
        <f t="shared" si="66"/>
        <v>0</v>
      </c>
      <c r="Y92" s="65">
        <f t="shared" si="66"/>
        <v>0</v>
      </c>
      <c r="Z92" s="65">
        <f t="shared" si="66"/>
        <v>0</v>
      </c>
      <c r="AA92" s="65">
        <f t="shared" si="66"/>
        <v>0</v>
      </c>
      <c r="AB92" s="65">
        <f t="shared" si="66"/>
        <v>0</v>
      </c>
      <c r="AC92" s="65">
        <f t="shared" si="66"/>
        <v>0</v>
      </c>
      <c r="AD92" s="65">
        <f t="shared" si="66"/>
        <v>0</v>
      </c>
      <c r="AE92" s="65">
        <f t="shared" si="66"/>
        <v>0</v>
      </c>
      <c r="AF92" s="65">
        <f t="shared" si="66"/>
        <v>0</v>
      </c>
      <c r="AG92" s="65">
        <f t="shared" si="66"/>
        <v>0</v>
      </c>
      <c r="AH92" s="65">
        <f t="shared" si="66"/>
        <v>0</v>
      </c>
      <c r="AI92" s="65">
        <f t="shared" si="66"/>
        <v>0</v>
      </c>
      <c r="AJ92" s="66">
        <f t="shared" si="66"/>
        <v>0</v>
      </c>
      <c r="AK92" s="65">
        <f t="shared" si="66"/>
        <v>0</v>
      </c>
      <c r="AL92" s="65">
        <f t="shared" si="66"/>
        <v>0</v>
      </c>
      <c r="AM92" s="65">
        <f t="shared" si="66"/>
        <v>0</v>
      </c>
      <c r="AN92" s="65">
        <f t="shared" si="66"/>
        <v>0</v>
      </c>
      <c r="AO92" s="65">
        <f t="shared" si="66"/>
        <v>0</v>
      </c>
      <c r="AP92" s="65">
        <f t="shared" si="66"/>
        <v>0</v>
      </c>
      <c r="AQ92" s="65">
        <f t="shared" si="66"/>
        <v>0</v>
      </c>
      <c r="AR92" s="65">
        <f t="shared" si="66"/>
        <v>0</v>
      </c>
      <c r="AS92" s="65">
        <f t="shared" si="66"/>
        <v>0</v>
      </c>
      <c r="AT92" s="65">
        <f t="shared" si="66"/>
        <v>0</v>
      </c>
      <c r="AU92" s="65">
        <f t="shared" si="66"/>
        <v>0</v>
      </c>
      <c r="AV92" s="65">
        <f t="shared" si="66"/>
        <v>0</v>
      </c>
      <c r="AW92" s="65">
        <f t="shared" si="66"/>
        <v>0</v>
      </c>
      <c r="AX92" s="65">
        <f t="shared" si="66"/>
        <v>0</v>
      </c>
      <c r="AY92" s="65">
        <f t="shared" si="66"/>
        <v>0</v>
      </c>
      <c r="AZ92" s="65">
        <f t="shared" si="66"/>
        <v>0</v>
      </c>
      <c r="BA92" s="65">
        <f t="shared" si="66"/>
        <v>0</v>
      </c>
      <c r="BB92" s="65">
        <f t="shared" si="66"/>
        <v>0</v>
      </c>
      <c r="BC92" s="65">
        <f t="shared" si="66"/>
        <v>0</v>
      </c>
      <c r="BD92" s="65">
        <f t="shared" si="66"/>
        <v>0</v>
      </c>
      <c r="BE92" s="65">
        <f t="shared" si="66"/>
        <v>0</v>
      </c>
      <c r="BF92" s="65">
        <f t="shared" si="66"/>
        <v>0</v>
      </c>
      <c r="BG92" s="65">
        <f t="shared" si="66"/>
        <v>0</v>
      </c>
      <c r="BH92" s="65">
        <f t="shared" si="66"/>
        <v>0</v>
      </c>
      <c r="BI92" s="65">
        <f t="shared" si="66"/>
        <v>0</v>
      </c>
      <c r="BJ92" s="65">
        <f t="shared" si="66"/>
        <v>0</v>
      </c>
      <c r="BK92" s="65">
        <f t="shared" si="66"/>
        <v>0</v>
      </c>
      <c r="BL92" s="65">
        <f t="shared" si="66"/>
        <v>0</v>
      </c>
      <c r="BM92" s="65">
        <f t="shared" si="66"/>
        <v>0</v>
      </c>
      <c r="BN92" s="65">
        <f t="shared" si="66"/>
        <v>0</v>
      </c>
      <c r="BO92" s="65">
        <f t="shared" si="66"/>
        <v>0</v>
      </c>
      <c r="BP92" s="65">
        <f t="shared" si="66"/>
        <v>0</v>
      </c>
      <c r="BQ92" s="65">
        <f t="shared" si="66"/>
        <v>0</v>
      </c>
      <c r="BR92" s="65">
        <f t="shared" si="66"/>
        <v>0</v>
      </c>
      <c r="BS92" s="65">
        <f t="shared" si="66"/>
        <v>0</v>
      </c>
      <c r="BT92" s="65">
        <f t="shared" si="66"/>
        <v>0</v>
      </c>
      <c r="BU92" s="65">
        <f t="shared" ref="BU92:CH92" si="67">BT92*EXP(-$F$92)+BT88*(1-EXP(-$F$92))/$F$92</f>
        <v>0</v>
      </c>
      <c r="BV92" s="65">
        <f t="shared" si="67"/>
        <v>0</v>
      </c>
      <c r="BW92" s="65">
        <f t="shared" si="67"/>
        <v>0</v>
      </c>
      <c r="BX92" s="65">
        <f t="shared" si="67"/>
        <v>0</v>
      </c>
      <c r="BY92" s="65">
        <f t="shared" si="67"/>
        <v>0</v>
      </c>
      <c r="BZ92" s="65">
        <f t="shared" si="67"/>
        <v>0</v>
      </c>
      <c r="CA92" s="65">
        <f t="shared" si="67"/>
        <v>0</v>
      </c>
      <c r="CB92" s="65">
        <f t="shared" si="67"/>
        <v>0</v>
      </c>
      <c r="CC92" s="65">
        <f t="shared" si="67"/>
        <v>0</v>
      </c>
      <c r="CD92" s="65">
        <f t="shared" si="67"/>
        <v>0</v>
      </c>
      <c r="CE92" s="65">
        <f t="shared" si="67"/>
        <v>0</v>
      </c>
      <c r="CF92" s="65">
        <f t="shared" si="67"/>
        <v>0</v>
      </c>
      <c r="CG92" s="65">
        <f t="shared" si="67"/>
        <v>0</v>
      </c>
      <c r="CH92" s="65">
        <f t="shared" si="67"/>
        <v>0</v>
      </c>
      <c r="CI92" s="65"/>
    </row>
    <row r="93" spans="4:87" x14ac:dyDescent="0.25">
      <c r="D93" t="s">
        <v>117</v>
      </c>
      <c r="E93" t="s">
        <v>118</v>
      </c>
      <c r="F93">
        <f>LN(2)/25</f>
        <v>2.7725887222397813E-2</v>
      </c>
      <c r="G93" s="65">
        <v>0</v>
      </c>
      <c r="H93" s="65">
        <f>G93*EXP(-$F$93)+G89*(1-EXP(-$F$93))/$F$93</f>
        <v>0</v>
      </c>
      <c r="I93" s="65">
        <f t="shared" ref="I93:BT93" si="68">H93*EXP(-$F$93)+H89*(1-EXP(-$F$93))/$F$93</f>
        <v>0</v>
      </c>
      <c r="J93" s="65">
        <f t="shared" si="68"/>
        <v>0</v>
      </c>
      <c r="K93" s="65">
        <f t="shared" si="68"/>
        <v>0</v>
      </c>
      <c r="L93" s="65">
        <f t="shared" si="68"/>
        <v>0</v>
      </c>
      <c r="M93" s="65">
        <f t="shared" si="68"/>
        <v>0</v>
      </c>
      <c r="N93" s="65">
        <f t="shared" si="68"/>
        <v>0</v>
      </c>
      <c r="O93" s="65">
        <f t="shared" si="68"/>
        <v>0</v>
      </c>
      <c r="P93" s="65">
        <f t="shared" si="68"/>
        <v>0</v>
      </c>
      <c r="Q93" s="65">
        <f t="shared" si="68"/>
        <v>0</v>
      </c>
      <c r="R93" s="65">
        <f t="shared" si="68"/>
        <v>0</v>
      </c>
      <c r="S93" s="65">
        <f t="shared" si="68"/>
        <v>0</v>
      </c>
      <c r="T93" s="65">
        <f t="shared" si="68"/>
        <v>0</v>
      </c>
      <c r="U93" s="65">
        <f t="shared" si="68"/>
        <v>0</v>
      </c>
      <c r="V93" s="65">
        <f t="shared" si="68"/>
        <v>0</v>
      </c>
      <c r="W93" s="65">
        <f t="shared" si="68"/>
        <v>0</v>
      </c>
      <c r="X93" s="65">
        <f t="shared" si="68"/>
        <v>0</v>
      </c>
      <c r="Y93" s="65">
        <f t="shared" si="68"/>
        <v>0</v>
      </c>
      <c r="Z93" s="65">
        <f t="shared" si="68"/>
        <v>0</v>
      </c>
      <c r="AA93" s="65">
        <f t="shared" si="68"/>
        <v>0</v>
      </c>
      <c r="AB93" s="65">
        <f t="shared" si="68"/>
        <v>0</v>
      </c>
      <c r="AC93" s="65">
        <f t="shared" si="68"/>
        <v>0</v>
      </c>
      <c r="AD93" s="65">
        <f t="shared" si="68"/>
        <v>0</v>
      </c>
      <c r="AE93" s="65">
        <f t="shared" si="68"/>
        <v>0</v>
      </c>
      <c r="AF93" s="65">
        <f t="shared" si="68"/>
        <v>0</v>
      </c>
      <c r="AG93" s="65">
        <f t="shared" si="68"/>
        <v>0</v>
      </c>
      <c r="AH93" s="65">
        <f t="shared" si="68"/>
        <v>0</v>
      </c>
      <c r="AI93" s="65">
        <f t="shared" si="68"/>
        <v>0</v>
      </c>
      <c r="AJ93" s="66">
        <f t="shared" si="68"/>
        <v>0</v>
      </c>
      <c r="AK93" s="65">
        <f t="shared" si="68"/>
        <v>0</v>
      </c>
      <c r="AL93" s="65">
        <f t="shared" si="68"/>
        <v>0</v>
      </c>
      <c r="AM93" s="65">
        <f t="shared" si="68"/>
        <v>0</v>
      </c>
      <c r="AN93" s="65">
        <f t="shared" si="68"/>
        <v>0</v>
      </c>
      <c r="AO93" s="65">
        <f t="shared" si="68"/>
        <v>0</v>
      </c>
      <c r="AP93" s="65">
        <f t="shared" si="68"/>
        <v>0</v>
      </c>
      <c r="AQ93" s="65">
        <f t="shared" si="68"/>
        <v>0</v>
      </c>
      <c r="AR93" s="65">
        <f t="shared" si="68"/>
        <v>0</v>
      </c>
      <c r="AS93" s="65">
        <f t="shared" si="68"/>
        <v>0</v>
      </c>
      <c r="AT93" s="65">
        <f t="shared" si="68"/>
        <v>0</v>
      </c>
      <c r="AU93" s="65">
        <f t="shared" si="68"/>
        <v>0</v>
      </c>
      <c r="AV93" s="65">
        <f t="shared" si="68"/>
        <v>0</v>
      </c>
      <c r="AW93" s="65">
        <f t="shared" si="68"/>
        <v>0</v>
      </c>
      <c r="AX93" s="65">
        <f t="shared" si="68"/>
        <v>0</v>
      </c>
      <c r="AY93" s="65">
        <f t="shared" si="68"/>
        <v>0</v>
      </c>
      <c r="AZ93" s="65">
        <f t="shared" si="68"/>
        <v>0</v>
      </c>
      <c r="BA93" s="65">
        <f t="shared" si="68"/>
        <v>0</v>
      </c>
      <c r="BB93" s="65">
        <f t="shared" si="68"/>
        <v>0</v>
      </c>
      <c r="BC93" s="65">
        <f t="shared" si="68"/>
        <v>0</v>
      </c>
      <c r="BD93" s="65">
        <f t="shared" si="68"/>
        <v>0</v>
      </c>
      <c r="BE93" s="65">
        <f t="shared" si="68"/>
        <v>0</v>
      </c>
      <c r="BF93" s="65">
        <f t="shared" si="68"/>
        <v>0</v>
      </c>
      <c r="BG93" s="65">
        <f t="shared" si="68"/>
        <v>0</v>
      </c>
      <c r="BH93" s="65">
        <f t="shared" si="68"/>
        <v>0</v>
      </c>
      <c r="BI93" s="65">
        <f t="shared" si="68"/>
        <v>0</v>
      </c>
      <c r="BJ93" s="65">
        <f t="shared" si="68"/>
        <v>0</v>
      </c>
      <c r="BK93" s="65">
        <f t="shared" si="68"/>
        <v>0</v>
      </c>
      <c r="BL93" s="65">
        <f t="shared" si="68"/>
        <v>0</v>
      </c>
      <c r="BM93" s="65">
        <f t="shared" si="68"/>
        <v>0</v>
      </c>
      <c r="BN93" s="65">
        <f t="shared" si="68"/>
        <v>0</v>
      </c>
      <c r="BO93" s="65">
        <f t="shared" si="68"/>
        <v>0</v>
      </c>
      <c r="BP93" s="65">
        <f t="shared" si="68"/>
        <v>0</v>
      </c>
      <c r="BQ93" s="65">
        <f t="shared" si="68"/>
        <v>0</v>
      </c>
      <c r="BR93" s="65">
        <f t="shared" si="68"/>
        <v>0</v>
      </c>
      <c r="BS93" s="65">
        <f t="shared" si="68"/>
        <v>0</v>
      </c>
      <c r="BT93" s="65">
        <f t="shared" si="68"/>
        <v>0</v>
      </c>
      <c r="BU93" s="65">
        <f t="shared" ref="BU93:CH93" si="69">BT93*EXP(-$F$93)+BT89*(1-EXP(-$F$93))/$F$93</f>
        <v>0</v>
      </c>
      <c r="BV93" s="65">
        <f t="shared" si="69"/>
        <v>0</v>
      </c>
      <c r="BW93" s="65">
        <f t="shared" si="69"/>
        <v>0</v>
      </c>
      <c r="BX93" s="65">
        <f t="shared" si="69"/>
        <v>0</v>
      </c>
      <c r="BY93" s="65">
        <f t="shared" si="69"/>
        <v>0</v>
      </c>
      <c r="BZ93" s="65">
        <f t="shared" si="69"/>
        <v>0</v>
      </c>
      <c r="CA93" s="65">
        <f t="shared" si="69"/>
        <v>0</v>
      </c>
      <c r="CB93" s="65">
        <f t="shared" si="69"/>
        <v>0</v>
      </c>
      <c r="CC93" s="65">
        <f t="shared" si="69"/>
        <v>0</v>
      </c>
      <c r="CD93" s="65">
        <f t="shared" si="69"/>
        <v>0</v>
      </c>
      <c r="CE93" s="65">
        <f t="shared" si="69"/>
        <v>0</v>
      </c>
      <c r="CF93" s="65">
        <f t="shared" si="69"/>
        <v>0</v>
      </c>
      <c r="CG93" s="65">
        <f t="shared" si="69"/>
        <v>0</v>
      </c>
      <c r="CH93" s="65">
        <f t="shared" si="69"/>
        <v>0</v>
      </c>
      <c r="CI93" s="65"/>
    </row>
    <row r="94" spans="4:87" x14ac:dyDescent="0.25">
      <c r="D94" t="s">
        <v>119</v>
      </c>
      <c r="E94" t="s">
        <v>120</v>
      </c>
      <c r="F94">
        <f>LN(2)/2</f>
        <v>0.34657359027997264</v>
      </c>
      <c r="G94" s="65">
        <v>0</v>
      </c>
      <c r="H94" s="65">
        <f>G94*EXP(-$F$94)+G90*(1-EXP(-$F$94))/$F$94</f>
        <v>0</v>
      </c>
      <c r="I94" s="65">
        <f t="shared" ref="I94:BT94" si="70">H94*EXP(-$F$94)+H90*(1-EXP(-$F$94))/$F$94</f>
        <v>0</v>
      </c>
      <c r="J94" s="65">
        <f t="shared" si="70"/>
        <v>0</v>
      </c>
      <c r="K94" s="65">
        <f t="shared" si="70"/>
        <v>0</v>
      </c>
      <c r="L94" s="65">
        <f t="shared" si="70"/>
        <v>0</v>
      </c>
      <c r="M94" s="65">
        <f t="shared" si="70"/>
        <v>0</v>
      </c>
      <c r="N94" s="65">
        <f t="shared" si="70"/>
        <v>0</v>
      </c>
      <c r="O94" s="65">
        <f t="shared" si="70"/>
        <v>0</v>
      </c>
      <c r="P94" s="65">
        <f t="shared" si="70"/>
        <v>0</v>
      </c>
      <c r="Q94" s="65">
        <f t="shared" si="70"/>
        <v>0</v>
      </c>
      <c r="R94" s="65">
        <f t="shared" si="70"/>
        <v>0</v>
      </c>
      <c r="S94" s="65">
        <f t="shared" si="70"/>
        <v>0</v>
      </c>
      <c r="T94" s="65">
        <f t="shared" si="70"/>
        <v>0</v>
      </c>
      <c r="U94" s="65">
        <f t="shared" si="70"/>
        <v>0</v>
      </c>
      <c r="V94" s="65">
        <f t="shared" si="70"/>
        <v>0</v>
      </c>
      <c r="W94" s="65">
        <f t="shared" si="70"/>
        <v>0</v>
      </c>
      <c r="X94" s="65">
        <f t="shared" si="70"/>
        <v>0</v>
      </c>
      <c r="Y94" s="65">
        <f t="shared" si="70"/>
        <v>0</v>
      </c>
      <c r="Z94" s="65">
        <f t="shared" si="70"/>
        <v>0</v>
      </c>
      <c r="AA94" s="65">
        <f t="shared" si="70"/>
        <v>0</v>
      </c>
      <c r="AB94" s="65">
        <f t="shared" si="70"/>
        <v>0</v>
      </c>
      <c r="AC94" s="65">
        <f t="shared" si="70"/>
        <v>0</v>
      </c>
      <c r="AD94" s="65">
        <f t="shared" si="70"/>
        <v>0</v>
      </c>
      <c r="AE94" s="65">
        <f t="shared" si="70"/>
        <v>0</v>
      </c>
      <c r="AF94" s="65">
        <f t="shared" si="70"/>
        <v>0</v>
      </c>
      <c r="AG94" s="65">
        <f t="shared" si="70"/>
        <v>0</v>
      </c>
      <c r="AH94" s="65">
        <f t="shared" si="70"/>
        <v>0</v>
      </c>
      <c r="AI94" s="65">
        <f t="shared" si="70"/>
        <v>0</v>
      </c>
      <c r="AJ94" s="66">
        <f t="shared" si="70"/>
        <v>0</v>
      </c>
      <c r="AK94" s="65">
        <f t="shared" si="70"/>
        <v>0</v>
      </c>
      <c r="AL94" s="65">
        <f t="shared" si="70"/>
        <v>0</v>
      </c>
      <c r="AM94" s="65">
        <f t="shared" si="70"/>
        <v>0</v>
      </c>
      <c r="AN94" s="65">
        <f t="shared" si="70"/>
        <v>0</v>
      </c>
      <c r="AO94" s="65">
        <f t="shared" si="70"/>
        <v>0</v>
      </c>
      <c r="AP94" s="65">
        <f t="shared" si="70"/>
        <v>0</v>
      </c>
      <c r="AQ94" s="65">
        <f t="shared" si="70"/>
        <v>0</v>
      </c>
      <c r="AR94" s="65">
        <f t="shared" si="70"/>
        <v>0</v>
      </c>
      <c r="AS94" s="65">
        <f t="shared" si="70"/>
        <v>0</v>
      </c>
      <c r="AT94" s="65">
        <f t="shared" si="70"/>
        <v>0</v>
      </c>
      <c r="AU94" s="65">
        <f t="shared" si="70"/>
        <v>0</v>
      </c>
      <c r="AV94" s="65">
        <f t="shared" si="70"/>
        <v>0</v>
      </c>
      <c r="AW94" s="65">
        <f t="shared" si="70"/>
        <v>0</v>
      </c>
      <c r="AX94" s="65">
        <f t="shared" si="70"/>
        <v>0</v>
      </c>
      <c r="AY94" s="65">
        <f t="shared" si="70"/>
        <v>0</v>
      </c>
      <c r="AZ94" s="65">
        <f t="shared" si="70"/>
        <v>0</v>
      </c>
      <c r="BA94" s="65">
        <f t="shared" si="70"/>
        <v>0</v>
      </c>
      <c r="BB94" s="65">
        <f t="shared" si="70"/>
        <v>0</v>
      </c>
      <c r="BC94" s="65">
        <f t="shared" si="70"/>
        <v>0</v>
      </c>
      <c r="BD94" s="65">
        <f t="shared" si="70"/>
        <v>0</v>
      </c>
      <c r="BE94" s="65">
        <f t="shared" si="70"/>
        <v>0</v>
      </c>
      <c r="BF94" s="65">
        <f t="shared" si="70"/>
        <v>0</v>
      </c>
      <c r="BG94" s="65">
        <f t="shared" si="70"/>
        <v>0</v>
      </c>
      <c r="BH94" s="65">
        <f t="shared" si="70"/>
        <v>0</v>
      </c>
      <c r="BI94" s="65">
        <f t="shared" si="70"/>
        <v>0</v>
      </c>
      <c r="BJ94" s="65">
        <f t="shared" si="70"/>
        <v>0</v>
      </c>
      <c r="BK94" s="65">
        <f t="shared" si="70"/>
        <v>0</v>
      </c>
      <c r="BL94" s="65">
        <f t="shared" si="70"/>
        <v>0</v>
      </c>
      <c r="BM94" s="65">
        <f t="shared" si="70"/>
        <v>0</v>
      </c>
      <c r="BN94" s="65">
        <f t="shared" si="70"/>
        <v>0</v>
      </c>
      <c r="BO94" s="65">
        <f t="shared" si="70"/>
        <v>0</v>
      </c>
      <c r="BP94" s="65">
        <f t="shared" si="70"/>
        <v>0</v>
      </c>
      <c r="BQ94" s="65">
        <f t="shared" si="70"/>
        <v>0</v>
      </c>
      <c r="BR94" s="65">
        <f t="shared" si="70"/>
        <v>0</v>
      </c>
      <c r="BS94" s="65">
        <f t="shared" si="70"/>
        <v>0</v>
      </c>
      <c r="BT94" s="65">
        <f t="shared" si="70"/>
        <v>0</v>
      </c>
      <c r="BU94" s="65">
        <f t="shared" ref="BU94:CH94" si="71">BT94*EXP(-$F$94)+BT90*(1-EXP(-$F$94))/$F$94</f>
        <v>0</v>
      </c>
      <c r="BV94" s="65">
        <f t="shared" si="71"/>
        <v>0</v>
      </c>
      <c r="BW94" s="65">
        <f t="shared" si="71"/>
        <v>0</v>
      </c>
      <c r="BX94" s="65">
        <f t="shared" si="71"/>
        <v>0</v>
      </c>
      <c r="BY94" s="65">
        <f t="shared" si="71"/>
        <v>0</v>
      </c>
      <c r="BZ94" s="65">
        <f t="shared" si="71"/>
        <v>0</v>
      </c>
      <c r="CA94" s="65">
        <f t="shared" si="71"/>
        <v>0</v>
      </c>
      <c r="CB94" s="65">
        <f t="shared" si="71"/>
        <v>0</v>
      </c>
      <c r="CC94" s="65">
        <f t="shared" si="71"/>
        <v>0</v>
      </c>
      <c r="CD94" s="65">
        <f t="shared" si="71"/>
        <v>0</v>
      </c>
      <c r="CE94" s="65">
        <f t="shared" si="71"/>
        <v>0</v>
      </c>
      <c r="CF94" s="65">
        <f t="shared" si="71"/>
        <v>0</v>
      </c>
      <c r="CG94" s="65">
        <f t="shared" si="71"/>
        <v>0</v>
      </c>
      <c r="CH94" s="65">
        <f t="shared" si="71"/>
        <v>0</v>
      </c>
      <c r="CI94" s="65"/>
    </row>
    <row r="95" spans="4:87" x14ac:dyDescent="0.25">
      <c r="D95" t="s">
        <v>121</v>
      </c>
      <c r="E95" s="80" t="s">
        <v>122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6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5">
        <v>0</v>
      </c>
      <c r="BS95" s="65">
        <v>0</v>
      </c>
      <c r="BT95" s="65">
        <v>0</v>
      </c>
      <c r="BU95" s="65">
        <v>0</v>
      </c>
      <c r="BV95" s="65">
        <v>0</v>
      </c>
      <c r="BW95" s="65">
        <v>0</v>
      </c>
      <c r="BX95" s="65">
        <v>0</v>
      </c>
      <c r="BY95" s="65">
        <v>0</v>
      </c>
      <c r="BZ95" s="65">
        <v>0</v>
      </c>
      <c r="CA95" s="65">
        <v>0</v>
      </c>
      <c r="CB95" s="65">
        <v>0</v>
      </c>
      <c r="CC95" s="65">
        <v>0</v>
      </c>
      <c r="CD95" s="65">
        <v>0</v>
      </c>
      <c r="CE95" s="65">
        <v>0</v>
      </c>
      <c r="CF95" s="65">
        <v>0</v>
      </c>
      <c r="CG95" s="65">
        <v>0</v>
      </c>
      <c r="CH95" s="65">
        <v>0</v>
      </c>
      <c r="CI95" s="65"/>
    </row>
    <row r="96" spans="4:87" x14ac:dyDescent="0.25">
      <c r="D96" t="s">
        <v>123</v>
      </c>
      <c r="G96" s="65">
        <f>SUM(G92:G95)</f>
        <v>0</v>
      </c>
      <c r="H96" s="65">
        <f>SUM(H92:H95)</f>
        <v>0</v>
      </c>
      <c r="I96" s="65">
        <f t="shared" ref="I96:BT96" si="72">SUM(I92:I95)</f>
        <v>0</v>
      </c>
      <c r="J96" s="65">
        <f t="shared" si="72"/>
        <v>0</v>
      </c>
      <c r="K96" s="65">
        <f t="shared" si="72"/>
        <v>0</v>
      </c>
      <c r="L96" s="65">
        <f t="shared" si="72"/>
        <v>0</v>
      </c>
      <c r="M96" s="65">
        <f t="shared" si="72"/>
        <v>0</v>
      </c>
      <c r="N96" s="65">
        <f t="shared" si="72"/>
        <v>0</v>
      </c>
      <c r="O96" s="65">
        <f t="shared" si="72"/>
        <v>0</v>
      </c>
      <c r="P96" s="65">
        <f t="shared" si="72"/>
        <v>0</v>
      </c>
      <c r="Q96" s="65">
        <f t="shared" si="72"/>
        <v>0</v>
      </c>
      <c r="R96" s="65">
        <f t="shared" si="72"/>
        <v>0</v>
      </c>
      <c r="S96" s="65">
        <f t="shared" si="72"/>
        <v>0</v>
      </c>
      <c r="T96" s="65">
        <f t="shared" si="72"/>
        <v>0</v>
      </c>
      <c r="U96" s="65">
        <f t="shared" si="72"/>
        <v>0</v>
      </c>
      <c r="V96" s="65">
        <f t="shared" si="72"/>
        <v>0</v>
      </c>
      <c r="W96" s="65">
        <f t="shared" si="72"/>
        <v>0</v>
      </c>
      <c r="X96" s="65">
        <f t="shared" si="72"/>
        <v>0</v>
      </c>
      <c r="Y96" s="65">
        <f t="shared" si="72"/>
        <v>0</v>
      </c>
      <c r="Z96" s="65">
        <f t="shared" si="72"/>
        <v>0</v>
      </c>
      <c r="AA96" s="65">
        <f t="shared" si="72"/>
        <v>0</v>
      </c>
      <c r="AB96" s="65">
        <f t="shared" si="72"/>
        <v>0</v>
      </c>
      <c r="AC96" s="65">
        <f t="shared" si="72"/>
        <v>0</v>
      </c>
      <c r="AD96" s="65">
        <f t="shared" si="72"/>
        <v>0</v>
      </c>
      <c r="AE96" s="65">
        <f t="shared" si="72"/>
        <v>0</v>
      </c>
      <c r="AF96" s="65">
        <f t="shared" si="72"/>
        <v>0</v>
      </c>
      <c r="AG96" s="65">
        <f t="shared" si="72"/>
        <v>0</v>
      </c>
      <c r="AH96" s="65">
        <f t="shared" si="72"/>
        <v>0</v>
      </c>
      <c r="AI96" s="65">
        <f t="shared" si="72"/>
        <v>0</v>
      </c>
      <c r="AJ96" s="66">
        <f t="shared" si="72"/>
        <v>0</v>
      </c>
      <c r="AK96" s="65">
        <f t="shared" si="72"/>
        <v>0</v>
      </c>
      <c r="AL96" s="65">
        <f t="shared" si="72"/>
        <v>0</v>
      </c>
      <c r="AM96" s="65">
        <f t="shared" si="72"/>
        <v>0</v>
      </c>
      <c r="AN96" s="65">
        <f t="shared" si="72"/>
        <v>0</v>
      </c>
      <c r="AO96" s="65">
        <f t="shared" si="72"/>
        <v>0</v>
      </c>
      <c r="AP96" s="65">
        <f t="shared" si="72"/>
        <v>0</v>
      </c>
      <c r="AQ96" s="65">
        <f t="shared" si="72"/>
        <v>0</v>
      </c>
      <c r="AR96" s="65">
        <f t="shared" si="72"/>
        <v>0</v>
      </c>
      <c r="AS96" s="65">
        <f t="shared" si="72"/>
        <v>0</v>
      </c>
      <c r="AT96" s="65">
        <f t="shared" si="72"/>
        <v>0</v>
      </c>
      <c r="AU96" s="65">
        <f t="shared" si="72"/>
        <v>0</v>
      </c>
      <c r="AV96" s="65">
        <f t="shared" si="72"/>
        <v>0</v>
      </c>
      <c r="AW96" s="65">
        <f t="shared" si="72"/>
        <v>0</v>
      </c>
      <c r="AX96" s="65">
        <f t="shared" si="72"/>
        <v>0</v>
      </c>
      <c r="AY96" s="65">
        <f t="shared" si="72"/>
        <v>0</v>
      </c>
      <c r="AZ96" s="65">
        <f t="shared" si="72"/>
        <v>0</v>
      </c>
      <c r="BA96" s="65">
        <f t="shared" si="72"/>
        <v>0</v>
      </c>
      <c r="BB96" s="65">
        <f t="shared" si="72"/>
        <v>0</v>
      </c>
      <c r="BC96" s="65">
        <f t="shared" si="72"/>
        <v>0</v>
      </c>
      <c r="BD96" s="65">
        <f t="shared" si="72"/>
        <v>0</v>
      </c>
      <c r="BE96" s="65">
        <f t="shared" si="72"/>
        <v>0</v>
      </c>
      <c r="BF96" s="65">
        <f t="shared" si="72"/>
        <v>0</v>
      </c>
      <c r="BG96" s="65">
        <f t="shared" si="72"/>
        <v>0</v>
      </c>
      <c r="BH96" s="65">
        <f t="shared" si="72"/>
        <v>0</v>
      </c>
      <c r="BI96" s="65">
        <f t="shared" si="72"/>
        <v>0</v>
      </c>
      <c r="BJ96" s="65">
        <f t="shared" si="72"/>
        <v>0</v>
      </c>
      <c r="BK96" s="65">
        <f t="shared" si="72"/>
        <v>0</v>
      </c>
      <c r="BL96" s="65">
        <f t="shared" si="72"/>
        <v>0</v>
      </c>
      <c r="BM96" s="65">
        <f t="shared" si="72"/>
        <v>0</v>
      </c>
      <c r="BN96" s="65">
        <f t="shared" si="72"/>
        <v>0</v>
      </c>
      <c r="BO96" s="65">
        <f t="shared" si="72"/>
        <v>0</v>
      </c>
      <c r="BP96" s="65">
        <f t="shared" si="72"/>
        <v>0</v>
      </c>
      <c r="BQ96" s="65">
        <f t="shared" si="72"/>
        <v>0</v>
      </c>
      <c r="BR96" s="65">
        <f t="shared" si="72"/>
        <v>0</v>
      </c>
      <c r="BS96" s="65">
        <f t="shared" si="72"/>
        <v>0</v>
      </c>
      <c r="BT96" s="65">
        <f t="shared" si="72"/>
        <v>0</v>
      </c>
      <c r="BU96" s="65">
        <f t="shared" ref="BU96:CH96" si="73">SUM(BU92:BU95)</f>
        <v>0</v>
      </c>
      <c r="BV96" s="65">
        <f t="shared" si="73"/>
        <v>0</v>
      </c>
      <c r="BW96" s="65">
        <f t="shared" si="73"/>
        <v>0</v>
      </c>
      <c r="BX96" s="65">
        <f t="shared" si="73"/>
        <v>0</v>
      </c>
      <c r="BY96" s="65">
        <f t="shared" si="73"/>
        <v>0</v>
      </c>
      <c r="BZ96" s="65">
        <f t="shared" si="73"/>
        <v>0</v>
      </c>
      <c r="CA96" s="65">
        <f t="shared" si="73"/>
        <v>0</v>
      </c>
      <c r="CB96" s="65">
        <f t="shared" si="73"/>
        <v>0</v>
      </c>
      <c r="CC96" s="65">
        <f t="shared" si="73"/>
        <v>0</v>
      </c>
      <c r="CD96" s="65">
        <f t="shared" si="73"/>
        <v>0</v>
      </c>
      <c r="CE96" s="65">
        <f t="shared" si="73"/>
        <v>0</v>
      </c>
      <c r="CF96" s="65">
        <f t="shared" si="73"/>
        <v>0</v>
      </c>
      <c r="CG96" s="65">
        <f t="shared" si="73"/>
        <v>0</v>
      </c>
      <c r="CH96" s="65">
        <f t="shared" si="73"/>
        <v>0</v>
      </c>
      <c r="CI96" s="65"/>
    </row>
    <row r="97" spans="4:96" x14ac:dyDescent="0.25">
      <c r="D97" s="81" t="s">
        <v>124</v>
      </c>
      <c r="E97" s="81" t="s">
        <v>143</v>
      </c>
      <c r="G97" s="65">
        <f>G96*44/12</f>
        <v>0</v>
      </c>
      <c r="H97" s="65">
        <f>H96*44/12</f>
        <v>0</v>
      </c>
      <c r="I97" s="65">
        <f t="shared" ref="I97:BT97" si="74">I96*44/12</f>
        <v>0</v>
      </c>
      <c r="J97" s="65">
        <f t="shared" si="74"/>
        <v>0</v>
      </c>
      <c r="K97" s="65">
        <f t="shared" si="74"/>
        <v>0</v>
      </c>
      <c r="L97" s="65">
        <f t="shared" si="74"/>
        <v>0</v>
      </c>
      <c r="M97" s="65">
        <f t="shared" si="74"/>
        <v>0</v>
      </c>
      <c r="N97" s="65">
        <f t="shared" si="74"/>
        <v>0</v>
      </c>
      <c r="O97" s="65">
        <f t="shared" si="74"/>
        <v>0</v>
      </c>
      <c r="P97" s="65">
        <f t="shared" si="74"/>
        <v>0</v>
      </c>
      <c r="Q97" s="65">
        <f t="shared" si="74"/>
        <v>0</v>
      </c>
      <c r="R97" s="65">
        <f t="shared" si="74"/>
        <v>0</v>
      </c>
      <c r="S97" s="65">
        <f t="shared" si="74"/>
        <v>0</v>
      </c>
      <c r="T97" s="65">
        <f t="shared" si="74"/>
        <v>0</v>
      </c>
      <c r="U97" s="65">
        <f t="shared" si="74"/>
        <v>0</v>
      </c>
      <c r="V97" s="65">
        <f t="shared" si="74"/>
        <v>0</v>
      </c>
      <c r="W97" s="65">
        <f t="shared" si="74"/>
        <v>0</v>
      </c>
      <c r="X97" s="65">
        <f t="shared" si="74"/>
        <v>0</v>
      </c>
      <c r="Y97" s="65">
        <f t="shared" si="74"/>
        <v>0</v>
      </c>
      <c r="Z97" s="65">
        <f t="shared" si="74"/>
        <v>0</v>
      </c>
      <c r="AA97" s="65">
        <f t="shared" si="74"/>
        <v>0</v>
      </c>
      <c r="AB97" s="65">
        <f t="shared" si="74"/>
        <v>0</v>
      </c>
      <c r="AC97" s="65">
        <f t="shared" si="74"/>
        <v>0</v>
      </c>
      <c r="AD97" s="65">
        <f t="shared" si="74"/>
        <v>0</v>
      </c>
      <c r="AE97" s="65">
        <f t="shared" si="74"/>
        <v>0</v>
      </c>
      <c r="AF97" s="65">
        <f t="shared" si="74"/>
        <v>0</v>
      </c>
      <c r="AG97" s="65">
        <f t="shared" si="74"/>
        <v>0</v>
      </c>
      <c r="AH97" s="65">
        <f t="shared" si="74"/>
        <v>0</v>
      </c>
      <c r="AI97" s="65">
        <f t="shared" si="74"/>
        <v>0</v>
      </c>
      <c r="AJ97" s="66">
        <f t="shared" si="74"/>
        <v>0</v>
      </c>
      <c r="AK97" s="65">
        <f t="shared" si="74"/>
        <v>0</v>
      </c>
      <c r="AL97" s="65">
        <f t="shared" si="74"/>
        <v>0</v>
      </c>
      <c r="AM97" s="65">
        <f t="shared" si="74"/>
        <v>0</v>
      </c>
      <c r="AN97" s="65">
        <f t="shared" si="74"/>
        <v>0</v>
      </c>
      <c r="AO97" s="65">
        <f t="shared" si="74"/>
        <v>0</v>
      </c>
      <c r="AP97" s="65">
        <f t="shared" si="74"/>
        <v>0</v>
      </c>
      <c r="AQ97" s="65">
        <f t="shared" si="74"/>
        <v>0</v>
      </c>
      <c r="AR97" s="65">
        <f t="shared" si="74"/>
        <v>0</v>
      </c>
      <c r="AS97" s="65">
        <f t="shared" si="74"/>
        <v>0</v>
      </c>
      <c r="AT97" s="65">
        <f t="shared" si="74"/>
        <v>0</v>
      </c>
      <c r="AU97" s="65">
        <f t="shared" si="74"/>
        <v>0</v>
      </c>
      <c r="AV97" s="65">
        <f t="shared" si="74"/>
        <v>0</v>
      </c>
      <c r="AW97" s="65">
        <f t="shared" si="74"/>
        <v>0</v>
      </c>
      <c r="AX97" s="65">
        <f t="shared" si="74"/>
        <v>0</v>
      </c>
      <c r="AY97" s="65">
        <f t="shared" si="74"/>
        <v>0</v>
      </c>
      <c r="AZ97" s="65">
        <f t="shared" si="74"/>
        <v>0</v>
      </c>
      <c r="BA97" s="65">
        <f t="shared" si="74"/>
        <v>0</v>
      </c>
      <c r="BB97" s="65">
        <f t="shared" si="74"/>
        <v>0</v>
      </c>
      <c r="BC97" s="65">
        <f t="shared" si="74"/>
        <v>0</v>
      </c>
      <c r="BD97" s="65">
        <f t="shared" si="74"/>
        <v>0</v>
      </c>
      <c r="BE97" s="65">
        <f t="shared" si="74"/>
        <v>0</v>
      </c>
      <c r="BF97" s="65">
        <f t="shared" si="74"/>
        <v>0</v>
      </c>
      <c r="BG97" s="65">
        <f t="shared" si="74"/>
        <v>0</v>
      </c>
      <c r="BH97" s="65">
        <f t="shared" si="74"/>
        <v>0</v>
      </c>
      <c r="BI97" s="65">
        <f t="shared" si="74"/>
        <v>0</v>
      </c>
      <c r="BJ97" s="65">
        <f t="shared" si="74"/>
        <v>0</v>
      </c>
      <c r="BK97" s="65">
        <f t="shared" si="74"/>
        <v>0</v>
      </c>
      <c r="BL97" s="65">
        <f t="shared" si="74"/>
        <v>0</v>
      </c>
      <c r="BM97" s="65">
        <f t="shared" si="74"/>
        <v>0</v>
      </c>
      <c r="BN97" s="65">
        <f t="shared" si="74"/>
        <v>0</v>
      </c>
      <c r="BO97" s="65">
        <f t="shared" si="74"/>
        <v>0</v>
      </c>
      <c r="BP97" s="65">
        <f t="shared" si="74"/>
        <v>0</v>
      </c>
      <c r="BQ97" s="65">
        <f t="shared" si="74"/>
        <v>0</v>
      </c>
      <c r="BR97" s="65">
        <f t="shared" si="74"/>
        <v>0</v>
      </c>
      <c r="BS97" s="65">
        <f t="shared" si="74"/>
        <v>0</v>
      </c>
      <c r="BT97" s="65">
        <f t="shared" si="74"/>
        <v>0</v>
      </c>
      <c r="BU97" s="65">
        <f t="shared" ref="BU97:CH97" si="75">BU96*44/12</f>
        <v>0</v>
      </c>
      <c r="BV97" s="65">
        <f t="shared" si="75"/>
        <v>0</v>
      </c>
      <c r="BW97" s="65">
        <f t="shared" si="75"/>
        <v>0</v>
      </c>
      <c r="BX97" s="65">
        <f t="shared" si="75"/>
        <v>0</v>
      </c>
      <c r="BY97" s="65">
        <f t="shared" si="75"/>
        <v>0</v>
      </c>
      <c r="BZ97" s="65">
        <f t="shared" si="75"/>
        <v>0</v>
      </c>
      <c r="CA97" s="65">
        <f t="shared" si="75"/>
        <v>0</v>
      </c>
      <c r="CB97" s="65">
        <f t="shared" si="75"/>
        <v>0</v>
      </c>
      <c r="CC97" s="65">
        <f t="shared" si="75"/>
        <v>0</v>
      </c>
      <c r="CD97" s="65">
        <f t="shared" si="75"/>
        <v>0</v>
      </c>
      <c r="CE97" s="65">
        <f t="shared" si="75"/>
        <v>0</v>
      </c>
      <c r="CF97" s="65">
        <f t="shared" si="75"/>
        <v>0</v>
      </c>
      <c r="CG97" s="65">
        <f t="shared" si="75"/>
        <v>0</v>
      </c>
      <c r="CH97" s="65">
        <f t="shared" si="75"/>
        <v>0</v>
      </c>
      <c r="CI97" s="65"/>
    </row>
    <row r="98" spans="4:96" x14ac:dyDescent="0.25">
      <c r="AJ98" s="45"/>
    </row>
    <row r="99" spans="4:96" x14ac:dyDescent="0.25">
      <c r="AJ99" s="45"/>
    </row>
    <row r="100" spans="4:96" x14ac:dyDescent="0.25">
      <c r="D100" s="54" t="s">
        <v>127</v>
      </c>
      <c r="E100" s="54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6"/>
    </row>
    <row r="101" spans="4:96" x14ac:dyDescent="0.25">
      <c r="E101" t="s">
        <v>79</v>
      </c>
      <c r="F101" t="str">
        <f>F65</f>
        <v>Résineux</v>
      </c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6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</row>
    <row r="102" spans="4:96" x14ac:dyDescent="0.25">
      <c r="D102" t="s">
        <v>128</v>
      </c>
      <c r="F102">
        <f>VLOOKUP(F65,'Référencement Essences'!$B$3:$C$6,2,0)</f>
        <v>0.43</v>
      </c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6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</row>
    <row r="103" spans="4:96" x14ac:dyDescent="0.25">
      <c r="D103" t="s">
        <v>129</v>
      </c>
      <c r="E103" s="81" t="s">
        <v>145</v>
      </c>
      <c r="G103" s="65">
        <f>$F$102*G79*$F$63</f>
        <v>0</v>
      </c>
      <c r="H103" s="65">
        <f t="shared" ref="H103:AJ103" si="76">$F$102*H79*$F$63</f>
        <v>0</v>
      </c>
      <c r="I103" s="65">
        <f t="shared" si="76"/>
        <v>0</v>
      </c>
      <c r="J103" s="65">
        <f t="shared" si="76"/>
        <v>0</v>
      </c>
      <c r="K103" s="65">
        <f t="shared" si="76"/>
        <v>0</v>
      </c>
      <c r="L103" s="65">
        <f t="shared" si="76"/>
        <v>0</v>
      </c>
      <c r="M103" s="65">
        <f t="shared" si="76"/>
        <v>0</v>
      </c>
      <c r="N103" s="65">
        <f t="shared" si="76"/>
        <v>0</v>
      </c>
      <c r="O103" s="65">
        <f t="shared" si="76"/>
        <v>0</v>
      </c>
      <c r="P103" s="65">
        <f t="shared" si="76"/>
        <v>0</v>
      </c>
      <c r="Q103" s="65">
        <f t="shared" si="76"/>
        <v>0</v>
      </c>
      <c r="R103" s="65">
        <f t="shared" si="76"/>
        <v>0</v>
      </c>
      <c r="S103" s="65">
        <f t="shared" si="76"/>
        <v>0</v>
      </c>
      <c r="T103" s="65">
        <f t="shared" si="76"/>
        <v>0</v>
      </c>
      <c r="U103" s="65">
        <f t="shared" si="76"/>
        <v>0</v>
      </c>
      <c r="V103" s="65">
        <f t="shared" si="76"/>
        <v>0</v>
      </c>
      <c r="W103" s="65">
        <f t="shared" si="76"/>
        <v>0</v>
      </c>
      <c r="X103" s="65">
        <f t="shared" si="76"/>
        <v>0</v>
      </c>
      <c r="Y103" s="65">
        <f t="shared" si="76"/>
        <v>0</v>
      </c>
      <c r="Z103" s="65">
        <f t="shared" si="76"/>
        <v>0</v>
      </c>
      <c r="AA103" s="65">
        <f t="shared" si="76"/>
        <v>0</v>
      </c>
      <c r="AB103" s="65">
        <f t="shared" si="76"/>
        <v>0</v>
      </c>
      <c r="AC103" s="65">
        <f t="shared" si="76"/>
        <v>0</v>
      </c>
      <c r="AD103" s="65">
        <f t="shared" si="76"/>
        <v>0</v>
      </c>
      <c r="AE103" s="65">
        <f t="shared" si="76"/>
        <v>0</v>
      </c>
      <c r="AF103" s="65">
        <f t="shared" si="76"/>
        <v>0</v>
      </c>
      <c r="AG103" s="65">
        <f t="shared" si="76"/>
        <v>0</v>
      </c>
      <c r="AH103" s="65">
        <f t="shared" si="76"/>
        <v>0</v>
      </c>
      <c r="AI103" s="65">
        <f t="shared" si="76"/>
        <v>0</v>
      </c>
      <c r="AJ103" s="66">
        <f t="shared" si="76"/>
        <v>0</v>
      </c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</row>
    <row r="104" spans="4:96" x14ac:dyDescent="0.25">
      <c r="D104" s="81" t="s">
        <v>131</v>
      </c>
      <c r="G104" s="90">
        <f>SUM(G103:AJ103)</f>
        <v>0</v>
      </c>
      <c r="AJ104" s="45"/>
    </row>
  </sheetData>
  <mergeCells count="1">
    <mergeCell ref="A1:C1"/>
  </mergeCells>
  <conditionalFormatting sqref="G79:CH80 G81:AI97 AK81:CH97">
    <cfRule type="cellIs" dxfId="59" priority="8" operator="greaterThan">
      <formula>0</formula>
    </cfRule>
  </conditionalFormatting>
  <conditionalFormatting sqref="G50:GJ51 G52:AI52 AK52:GJ52">
    <cfRule type="cellIs" dxfId="58" priority="7" operator="greaterThan">
      <formula>0</formula>
    </cfRule>
  </conditionalFormatting>
  <conditionalFormatting sqref="G101:AI103 AK101:CH103">
    <cfRule type="cellIs" dxfId="57" priority="6" operator="greaterThan">
      <formula>0</formula>
    </cfRule>
  </conditionalFormatting>
  <conditionalFormatting sqref="A1 A2:C104">
    <cfRule type="containsBlanks" dxfId="56" priority="5">
      <formula>LEN(TRIM(A1))=0</formula>
    </cfRule>
  </conditionalFormatting>
  <conditionalFormatting sqref="G92:H95 I92:AI94 AK92:CH94">
    <cfRule type="cellIs" dxfId="55" priority="4" operator="greaterThan">
      <formula>0</formula>
    </cfRule>
  </conditionalFormatting>
  <conditionalFormatting sqref="G22:GG22 G25:GG43 G23:AI24 AK23:GG24">
    <cfRule type="cellIs" dxfId="54" priority="3" operator="greaterThan">
      <formula>0</formula>
    </cfRule>
  </conditionalFormatting>
  <conditionalFormatting sqref="CI88:CI97">
    <cfRule type="cellIs" dxfId="53" priority="2" operator="greaterThan">
      <formula>0</formula>
    </cfRule>
  </conditionalFormatting>
  <conditionalFormatting sqref="CI92:CI94">
    <cfRule type="cellIs" dxfId="5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'Référencement Essences'!$B$10:$B$11</xm:f>
          </x14:formula1>
          <xm:sqref>F6 F65</xm:sqref>
        </x14:dataValidation>
        <x14:dataValidation type="list" allowBlank="1" showInputMessage="1" showErrorMessage="1">
          <x14:formula1>
            <xm:f>'Référencement Essences'!$B$3:$B$6</xm:f>
          </x14:formula1>
          <xm:sqref>F49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104"/>
  <sheetViews>
    <sheetView zoomScale="85" zoomScaleNormal="85" workbookViewId="0">
      <pane xSplit="5" ySplit="2" topLeftCell="F3" activePane="bottomRight" state="frozen"/>
      <selection activeCell="K77" sqref="K77"/>
      <selection pane="topRight" activeCell="K77" sqref="K77"/>
      <selection pane="bottomLeft" activeCell="K77" sqref="K77"/>
      <selection pane="bottomRight" activeCell="K77" sqref="K77"/>
    </sheetView>
  </sheetViews>
  <sheetFormatPr baseColWidth="10" defaultRowHeight="15" outlineLevelCol="1" x14ac:dyDescent="0.25"/>
  <cols>
    <col min="1" max="1" width="25" customWidth="1" outlineLevel="1"/>
    <col min="2" max="2" width="21.875" customWidth="1" outlineLevel="1"/>
    <col min="3" max="3" width="12.25" customWidth="1" outlineLevel="1"/>
    <col min="4" max="4" width="44.875" customWidth="1"/>
    <col min="5" max="5" width="15.375" customWidth="1"/>
    <col min="6" max="6" width="8.25" customWidth="1"/>
    <col min="7" max="7" width="8.125" customWidth="1"/>
    <col min="8" max="11" width="8.75" bestFit="1" customWidth="1"/>
    <col min="12" max="26" width="9.75" bestFit="1" customWidth="1"/>
    <col min="27" max="114" width="10.75" bestFit="1" customWidth="1"/>
    <col min="115" max="121" width="6.875" customWidth="1"/>
  </cols>
  <sheetData>
    <row r="1" spans="1:121" ht="16.5" thickBot="1" x14ac:dyDescent="0.3">
      <c r="A1" s="110" t="s">
        <v>66</v>
      </c>
      <c r="B1" s="111"/>
      <c r="C1" s="112"/>
      <c r="D1" s="43" t="s">
        <v>149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AJ1" s="45"/>
    </row>
    <row r="2" spans="1:121" ht="15.75" thickBot="1" x14ac:dyDescent="0.3">
      <c r="D2" s="46" t="s">
        <v>68</v>
      </c>
      <c r="E2" t="s">
        <v>69</v>
      </c>
      <c r="F2" s="46">
        <v>80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7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</row>
    <row r="3" spans="1:121" ht="15.75" thickBot="1" x14ac:dyDescent="0.3">
      <c r="B3" s="48" t="s">
        <v>70</v>
      </c>
      <c r="D3" s="46" t="s">
        <v>71</v>
      </c>
      <c r="E3" t="s">
        <v>72</v>
      </c>
      <c r="F3" s="46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0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</row>
    <row r="4" spans="1:121" ht="15.75" thickBot="1" x14ac:dyDescent="0.3">
      <c r="A4" s="9" t="s">
        <v>73</v>
      </c>
      <c r="B4" s="51">
        <f>ROUND(G18,0)</f>
        <v>103</v>
      </c>
      <c r="D4" t="s">
        <v>74</v>
      </c>
      <c r="E4" t="s">
        <v>75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</row>
    <row r="5" spans="1:121" ht="15.75" thickBot="1" x14ac:dyDescent="0.3">
      <c r="A5" s="9" t="s">
        <v>55</v>
      </c>
      <c r="B5" s="51">
        <f>ROUND(G46,0)</f>
        <v>0</v>
      </c>
      <c r="D5" t="s">
        <v>76</v>
      </c>
      <c r="E5" t="s">
        <v>77</v>
      </c>
      <c r="F5" s="46">
        <v>0.45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0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</row>
    <row r="6" spans="1:121" ht="15.75" thickBot="1" x14ac:dyDescent="0.3">
      <c r="A6" s="9" t="s">
        <v>78</v>
      </c>
      <c r="B6" s="51">
        <f>ROUND(G54,0)</f>
        <v>21</v>
      </c>
      <c r="E6" t="s">
        <v>79</v>
      </c>
      <c r="F6" s="46" t="s">
        <v>80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0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</row>
    <row r="7" spans="1:121" ht="15.75" thickBot="1" x14ac:dyDescent="0.3">
      <c r="A7" s="52" t="s">
        <v>81</v>
      </c>
      <c r="B7" s="53">
        <f>SUM(B4:B6)</f>
        <v>124</v>
      </c>
      <c r="D7" t="s">
        <v>82</v>
      </c>
      <c r="E7" t="s">
        <v>83</v>
      </c>
      <c r="F7">
        <f>VLOOKUP(F6,'Référencement Essences'!B10:C11,2,0)</f>
        <v>1.3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0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</row>
    <row r="8" spans="1:121" x14ac:dyDescent="0.25">
      <c r="D8" s="54" t="s">
        <v>84</v>
      </c>
      <c r="E8" s="54"/>
      <c r="F8" t="s">
        <v>85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5"/>
      <c r="AI8" s="55"/>
      <c r="AJ8" s="50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6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56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56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56"/>
      <c r="CQ8" s="49"/>
      <c r="CR8" s="49"/>
      <c r="CZ8" s="57"/>
      <c r="DJ8" s="57"/>
    </row>
    <row r="9" spans="1:121" x14ac:dyDescent="0.25">
      <c r="D9" s="46" t="s">
        <v>170</v>
      </c>
      <c r="E9" t="s">
        <v>86</v>
      </c>
      <c r="G9" s="55">
        <v>0.88069135802466247</v>
      </c>
      <c r="H9" s="55">
        <v>2.0277530864197235</v>
      </c>
      <c r="I9" s="55">
        <v>3.4319999999999702</v>
      </c>
      <c r="J9" s="55">
        <v>5.0842469135802162</v>
      </c>
      <c r="K9" s="55">
        <v>6.9753086419752783</v>
      </c>
      <c r="L9" s="55">
        <v>9.0959999999999681</v>
      </c>
      <c r="M9" s="55">
        <v>11.437135802469104</v>
      </c>
      <c r="N9" s="55">
        <v>13.989530864197501</v>
      </c>
      <c r="O9" s="55">
        <v>16.743999999999968</v>
      </c>
      <c r="P9" s="55">
        <v>19.691358024691326</v>
      </c>
      <c r="Q9" s="55">
        <v>22.822419753086386</v>
      </c>
      <c r="R9" s="55">
        <v>26.127999999999968</v>
      </c>
      <c r="S9" s="55">
        <v>29.598913580246883</v>
      </c>
      <c r="T9" s="55">
        <v>33.225975308641942</v>
      </c>
      <c r="U9" s="55">
        <v>36.999999999999972</v>
      </c>
      <c r="V9" s="55">
        <v>40.911802469135772</v>
      </c>
      <c r="W9" s="55">
        <v>44.952197530864161</v>
      </c>
      <c r="X9" s="55">
        <v>49.111999999999966</v>
      </c>
      <c r="Y9" s="55">
        <v>53.382024691357998</v>
      </c>
      <c r="Z9" s="55">
        <v>57.753086419753053</v>
      </c>
      <c r="AA9" s="55">
        <v>62.215999999999966</v>
      </c>
      <c r="AB9" s="55">
        <v>66.761580246913553</v>
      </c>
      <c r="AC9" s="55">
        <v>71.380641975308606</v>
      </c>
      <c r="AD9" s="55">
        <v>76.063999999999965</v>
      </c>
      <c r="AE9" s="55">
        <v>80.80246913580244</v>
      </c>
      <c r="AF9" s="55">
        <v>85.586864197530844</v>
      </c>
      <c r="AG9" s="55">
        <v>90.407999999999987</v>
      </c>
      <c r="AH9" s="55">
        <v>95.256691358024668</v>
      </c>
      <c r="AI9" s="55">
        <v>100.12375308641973</v>
      </c>
      <c r="AJ9" s="55">
        <v>104.99999999999997</v>
      </c>
      <c r="AK9" s="55">
        <v>65.666666666666671</v>
      </c>
      <c r="AL9" s="55">
        <v>73.333333333333329</v>
      </c>
      <c r="AM9" s="55">
        <v>81</v>
      </c>
      <c r="AN9" s="55">
        <v>88.666666666666671</v>
      </c>
      <c r="AO9" s="55">
        <v>96.333333333333343</v>
      </c>
      <c r="AP9" s="55">
        <v>104</v>
      </c>
      <c r="AQ9" s="55">
        <v>111.66666666666667</v>
      </c>
      <c r="AR9" s="55">
        <v>119.33333333333334</v>
      </c>
      <c r="AS9" s="55">
        <v>127</v>
      </c>
      <c r="AT9" s="55">
        <v>134.66666666666669</v>
      </c>
      <c r="AU9" s="55">
        <v>142.33333333333334</v>
      </c>
      <c r="AV9" s="55">
        <v>150</v>
      </c>
      <c r="AW9" s="55">
        <v>157.66666666666669</v>
      </c>
      <c r="AX9" s="58">
        <v>165.33333333333334</v>
      </c>
      <c r="AY9" s="55">
        <v>173</v>
      </c>
      <c r="AZ9" s="55">
        <v>106.4</v>
      </c>
      <c r="BA9" s="55">
        <v>113.8</v>
      </c>
      <c r="BB9" s="55">
        <v>121.2</v>
      </c>
      <c r="BC9" s="55">
        <v>128.6</v>
      </c>
      <c r="BD9" s="55">
        <v>136</v>
      </c>
      <c r="BE9" s="55">
        <v>143.4</v>
      </c>
      <c r="BF9" s="55">
        <v>150.80000000000001</v>
      </c>
      <c r="BG9" s="55">
        <v>158.19999999999999</v>
      </c>
      <c r="BH9" s="55">
        <v>165.60000000000002</v>
      </c>
      <c r="BI9" s="55">
        <v>173</v>
      </c>
      <c r="BJ9" s="55">
        <v>180.4</v>
      </c>
      <c r="BK9" s="55">
        <v>187.8</v>
      </c>
      <c r="BL9" s="55">
        <v>195.2</v>
      </c>
      <c r="BM9" s="58">
        <v>202.60000000000002</v>
      </c>
      <c r="BN9" s="55">
        <v>210</v>
      </c>
      <c r="BO9" s="55">
        <v>140.5</v>
      </c>
      <c r="BP9" s="55">
        <v>147</v>
      </c>
      <c r="BQ9" s="55">
        <v>153.5</v>
      </c>
      <c r="BR9" s="55">
        <v>160</v>
      </c>
      <c r="BS9" s="55">
        <v>166.5</v>
      </c>
      <c r="BT9" s="55">
        <v>173</v>
      </c>
      <c r="BU9" s="55">
        <v>179.5</v>
      </c>
      <c r="BV9" s="55">
        <v>186</v>
      </c>
      <c r="BW9" s="55">
        <v>192.5</v>
      </c>
      <c r="BX9" s="55">
        <v>199</v>
      </c>
      <c r="BY9" s="55">
        <v>205.5</v>
      </c>
      <c r="BZ9" s="55">
        <v>212</v>
      </c>
      <c r="CA9" s="55">
        <v>218.5</v>
      </c>
      <c r="CB9" s="58">
        <v>225</v>
      </c>
      <c r="CC9" s="55">
        <v>231.5</v>
      </c>
      <c r="CD9" s="55">
        <v>238</v>
      </c>
      <c r="CE9" s="55">
        <v>244.5</v>
      </c>
      <c r="CF9" s="55">
        <v>251</v>
      </c>
      <c r="CG9" s="55">
        <v>257.5</v>
      </c>
      <c r="CH9" s="55">
        <v>264</v>
      </c>
      <c r="CI9" s="55"/>
      <c r="CJ9" s="55"/>
      <c r="CK9" s="55"/>
      <c r="CL9" s="55"/>
      <c r="CM9" s="55"/>
      <c r="CN9" s="55"/>
      <c r="CO9" s="55"/>
      <c r="CP9" s="55"/>
      <c r="CQ9" s="58"/>
      <c r="CR9" s="55"/>
      <c r="CS9" s="59"/>
      <c r="CT9" s="59"/>
      <c r="CU9" s="59"/>
      <c r="CV9" s="59"/>
      <c r="CW9" s="59"/>
      <c r="CX9" s="59"/>
      <c r="CY9" s="59"/>
      <c r="CZ9" s="59"/>
      <c r="DA9" s="60"/>
      <c r="DB9" s="59"/>
      <c r="DC9" s="59"/>
      <c r="DD9" s="59"/>
      <c r="DE9" s="59"/>
      <c r="DF9" s="59"/>
      <c r="DG9" s="59"/>
      <c r="DH9" s="59"/>
      <c r="DI9" s="59"/>
      <c r="DJ9" s="59"/>
      <c r="DK9" s="60"/>
      <c r="DL9" s="59"/>
      <c r="DM9" s="59"/>
      <c r="DN9" s="59"/>
      <c r="DO9" s="59"/>
      <c r="DP9" s="59"/>
      <c r="DQ9" s="59"/>
    </row>
    <row r="10" spans="1:121" x14ac:dyDescent="0.25">
      <c r="D10" t="s">
        <v>87</v>
      </c>
      <c r="E10" t="s">
        <v>88</v>
      </c>
      <c r="G10" s="59">
        <f t="shared" ref="G10:BR10" si="0">G9*$F$3*$F$5*$F$7</f>
        <v>0.51520444444442759</v>
      </c>
      <c r="H10" s="59">
        <f t="shared" si="0"/>
        <v>1.1862355555555384</v>
      </c>
      <c r="I10" s="59">
        <f t="shared" si="0"/>
        <v>2.0077199999999826</v>
      </c>
      <c r="J10" s="59">
        <f t="shared" si="0"/>
        <v>2.974284444444427</v>
      </c>
      <c r="K10" s="59">
        <f t="shared" si="0"/>
        <v>4.0805555555555379</v>
      </c>
      <c r="L10" s="59">
        <f t="shared" si="0"/>
        <v>5.3211599999999821</v>
      </c>
      <c r="M10" s="59">
        <f t="shared" si="0"/>
        <v>6.6907244444444265</v>
      </c>
      <c r="N10" s="59">
        <f t="shared" si="0"/>
        <v>8.183875555555538</v>
      </c>
      <c r="O10" s="59">
        <f t="shared" si="0"/>
        <v>9.795239999999982</v>
      </c>
      <c r="P10" s="59">
        <f t="shared" si="0"/>
        <v>11.519444444444426</v>
      </c>
      <c r="Q10" s="59">
        <f t="shared" si="0"/>
        <v>13.351115555555538</v>
      </c>
      <c r="R10" s="59">
        <f t="shared" si="0"/>
        <v>15.284879999999982</v>
      </c>
      <c r="S10" s="59">
        <f t="shared" si="0"/>
        <v>17.315364444444427</v>
      </c>
      <c r="T10" s="59">
        <f t="shared" si="0"/>
        <v>19.437195555555537</v>
      </c>
      <c r="U10" s="59">
        <f t="shared" si="0"/>
        <v>21.644999999999985</v>
      </c>
      <c r="V10" s="59">
        <f t="shared" si="0"/>
        <v>23.933404444444431</v>
      </c>
      <c r="W10" s="59">
        <f t="shared" si="0"/>
        <v>26.297035555555535</v>
      </c>
      <c r="X10" s="59">
        <f t="shared" si="0"/>
        <v>28.730519999999984</v>
      </c>
      <c r="Y10" s="59">
        <f t="shared" si="0"/>
        <v>31.22848444444443</v>
      </c>
      <c r="Z10" s="59">
        <f t="shared" si="0"/>
        <v>33.785555555555533</v>
      </c>
      <c r="AA10" s="59">
        <f t="shared" si="0"/>
        <v>36.39635999999998</v>
      </c>
      <c r="AB10" s="59">
        <f t="shared" si="0"/>
        <v>39.05552444444443</v>
      </c>
      <c r="AC10" s="59">
        <f t="shared" si="0"/>
        <v>41.757675555555544</v>
      </c>
      <c r="AD10" s="59">
        <f t="shared" si="0"/>
        <v>44.497439999999983</v>
      </c>
      <c r="AE10" s="59">
        <f t="shared" si="0"/>
        <v>47.269444444444431</v>
      </c>
      <c r="AF10" s="59">
        <f t="shared" si="0"/>
        <v>50.068315555555543</v>
      </c>
      <c r="AG10" s="59">
        <f t="shared" si="0"/>
        <v>52.888680000000001</v>
      </c>
      <c r="AH10" s="59">
        <f t="shared" si="0"/>
        <v>55.725164444444438</v>
      </c>
      <c r="AI10" s="59">
        <f t="shared" si="0"/>
        <v>58.572395555555545</v>
      </c>
      <c r="AJ10" s="50">
        <f t="shared" si="0"/>
        <v>61.424999999999983</v>
      </c>
      <c r="AK10" s="59">
        <f t="shared" si="0"/>
        <v>38.415000000000006</v>
      </c>
      <c r="AL10" s="59">
        <f t="shared" si="0"/>
        <v>42.9</v>
      </c>
      <c r="AM10" s="59">
        <f t="shared" si="0"/>
        <v>47.385000000000005</v>
      </c>
      <c r="AN10" s="59">
        <f t="shared" si="0"/>
        <v>51.870000000000012</v>
      </c>
      <c r="AO10" s="59">
        <f t="shared" si="0"/>
        <v>56.355000000000011</v>
      </c>
      <c r="AP10" s="59">
        <f t="shared" si="0"/>
        <v>60.840000000000011</v>
      </c>
      <c r="AQ10" s="59">
        <f t="shared" si="0"/>
        <v>65.325000000000003</v>
      </c>
      <c r="AR10" s="59">
        <f t="shared" si="0"/>
        <v>69.81</v>
      </c>
      <c r="AS10" s="59">
        <f t="shared" si="0"/>
        <v>74.295000000000002</v>
      </c>
      <c r="AT10" s="59">
        <f t="shared" si="0"/>
        <v>78.780000000000015</v>
      </c>
      <c r="AU10" s="59">
        <f t="shared" si="0"/>
        <v>83.265000000000015</v>
      </c>
      <c r="AV10" s="59">
        <f t="shared" si="0"/>
        <v>87.75</v>
      </c>
      <c r="AW10" s="59">
        <f t="shared" si="0"/>
        <v>92.235000000000028</v>
      </c>
      <c r="AX10" s="59">
        <f t="shared" si="0"/>
        <v>96.720000000000013</v>
      </c>
      <c r="AY10" s="59">
        <f t="shared" si="0"/>
        <v>101.20500000000001</v>
      </c>
      <c r="AZ10" s="59">
        <f t="shared" si="0"/>
        <v>62.244000000000007</v>
      </c>
      <c r="BA10" s="59">
        <f t="shared" si="0"/>
        <v>66.573000000000008</v>
      </c>
      <c r="BB10" s="59">
        <f t="shared" si="0"/>
        <v>70.902000000000001</v>
      </c>
      <c r="BC10" s="59">
        <f t="shared" si="0"/>
        <v>75.230999999999995</v>
      </c>
      <c r="BD10" s="59">
        <f t="shared" si="0"/>
        <v>79.56</v>
      </c>
      <c r="BE10" s="59">
        <f t="shared" si="0"/>
        <v>83.88900000000001</v>
      </c>
      <c r="BF10" s="59">
        <f t="shared" si="0"/>
        <v>88.218000000000018</v>
      </c>
      <c r="BG10" s="59">
        <f t="shared" si="0"/>
        <v>92.546999999999997</v>
      </c>
      <c r="BH10" s="59">
        <f t="shared" si="0"/>
        <v>96.876000000000019</v>
      </c>
      <c r="BI10" s="59">
        <f t="shared" si="0"/>
        <v>101.20500000000001</v>
      </c>
      <c r="BJ10" s="59">
        <f t="shared" si="0"/>
        <v>105.53400000000001</v>
      </c>
      <c r="BK10" s="59">
        <f t="shared" si="0"/>
        <v>109.86300000000001</v>
      </c>
      <c r="BL10" s="59">
        <f t="shared" si="0"/>
        <v>114.19200000000001</v>
      </c>
      <c r="BM10" s="59">
        <f t="shared" si="0"/>
        <v>118.52100000000003</v>
      </c>
      <c r="BN10" s="59">
        <f t="shared" si="0"/>
        <v>122.85000000000001</v>
      </c>
      <c r="BO10" s="59">
        <f t="shared" si="0"/>
        <v>82.19250000000001</v>
      </c>
      <c r="BP10" s="59">
        <f t="shared" si="0"/>
        <v>85.995000000000005</v>
      </c>
      <c r="BQ10" s="59">
        <f t="shared" si="0"/>
        <v>89.797500000000014</v>
      </c>
      <c r="BR10" s="59">
        <f t="shared" si="0"/>
        <v>93.600000000000009</v>
      </c>
      <c r="BS10" s="59">
        <f t="shared" ref="BS10:CH10" si="1">BS9*$F$3*$F$5*$F$7</f>
        <v>97.402500000000003</v>
      </c>
      <c r="BT10" s="59">
        <f t="shared" si="1"/>
        <v>101.20500000000001</v>
      </c>
      <c r="BU10" s="59">
        <f t="shared" si="1"/>
        <v>105.00750000000001</v>
      </c>
      <c r="BV10" s="59">
        <f t="shared" si="1"/>
        <v>108.81</v>
      </c>
      <c r="BW10" s="59">
        <f t="shared" si="1"/>
        <v>112.6125</v>
      </c>
      <c r="BX10" s="59">
        <f t="shared" si="1"/>
        <v>116.41500000000001</v>
      </c>
      <c r="BY10" s="59">
        <f t="shared" si="1"/>
        <v>120.21750000000002</v>
      </c>
      <c r="BZ10" s="59">
        <f t="shared" si="1"/>
        <v>124.02000000000001</v>
      </c>
      <c r="CA10" s="59">
        <f t="shared" si="1"/>
        <v>127.82250000000001</v>
      </c>
      <c r="CB10" s="59">
        <f t="shared" si="1"/>
        <v>131.625</v>
      </c>
      <c r="CC10" s="59">
        <f t="shared" si="1"/>
        <v>135.42750000000001</v>
      </c>
      <c r="CD10" s="59">
        <f t="shared" si="1"/>
        <v>139.23000000000002</v>
      </c>
      <c r="CE10" s="59">
        <f t="shared" si="1"/>
        <v>143.0325</v>
      </c>
      <c r="CF10" s="59">
        <f t="shared" si="1"/>
        <v>146.83500000000001</v>
      </c>
      <c r="CG10" s="59">
        <f t="shared" si="1"/>
        <v>150.63750000000002</v>
      </c>
      <c r="CH10" s="59">
        <f t="shared" si="1"/>
        <v>154.44</v>
      </c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</row>
    <row r="11" spans="1:121" x14ac:dyDescent="0.25">
      <c r="D11" t="s">
        <v>89</v>
      </c>
      <c r="E11" t="s">
        <v>90</v>
      </c>
      <c r="G11" s="59">
        <f>EXP(-1.0587+0.8836*LN(G10)+0.284)</f>
        <v>0.25648220587142395</v>
      </c>
      <c r="H11" s="59">
        <f t="shared" ref="H11:BS11" si="2">EXP(-1.0587+0.8836*LN(H10)+0.284)</f>
        <v>0.53590709273254744</v>
      </c>
      <c r="I11" s="59">
        <f t="shared" si="2"/>
        <v>0.85314050961115351</v>
      </c>
      <c r="J11" s="59">
        <f t="shared" si="2"/>
        <v>1.2073490414329346</v>
      </c>
      <c r="K11" s="59">
        <f t="shared" si="2"/>
        <v>1.5965540799669489</v>
      </c>
      <c r="L11" s="59">
        <f t="shared" si="2"/>
        <v>2.0186045472659542</v>
      </c>
      <c r="M11" s="59">
        <f t="shared" si="2"/>
        <v>2.4713834547694797</v>
      </c>
      <c r="N11" s="59">
        <f t="shared" si="2"/>
        <v>2.9528586083900628</v>
      </c>
      <c r="O11" s="59">
        <f t="shared" si="2"/>
        <v>3.4610907829617807</v>
      </c>
      <c r="P11" s="59">
        <f t="shared" si="2"/>
        <v>3.9942290764110404</v>
      </c>
      <c r="Q11" s="59">
        <f t="shared" si="2"/>
        <v>4.5505026989129114</v>
      </c>
      <c r="R11" s="59">
        <f t="shared" si="2"/>
        <v>5.1282123194830858</v>
      </c>
      <c r="S11" s="59">
        <f t="shared" si="2"/>
        <v>5.7257220152185688</v>
      </c>
      <c r="T11" s="59">
        <f t="shared" si="2"/>
        <v>6.341452115530954</v>
      </c>
      <c r="U11" s="59">
        <f t="shared" si="2"/>
        <v>6.9738729562485036</v>
      </c>
      <c r="V11" s="59">
        <f t="shared" si="2"/>
        <v>7.6214994620549597</v>
      </c>
      <c r="W11" s="59">
        <f t="shared" si="2"/>
        <v>8.2828864501012429</v>
      </c>
      <c r="X11" s="59">
        <f t="shared" si="2"/>
        <v>8.9566245492156629</v>
      </c>
      <c r="Y11" s="59">
        <f t="shared" si="2"/>
        <v>9.641336640228948</v>
      </c>
      <c r="Z11" s="59">
        <f t="shared" si="2"/>
        <v>10.33567473629555</v>
      </c>
      <c r="AA11" s="59">
        <f t="shared" si="2"/>
        <v>11.038317234897974</v>
      </c>
      <c r="AB11" s="59">
        <f t="shared" si="2"/>
        <v>11.747966484492931</v>
      </c>
      <c r="AC11" s="59">
        <f t="shared" si="2"/>
        <v>12.463346618302117</v>
      </c>
      <c r="AD11" s="59">
        <f t="shared" si="2"/>
        <v>13.18320161567717</v>
      </c>
      <c r="AE11" s="59">
        <f t="shared" si="2"/>
        <v>13.906293557991118</v>
      </c>
      <c r="AF11" s="59">
        <f t="shared" si="2"/>
        <v>14.631401051354977</v>
      </c>
      <c r="AG11" s="59">
        <f t="shared" si="2"/>
        <v>15.357317792836444</v>
      </c>
      <c r="AH11" s="59">
        <f t="shared" si="2"/>
        <v>16.082851260446752</v>
      </c>
      <c r="AI11" s="59">
        <f t="shared" si="2"/>
        <v>16.806821510109849</v>
      </c>
      <c r="AJ11" s="50">
        <f t="shared" si="2"/>
        <v>17.528060065254426</v>
      </c>
      <c r="AK11" s="59">
        <f t="shared" si="2"/>
        <v>11.577559054412854</v>
      </c>
      <c r="AL11" s="59">
        <f t="shared" si="2"/>
        <v>12.764133218298472</v>
      </c>
      <c r="AM11" s="59">
        <f t="shared" si="2"/>
        <v>13.936327732081288</v>
      </c>
      <c r="AN11" s="59">
        <f t="shared" si="2"/>
        <v>15.09565846911492</v>
      </c>
      <c r="AO11" s="59">
        <f t="shared" si="2"/>
        <v>16.243364177294705</v>
      </c>
      <c r="AP11" s="59">
        <f t="shared" si="2"/>
        <v>17.380475216531455</v>
      </c>
      <c r="AQ11" s="59">
        <f t="shared" si="2"/>
        <v>18.507861418429783</v>
      </c>
      <c r="AR11" s="59">
        <f t="shared" si="2"/>
        <v>19.626266413721869</v>
      </c>
      <c r="AS11" s="59">
        <f t="shared" si="2"/>
        <v>20.736332880383827</v>
      </c>
      <c r="AT11" s="59">
        <f t="shared" si="2"/>
        <v>21.838621518606057</v>
      </c>
      <c r="AU11" s="59">
        <f t="shared" si="2"/>
        <v>22.933625580531533</v>
      </c>
      <c r="AV11" s="59">
        <f t="shared" si="2"/>
        <v>24.021782179979688</v>
      </c>
      <c r="AW11" s="59">
        <f t="shared" si="2"/>
        <v>25.103481224148766</v>
      </c>
      <c r="AX11" s="59">
        <f t="shared" si="2"/>
        <v>26.179072558792139</v>
      </c>
      <c r="AY11" s="59">
        <f t="shared" si="2"/>
        <v>27.248871750580868</v>
      </c>
      <c r="AZ11" s="59">
        <f t="shared" si="2"/>
        <v>17.734404526076446</v>
      </c>
      <c r="BA11" s="59">
        <f t="shared" si="2"/>
        <v>18.819942443173225</v>
      </c>
      <c r="BB11" s="59">
        <f t="shared" si="2"/>
        <v>19.897288774666517</v>
      </c>
      <c r="BC11" s="59">
        <f t="shared" si="2"/>
        <v>20.967000617518835</v>
      </c>
      <c r="BD11" s="59">
        <f t="shared" si="2"/>
        <v>22.029567333453311</v>
      </c>
      <c r="BE11" s="59">
        <f t="shared" si="2"/>
        <v>23.085422022440483</v>
      </c>
      <c r="BF11" s="59">
        <f t="shared" si="2"/>
        <v>24.134950560421608</v>
      </c>
      <c r="BG11" s="59">
        <f t="shared" si="2"/>
        <v>25.178498812697072</v>
      </c>
      <c r="BH11" s="59">
        <f t="shared" si="2"/>
        <v>26.21637845945024</v>
      </c>
      <c r="BI11" s="59">
        <f t="shared" si="2"/>
        <v>27.248871750580868</v>
      </c>
      <c r="BJ11" s="59">
        <f t="shared" si="2"/>
        <v>28.276235424052324</v>
      </c>
      <c r="BK11" s="59">
        <f t="shared" si="2"/>
        <v>29.298703963208425</v>
      </c>
      <c r="BL11" s="59">
        <f t="shared" si="2"/>
        <v>30.316492326242802</v>
      </c>
      <c r="BM11" s="59">
        <f t="shared" si="2"/>
        <v>31.329798250134502</v>
      </c>
      <c r="BN11" s="59">
        <f t="shared" si="2"/>
        <v>32.338804208515896</v>
      </c>
      <c r="BO11" s="59">
        <f t="shared" si="2"/>
        <v>22.672415305819115</v>
      </c>
      <c r="BP11" s="59">
        <f t="shared" si="2"/>
        <v>23.596771395162531</v>
      </c>
      <c r="BQ11" s="59">
        <f t="shared" si="2"/>
        <v>24.516380469385524</v>
      </c>
      <c r="BR11" s="59">
        <f t="shared" si="2"/>
        <v>25.431466524572937</v>
      </c>
      <c r="BS11" s="59">
        <f t="shared" si="2"/>
        <v>26.342234327160654</v>
      </c>
      <c r="BT11" s="59">
        <f t="shared" ref="BT11:CH11" si="3">EXP(-1.0587+0.8836*LN(BT10)+0.284)</f>
        <v>27.248871750580868</v>
      </c>
      <c r="BU11" s="59">
        <f t="shared" si="3"/>
        <v>28.151551750861255</v>
      </c>
      <c r="BV11" s="59">
        <f t="shared" si="3"/>
        <v>29.05043404802263</v>
      </c>
      <c r="BW11" s="59">
        <f t="shared" si="3"/>
        <v>29.945666565838753</v>
      </c>
      <c r="BX11" s="59">
        <f t="shared" si="3"/>
        <v>30.83738667167226</v>
      </c>
      <c r="BY11" s="59">
        <f t="shared" si="3"/>
        <v>31.725722249771565</v>
      </c>
      <c r="BZ11" s="59">
        <f t="shared" si="3"/>
        <v>32.610792634958898</v>
      </c>
      <c r="CA11" s="59">
        <f t="shared" si="3"/>
        <v>33.492709428592256</v>
      </c>
      <c r="CB11" s="59">
        <f t="shared" si="3"/>
        <v>34.371577214705376</v>
      </c>
      <c r="CC11" s="59">
        <f t="shared" si="3"/>
        <v>35.247494191068036</v>
      </c>
      <c r="CD11" s="59">
        <f t="shared" si="3"/>
        <v>36.120552727378737</v>
      </c>
      <c r="CE11" s="59">
        <f t="shared" si="3"/>
        <v>36.990839860764012</v>
      </c>
      <c r="CF11" s="59">
        <f t="shared" si="3"/>
        <v>37.858437737104438</v>
      </c>
      <c r="CG11" s="59">
        <f t="shared" si="3"/>
        <v>38.723424005359277</v>
      </c>
      <c r="CH11" s="59">
        <f t="shared" si="3"/>
        <v>39.58587217095549</v>
      </c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</row>
    <row r="12" spans="1:121" x14ac:dyDescent="0.25">
      <c r="D12" t="s">
        <v>91</v>
      </c>
      <c r="E12" t="s">
        <v>72</v>
      </c>
      <c r="G12" s="59">
        <f>$F$3*70</f>
        <v>70</v>
      </c>
      <c r="H12" s="59">
        <f t="shared" ref="H12:BS12" si="4">$F$3*70</f>
        <v>70</v>
      </c>
      <c r="I12" s="59">
        <f t="shared" si="4"/>
        <v>70</v>
      </c>
      <c r="J12" s="59">
        <f t="shared" si="4"/>
        <v>70</v>
      </c>
      <c r="K12" s="59">
        <f t="shared" si="4"/>
        <v>70</v>
      </c>
      <c r="L12" s="59">
        <f t="shared" si="4"/>
        <v>70</v>
      </c>
      <c r="M12" s="59">
        <f t="shared" si="4"/>
        <v>70</v>
      </c>
      <c r="N12" s="59">
        <f t="shared" si="4"/>
        <v>70</v>
      </c>
      <c r="O12" s="59">
        <f t="shared" si="4"/>
        <v>70</v>
      </c>
      <c r="P12" s="59">
        <f t="shared" si="4"/>
        <v>70</v>
      </c>
      <c r="Q12" s="59">
        <f t="shared" si="4"/>
        <v>70</v>
      </c>
      <c r="R12" s="59">
        <f t="shared" si="4"/>
        <v>70</v>
      </c>
      <c r="S12" s="59">
        <f t="shared" si="4"/>
        <v>70</v>
      </c>
      <c r="T12" s="59">
        <f t="shared" si="4"/>
        <v>70</v>
      </c>
      <c r="U12" s="59">
        <f t="shared" si="4"/>
        <v>70</v>
      </c>
      <c r="V12" s="59">
        <f t="shared" si="4"/>
        <v>70</v>
      </c>
      <c r="W12" s="59">
        <f t="shared" si="4"/>
        <v>70</v>
      </c>
      <c r="X12" s="59">
        <f t="shared" si="4"/>
        <v>70</v>
      </c>
      <c r="Y12" s="59">
        <f t="shared" si="4"/>
        <v>70</v>
      </c>
      <c r="Z12" s="59">
        <f t="shared" si="4"/>
        <v>70</v>
      </c>
      <c r="AA12" s="59">
        <f t="shared" si="4"/>
        <v>70</v>
      </c>
      <c r="AB12" s="59">
        <f t="shared" si="4"/>
        <v>70</v>
      </c>
      <c r="AC12" s="59">
        <f t="shared" si="4"/>
        <v>70</v>
      </c>
      <c r="AD12" s="59">
        <f t="shared" si="4"/>
        <v>70</v>
      </c>
      <c r="AE12" s="59">
        <f t="shared" si="4"/>
        <v>70</v>
      </c>
      <c r="AF12" s="59">
        <f t="shared" si="4"/>
        <v>70</v>
      </c>
      <c r="AG12" s="59">
        <f t="shared" si="4"/>
        <v>70</v>
      </c>
      <c r="AH12" s="59">
        <f t="shared" si="4"/>
        <v>70</v>
      </c>
      <c r="AI12" s="59">
        <f t="shared" si="4"/>
        <v>70</v>
      </c>
      <c r="AJ12" s="50">
        <f t="shared" si="4"/>
        <v>70</v>
      </c>
      <c r="AK12" s="59">
        <f t="shared" si="4"/>
        <v>70</v>
      </c>
      <c r="AL12" s="59">
        <f t="shared" si="4"/>
        <v>70</v>
      </c>
      <c r="AM12" s="59">
        <f t="shared" si="4"/>
        <v>70</v>
      </c>
      <c r="AN12" s="59">
        <f t="shared" si="4"/>
        <v>70</v>
      </c>
      <c r="AO12" s="59">
        <f t="shared" si="4"/>
        <v>70</v>
      </c>
      <c r="AP12" s="59">
        <f t="shared" si="4"/>
        <v>70</v>
      </c>
      <c r="AQ12" s="59">
        <f t="shared" si="4"/>
        <v>70</v>
      </c>
      <c r="AR12" s="59">
        <f t="shared" si="4"/>
        <v>70</v>
      </c>
      <c r="AS12" s="59">
        <f t="shared" si="4"/>
        <v>70</v>
      </c>
      <c r="AT12" s="59">
        <f t="shared" si="4"/>
        <v>70</v>
      </c>
      <c r="AU12" s="59">
        <f t="shared" si="4"/>
        <v>70</v>
      </c>
      <c r="AV12" s="59">
        <f t="shared" si="4"/>
        <v>70</v>
      </c>
      <c r="AW12" s="59">
        <f t="shared" si="4"/>
        <v>70</v>
      </c>
      <c r="AX12" s="59">
        <f t="shared" si="4"/>
        <v>70</v>
      </c>
      <c r="AY12" s="59">
        <f t="shared" si="4"/>
        <v>70</v>
      </c>
      <c r="AZ12" s="59">
        <f t="shared" si="4"/>
        <v>70</v>
      </c>
      <c r="BA12" s="59">
        <f t="shared" si="4"/>
        <v>70</v>
      </c>
      <c r="BB12" s="59">
        <f t="shared" si="4"/>
        <v>70</v>
      </c>
      <c r="BC12" s="59">
        <f t="shared" si="4"/>
        <v>70</v>
      </c>
      <c r="BD12" s="59">
        <f t="shared" si="4"/>
        <v>70</v>
      </c>
      <c r="BE12" s="59">
        <f t="shared" si="4"/>
        <v>70</v>
      </c>
      <c r="BF12" s="59">
        <f t="shared" si="4"/>
        <v>70</v>
      </c>
      <c r="BG12" s="59">
        <f t="shared" si="4"/>
        <v>70</v>
      </c>
      <c r="BH12" s="59">
        <f t="shared" si="4"/>
        <v>70</v>
      </c>
      <c r="BI12" s="59">
        <f t="shared" si="4"/>
        <v>70</v>
      </c>
      <c r="BJ12" s="59">
        <f t="shared" si="4"/>
        <v>70</v>
      </c>
      <c r="BK12" s="59">
        <f t="shared" si="4"/>
        <v>70</v>
      </c>
      <c r="BL12" s="59">
        <f t="shared" si="4"/>
        <v>70</v>
      </c>
      <c r="BM12" s="59">
        <f t="shared" si="4"/>
        <v>70</v>
      </c>
      <c r="BN12" s="59">
        <f t="shared" si="4"/>
        <v>70</v>
      </c>
      <c r="BO12" s="59">
        <f t="shared" si="4"/>
        <v>70</v>
      </c>
      <c r="BP12" s="59">
        <f t="shared" si="4"/>
        <v>70</v>
      </c>
      <c r="BQ12" s="59">
        <f t="shared" si="4"/>
        <v>70</v>
      </c>
      <c r="BR12" s="59">
        <f t="shared" si="4"/>
        <v>70</v>
      </c>
      <c r="BS12" s="59">
        <f t="shared" si="4"/>
        <v>70</v>
      </c>
      <c r="BT12" s="59">
        <f t="shared" ref="BT12:CH12" si="5">$F$3*70</f>
        <v>70</v>
      </c>
      <c r="BU12" s="59">
        <f t="shared" si="5"/>
        <v>70</v>
      </c>
      <c r="BV12" s="59">
        <f t="shared" si="5"/>
        <v>70</v>
      </c>
      <c r="BW12" s="59">
        <f t="shared" si="5"/>
        <v>70</v>
      </c>
      <c r="BX12" s="59">
        <f t="shared" si="5"/>
        <v>70</v>
      </c>
      <c r="BY12" s="59">
        <f t="shared" si="5"/>
        <v>70</v>
      </c>
      <c r="BZ12" s="59">
        <f t="shared" si="5"/>
        <v>70</v>
      </c>
      <c r="CA12" s="59">
        <f t="shared" si="5"/>
        <v>70</v>
      </c>
      <c r="CB12" s="59">
        <f t="shared" si="5"/>
        <v>70</v>
      </c>
      <c r="CC12" s="59">
        <f t="shared" si="5"/>
        <v>70</v>
      </c>
      <c r="CD12" s="59">
        <f t="shared" si="5"/>
        <v>70</v>
      </c>
      <c r="CE12" s="59">
        <f t="shared" si="5"/>
        <v>70</v>
      </c>
      <c r="CF12" s="59">
        <f t="shared" si="5"/>
        <v>70</v>
      </c>
      <c r="CG12" s="59">
        <f t="shared" si="5"/>
        <v>70</v>
      </c>
      <c r="CH12" s="59">
        <f t="shared" si="5"/>
        <v>70</v>
      </c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</row>
    <row r="13" spans="1:121" ht="16.5" x14ac:dyDescent="0.25">
      <c r="D13" s="46" t="s">
        <v>92</v>
      </c>
      <c r="E13" t="s">
        <v>93</v>
      </c>
      <c r="F13" s="61" t="s">
        <v>94</v>
      </c>
      <c r="G13" s="59">
        <f t="shared" ref="G13:BR13" si="6">IF(G2&gt;30,10*$F$3,$F$3*(10/2+10/30*G2/2))</f>
        <v>5.166666666666667</v>
      </c>
      <c r="H13" s="59">
        <f t="shared" si="6"/>
        <v>5.333333333333333</v>
      </c>
      <c r="I13" s="59">
        <f t="shared" si="6"/>
        <v>5.5</v>
      </c>
      <c r="J13" s="59">
        <f t="shared" si="6"/>
        <v>5.666666666666667</v>
      </c>
      <c r="K13" s="59">
        <f t="shared" si="6"/>
        <v>5.833333333333333</v>
      </c>
      <c r="L13" s="59">
        <f t="shared" si="6"/>
        <v>6</v>
      </c>
      <c r="M13" s="59">
        <f t="shared" si="6"/>
        <v>6.1666666666666661</v>
      </c>
      <c r="N13" s="59">
        <f t="shared" si="6"/>
        <v>6.333333333333333</v>
      </c>
      <c r="O13" s="59">
        <f t="shared" si="6"/>
        <v>6.5</v>
      </c>
      <c r="P13" s="59">
        <f t="shared" si="6"/>
        <v>6.6666666666666661</v>
      </c>
      <c r="Q13" s="59">
        <f t="shared" si="6"/>
        <v>6.833333333333333</v>
      </c>
      <c r="R13" s="59">
        <f t="shared" si="6"/>
        <v>7</v>
      </c>
      <c r="S13" s="59">
        <f t="shared" si="6"/>
        <v>7.1666666666666661</v>
      </c>
      <c r="T13" s="59">
        <f t="shared" si="6"/>
        <v>7.333333333333333</v>
      </c>
      <c r="U13" s="59">
        <f t="shared" si="6"/>
        <v>7.5</v>
      </c>
      <c r="V13" s="59">
        <f t="shared" si="6"/>
        <v>7.6666666666666661</v>
      </c>
      <c r="W13" s="59">
        <f t="shared" si="6"/>
        <v>7.833333333333333</v>
      </c>
      <c r="X13" s="59">
        <f t="shared" si="6"/>
        <v>8</v>
      </c>
      <c r="Y13" s="59">
        <f t="shared" si="6"/>
        <v>8.1666666666666661</v>
      </c>
      <c r="Z13" s="59">
        <f t="shared" si="6"/>
        <v>8.3333333333333321</v>
      </c>
      <c r="AA13" s="59">
        <f t="shared" si="6"/>
        <v>8.5</v>
      </c>
      <c r="AB13" s="59">
        <f t="shared" si="6"/>
        <v>8.6666666666666661</v>
      </c>
      <c r="AC13" s="59">
        <f t="shared" si="6"/>
        <v>8.8333333333333321</v>
      </c>
      <c r="AD13" s="59">
        <f t="shared" si="6"/>
        <v>9</v>
      </c>
      <c r="AE13" s="59">
        <f t="shared" si="6"/>
        <v>9.1666666666666661</v>
      </c>
      <c r="AF13" s="59">
        <f t="shared" si="6"/>
        <v>9.3333333333333321</v>
      </c>
      <c r="AG13" s="59">
        <f t="shared" si="6"/>
        <v>9.5</v>
      </c>
      <c r="AH13" s="59">
        <f t="shared" si="6"/>
        <v>9.6666666666666661</v>
      </c>
      <c r="AI13" s="59">
        <f t="shared" si="6"/>
        <v>9.8333333333333321</v>
      </c>
      <c r="AJ13" s="50">
        <f t="shared" si="6"/>
        <v>10</v>
      </c>
      <c r="AK13" s="59">
        <f t="shared" si="6"/>
        <v>10</v>
      </c>
      <c r="AL13" s="59">
        <f t="shared" si="6"/>
        <v>10</v>
      </c>
      <c r="AM13" s="59">
        <f t="shared" si="6"/>
        <v>10</v>
      </c>
      <c r="AN13" s="59">
        <f t="shared" si="6"/>
        <v>10</v>
      </c>
      <c r="AO13" s="59">
        <f t="shared" si="6"/>
        <v>10</v>
      </c>
      <c r="AP13" s="59">
        <f t="shared" si="6"/>
        <v>10</v>
      </c>
      <c r="AQ13" s="59">
        <f t="shared" si="6"/>
        <v>10</v>
      </c>
      <c r="AR13" s="59">
        <f t="shared" si="6"/>
        <v>10</v>
      </c>
      <c r="AS13" s="59">
        <f t="shared" si="6"/>
        <v>10</v>
      </c>
      <c r="AT13" s="59">
        <f t="shared" si="6"/>
        <v>10</v>
      </c>
      <c r="AU13" s="59">
        <f t="shared" si="6"/>
        <v>10</v>
      </c>
      <c r="AV13" s="59">
        <f t="shared" si="6"/>
        <v>10</v>
      </c>
      <c r="AW13" s="59">
        <f t="shared" si="6"/>
        <v>10</v>
      </c>
      <c r="AX13" s="59">
        <f t="shared" si="6"/>
        <v>10</v>
      </c>
      <c r="AY13" s="59">
        <f t="shared" si="6"/>
        <v>10</v>
      </c>
      <c r="AZ13" s="59">
        <f t="shared" si="6"/>
        <v>10</v>
      </c>
      <c r="BA13" s="59">
        <f t="shared" si="6"/>
        <v>10</v>
      </c>
      <c r="BB13" s="59">
        <f t="shared" si="6"/>
        <v>10</v>
      </c>
      <c r="BC13" s="59">
        <f t="shared" si="6"/>
        <v>10</v>
      </c>
      <c r="BD13" s="59">
        <f t="shared" si="6"/>
        <v>10</v>
      </c>
      <c r="BE13" s="59">
        <f t="shared" si="6"/>
        <v>10</v>
      </c>
      <c r="BF13" s="59">
        <f t="shared" si="6"/>
        <v>10</v>
      </c>
      <c r="BG13" s="59">
        <f t="shared" si="6"/>
        <v>10</v>
      </c>
      <c r="BH13" s="59">
        <f t="shared" si="6"/>
        <v>10</v>
      </c>
      <c r="BI13" s="59">
        <f t="shared" si="6"/>
        <v>10</v>
      </c>
      <c r="BJ13" s="59">
        <f t="shared" si="6"/>
        <v>10</v>
      </c>
      <c r="BK13" s="59">
        <f t="shared" si="6"/>
        <v>10</v>
      </c>
      <c r="BL13" s="59">
        <f t="shared" si="6"/>
        <v>10</v>
      </c>
      <c r="BM13" s="59">
        <f t="shared" si="6"/>
        <v>10</v>
      </c>
      <c r="BN13" s="59">
        <f t="shared" si="6"/>
        <v>10</v>
      </c>
      <c r="BO13" s="59">
        <f t="shared" si="6"/>
        <v>10</v>
      </c>
      <c r="BP13" s="59">
        <f t="shared" si="6"/>
        <v>10</v>
      </c>
      <c r="BQ13" s="59">
        <f t="shared" si="6"/>
        <v>10</v>
      </c>
      <c r="BR13" s="59">
        <f t="shared" si="6"/>
        <v>10</v>
      </c>
      <c r="BS13" s="59">
        <f t="shared" ref="BS13:CH13" si="7">IF(BS2&gt;30,10*$F$3,$F$3*(10/2+10/30*BS2/2))</f>
        <v>10</v>
      </c>
      <c r="BT13" s="59">
        <f t="shared" si="7"/>
        <v>10</v>
      </c>
      <c r="BU13" s="59">
        <f t="shared" si="7"/>
        <v>10</v>
      </c>
      <c r="BV13" s="59">
        <f t="shared" si="7"/>
        <v>10</v>
      </c>
      <c r="BW13" s="59">
        <f t="shared" si="7"/>
        <v>10</v>
      </c>
      <c r="BX13" s="59">
        <f t="shared" si="7"/>
        <v>10</v>
      </c>
      <c r="BY13" s="59">
        <f t="shared" si="7"/>
        <v>10</v>
      </c>
      <c r="BZ13" s="59">
        <f t="shared" si="7"/>
        <v>10</v>
      </c>
      <c r="CA13" s="59">
        <f t="shared" si="7"/>
        <v>10</v>
      </c>
      <c r="CB13" s="59">
        <f t="shared" si="7"/>
        <v>10</v>
      </c>
      <c r="CC13" s="59">
        <f t="shared" si="7"/>
        <v>10</v>
      </c>
      <c r="CD13" s="59">
        <f t="shared" si="7"/>
        <v>10</v>
      </c>
      <c r="CE13" s="59">
        <f t="shared" si="7"/>
        <v>10</v>
      </c>
      <c r="CF13" s="59">
        <f t="shared" si="7"/>
        <v>10</v>
      </c>
      <c r="CG13" s="59">
        <f t="shared" si="7"/>
        <v>10</v>
      </c>
      <c r="CH13" s="59">
        <f t="shared" si="7"/>
        <v>10</v>
      </c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</row>
    <row r="14" spans="1:121" x14ac:dyDescent="0.25">
      <c r="D14" t="s">
        <v>95</v>
      </c>
      <c r="E14" t="s">
        <v>96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0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0</v>
      </c>
      <c r="CF14" s="59">
        <v>0</v>
      </c>
      <c r="CG14" s="59">
        <v>0</v>
      </c>
      <c r="CH14" s="59">
        <v>0</v>
      </c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</row>
    <row r="15" spans="1:121" x14ac:dyDescent="0.25">
      <c r="D15" t="s">
        <v>97</v>
      </c>
      <c r="E15" t="s">
        <v>98</v>
      </c>
      <c r="F15" s="59"/>
      <c r="G15" s="59">
        <f t="shared" ref="G15:BR15" si="8">((G10+G11)*0.475+G12+G13+G14)*44/12</f>
        <v>276.95513202707787</v>
      </c>
      <c r="H15" s="59">
        <f t="shared" si="8"/>
        <v>279.22162066799063</v>
      </c>
      <c r="I15" s="59">
        <f t="shared" si="8"/>
        <v>281.81599872090607</v>
      </c>
      <c r="J15" s="59">
        <f t="shared" si="8"/>
        <v>284.7274560990142</v>
      </c>
      <c r="K15" s="59">
        <f t="shared" si="8"/>
        <v>287.9431881707572</v>
      </c>
      <c r="L15" s="59">
        <f t="shared" si="8"/>
        <v>291.45008991982149</v>
      </c>
      <c r="M15" s="59">
        <f t="shared" si="8"/>
        <v>295.23511570224201</v>
      </c>
      <c r="N15" s="59">
        <f t="shared" si="8"/>
        <v>299.28536755776082</v>
      </c>
      <c r="O15" s="59">
        <f t="shared" si="8"/>
        <v>303.58810944699172</v>
      </c>
      <c r="P15" s="59">
        <f t="shared" si="8"/>
        <v>308.13075915993437</v>
      </c>
      <c r="Q15" s="59">
        <f t="shared" si="8"/>
        <v>312.90087401542144</v>
      </c>
      <c r="R15" s="59">
        <f t="shared" si="8"/>
        <v>317.88613578976634</v>
      </c>
      <c r="S15" s="59">
        <f t="shared" si="8"/>
        <v>323.07433669502416</v>
      </c>
      <c r="T15" s="59">
        <f t="shared" si="8"/>
        <v>328.45336691603114</v>
      </c>
      <c r="U15" s="59">
        <f t="shared" si="8"/>
        <v>334.01120373213274</v>
      </c>
      <c r="V15" s="59">
        <f t="shared" si="8"/>
        <v>339.73590208159754</v>
      </c>
      <c r="W15" s="59">
        <f t="shared" si="8"/>
        <v>345.61558638207447</v>
      </c>
      <c r="X15" s="59">
        <f t="shared" si="8"/>
        <v>351.63844342321727</v>
      </c>
      <c r="Y15" s="59">
        <f t="shared" si="8"/>
        <v>357.79271616691722</v>
      </c>
      <c r="Z15" s="59">
        <f t="shared" si="8"/>
        <v>364.06669831386284</v>
      </c>
      <c r="AA15" s="59">
        <f t="shared" si="8"/>
        <v>370.44872951744725</v>
      </c>
      <c r="AB15" s="59">
        <f t="shared" si="8"/>
        <v>376.927191145677</v>
      </c>
      <c r="AC15" s="59">
        <f t="shared" si="8"/>
        <v>383.49050250835762</v>
      </c>
      <c r="AD15" s="59">
        <f t="shared" si="8"/>
        <v>390.12711748063771</v>
      </c>
      <c r="AE15" s="59">
        <f t="shared" si="8"/>
        <v>396.82552146535301</v>
      </c>
      <c r="AF15" s="59">
        <f t="shared" si="8"/>
        <v>403.57422864592473</v>
      </c>
      <c r="AG15" s="59">
        <f t="shared" si="8"/>
        <v>410.36177948919016</v>
      </c>
      <c r="AH15" s="59">
        <f t="shared" si="8"/>
        <v>417.17673846379665</v>
      </c>
      <c r="AI15" s="59">
        <f t="shared" si="8"/>
        <v>424.00769194492278</v>
      </c>
      <c r="AJ15" s="50">
        <f t="shared" si="8"/>
        <v>430.84324628031806</v>
      </c>
      <c r="AK15" s="59">
        <f t="shared" si="8"/>
        <v>380.40370701976912</v>
      </c>
      <c r="AL15" s="59">
        <f t="shared" si="8"/>
        <v>390.28169868853644</v>
      </c>
      <c r="AM15" s="59">
        <f t="shared" si="8"/>
        <v>400.1346458000416</v>
      </c>
      <c r="AN15" s="59">
        <f t="shared" si="8"/>
        <v>409.96518850037518</v>
      </c>
      <c r="AO15" s="59">
        <f t="shared" si="8"/>
        <v>419.77548427545497</v>
      </c>
      <c r="AP15" s="59">
        <f t="shared" si="8"/>
        <v>429.5673276687923</v>
      </c>
      <c r="AQ15" s="59">
        <f t="shared" si="8"/>
        <v>439.34223363709856</v>
      </c>
      <c r="AR15" s="59">
        <f t="shared" si="8"/>
        <v>449.10149733723227</v>
      </c>
      <c r="AS15" s="59">
        <f t="shared" si="8"/>
        <v>458.84623810000181</v>
      </c>
      <c r="AT15" s="59">
        <f t="shared" si="8"/>
        <v>468.5774324782389</v>
      </c>
      <c r="AU15" s="59">
        <f t="shared" si="8"/>
        <v>478.29593955275914</v>
      </c>
      <c r="AV15" s="59">
        <f t="shared" si="8"/>
        <v>488.0025206301313</v>
      </c>
      <c r="AW15" s="59">
        <f t="shared" si="8"/>
        <v>497.69785479872576</v>
      </c>
      <c r="AX15" s="59">
        <f t="shared" si="8"/>
        <v>507.38255137322966</v>
      </c>
      <c r="AY15" s="59">
        <f t="shared" si="8"/>
        <v>517.05715996559502</v>
      </c>
      <c r="AZ15" s="59">
        <f t="shared" si="8"/>
        <v>432.62905454958315</v>
      </c>
      <c r="BA15" s="59">
        <f t="shared" si="8"/>
        <v>442.0593747551934</v>
      </c>
      <c r="BB15" s="59">
        <f t="shared" si="8"/>
        <v>451.47542794921083</v>
      </c>
      <c r="BC15" s="59">
        <f t="shared" si="8"/>
        <v>460.8781844088453</v>
      </c>
      <c r="BD15" s="59">
        <f t="shared" si="8"/>
        <v>470.26849643909782</v>
      </c>
      <c r="BE15" s="59">
        <f t="shared" si="8"/>
        <v>479.64711835575054</v>
      </c>
      <c r="BF15" s="59">
        <f t="shared" si="8"/>
        <v>489.0147222260677</v>
      </c>
      <c r="BG15" s="59">
        <f t="shared" si="8"/>
        <v>498.37191043211413</v>
      </c>
      <c r="BH15" s="59">
        <f t="shared" si="8"/>
        <v>507.71922581687591</v>
      </c>
      <c r="BI15" s="59">
        <f t="shared" si="8"/>
        <v>517.05715996559502</v>
      </c>
      <c r="BJ15" s="59">
        <f t="shared" si="8"/>
        <v>526.38616003022446</v>
      </c>
      <c r="BK15" s="59">
        <f t="shared" si="8"/>
        <v>535.70663440258795</v>
      </c>
      <c r="BL15" s="59">
        <f t="shared" si="8"/>
        <v>545.01895746820617</v>
      </c>
      <c r="BM15" s="59">
        <f t="shared" si="8"/>
        <v>554.32347361898428</v>
      </c>
      <c r="BN15" s="59">
        <f t="shared" si="8"/>
        <v>563.62050066316522</v>
      </c>
      <c r="BO15" s="59">
        <f t="shared" si="8"/>
        <v>475.97306082430163</v>
      </c>
      <c r="BP15" s="59">
        <f t="shared" si="8"/>
        <v>484.20566851324133</v>
      </c>
      <c r="BQ15" s="59">
        <f t="shared" si="8"/>
        <v>492.43000848417984</v>
      </c>
      <c r="BR15" s="59">
        <f t="shared" si="8"/>
        <v>500.64647086363112</v>
      </c>
      <c r="BS15" s="59">
        <f t="shared" ref="BS15:CH15" si="9">((BS10+BS11)*0.475+BS12+BS13+BS14)*44/12</f>
        <v>508.85541228647145</v>
      </c>
      <c r="BT15" s="59">
        <f t="shared" si="9"/>
        <v>517.05715996559502</v>
      </c>
      <c r="BU15" s="59">
        <f t="shared" si="9"/>
        <v>525.25201513274999</v>
      </c>
      <c r="BV15" s="59">
        <f t="shared" si="9"/>
        <v>533.4402559669727</v>
      </c>
      <c r="BW15" s="59">
        <f t="shared" si="9"/>
        <v>541.62214010216917</v>
      </c>
      <c r="BX15" s="59">
        <f t="shared" si="9"/>
        <v>549.79790678649579</v>
      </c>
      <c r="BY15" s="59">
        <f t="shared" si="9"/>
        <v>557.96777875168539</v>
      </c>
      <c r="BZ15" s="59">
        <f t="shared" si="9"/>
        <v>566.13196383922013</v>
      </c>
      <c r="CA15" s="59">
        <f t="shared" si="9"/>
        <v>574.29065642146475</v>
      </c>
      <c r="CB15" s="59">
        <f t="shared" si="9"/>
        <v>582.44403864894514</v>
      </c>
      <c r="CC15" s="59">
        <f t="shared" si="9"/>
        <v>590.59228154944344</v>
      </c>
      <c r="CD15" s="59">
        <f t="shared" si="9"/>
        <v>598.73554600018463</v>
      </c>
      <c r="CE15" s="59">
        <f t="shared" si="9"/>
        <v>606.87398359083056</v>
      </c>
      <c r="CF15" s="59">
        <f t="shared" si="9"/>
        <v>615.00773739212343</v>
      </c>
      <c r="CG15" s="59">
        <f t="shared" si="9"/>
        <v>623.13694264266735</v>
      </c>
      <c r="CH15" s="59">
        <f t="shared" si="9"/>
        <v>631.26172736441424</v>
      </c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</row>
    <row r="16" spans="1:121" x14ac:dyDescent="0.25">
      <c r="E16" s="62" t="s">
        <v>99</v>
      </c>
      <c r="F16" s="63"/>
      <c r="G16" s="63">
        <f>AJ15-AJ74</f>
        <v>103.00723628633705</v>
      </c>
      <c r="H16" s="6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</row>
    <row r="17" spans="4:16384" ht="15.75" thickBot="1" x14ac:dyDescent="0.3">
      <c r="E17" s="62" t="s">
        <v>100</v>
      </c>
      <c r="F17" s="63"/>
      <c r="G17" s="63">
        <f>1/$F$2*SUM(G15:GZ15)-1/$F$62*SUM(G74:GZ74)</f>
        <v>108.68387329393119</v>
      </c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</row>
    <row r="18" spans="4:16384" s="67" customFormat="1" ht="15.75" thickBot="1" x14ac:dyDescent="0.3">
      <c r="E18" s="68" t="s">
        <v>73</v>
      </c>
      <c r="F18" s="69"/>
      <c r="G18" s="69">
        <f>MIN(G16:G17)</f>
        <v>103.00723628633705</v>
      </c>
      <c r="H18" s="70" t="s">
        <v>158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7" customFormat="1" x14ac:dyDescent="0.25">
      <c r="E19" s="67" t="s">
        <v>101</v>
      </c>
      <c r="F19" s="73"/>
      <c r="G19" s="73">
        <f t="shared" ref="G19:AL19" si="10">G15-G74</f>
        <v>5.321580479107979E-2</v>
      </c>
      <c r="H19" s="73">
        <f t="shared" si="10"/>
        <v>0.48451505717679311</v>
      </c>
      <c r="I19" s="73">
        <f t="shared" si="10"/>
        <v>1.2652531393919162</v>
      </c>
      <c r="J19" s="73">
        <f t="shared" si="10"/>
        <v>2.376354109347858</v>
      </c>
      <c r="K19" s="73">
        <f t="shared" si="10"/>
        <v>3.8012669789018787</v>
      </c>
      <c r="L19" s="73">
        <f t="shared" si="10"/>
        <v>5.5247496535293976</v>
      </c>
      <c r="M19" s="73">
        <f t="shared" si="10"/>
        <v>7.5323787975742675</v>
      </c>
      <c r="N19" s="73">
        <f t="shared" si="10"/>
        <v>9.8102968341245287</v>
      </c>
      <c r="O19" s="73">
        <f t="shared" si="10"/>
        <v>12.345062393345643</v>
      </c>
      <c r="P19" s="73">
        <f t="shared" si="10"/>
        <v>15.123553870067212</v>
      </c>
      <c r="Q19" s="73">
        <f t="shared" si="10"/>
        <v>18.132903309657252</v>
      </c>
      <c r="R19" s="73">
        <f t="shared" si="10"/>
        <v>21.360448972373717</v>
      </c>
      <c r="S19" s="73">
        <f t="shared" si="10"/>
        <v>24.793700071681428</v>
      </c>
      <c r="T19" s="73">
        <f t="shared" si="10"/>
        <v>28.420309805323427</v>
      </c>
      <c r="U19" s="73">
        <f t="shared" si="10"/>
        <v>32.22805423925189</v>
      </c>
      <c r="V19" s="73">
        <f t="shared" si="10"/>
        <v>36.20481544460398</v>
      </c>
      <c r="W19" s="73">
        <f t="shared" si="10"/>
        <v>40.33856780159897</v>
      </c>
      <c r="X19" s="73">
        <f t="shared" si="10"/>
        <v>44.617366711067007</v>
      </c>
      <c r="Y19" s="73">
        <f t="shared" si="10"/>
        <v>49.029339169356547</v>
      </c>
      <c r="Z19" s="73">
        <f t="shared" si="10"/>
        <v>53.562675807955145</v>
      </c>
      <c r="AA19" s="73">
        <f t="shared" si="10"/>
        <v>58.205624100207388</v>
      </c>
      <c r="AB19" s="73">
        <f t="shared" si="10"/>
        <v>62.946482509189764</v>
      </c>
      <c r="AC19" s="73">
        <f t="shared" si="10"/>
        <v>67.773595402617389</v>
      </c>
      <c r="AD19" s="73">
        <f t="shared" si="10"/>
        <v>72.675348598771564</v>
      </c>
      <c r="AE19" s="73">
        <f t="shared" si="10"/>
        <v>77.640165435891731</v>
      </c>
      <c r="AF19" s="73">
        <f t="shared" si="10"/>
        <v>82.656503279014714</v>
      </c>
      <c r="AG19" s="73">
        <f t="shared" si="10"/>
        <v>87.712850394753559</v>
      </c>
      <c r="AH19" s="73">
        <f t="shared" si="10"/>
        <v>92.797723137299727</v>
      </c>
      <c r="AI19" s="73">
        <f t="shared" si="10"/>
        <v>97.899663398946359</v>
      </c>
      <c r="AJ19" s="74">
        <f t="shared" si="10"/>
        <v>103.00723628633705</v>
      </c>
      <c r="AK19" s="73">
        <f t="shared" si="10"/>
        <v>51.451820124685639</v>
      </c>
      <c r="AL19" s="73">
        <f t="shared" si="10"/>
        <v>60.214892606140893</v>
      </c>
      <c r="AM19" s="73">
        <f t="shared" ref="AM19:BR19" si="11">AM15-AM74</f>
        <v>68.953844881561167</v>
      </c>
      <c r="AN19" s="73">
        <f t="shared" si="11"/>
        <v>77.671285871348516</v>
      </c>
      <c r="AO19" s="73">
        <f t="shared" si="11"/>
        <v>86.369343776963547</v>
      </c>
      <c r="AP19" s="73">
        <f t="shared" si="11"/>
        <v>95.049785626036396</v>
      </c>
      <c r="AQ19" s="73">
        <f t="shared" si="11"/>
        <v>103.71410047504139</v>
      </c>
      <c r="AR19" s="73">
        <f t="shared" si="11"/>
        <v>112.36355906030963</v>
      </c>
      <c r="AS19" s="73">
        <f t="shared" si="11"/>
        <v>120.99925765060931</v>
      </c>
      <c r="AT19" s="73">
        <f t="shared" si="11"/>
        <v>129.62215098677962</v>
      </c>
      <c r="AU19" s="73">
        <f t="shared" si="11"/>
        <v>138.23307749040038</v>
      </c>
      <c r="AV19" s="73">
        <f t="shared" si="11"/>
        <v>146.83277887403028</v>
      </c>
      <c r="AW19" s="73">
        <f t="shared" si="11"/>
        <v>155.42191561829469</v>
      </c>
      <c r="AX19" s="73">
        <f t="shared" si="11"/>
        <v>164.00107934499272</v>
      </c>
      <c r="AY19" s="73">
        <f t="shared" si="11"/>
        <v>172.57080282331162</v>
      </c>
      <c r="AZ19" s="73">
        <f t="shared" si="11"/>
        <v>87.03844397555406</v>
      </c>
      <c r="BA19" s="73">
        <f t="shared" si="11"/>
        <v>95.365127118008616</v>
      </c>
      <c r="BB19" s="73">
        <f t="shared" si="11"/>
        <v>103.67814499262545</v>
      </c>
      <c r="BC19" s="73">
        <f t="shared" si="11"/>
        <v>111.97845389597143</v>
      </c>
      <c r="BD19" s="73">
        <f t="shared" si="11"/>
        <v>120.2668927556636</v>
      </c>
      <c r="BE19" s="73">
        <f t="shared" si="11"/>
        <v>128.54420307579221</v>
      </c>
      <c r="BF19" s="73">
        <f t="shared" si="11"/>
        <v>136.81104464308555</v>
      </c>
      <c r="BG19" s="73">
        <f t="shared" si="11"/>
        <v>145.06800805842386</v>
      </c>
      <c r="BH19" s="73">
        <f t="shared" si="11"/>
        <v>153.31562485362269</v>
      </c>
      <c r="BI19" s="73">
        <f t="shared" si="11"/>
        <v>161.55437574566622</v>
      </c>
      <c r="BJ19" s="73">
        <f t="shared" si="11"/>
        <v>169.7846974360869</v>
      </c>
      <c r="BK19" s="73">
        <f t="shared" si="11"/>
        <v>178.00698826089155</v>
      </c>
      <c r="BL19" s="73">
        <f t="shared" si="11"/>
        <v>186.22161292283107</v>
      </c>
      <c r="BM19" s="73">
        <f t="shared" si="11"/>
        <v>194.42890648406001</v>
      </c>
      <c r="BN19" s="73">
        <f t="shared" si="11"/>
        <v>202.62917775745751</v>
      </c>
      <c r="BO19" s="73">
        <f t="shared" si="11"/>
        <v>113.88544028824538</v>
      </c>
      <c r="BP19" s="73">
        <f t="shared" si="11"/>
        <v>121.02220010978908</v>
      </c>
      <c r="BQ19" s="73">
        <f t="shared" si="11"/>
        <v>128.15113388454012</v>
      </c>
      <c r="BR19" s="73">
        <f t="shared" si="11"/>
        <v>135.27262391888257</v>
      </c>
      <c r="BS19" s="73">
        <f t="shared" ref="BS19:CH19" si="12">BS15-BS74</f>
        <v>142.38701928596117</v>
      </c>
      <c r="BT19" s="73">
        <f t="shared" si="12"/>
        <v>149.4946398829573</v>
      </c>
      <c r="BU19" s="73">
        <f t="shared" si="12"/>
        <v>156.59577986031667</v>
      </c>
      <c r="BV19" s="73">
        <f t="shared" si="12"/>
        <v>163.69071053928877</v>
      </c>
      <c r="BW19" s="73">
        <f t="shared" si="12"/>
        <v>170.77968290927112</v>
      </c>
      <c r="BX19" s="73">
        <f t="shared" si="12"/>
        <v>177.86292977756472</v>
      </c>
      <c r="BY19" s="73">
        <f t="shared" si="12"/>
        <v>184.94066762963979</v>
      </c>
      <c r="BZ19" s="73">
        <f t="shared" si="12"/>
        <v>192.01309824677293</v>
      </c>
      <c r="CA19" s="73">
        <f t="shared" si="12"/>
        <v>199.08041011913286</v>
      </c>
      <c r="CB19" s="73">
        <f t="shared" si="12"/>
        <v>206.14277968546469</v>
      </c>
      <c r="CC19" s="73">
        <f t="shared" si="12"/>
        <v>213.20037242501326</v>
      </c>
      <c r="CD19" s="73">
        <f t="shared" si="12"/>
        <v>220.25334382293079</v>
      </c>
      <c r="CE19" s="73">
        <f t="shared" si="12"/>
        <v>227.30184022685955</v>
      </c>
      <c r="CF19" s="73">
        <f t="shared" si="12"/>
        <v>234.34599960950601</v>
      </c>
      <c r="CG19" s="73">
        <f t="shared" si="12"/>
        <v>241.38595224967327</v>
      </c>
      <c r="CH19" s="73">
        <f t="shared" si="12"/>
        <v>248.42182134229728</v>
      </c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</row>
    <row r="20" spans="4:16384" x14ac:dyDescent="0.25">
      <c r="D20" s="67"/>
      <c r="E20" s="67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4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  <c r="WX20" s="67"/>
      <c r="WY20" s="67"/>
      <c r="WZ20" s="67"/>
      <c r="XA20" s="67"/>
      <c r="XB20" s="67"/>
      <c r="XC20" s="67"/>
      <c r="XD20" s="67"/>
      <c r="XE20" s="67"/>
      <c r="XF20" s="67"/>
      <c r="XG20" s="67"/>
      <c r="XH20" s="67"/>
      <c r="XI20" s="67"/>
      <c r="XJ20" s="67"/>
      <c r="XK20" s="67"/>
      <c r="XL20" s="67"/>
      <c r="XM20" s="67"/>
      <c r="XN20" s="67"/>
      <c r="XO20" s="67"/>
      <c r="XP20" s="67"/>
      <c r="XQ20" s="67"/>
      <c r="XR20" s="67"/>
      <c r="XS20" s="67"/>
      <c r="XT20" s="67"/>
      <c r="XU20" s="67"/>
      <c r="XV20" s="67"/>
      <c r="XW20" s="67"/>
      <c r="XX20" s="67"/>
      <c r="XY20" s="67"/>
      <c r="XZ20" s="67"/>
      <c r="YA20" s="67"/>
      <c r="YB20" s="67"/>
      <c r="YC20" s="67"/>
      <c r="YD20" s="67"/>
      <c r="YE20" s="67"/>
      <c r="YF20" s="67"/>
      <c r="YG20" s="67"/>
      <c r="YH20" s="67"/>
      <c r="YI20" s="67"/>
      <c r="YJ20" s="67"/>
      <c r="YK20" s="67"/>
      <c r="YL20" s="67"/>
      <c r="YM20" s="67"/>
      <c r="YN20" s="67"/>
      <c r="YO20" s="67"/>
      <c r="YP20" s="67"/>
      <c r="YQ20" s="67"/>
      <c r="YR20" s="67"/>
      <c r="YS20" s="67"/>
      <c r="YT20" s="67"/>
      <c r="YU20" s="67"/>
      <c r="YV20" s="67"/>
      <c r="YW20" s="67"/>
      <c r="YX20" s="67"/>
      <c r="YY20" s="67"/>
      <c r="YZ20" s="67"/>
      <c r="ZA20" s="67"/>
      <c r="ZB20" s="67"/>
      <c r="ZC20" s="67"/>
      <c r="ZD20" s="67"/>
      <c r="ZE20" s="67"/>
      <c r="ZF20" s="67"/>
      <c r="ZG20" s="67"/>
      <c r="ZH20" s="67"/>
      <c r="ZI20" s="67"/>
      <c r="ZJ20" s="67"/>
      <c r="ZK20" s="67"/>
      <c r="ZL20" s="67"/>
      <c r="ZM20" s="67"/>
      <c r="ZN20" s="67"/>
      <c r="ZO20" s="67"/>
      <c r="ZP20" s="67"/>
      <c r="ZQ20" s="67"/>
      <c r="ZR20" s="67"/>
      <c r="ZS20" s="67"/>
      <c r="ZT20" s="67"/>
      <c r="ZU20" s="67"/>
      <c r="ZV20" s="67"/>
      <c r="ZW20" s="67"/>
      <c r="ZX20" s="67"/>
      <c r="ZY20" s="67"/>
      <c r="ZZ20" s="67"/>
      <c r="AAA20" s="67"/>
      <c r="AAB20" s="67"/>
      <c r="AAC20" s="67"/>
      <c r="AAD20" s="67"/>
      <c r="AAE20" s="67"/>
      <c r="AAF20" s="67"/>
      <c r="AAG20" s="67"/>
      <c r="AAH20" s="67"/>
      <c r="AAI20" s="67"/>
      <c r="AAJ20" s="67"/>
      <c r="AAK20" s="67"/>
      <c r="AAL20" s="67"/>
      <c r="AAM20" s="67"/>
      <c r="AAN20" s="67"/>
      <c r="AAO20" s="67"/>
      <c r="AAP20" s="67"/>
      <c r="AAQ20" s="67"/>
      <c r="AAR20" s="67"/>
      <c r="AAS20" s="67"/>
      <c r="AAT20" s="67"/>
      <c r="AAU20" s="67"/>
      <c r="AAV20" s="67"/>
      <c r="AAW20" s="67"/>
      <c r="AAX20" s="67"/>
      <c r="AAY20" s="67"/>
      <c r="AAZ20" s="67"/>
      <c r="ABA20" s="67"/>
      <c r="ABB20" s="67"/>
      <c r="ABC20" s="67"/>
      <c r="ABD20" s="67"/>
      <c r="ABE20" s="67"/>
      <c r="ABF20" s="67"/>
      <c r="ABG20" s="67"/>
      <c r="ABH20" s="67"/>
      <c r="ABI20" s="67"/>
      <c r="ABJ20" s="67"/>
      <c r="ABK20" s="67"/>
      <c r="ABL20" s="67"/>
      <c r="ABM20" s="67"/>
      <c r="ABN20" s="67"/>
      <c r="ABO20" s="67"/>
      <c r="ABP20" s="67"/>
      <c r="ABQ20" s="67"/>
      <c r="ABR20" s="67"/>
      <c r="ABS20" s="67"/>
      <c r="ABT20" s="67"/>
      <c r="ABU20" s="67"/>
      <c r="ABV20" s="67"/>
      <c r="ABW20" s="67"/>
      <c r="ABX20" s="67"/>
      <c r="ABY20" s="67"/>
      <c r="ABZ20" s="67"/>
      <c r="ACA20" s="67"/>
      <c r="ACB20" s="67"/>
      <c r="ACC20" s="67"/>
      <c r="ACD20" s="67"/>
      <c r="ACE20" s="67"/>
      <c r="ACF20" s="67"/>
      <c r="ACG20" s="67"/>
      <c r="ACH20" s="67"/>
      <c r="ACI20" s="67"/>
      <c r="ACJ20" s="67"/>
      <c r="ACK20" s="67"/>
      <c r="ACL20" s="67"/>
      <c r="ACM20" s="67"/>
      <c r="ACN20" s="67"/>
      <c r="ACO20" s="67"/>
      <c r="ACP20" s="67"/>
      <c r="ACQ20" s="67"/>
      <c r="ACR20" s="67"/>
      <c r="ACS20" s="67"/>
      <c r="ACT20" s="67"/>
      <c r="ACU20" s="67"/>
      <c r="ACV20" s="67"/>
      <c r="ACW20" s="67"/>
      <c r="ACX20" s="67"/>
      <c r="ACY20" s="67"/>
      <c r="ACZ20" s="67"/>
      <c r="ADA20" s="67"/>
      <c r="ADB20" s="67"/>
      <c r="ADC20" s="67"/>
      <c r="ADD20" s="67"/>
      <c r="ADE20" s="67"/>
      <c r="ADF20" s="67"/>
      <c r="ADG20" s="67"/>
      <c r="ADH20" s="67"/>
      <c r="ADI20" s="67"/>
      <c r="ADJ20" s="67"/>
      <c r="ADK20" s="67"/>
      <c r="ADL20" s="67"/>
      <c r="ADM20" s="67"/>
      <c r="ADN20" s="67"/>
      <c r="ADO20" s="67"/>
      <c r="ADP20" s="67"/>
      <c r="ADQ20" s="67"/>
      <c r="ADR20" s="67"/>
      <c r="ADS20" s="67"/>
      <c r="ADT20" s="67"/>
      <c r="ADU20" s="67"/>
      <c r="ADV20" s="67"/>
      <c r="ADW20" s="67"/>
      <c r="ADX20" s="67"/>
      <c r="ADY20" s="67"/>
      <c r="ADZ20" s="67"/>
      <c r="AEA20" s="67"/>
      <c r="AEB20" s="67"/>
      <c r="AEC20" s="67"/>
      <c r="AED20" s="67"/>
      <c r="AEE20" s="67"/>
      <c r="AEF20" s="67"/>
      <c r="AEG20" s="67"/>
      <c r="AEH20" s="67"/>
      <c r="AEI20" s="67"/>
      <c r="AEJ20" s="67"/>
      <c r="AEK20" s="67"/>
      <c r="AEL20" s="67"/>
      <c r="AEM20" s="67"/>
      <c r="AEN20" s="67"/>
      <c r="AEO20" s="67"/>
      <c r="AEP20" s="67"/>
      <c r="AEQ20" s="67"/>
      <c r="AER20" s="67"/>
      <c r="AES20" s="67"/>
      <c r="AET20" s="67"/>
      <c r="AEU20" s="67"/>
      <c r="AEV20" s="67"/>
      <c r="AEW20" s="67"/>
      <c r="AEX20" s="67"/>
      <c r="AEY20" s="67"/>
      <c r="AEZ20" s="67"/>
      <c r="AFA20" s="67"/>
      <c r="AFB20" s="67"/>
      <c r="AFC20" s="67"/>
      <c r="AFD20" s="67"/>
      <c r="AFE20" s="67"/>
      <c r="AFF20" s="67"/>
      <c r="AFG20" s="67"/>
      <c r="AFH20" s="67"/>
      <c r="AFI20" s="67"/>
      <c r="AFJ20" s="67"/>
      <c r="AFK20" s="67"/>
      <c r="AFL20" s="67"/>
      <c r="AFM20" s="67"/>
      <c r="AFN20" s="67"/>
      <c r="AFO20" s="67"/>
      <c r="AFP20" s="67"/>
      <c r="AFQ20" s="67"/>
      <c r="AFR20" s="67"/>
      <c r="AFS20" s="67"/>
      <c r="AFT20" s="67"/>
      <c r="AFU20" s="67"/>
      <c r="AFV20" s="67"/>
      <c r="AFW20" s="67"/>
      <c r="AFX20" s="67"/>
      <c r="AFY20" s="67"/>
      <c r="AFZ20" s="67"/>
      <c r="AGA20" s="67"/>
      <c r="AGB20" s="67"/>
      <c r="AGC20" s="67"/>
      <c r="AGD20" s="67"/>
      <c r="AGE20" s="67"/>
      <c r="AGF20" s="67"/>
      <c r="AGG20" s="67"/>
      <c r="AGH20" s="67"/>
      <c r="AGI20" s="67"/>
      <c r="AGJ20" s="67"/>
      <c r="AGK20" s="67"/>
      <c r="AGL20" s="67"/>
      <c r="AGM20" s="67"/>
      <c r="AGN20" s="67"/>
      <c r="AGO20" s="67"/>
      <c r="AGP20" s="67"/>
      <c r="AGQ20" s="67"/>
      <c r="AGR20" s="67"/>
      <c r="AGS20" s="67"/>
      <c r="AGT20" s="67"/>
      <c r="AGU20" s="67"/>
      <c r="AGV20" s="67"/>
      <c r="AGW20" s="67"/>
      <c r="AGX20" s="67"/>
      <c r="AGY20" s="67"/>
      <c r="AGZ20" s="67"/>
      <c r="AHA20" s="67"/>
      <c r="AHB20" s="67"/>
      <c r="AHC20" s="67"/>
      <c r="AHD20" s="67"/>
      <c r="AHE20" s="67"/>
      <c r="AHF20" s="67"/>
      <c r="AHG20" s="67"/>
      <c r="AHH20" s="67"/>
      <c r="AHI20" s="67"/>
      <c r="AHJ20" s="67"/>
      <c r="AHK20" s="67"/>
      <c r="AHL20" s="67"/>
      <c r="AHM20" s="67"/>
      <c r="AHN20" s="67"/>
      <c r="AHO20" s="67"/>
      <c r="AHP20" s="67"/>
      <c r="AHQ20" s="67"/>
      <c r="AHR20" s="67"/>
      <c r="AHS20" s="67"/>
      <c r="AHT20" s="67"/>
      <c r="AHU20" s="67"/>
      <c r="AHV20" s="67"/>
      <c r="AHW20" s="67"/>
      <c r="AHX20" s="67"/>
      <c r="AHY20" s="67"/>
      <c r="AHZ20" s="67"/>
      <c r="AIA20" s="67"/>
      <c r="AIB20" s="67"/>
      <c r="AIC20" s="67"/>
      <c r="AID20" s="67"/>
      <c r="AIE20" s="67"/>
      <c r="AIF20" s="67"/>
      <c r="AIG20" s="67"/>
      <c r="AIH20" s="67"/>
      <c r="AII20" s="67"/>
      <c r="AIJ20" s="67"/>
      <c r="AIK20" s="67"/>
      <c r="AIL20" s="67"/>
      <c r="AIM20" s="67"/>
      <c r="AIN20" s="67"/>
      <c r="AIO20" s="67"/>
      <c r="AIP20" s="67"/>
      <c r="AIQ20" s="67"/>
      <c r="AIR20" s="67"/>
      <c r="AIS20" s="67"/>
      <c r="AIT20" s="67"/>
      <c r="AIU20" s="67"/>
      <c r="AIV20" s="67"/>
      <c r="AIW20" s="67"/>
      <c r="AIX20" s="67"/>
      <c r="AIY20" s="67"/>
      <c r="AIZ20" s="67"/>
      <c r="AJA20" s="67"/>
      <c r="AJB20" s="67"/>
      <c r="AJC20" s="67"/>
      <c r="AJD20" s="67"/>
      <c r="AJE20" s="67"/>
      <c r="AJF20" s="67"/>
      <c r="AJG20" s="67"/>
      <c r="AJH20" s="67"/>
      <c r="AJI20" s="67"/>
      <c r="AJJ20" s="67"/>
      <c r="AJK20" s="67"/>
      <c r="AJL20" s="67"/>
      <c r="AJM20" s="67"/>
      <c r="AJN20" s="67"/>
      <c r="AJO20" s="67"/>
      <c r="AJP20" s="67"/>
      <c r="AJQ20" s="67"/>
      <c r="AJR20" s="67"/>
      <c r="AJS20" s="67"/>
      <c r="AJT20" s="67"/>
      <c r="AJU20" s="67"/>
      <c r="AJV20" s="67"/>
      <c r="AJW20" s="67"/>
      <c r="AJX20" s="67"/>
      <c r="AJY20" s="67"/>
      <c r="AJZ20" s="67"/>
      <c r="AKA20" s="67"/>
      <c r="AKB20" s="67"/>
      <c r="AKC20" s="67"/>
      <c r="AKD20" s="67"/>
      <c r="AKE20" s="67"/>
      <c r="AKF20" s="67"/>
      <c r="AKG20" s="67"/>
      <c r="AKH20" s="67"/>
      <c r="AKI20" s="67"/>
      <c r="AKJ20" s="67"/>
      <c r="AKK20" s="67"/>
      <c r="AKL20" s="67"/>
      <c r="AKM20" s="67"/>
      <c r="AKN20" s="67"/>
      <c r="AKO20" s="67"/>
      <c r="AKP20" s="67"/>
      <c r="AKQ20" s="67"/>
      <c r="AKR20" s="67"/>
      <c r="AKS20" s="67"/>
      <c r="AKT20" s="67"/>
      <c r="AKU20" s="67"/>
      <c r="AKV20" s="67"/>
      <c r="AKW20" s="67"/>
      <c r="AKX20" s="67"/>
      <c r="AKY20" s="67"/>
      <c r="AKZ20" s="67"/>
      <c r="ALA20" s="67"/>
      <c r="ALB20" s="67"/>
      <c r="ALC20" s="67"/>
      <c r="ALD20" s="67"/>
      <c r="ALE20" s="67"/>
      <c r="ALF20" s="67"/>
      <c r="ALG20" s="67"/>
      <c r="ALH20" s="67"/>
      <c r="ALI20" s="67"/>
      <c r="ALJ20" s="67"/>
      <c r="ALK20" s="67"/>
      <c r="ALL20" s="67"/>
      <c r="ALM20" s="67"/>
      <c r="ALN20" s="67"/>
      <c r="ALO20" s="67"/>
      <c r="ALP20" s="67"/>
      <c r="ALQ20" s="67"/>
      <c r="ALR20" s="67"/>
      <c r="ALS20" s="67"/>
      <c r="ALT20" s="67"/>
      <c r="ALU20" s="67"/>
      <c r="ALV20" s="67"/>
      <c r="ALW20" s="67"/>
      <c r="ALX20" s="67"/>
      <c r="ALY20" s="67"/>
      <c r="ALZ20" s="67"/>
      <c r="AMA20" s="67"/>
      <c r="AMB20" s="67"/>
      <c r="AMC20" s="67"/>
      <c r="AMD20" s="67"/>
      <c r="AME20" s="67"/>
      <c r="AMF20" s="67"/>
      <c r="AMG20" s="67"/>
      <c r="AMH20" s="67"/>
      <c r="AMI20" s="67"/>
      <c r="AMJ20" s="67"/>
      <c r="AMK20" s="67"/>
      <c r="AML20" s="67"/>
      <c r="AMM20" s="67"/>
      <c r="AMN20" s="67"/>
      <c r="AMO20" s="67"/>
      <c r="AMP20" s="67"/>
      <c r="AMQ20" s="67"/>
      <c r="AMR20" s="67"/>
      <c r="AMS20" s="67"/>
      <c r="AMT20" s="67"/>
      <c r="AMU20" s="67"/>
      <c r="AMV20" s="67"/>
      <c r="AMW20" s="67"/>
      <c r="AMX20" s="67"/>
      <c r="AMY20" s="67"/>
      <c r="AMZ20" s="67"/>
      <c r="ANA20" s="67"/>
      <c r="ANB20" s="67"/>
      <c r="ANC20" s="67"/>
      <c r="AND20" s="67"/>
      <c r="ANE20" s="67"/>
      <c r="ANF20" s="67"/>
      <c r="ANG20" s="67"/>
      <c r="ANH20" s="67"/>
      <c r="ANI20" s="67"/>
      <c r="ANJ20" s="67"/>
      <c r="ANK20" s="67"/>
      <c r="ANL20" s="67"/>
      <c r="ANM20" s="67"/>
      <c r="ANN20" s="67"/>
      <c r="ANO20" s="67"/>
      <c r="ANP20" s="67"/>
      <c r="ANQ20" s="67"/>
      <c r="ANR20" s="67"/>
      <c r="ANS20" s="67"/>
      <c r="ANT20" s="67"/>
      <c r="ANU20" s="67"/>
      <c r="ANV20" s="67"/>
      <c r="ANW20" s="67"/>
      <c r="ANX20" s="67"/>
      <c r="ANY20" s="67"/>
      <c r="ANZ20" s="67"/>
      <c r="AOA20" s="67"/>
      <c r="AOB20" s="67"/>
      <c r="AOC20" s="67"/>
      <c r="AOD20" s="67"/>
      <c r="AOE20" s="67"/>
      <c r="AOF20" s="67"/>
      <c r="AOG20" s="67"/>
      <c r="AOH20" s="67"/>
      <c r="AOI20" s="67"/>
      <c r="AOJ20" s="67"/>
      <c r="AOK20" s="67"/>
      <c r="AOL20" s="67"/>
      <c r="AOM20" s="67"/>
      <c r="AON20" s="67"/>
      <c r="AOO20" s="67"/>
      <c r="AOP20" s="67"/>
      <c r="AOQ20" s="67"/>
      <c r="AOR20" s="67"/>
      <c r="AOS20" s="67"/>
      <c r="AOT20" s="67"/>
      <c r="AOU20" s="67"/>
      <c r="AOV20" s="67"/>
      <c r="AOW20" s="67"/>
      <c r="AOX20" s="67"/>
      <c r="AOY20" s="67"/>
      <c r="AOZ20" s="67"/>
      <c r="APA20" s="67"/>
      <c r="APB20" s="67"/>
      <c r="APC20" s="67"/>
      <c r="APD20" s="67"/>
      <c r="APE20" s="67"/>
      <c r="APF20" s="67"/>
      <c r="APG20" s="67"/>
      <c r="APH20" s="67"/>
      <c r="API20" s="67"/>
      <c r="APJ20" s="67"/>
      <c r="APK20" s="67"/>
      <c r="APL20" s="67"/>
      <c r="APM20" s="67"/>
      <c r="APN20" s="67"/>
      <c r="APO20" s="67"/>
      <c r="APP20" s="67"/>
      <c r="APQ20" s="67"/>
      <c r="APR20" s="67"/>
      <c r="APS20" s="67"/>
      <c r="APT20" s="67"/>
      <c r="APU20" s="67"/>
      <c r="APV20" s="67"/>
      <c r="APW20" s="67"/>
      <c r="APX20" s="67"/>
      <c r="APY20" s="67"/>
      <c r="APZ20" s="67"/>
      <c r="AQA20" s="67"/>
      <c r="AQB20" s="67"/>
      <c r="AQC20" s="67"/>
      <c r="AQD20" s="67"/>
      <c r="AQE20" s="67"/>
      <c r="AQF20" s="67"/>
      <c r="AQG20" s="67"/>
      <c r="AQH20" s="67"/>
      <c r="AQI20" s="67"/>
      <c r="AQJ20" s="67"/>
      <c r="AQK20" s="67"/>
      <c r="AQL20" s="67"/>
      <c r="AQM20" s="67"/>
      <c r="AQN20" s="67"/>
      <c r="AQO20" s="67"/>
      <c r="AQP20" s="67"/>
      <c r="AQQ20" s="67"/>
      <c r="AQR20" s="67"/>
      <c r="AQS20" s="67"/>
      <c r="AQT20" s="67"/>
      <c r="AQU20" s="67"/>
      <c r="AQV20" s="67"/>
      <c r="AQW20" s="67"/>
      <c r="AQX20" s="67"/>
      <c r="AQY20" s="67"/>
      <c r="AQZ20" s="67"/>
      <c r="ARA20" s="67"/>
      <c r="ARB20" s="67"/>
      <c r="ARC20" s="67"/>
      <c r="ARD20" s="67"/>
      <c r="ARE20" s="67"/>
      <c r="ARF20" s="67"/>
      <c r="ARG20" s="67"/>
      <c r="ARH20" s="67"/>
      <c r="ARI20" s="67"/>
      <c r="ARJ20" s="67"/>
      <c r="ARK20" s="67"/>
      <c r="ARL20" s="67"/>
      <c r="ARM20" s="67"/>
      <c r="ARN20" s="67"/>
      <c r="ARO20" s="67"/>
      <c r="ARP20" s="67"/>
      <c r="ARQ20" s="67"/>
      <c r="ARR20" s="67"/>
      <c r="ARS20" s="67"/>
      <c r="ART20" s="67"/>
      <c r="ARU20" s="67"/>
      <c r="ARV20" s="67"/>
      <c r="ARW20" s="67"/>
      <c r="ARX20" s="67"/>
      <c r="ARY20" s="67"/>
      <c r="ARZ20" s="67"/>
      <c r="ASA20" s="67"/>
      <c r="ASB20" s="67"/>
      <c r="ASC20" s="67"/>
      <c r="ASD20" s="67"/>
      <c r="ASE20" s="67"/>
      <c r="ASF20" s="67"/>
      <c r="ASG20" s="67"/>
      <c r="ASH20" s="67"/>
      <c r="ASI20" s="67"/>
      <c r="ASJ20" s="67"/>
      <c r="ASK20" s="67"/>
      <c r="ASL20" s="67"/>
      <c r="ASM20" s="67"/>
      <c r="ASN20" s="67"/>
      <c r="ASO20" s="67"/>
      <c r="ASP20" s="67"/>
      <c r="ASQ20" s="67"/>
      <c r="ASR20" s="67"/>
      <c r="ASS20" s="67"/>
      <c r="AST20" s="67"/>
      <c r="ASU20" s="67"/>
      <c r="ASV20" s="67"/>
      <c r="ASW20" s="67"/>
      <c r="ASX20" s="67"/>
      <c r="ASY20" s="67"/>
      <c r="ASZ20" s="67"/>
      <c r="ATA20" s="67"/>
      <c r="ATB20" s="67"/>
      <c r="ATC20" s="67"/>
      <c r="ATD20" s="67"/>
      <c r="ATE20" s="67"/>
      <c r="ATF20" s="67"/>
      <c r="ATG20" s="67"/>
      <c r="ATH20" s="67"/>
      <c r="ATI20" s="67"/>
      <c r="ATJ20" s="67"/>
      <c r="ATK20" s="67"/>
      <c r="ATL20" s="67"/>
      <c r="ATM20" s="67"/>
      <c r="ATN20" s="67"/>
      <c r="ATO20" s="67"/>
      <c r="ATP20" s="67"/>
      <c r="ATQ20" s="67"/>
      <c r="ATR20" s="67"/>
      <c r="ATS20" s="67"/>
      <c r="ATT20" s="67"/>
      <c r="ATU20" s="67"/>
      <c r="ATV20" s="67"/>
      <c r="ATW20" s="67"/>
      <c r="ATX20" s="67"/>
      <c r="ATY20" s="67"/>
      <c r="ATZ20" s="67"/>
      <c r="AUA20" s="67"/>
      <c r="AUB20" s="67"/>
      <c r="AUC20" s="67"/>
      <c r="AUD20" s="67"/>
      <c r="AUE20" s="67"/>
      <c r="AUF20" s="67"/>
      <c r="AUG20" s="67"/>
      <c r="AUH20" s="67"/>
      <c r="AUI20" s="67"/>
      <c r="AUJ20" s="67"/>
      <c r="AUK20" s="67"/>
      <c r="AUL20" s="67"/>
      <c r="AUM20" s="67"/>
      <c r="AUN20" s="67"/>
      <c r="AUO20" s="67"/>
      <c r="AUP20" s="67"/>
      <c r="AUQ20" s="67"/>
      <c r="AUR20" s="67"/>
      <c r="AUS20" s="67"/>
      <c r="AUT20" s="67"/>
      <c r="AUU20" s="67"/>
      <c r="AUV20" s="67"/>
      <c r="AUW20" s="67"/>
      <c r="AUX20" s="67"/>
      <c r="AUY20" s="67"/>
      <c r="AUZ20" s="67"/>
      <c r="AVA20" s="67"/>
      <c r="AVB20" s="67"/>
      <c r="AVC20" s="67"/>
      <c r="AVD20" s="67"/>
      <c r="AVE20" s="67"/>
      <c r="AVF20" s="67"/>
      <c r="AVG20" s="67"/>
      <c r="AVH20" s="67"/>
      <c r="AVI20" s="67"/>
      <c r="AVJ20" s="67"/>
      <c r="AVK20" s="67"/>
      <c r="AVL20" s="67"/>
      <c r="AVM20" s="67"/>
      <c r="AVN20" s="67"/>
      <c r="AVO20" s="67"/>
      <c r="AVP20" s="67"/>
      <c r="AVQ20" s="67"/>
      <c r="AVR20" s="67"/>
      <c r="AVS20" s="67"/>
      <c r="AVT20" s="67"/>
      <c r="AVU20" s="67"/>
      <c r="AVV20" s="67"/>
      <c r="AVW20" s="67"/>
      <c r="AVX20" s="67"/>
      <c r="AVY20" s="67"/>
      <c r="AVZ20" s="67"/>
      <c r="AWA20" s="67"/>
      <c r="AWB20" s="67"/>
      <c r="AWC20" s="67"/>
      <c r="AWD20" s="67"/>
      <c r="AWE20" s="67"/>
      <c r="AWF20" s="67"/>
      <c r="AWG20" s="67"/>
      <c r="AWH20" s="67"/>
      <c r="AWI20" s="67"/>
      <c r="AWJ20" s="67"/>
      <c r="AWK20" s="67"/>
      <c r="AWL20" s="67"/>
      <c r="AWM20" s="67"/>
      <c r="AWN20" s="67"/>
      <c r="AWO20" s="67"/>
      <c r="AWP20" s="67"/>
      <c r="AWQ20" s="67"/>
      <c r="AWR20" s="67"/>
      <c r="AWS20" s="67"/>
      <c r="AWT20" s="67"/>
      <c r="AWU20" s="67"/>
      <c r="AWV20" s="67"/>
      <c r="AWW20" s="67"/>
      <c r="AWX20" s="67"/>
      <c r="AWY20" s="67"/>
      <c r="AWZ20" s="67"/>
      <c r="AXA20" s="67"/>
      <c r="AXB20" s="67"/>
      <c r="AXC20" s="67"/>
      <c r="AXD20" s="67"/>
      <c r="AXE20" s="67"/>
      <c r="AXF20" s="67"/>
      <c r="AXG20" s="67"/>
      <c r="AXH20" s="67"/>
      <c r="AXI20" s="67"/>
      <c r="AXJ20" s="67"/>
      <c r="AXK20" s="67"/>
      <c r="AXL20" s="67"/>
      <c r="AXM20" s="67"/>
      <c r="AXN20" s="67"/>
      <c r="AXO20" s="67"/>
      <c r="AXP20" s="67"/>
      <c r="AXQ20" s="67"/>
      <c r="AXR20" s="67"/>
      <c r="AXS20" s="67"/>
      <c r="AXT20" s="67"/>
      <c r="AXU20" s="67"/>
      <c r="AXV20" s="67"/>
      <c r="AXW20" s="67"/>
      <c r="AXX20" s="67"/>
      <c r="AXY20" s="67"/>
      <c r="AXZ20" s="67"/>
      <c r="AYA20" s="67"/>
      <c r="AYB20" s="67"/>
      <c r="AYC20" s="67"/>
      <c r="AYD20" s="67"/>
      <c r="AYE20" s="67"/>
      <c r="AYF20" s="67"/>
      <c r="AYG20" s="67"/>
      <c r="AYH20" s="67"/>
      <c r="AYI20" s="67"/>
      <c r="AYJ20" s="67"/>
      <c r="AYK20" s="67"/>
      <c r="AYL20" s="67"/>
      <c r="AYM20" s="67"/>
      <c r="AYN20" s="67"/>
      <c r="AYO20" s="67"/>
      <c r="AYP20" s="67"/>
      <c r="AYQ20" s="67"/>
      <c r="AYR20" s="67"/>
      <c r="AYS20" s="67"/>
      <c r="AYT20" s="67"/>
      <c r="AYU20" s="67"/>
      <c r="AYV20" s="67"/>
      <c r="AYW20" s="67"/>
      <c r="AYX20" s="67"/>
      <c r="AYY20" s="67"/>
      <c r="AYZ20" s="67"/>
      <c r="AZA20" s="67"/>
      <c r="AZB20" s="67"/>
      <c r="AZC20" s="67"/>
      <c r="AZD20" s="67"/>
      <c r="AZE20" s="67"/>
      <c r="AZF20" s="67"/>
      <c r="AZG20" s="67"/>
      <c r="AZH20" s="67"/>
      <c r="AZI20" s="67"/>
      <c r="AZJ20" s="67"/>
      <c r="AZK20" s="67"/>
      <c r="AZL20" s="67"/>
      <c r="AZM20" s="67"/>
      <c r="AZN20" s="67"/>
      <c r="AZO20" s="67"/>
      <c r="AZP20" s="67"/>
      <c r="AZQ20" s="67"/>
      <c r="AZR20" s="67"/>
      <c r="AZS20" s="67"/>
      <c r="AZT20" s="67"/>
      <c r="AZU20" s="67"/>
      <c r="AZV20" s="67"/>
      <c r="AZW20" s="67"/>
      <c r="AZX20" s="67"/>
      <c r="AZY20" s="67"/>
      <c r="AZZ20" s="67"/>
      <c r="BAA20" s="67"/>
      <c r="BAB20" s="67"/>
      <c r="BAC20" s="67"/>
      <c r="BAD20" s="67"/>
      <c r="BAE20" s="67"/>
      <c r="BAF20" s="67"/>
      <c r="BAG20" s="67"/>
      <c r="BAH20" s="67"/>
      <c r="BAI20" s="67"/>
      <c r="BAJ20" s="67"/>
      <c r="BAK20" s="67"/>
      <c r="BAL20" s="67"/>
      <c r="BAM20" s="67"/>
      <c r="BAN20" s="67"/>
      <c r="BAO20" s="67"/>
      <c r="BAP20" s="67"/>
      <c r="BAQ20" s="67"/>
      <c r="BAR20" s="67"/>
      <c r="BAS20" s="67"/>
      <c r="BAT20" s="67"/>
      <c r="BAU20" s="67"/>
      <c r="BAV20" s="67"/>
      <c r="BAW20" s="67"/>
      <c r="BAX20" s="67"/>
      <c r="BAY20" s="67"/>
      <c r="BAZ20" s="67"/>
      <c r="BBA20" s="67"/>
      <c r="BBB20" s="67"/>
      <c r="BBC20" s="67"/>
      <c r="BBD20" s="67"/>
      <c r="BBE20" s="67"/>
      <c r="BBF20" s="67"/>
      <c r="BBG20" s="67"/>
      <c r="BBH20" s="67"/>
      <c r="BBI20" s="67"/>
      <c r="BBJ20" s="67"/>
      <c r="BBK20" s="67"/>
      <c r="BBL20" s="67"/>
      <c r="BBM20" s="67"/>
      <c r="BBN20" s="67"/>
      <c r="BBO20" s="67"/>
      <c r="BBP20" s="67"/>
      <c r="BBQ20" s="67"/>
      <c r="BBR20" s="67"/>
      <c r="BBS20" s="67"/>
      <c r="BBT20" s="67"/>
      <c r="BBU20" s="67"/>
      <c r="BBV20" s="67"/>
      <c r="BBW20" s="67"/>
      <c r="BBX20" s="67"/>
      <c r="BBY20" s="67"/>
      <c r="BBZ20" s="67"/>
      <c r="BCA20" s="67"/>
      <c r="BCB20" s="67"/>
      <c r="BCC20" s="67"/>
      <c r="BCD20" s="67"/>
      <c r="BCE20" s="67"/>
      <c r="BCF20" s="67"/>
      <c r="BCG20" s="67"/>
      <c r="BCH20" s="67"/>
      <c r="BCI20" s="67"/>
      <c r="BCJ20" s="67"/>
      <c r="BCK20" s="67"/>
      <c r="BCL20" s="67"/>
      <c r="BCM20" s="67"/>
      <c r="BCN20" s="67"/>
      <c r="BCO20" s="67"/>
      <c r="BCP20" s="67"/>
      <c r="BCQ20" s="67"/>
      <c r="BCR20" s="67"/>
      <c r="BCS20" s="67"/>
      <c r="BCT20" s="67"/>
      <c r="BCU20" s="67"/>
      <c r="BCV20" s="67"/>
      <c r="BCW20" s="67"/>
      <c r="BCX20" s="67"/>
      <c r="BCY20" s="67"/>
      <c r="BCZ20" s="67"/>
      <c r="BDA20" s="67"/>
      <c r="BDB20" s="67"/>
      <c r="BDC20" s="67"/>
      <c r="BDD20" s="67"/>
      <c r="BDE20" s="67"/>
      <c r="BDF20" s="67"/>
      <c r="BDG20" s="67"/>
      <c r="BDH20" s="67"/>
      <c r="BDI20" s="67"/>
      <c r="BDJ20" s="67"/>
      <c r="BDK20" s="67"/>
      <c r="BDL20" s="67"/>
      <c r="BDM20" s="67"/>
      <c r="BDN20" s="67"/>
      <c r="BDO20" s="67"/>
      <c r="BDP20" s="67"/>
      <c r="BDQ20" s="67"/>
      <c r="BDR20" s="67"/>
      <c r="BDS20" s="67"/>
      <c r="BDT20" s="67"/>
      <c r="BDU20" s="67"/>
      <c r="BDV20" s="67"/>
      <c r="BDW20" s="67"/>
      <c r="BDX20" s="67"/>
      <c r="BDY20" s="67"/>
      <c r="BDZ20" s="67"/>
      <c r="BEA20" s="67"/>
      <c r="BEB20" s="67"/>
      <c r="BEC20" s="67"/>
      <c r="BED20" s="67"/>
      <c r="BEE20" s="67"/>
      <c r="BEF20" s="67"/>
      <c r="BEG20" s="67"/>
      <c r="BEH20" s="67"/>
      <c r="BEI20" s="67"/>
      <c r="BEJ20" s="67"/>
      <c r="BEK20" s="67"/>
      <c r="BEL20" s="67"/>
      <c r="BEM20" s="67"/>
      <c r="BEN20" s="67"/>
      <c r="BEO20" s="67"/>
      <c r="BEP20" s="67"/>
      <c r="BEQ20" s="67"/>
      <c r="BER20" s="67"/>
      <c r="BES20" s="67"/>
      <c r="BET20" s="67"/>
      <c r="BEU20" s="67"/>
      <c r="BEV20" s="67"/>
      <c r="BEW20" s="67"/>
      <c r="BEX20" s="67"/>
      <c r="BEY20" s="67"/>
      <c r="BEZ20" s="67"/>
      <c r="BFA20" s="67"/>
      <c r="BFB20" s="67"/>
      <c r="BFC20" s="67"/>
      <c r="BFD20" s="67"/>
      <c r="BFE20" s="67"/>
      <c r="BFF20" s="67"/>
      <c r="BFG20" s="67"/>
      <c r="BFH20" s="67"/>
      <c r="BFI20" s="67"/>
      <c r="BFJ20" s="67"/>
      <c r="BFK20" s="67"/>
      <c r="BFL20" s="67"/>
      <c r="BFM20" s="67"/>
      <c r="BFN20" s="67"/>
      <c r="BFO20" s="67"/>
      <c r="BFP20" s="67"/>
      <c r="BFQ20" s="67"/>
      <c r="BFR20" s="67"/>
      <c r="BFS20" s="67"/>
      <c r="BFT20" s="67"/>
      <c r="BFU20" s="67"/>
      <c r="BFV20" s="67"/>
      <c r="BFW20" s="67"/>
      <c r="BFX20" s="67"/>
      <c r="BFY20" s="67"/>
      <c r="BFZ20" s="67"/>
      <c r="BGA20" s="67"/>
      <c r="BGB20" s="67"/>
      <c r="BGC20" s="67"/>
      <c r="BGD20" s="67"/>
      <c r="BGE20" s="67"/>
      <c r="BGF20" s="67"/>
      <c r="BGG20" s="67"/>
      <c r="BGH20" s="67"/>
      <c r="BGI20" s="67"/>
      <c r="BGJ20" s="67"/>
      <c r="BGK20" s="67"/>
      <c r="BGL20" s="67"/>
      <c r="BGM20" s="67"/>
      <c r="BGN20" s="67"/>
      <c r="BGO20" s="67"/>
      <c r="BGP20" s="67"/>
      <c r="BGQ20" s="67"/>
      <c r="BGR20" s="67"/>
      <c r="BGS20" s="67"/>
      <c r="BGT20" s="67"/>
      <c r="BGU20" s="67"/>
      <c r="BGV20" s="67"/>
      <c r="BGW20" s="67"/>
      <c r="BGX20" s="67"/>
      <c r="BGY20" s="67"/>
      <c r="BGZ20" s="67"/>
      <c r="BHA20" s="67"/>
      <c r="BHB20" s="67"/>
      <c r="BHC20" s="67"/>
      <c r="BHD20" s="67"/>
      <c r="BHE20" s="67"/>
      <c r="BHF20" s="67"/>
      <c r="BHG20" s="67"/>
      <c r="BHH20" s="67"/>
      <c r="BHI20" s="67"/>
      <c r="BHJ20" s="67"/>
      <c r="BHK20" s="67"/>
      <c r="BHL20" s="67"/>
      <c r="BHM20" s="67"/>
      <c r="BHN20" s="67"/>
      <c r="BHO20" s="67"/>
      <c r="BHP20" s="67"/>
      <c r="BHQ20" s="67"/>
      <c r="BHR20" s="67"/>
      <c r="BHS20" s="67"/>
      <c r="BHT20" s="67"/>
      <c r="BHU20" s="67"/>
      <c r="BHV20" s="67"/>
      <c r="BHW20" s="67"/>
      <c r="BHX20" s="67"/>
      <c r="BHY20" s="67"/>
      <c r="BHZ20" s="67"/>
      <c r="BIA20" s="67"/>
      <c r="BIB20" s="67"/>
      <c r="BIC20" s="67"/>
      <c r="BID20" s="67"/>
      <c r="BIE20" s="67"/>
      <c r="BIF20" s="67"/>
      <c r="BIG20" s="67"/>
      <c r="BIH20" s="67"/>
      <c r="BII20" s="67"/>
      <c r="BIJ20" s="67"/>
      <c r="BIK20" s="67"/>
      <c r="BIL20" s="67"/>
      <c r="BIM20" s="67"/>
      <c r="BIN20" s="67"/>
      <c r="BIO20" s="67"/>
      <c r="BIP20" s="67"/>
      <c r="BIQ20" s="67"/>
      <c r="BIR20" s="67"/>
      <c r="BIS20" s="67"/>
      <c r="BIT20" s="67"/>
      <c r="BIU20" s="67"/>
      <c r="BIV20" s="67"/>
      <c r="BIW20" s="67"/>
      <c r="BIX20" s="67"/>
      <c r="BIY20" s="67"/>
      <c r="BIZ20" s="67"/>
      <c r="BJA20" s="67"/>
      <c r="BJB20" s="67"/>
      <c r="BJC20" s="67"/>
      <c r="BJD20" s="67"/>
      <c r="BJE20" s="67"/>
      <c r="BJF20" s="67"/>
      <c r="BJG20" s="67"/>
      <c r="BJH20" s="67"/>
      <c r="BJI20" s="67"/>
      <c r="BJJ20" s="67"/>
      <c r="BJK20" s="67"/>
      <c r="BJL20" s="67"/>
      <c r="BJM20" s="67"/>
      <c r="BJN20" s="67"/>
      <c r="BJO20" s="67"/>
      <c r="BJP20" s="67"/>
      <c r="BJQ20" s="67"/>
      <c r="BJR20" s="67"/>
      <c r="BJS20" s="67"/>
      <c r="BJT20" s="67"/>
      <c r="BJU20" s="67"/>
      <c r="BJV20" s="67"/>
      <c r="BJW20" s="67"/>
      <c r="BJX20" s="67"/>
      <c r="BJY20" s="67"/>
      <c r="BJZ20" s="67"/>
      <c r="BKA20" s="67"/>
      <c r="BKB20" s="67"/>
      <c r="BKC20" s="67"/>
      <c r="BKD20" s="67"/>
      <c r="BKE20" s="67"/>
      <c r="BKF20" s="67"/>
      <c r="BKG20" s="67"/>
      <c r="BKH20" s="67"/>
      <c r="BKI20" s="67"/>
      <c r="BKJ20" s="67"/>
      <c r="BKK20" s="67"/>
      <c r="BKL20" s="67"/>
      <c r="BKM20" s="67"/>
      <c r="BKN20" s="67"/>
      <c r="BKO20" s="67"/>
      <c r="BKP20" s="67"/>
      <c r="BKQ20" s="67"/>
      <c r="BKR20" s="67"/>
      <c r="BKS20" s="67"/>
      <c r="BKT20" s="67"/>
      <c r="BKU20" s="67"/>
      <c r="BKV20" s="67"/>
      <c r="BKW20" s="67"/>
      <c r="BKX20" s="67"/>
      <c r="BKY20" s="67"/>
      <c r="BKZ20" s="67"/>
      <c r="BLA20" s="67"/>
      <c r="BLB20" s="67"/>
      <c r="BLC20" s="67"/>
      <c r="BLD20" s="67"/>
      <c r="BLE20" s="67"/>
      <c r="BLF20" s="67"/>
      <c r="BLG20" s="67"/>
      <c r="BLH20" s="67"/>
      <c r="BLI20" s="67"/>
      <c r="BLJ20" s="67"/>
      <c r="BLK20" s="67"/>
      <c r="BLL20" s="67"/>
      <c r="BLM20" s="67"/>
      <c r="BLN20" s="67"/>
      <c r="BLO20" s="67"/>
      <c r="BLP20" s="67"/>
      <c r="BLQ20" s="67"/>
      <c r="BLR20" s="67"/>
      <c r="BLS20" s="67"/>
      <c r="BLT20" s="67"/>
      <c r="BLU20" s="67"/>
      <c r="BLV20" s="67"/>
      <c r="BLW20" s="67"/>
      <c r="BLX20" s="67"/>
      <c r="BLY20" s="67"/>
      <c r="BLZ20" s="67"/>
      <c r="BMA20" s="67"/>
      <c r="BMB20" s="67"/>
      <c r="BMC20" s="67"/>
      <c r="BMD20" s="67"/>
      <c r="BME20" s="67"/>
      <c r="BMF20" s="67"/>
      <c r="BMG20" s="67"/>
      <c r="BMH20" s="67"/>
      <c r="BMI20" s="67"/>
      <c r="BMJ20" s="67"/>
      <c r="BMK20" s="67"/>
      <c r="BML20" s="67"/>
      <c r="BMM20" s="67"/>
      <c r="BMN20" s="67"/>
      <c r="BMO20" s="67"/>
      <c r="BMP20" s="67"/>
      <c r="BMQ20" s="67"/>
      <c r="BMR20" s="67"/>
      <c r="BMS20" s="67"/>
      <c r="BMT20" s="67"/>
      <c r="BMU20" s="67"/>
      <c r="BMV20" s="67"/>
      <c r="BMW20" s="67"/>
      <c r="BMX20" s="67"/>
      <c r="BMY20" s="67"/>
      <c r="BMZ20" s="67"/>
      <c r="BNA20" s="67"/>
      <c r="BNB20" s="67"/>
      <c r="BNC20" s="67"/>
      <c r="BND20" s="67"/>
      <c r="BNE20" s="67"/>
      <c r="BNF20" s="67"/>
      <c r="BNG20" s="67"/>
      <c r="BNH20" s="67"/>
      <c r="BNI20" s="67"/>
      <c r="BNJ20" s="67"/>
      <c r="BNK20" s="67"/>
      <c r="BNL20" s="67"/>
      <c r="BNM20" s="67"/>
      <c r="BNN20" s="67"/>
      <c r="BNO20" s="67"/>
      <c r="BNP20" s="67"/>
      <c r="BNQ20" s="67"/>
      <c r="BNR20" s="67"/>
      <c r="BNS20" s="67"/>
      <c r="BNT20" s="67"/>
      <c r="BNU20" s="67"/>
      <c r="BNV20" s="67"/>
      <c r="BNW20" s="67"/>
      <c r="BNX20" s="67"/>
      <c r="BNY20" s="67"/>
      <c r="BNZ20" s="67"/>
      <c r="BOA20" s="67"/>
      <c r="BOB20" s="67"/>
      <c r="BOC20" s="67"/>
      <c r="BOD20" s="67"/>
      <c r="BOE20" s="67"/>
      <c r="BOF20" s="67"/>
      <c r="BOG20" s="67"/>
      <c r="BOH20" s="67"/>
      <c r="BOI20" s="67"/>
      <c r="BOJ20" s="67"/>
      <c r="BOK20" s="67"/>
      <c r="BOL20" s="67"/>
      <c r="BOM20" s="67"/>
      <c r="BON20" s="67"/>
      <c r="BOO20" s="67"/>
      <c r="BOP20" s="67"/>
      <c r="BOQ20" s="67"/>
      <c r="BOR20" s="67"/>
      <c r="BOS20" s="67"/>
      <c r="BOT20" s="67"/>
      <c r="BOU20" s="67"/>
      <c r="BOV20" s="67"/>
      <c r="BOW20" s="67"/>
      <c r="BOX20" s="67"/>
      <c r="BOY20" s="67"/>
      <c r="BOZ20" s="67"/>
      <c r="BPA20" s="67"/>
      <c r="BPB20" s="67"/>
      <c r="BPC20" s="67"/>
      <c r="BPD20" s="67"/>
      <c r="BPE20" s="67"/>
      <c r="BPF20" s="67"/>
      <c r="BPG20" s="67"/>
      <c r="BPH20" s="67"/>
      <c r="BPI20" s="67"/>
      <c r="BPJ20" s="67"/>
      <c r="BPK20" s="67"/>
      <c r="BPL20" s="67"/>
      <c r="BPM20" s="67"/>
      <c r="BPN20" s="67"/>
      <c r="BPO20" s="67"/>
      <c r="BPP20" s="67"/>
      <c r="BPQ20" s="67"/>
      <c r="BPR20" s="67"/>
      <c r="BPS20" s="67"/>
      <c r="BPT20" s="67"/>
      <c r="BPU20" s="67"/>
      <c r="BPV20" s="67"/>
      <c r="BPW20" s="67"/>
      <c r="BPX20" s="67"/>
      <c r="BPY20" s="67"/>
      <c r="BPZ20" s="67"/>
      <c r="BQA20" s="67"/>
      <c r="BQB20" s="67"/>
      <c r="BQC20" s="67"/>
      <c r="BQD20" s="67"/>
      <c r="BQE20" s="67"/>
      <c r="BQF20" s="67"/>
      <c r="BQG20" s="67"/>
      <c r="BQH20" s="67"/>
      <c r="BQI20" s="67"/>
      <c r="BQJ20" s="67"/>
      <c r="BQK20" s="67"/>
      <c r="BQL20" s="67"/>
      <c r="BQM20" s="67"/>
      <c r="BQN20" s="67"/>
      <c r="BQO20" s="67"/>
      <c r="BQP20" s="67"/>
      <c r="BQQ20" s="67"/>
      <c r="BQR20" s="67"/>
      <c r="BQS20" s="67"/>
      <c r="BQT20" s="67"/>
      <c r="BQU20" s="67"/>
      <c r="BQV20" s="67"/>
      <c r="BQW20" s="67"/>
      <c r="BQX20" s="67"/>
      <c r="BQY20" s="67"/>
      <c r="BQZ20" s="67"/>
      <c r="BRA20" s="67"/>
      <c r="BRB20" s="67"/>
      <c r="BRC20" s="67"/>
      <c r="BRD20" s="67"/>
      <c r="BRE20" s="67"/>
      <c r="BRF20" s="67"/>
      <c r="BRG20" s="67"/>
      <c r="BRH20" s="67"/>
      <c r="BRI20" s="67"/>
      <c r="BRJ20" s="67"/>
      <c r="BRK20" s="67"/>
      <c r="BRL20" s="67"/>
      <c r="BRM20" s="67"/>
      <c r="BRN20" s="67"/>
      <c r="BRO20" s="67"/>
      <c r="BRP20" s="67"/>
      <c r="BRQ20" s="67"/>
      <c r="BRR20" s="67"/>
      <c r="BRS20" s="67"/>
      <c r="BRT20" s="67"/>
      <c r="BRU20" s="67"/>
      <c r="BRV20" s="67"/>
      <c r="BRW20" s="67"/>
      <c r="BRX20" s="67"/>
      <c r="BRY20" s="67"/>
      <c r="BRZ20" s="67"/>
      <c r="BSA20" s="67"/>
      <c r="BSB20" s="67"/>
      <c r="BSC20" s="67"/>
      <c r="BSD20" s="67"/>
      <c r="BSE20" s="67"/>
      <c r="BSF20" s="67"/>
      <c r="BSG20" s="67"/>
      <c r="BSH20" s="67"/>
      <c r="BSI20" s="67"/>
      <c r="BSJ20" s="67"/>
      <c r="BSK20" s="67"/>
      <c r="BSL20" s="67"/>
      <c r="BSM20" s="67"/>
      <c r="BSN20" s="67"/>
      <c r="BSO20" s="67"/>
      <c r="BSP20" s="67"/>
      <c r="BSQ20" s="67"/>
      <c r="BSR20" s="67"/>
      <c r="BSS20" s="67"/>
      <c r="BST20" s="67"/>
      <c r="BSU20" s="67"/>
      <c r="BSV20" s="67"/>
      <c r="BSW20" s="67"/>
      <c r="BSX20" s="67"/>
      <c r="BSY20" s="67"/>
      <c r="BSZ20" s="67"/>
      <c r="BTA20" s="67"/>
      <c r="BTB20" s="67"/>
      <c r="BTC20" s="67"/>
      <c r="BTD20" s="67"/>
      <c r="BTE20" s="67"/>
      <c r="BTF20" s="67"/>
      <c r="BTG20" s="67"/>
      <c r="BTH20" s="67"/>
      <c r="BTI20" s="67"/>
      <c r="BTJ20" s="67"/>
      <c r="BTK20" s="67"/>
      <c r="BTL20" s="67"/>
      <c r="BTM20" s="67"/>
      <c r="BTN20" s="67"/>
      <c r="BTO20" s="67"/>
      <c r="BTP20" s="67"/>
      <c r="BTQ20" s="67"/>
      <c r="BTR20" s="67"/>
      <c r="BTS20" s="67"/>
      <c r="BTT20" s="67"/>
      <c r="BTU20" s="67"/>
      <c r="BTV20" s="67"/>
      <c r="BTW20" s="67"/>
      <c r="BTX20" s="67"/>
      <c r="BTY20" s="67"/>
      <c r="BTZ20" s="67"/>
      <c r="BUA20" s="67"/>
      <c r="BUB20" s="67"/>
      <c r="BUC20" s="67"/>
      <c r="BUD20" s="67"/>
      <c r="BUE20" s="67"/>
      <c r="BUF20" s="67"/>
      <c r="BUG20" s="67"/>
      <c r="BUH20" s="67"/>
      <c r="BUI20" s="67"/>
      <c r="BUJ20" s="67"/>
      <c r="BUK20" s="67"/>
      <c r="BUL20" s="67"/>
      <c r="BUM20" s="67"/>
      <c r="BUN20" s="67"/>
      <c r="BUO20" s="67"/>
      <c r="BUP20" s="67"/>
      <c r="BUQ20" s="67"/>
      <c r="BUR20" s="67"/>
      <c r="BUS20" s="67"/>
      <c r="BUT20" s="67"/>
      <c r="BUU20" s="67"/>
      <c r="BUV20" s="67"/>
      <c r="BUW20" s="67"/>
      <c r="BUX20" s="67"/>
      <c r="BUY20" s="67"/>
      <c r="BUZ20" s="67"/>
      <c r="BVA20" s="67"/>
      <c r="BVB20" s="67"/>
      <c r="BVC20" s="67"/>
      <c r="BVD20" s="67"/>
      <c r="BVE20" s="67"/>
      <c r="BVF20" s="67"/>
      <c r="BVG20" s="67"/>
      <c r="BVH20" s="67"/>
      <c r="BVI20" s="67"/>
      <c r="BVJ20" s="67"/>
      <c r="BVK20" s="67"/>
      <c r="BVL20" s="67"/>
      <c r="BVM20" s="67"/>
      <c r="BVN20" s="67"/>
      <c r="BVO20" s="67"/>
      <c r="BVP20" s="67"/>
      <c r="BVQ20" s="67"/>
      <c r="BVR20" s="67"/>
      <c r="BVS20" s="67"/>
      <c r="BVT20" s="67"/>
      <c r="BVU20" s="67"/>
      <c r="BVV20" s="67"/>
      <c r="BVW20" s="67"/>
      <c r="BVX20" s="67"/>
      <c r="BVY20" s="67"/>
      <c r="BVZ20" s="67"/>
      <c r="BWA20" s="67"/>
      <c r="BWB20" s="67"/>
      <c r="BWC20" s="67"/>
      <c r="BWD20" s="67"/>
      <c r="BWE20" s="67"/>
      <c r="BWF20" s="67"/>
      <c r="BWG20" s="67"/>
      <c r="BWH20" s="67"/>
      <c r="BWI20" s="67"/>
      <c r="BWJ20" s="67"/>
      <c r="BWK20" s="67"/>
      <c r="BWL20" s="67"/>
      <c r="BWM20" s="67"/>
      <c r="BWN20" s="67"/>
      <c r="BWO20" s="67"/>
      <c r="BWP20" s="67"/>
      <c r="BWQ20" s="67"/>
      <c r="BWR20" s="67"/>
      <c r="BWS20" s="67"/>
      <c r="BWT20" s="67"/>
      <c r="BWU20" s="67"/>
      <c r="BWV20" s="67"/>
      <c r="BWW20" s="67"/>
      <c r="BWX20" s="67"/>
      <c r="BWY20" s="67"/>
      <c r="BWZ20" s="67"/>
      <c r="BXA20" s="67"/>
      <c r="BXB20" s="67"/>
      <c r="BXC20" s="67"/>
      <c r="BXD20" s="67"/>
      <c r="BXE20" s="67"/>
      <c r="BXF20" s="67"/>
      <c r="BXG20" s="67"/>
      <c r="BXH20" s="67"/>
      <c r="BXI20" s="67"/>
      <c r="BXJ20" s="67"/>
      <c r="BXK20" s="67"/>
      <c r="BXL20" s="67"/>
      <c r="BXM20" s="67"/>
      <c r="BXN20" s="67"/>
      <c r="BXO20" s="67"/>
      <c r="BXP20" s="67"/>
      <c r="BXQ20" s="67"/>
      <c r="BXR20" s="67"/>
      <c r="BXS20" s="67"/>
      <c r="BXT20" s="67"/>
      <c r="BXU20" s="67"/>
      <c r="BXV20" s="67"/>
      <c r="BXW20" s="67"/>
      <c r="BXX20" s="67"/>
      <c r="BXY20" s="67"/>
      <c r="BXZ20" s="67"/>
      <c r="BYA20" s="67"/>
      <c r="BYB20" s="67"/>
      <c r="BYC20" s="67"/>
      <c r="BYD20" s="67"/>
      <c r="BYE20" s="67"/>
      <c r="BYF20" s="67"/>
      <c r="BYG20" s="67"/>
      <c r="BYH20" s="67"/>
      <c r="BYI20" s="67"/>
      <c r="BYJ20" s="67"/>
      <c r="BYK20" s="67"/>
      <c r="BYL20" s="67"/>
      <c r="BYM20" s="67"/>
      <c r="BYN20" s="67"/>
      <c r="BYO20" s="67"/>
      <c r="BYP20" s="67"/>
      <c r="BYQ20" s="67"/>
      <c r="BYR20" s="67"/>
      <c r="BYS20" s="67"/>
      <c r="BYT20" s="67"/>
      <c r="BYU20" s="67"/>
      <c r="BYV20" s="67"/>
      <c r="BYW20" s="67"/>
      <c r="BYX20" s="67"/>
      <c r="BYY20" s="67"/>
      <c r="BYZ20" s="67"/>
      <c r="BZA20" s="67"/>
      <c r="BZB20" s="67"/>
      <c r="BZC20" s="67"/>
      <c r="BZD20" s="67"/>
      <c r="BZE20" s="67"/>
      <c r="BZF20" s="67"/>
      <c r="BZG20" s="67"/>
      <c r="BZH20" s="67"/>
      <c r="BZI20" s="67"/>
      <c r="BZJ20" s="67"/>
      <c r="BZK20" s="67"/>
      <c r="BZL20" s="67"/>
      <c r="BZM20" s="67"/>
      <c r="BZN20" s="67"/>
      <c r="BZO20" s="67"/>
      <c r="BZP20" s="67"/>
      <c r="BZQ20" s="67"/>
      <c r="BZR20" s="67"/>
      <c r="BZS20" s="67"/>
      <c r="BZT20" s="67"/>
      <c r="BZU20" s="67"/>
      <c r="BZV20" s="67"/>
      <c r="BZW20" s="67"/>
      <c r="BZX20" s="67"/>
      <c r="BZY20" s="67"/>
      <c r="BZZ20" s="67"/>
      <c r="CAA20" s="67"/>
      <c r="CAB20" s="67"/>
      <c r="CAC20" s="67"/>
      <c r="CAD20" s="67"/>
      <c r="CAE20" s="67"/>
      <c r="CAF20" s="67"/>
      <c r="CAG20" s="67"/>
      <c r="CAH20" s="67"/>
      <c r="CAI20" s="67"/>
      <c r="CAJ20" s="67"/>
      <c r="CAK20" s="67"/>
      <c r="CAL20" s="67"/>
      <c r="CAM20" s="67"/>
      <c r="CAN20" s="67"/>
      <c r="CAO20" s="67"/>
      <c r="CAP20" s="67"/>
      <c r="CAQ20" s="67"/>
      <c r="CAR20" s="67"/>
      <c r="CAS20" s="67"/>
      <c r="CAT20" s="67"/>
      <c r="CAU20" s="67"/>
      <c r="CAV20" s="67"/>
      <c r="CAW20" s="67"/>
      <c r="CAX20" s="67"/>
      <c r="CAY20" s="67"/>
      <c r="CAZ20" s="67"/>
      <c r="CBA20" s="67"/>
      <c r="CBB20" s="67"/>
      <c r="CBC20" s="67"/>
      <c r="CBD20" s="67"/>
      <c r="CBE20" s="67"/>
      <c r="CBF20" s="67"/>
      <c r="CBG20" s="67"/>
      <c r="CBH20" s="67"/>
      <c r="CBI20" s="67"/>
      <c r="CBJ20" s="67"/>
      <c r="CBK20" s="67"/>
      <c r="CBL20" s="67"/>
      <c r="CBM20" s="67"/>
      <c r="CBN20" s="67"/>
      <c r="CBO20" s="67"/>
      <c r="CBP20" s="67"/>
      <c r="CBQ20" s="67"/>
      <c r="CBR20" s="67"/>
      <c r="CBS20" s="67"/>
      <c r="CBT20" s="67"/>
      <c r="CBU20" s="67"/>
      <c r="CBV20" s="67"/>
      <c r="CBW20" s="67"/>
      <c r="CBX20" s="67"/>
      <c r="CBY20" s="67"/>
      <c r="CBZ20" s="67"/>
      <c r="CCA20" s="67"/>
      <c r="CCB20" s="67"/>
      <c r="CCC20" s="67"/>
      <c r="CCD20" s="67"/>
      <c r="CCE20" s="67"/>
      <c r="CCF20" s="67"/>
      <c r="CCG20" s="67"/>
      <c r="CCH20" s="67"/>
      <c r="CCI20" s="67"/>
      <c r="CCJ20" s="67"/>
      <c r="CCK20" s="67"/>
      <c r="CCL20" s="67"/>
      <c r="CCM20" s="67"/>
      <c r="CCN20" s="67"/>
      <c r="CCO20" s="67"/>
      <c r="CCP20" s="67"/>
      <c r="CCQ20" s="67"/>
      <c r="CCR20" s="67"/>
      <c r="CCS20" s="67"/>
      <c r="CCT20" s="67"/>
      <c r="CCU20" s="67"/>
      <c r="CCV20" s="67"/>
      <c r="CCW20" s="67"/>
      <c r="CCX20" s="67"/>
      <c r="CCY20" s="67"/>
      <c r="CCZ20" s="67"/>
      <c r="CDA20" s="67"/>
      <c r="CDB20" s="67"/>
      <c r="CDC20" s="67"/>
      <c r="CDD20" s="67"/>
      <c r="CDE20" s="67"/>
      <c r="CDF20" s="67"/>
      <c r="CDG20" s="67"/>
      <c r="CDH20" s="67"/>
      <c r="CDI20" s="67"/>
      <c r="CDJ20" s="67"/>
      <c r="CDK20" s="67"/>
      <c r="CDL20" s="67"/>
      <c r="CDM20" s="67"/>
      <c r="CDN20" s="67"/>
      <c r="CDO20" s="67"/>
      <c r="CDP20" s="67"/>
      <c r="CDQ20" s="67"/>
      <c r="CDR20" s="67"/>
      <c r="CDS20" s="67"/>
      <c r="CDT20" s="67"/>
      <c r="CDU20" s="67"/>
      <c r="CDV20" s="67"/>
      <c r="CDW20" s="67"/>
      <c r="CDX20" s="67"/>
      <c r="CDY20" s="67"/>
      <c r="CDZ20" s="67"/>
      <c r="CEA20" s="67"/>
      <c r="CEB20" s="67"/>
      <c r="CEC20" s="67"/>
      <c r="CED20" s="67"/>
      <c r="CEE20" s="67"/>
      <c r="CEF20" s="67"/>
      <c r="CEG20" s="67"/>
      <c r="CEH20" s="67"/>
      <c r="CEI20" s="67"/>
      <c r="CEJ20" s="67"/>
      <c r="CEK20" s="67"/>
      <c r="CEL20" s="67"/>
      <c r="CEM20" s="67"/>
      <c r="CEN20" s="67"/>
      <c r="CEO20" s="67"/>
      <c r="CEP20" s="67"/>
      <c r="CEQ20" s="67"/>
      <c r="CER20" s="67"/>
      <c r="CES20" s="67"/>
      <c r="CET20" s="67"/>
      <c r="CEU20" s="67"/>
      <c r="CEV20" s="67"/>
      <c r="CEW20" s="67"/>
      <c r="CEX20" s="67"/>
      <c r="CEY20" s="67"/>
      <c r="CEZ20" s="67"/>
      <c r="CFA20" s="67"/>
      <c r="CFB20" s="67"/>
      <c r="CFC20" s="67"/>
      <c r="CFD20" s="67"/>
      <c r="CFE20" s="67"/>
      <c r="CFF20" s="67"/>
      <c r="CFG20" s="67"/>
      <c r="CFH20" s="67"/>
      <c r="CFI20" s="67"/>
      <c r="CFJ20" s="67"/>
      <c r="CFK20" s="67"/>
      <c r="CFL20" s="67"/>
      <c r="CFM20" s="67"/>
      <c r="CFN20" s="67"/>
      <c r="CFO20" s="67"/>
      <c r="CFP20" s="67"/>
      <c r="CFQ20" s="67"/>
      <c r="CFR20" s="67"/>
      <c r="CFS20" s="67"/>
      <c r="CFT20" s="67"/>
      <c r="CFU20" s="67"/>
      <c r="CFV20" s="67"/>
      <c r="CFW20" s="67"/>
      <c r="CFX20" s="67"/>
      <c r="CFY20" s="67"/>
      <c r="CFZ20" s="67"/>
      <c r="CGA20" s="67"/>
      <c r="CGB20" s="67"/>
      <c r="CGC20" s="67"/>
      <c r="CGD20" s="67"/>
      <c r="CGE20" s="67"/>
      <c r="CGF20" s="67"/>
      <c r="CGG20" s="67"/>
      <c r="CGH20" s="67"/>
      <c r="CGI20" s="67"/>
      <c r="CGJ20" s="67"/>
      <c r="CGK20" s="67"/>
      <c r="CGL20" s="67"/>
      <c r="CGM20" s="67"/>
      <c r="CGN20" s="67"/>
      <c r="CGO20" s="67"/>
      <c r="CGP20" s="67"/>
      <c r="CGQ20" s="67"/>
      <c r="CGR20" s="67"/>
      <c r="CGS20" s="67"/>
      <c r="CGT20" s="67"/>
      <c r="CGU20" s="67"/>
      <c r="CGV20" s="67"/>
      <c r="CGW20" s="67"/>
      <c r="CGX20" s="67"/>
      <c r="CGY20" s="67"/>
      <c r="CGZ20" s="67"/>
      <c r="CHA20" s="67"/>
      <c r="CHB20" s="67"/>
      <c r="CHC20" s="67"/>
      <c r="CHD20" s="67"/>
      <c r="CHE20" s="67"/>
      <c r="CHF20" s="67"/>
      <c r="CHG20" s="67"/>
      <c r="CHH20" s="67"/>
      <c r="CHI20" s="67"/>
      <c r="CHJ20" s="67"/>
      <c r="CHK20" s="67"/>
      <c r="CHL20" s="67"/>
      <c r="CHM20" s="67"/>
      <c r="CHN20" s="67"/>
      <c r="CHO20" s="67"/>
      <c r="CHP20" s="67"/>
      <c r="CHQ20" s="67"/>
      <c r="CHR20" s="67"/>
      <c r="CHS20" s="67"/>
      <c r="CHT20" s="67"/>
      <c r="CHU20" s="67"/>
      <c r="CHV20" s="67"/>
      <c r="CHW20" s="67"/>
      <c r="CHX20" s="67"/>
      <c r="CHY20" s="67"/>
      <c r="CHZ20" s="67"/>
      <c r="CIA20" s="67"/>
      <c r="CIB20" s="67"/>
      <c r="CIC20" s="67"/>
      <c r="CID20" s="67"/>
      <c r="CIE20" s="67"/>
      <c r="CIF20" s="67"/>
      <c r="CIG20" s="67"/>
      <c r="CIH20" s="67"/>
      <c r="CII20" s="67"/>
      <c r="CIJ20" s="67"/>
      <c r="CIK20" s="67"/>
      <c r="CIL20" s="67"/>
      <c r="CIM20" s="67"/>
      <c r="CIN20" s="67"/>
      <c r="CIO20" s="67"/>
      <c r="CIP20" s="67"/>
      <c r="CIQ20" s="67"/>
      <c r="CIR20" s="67"/>
      <c r="CIS20" s="67"/>
      <c r="CIT20" s="67"/>
      <c r="CIU20" s="67"/>
      <c r="CIV20" s="67"/>
      <c r="CIW20" s="67"/>
      <c r="CIX20" s="67"/>
      <c r="CIY20" s="67"/>
      <c r="CIZ20" s="67"/>
      <c r="CJA20" s="67"/>
      <c r="CJB20" s="67"/>
      <c r="CJC20" s="67"/>
      <c r="CJD20" s="67"/>
      <c r="CJE20" s="67"/>
      <c r="CJF20" s="67"/>
      <c r="CJG20" s="67"/>
      <c r="CJH20" s="67"/>
      <c r="CJI20" s="67"/>
      <c r="CJJ20" s="67"/>
      <c r="CJK20" s="67"/>
      <c r="CJL20" s="67"/>
      <c r="CJM20" s="67"/>
      <c r="CJN20" s="67"/>
      <c r="CJO20" s="67"/>
      <c r="CJP20" s="67"/>
      <c r="CJQ20" s="67"/>
      <c r="CJR20" s="67"/>
      <c r="CJS20" s="67"/>
      <c r="CJT20" s="67"/>
      <c r="CJU20" s="67"/>
      <c r="CJV20" s="67"/>
      <c r="CJW20" s="67"/>
      <c r="CJX20" s="67"/>
      <c r="CJY20" s="67"/>
      <c r="CJZ20" s="67"/>
      <c r="CKA20" s="67"/>
      <c r="CKB20" s="67"/>
      <c r="CKC20" s="67"/>
      <c r="CKD20" s="67"/>
      <c r="CKE20" s="67"/>
      <c r="CKF20" s="67"/>
      <c r="CKG20" s="67"/>
      <c r="CKH20" s="67"/>
      <c r="CKI20" s="67"/>
      <c r="CKJ20" s="67"/>
      <c r="CKK20" s="67"/>
      <c r="CKL20" s="67"/>
      <c r="CKM20" s="67"/>
      <c r="CKN20" s="67"/>
      <c r="CKO20" s="67"/>
      <c r="CKP20" s="67"/>
      <c r="CKQ20" s="67"/>
      <c r="CKR20" s="67"/>
      <c r="CKS20" s="67"/>
      <c r="CKT20" s="67"/>
      <c r="CKU20" s="67"/>
      <c r="CKV20" s="67"/>
      <c r="CKW20" s="67"/>
      <c r="CKX20" s="67"/>
      <c r="CKY20" s="67"/>
      <c r="CKZ20" s="67"/>
      <c r="CLA20" s="67"/>
      <c r="CLB20" s="67"/>
      <c r="CLC20" s="67"/>
      <c r="CLD20" s="67"/>
      <c r="CLE20" s="67"/>
      <c r="CLF20" s="67"/>
      <c r="CLG20" s="67"/>
      <c r="CLH20" s="67"/>
      <c r="CLI20" s="67"/>
      <c r="CLJ20" s="67"/>
      <c r="CLK20" s="67"/>
      <c r="CLL20" s="67"/>
      <c r="CLM20" s="67"/>
      <c r="CLN20" s="67"/>
      <c r="CLO20" s="67"/>
      <c r="CLP20" s="67"/>
      <c r="CLQ20" s="67"/>
      <c r="CLR20" s="67"/>
      <c r="CLS20" s="67"/>
      <c r="CLT20" s="67"/>
      <c r="CLU20" s="67"/>
      <c r="CLV20" s="67"/>
      <c r="CLW20" s="67"/>
      <c r="CLX20" s="67"/>
      <c r="CLY20" s="67"/>
      <c r="CLZ20" s="67"/>
      <c r="CMA20" s="67"/>
      <c r="CMB20" s="67"/>
      <c r="CMC20" s="67"/>
      <c r="CMD20" s="67"/>
      <c r="CME20" s="67"/>
      <c r="CMF20" s="67"/>
      <c r="CMG20" s="67"/>
      <c r="CMH20" s="67"/>
      <c r="CMI20" s="67"/>
      <c r="CMJ20" s="67"/>
      <c r="CMK20" s="67"/>
      <c r="CML20" s="67"/>
      <c r="CMM20" s="67"/>
      <c r="CMN20" s="67"/>
      <c r="CMO20" s="67"/>
      <c r="CMP20" s="67"/>
      <c r="CMQ20" s="67"/>
      <c r="CMR20" s="67"/>
      <c r="CMS20" s="67"/>
      <c r="CMT20" s="67"/>
      <c r="CMU20" s="67"/>
      <c r="CMV20" s="67"/>
      <c r="CMW20" s="67"/>
      <c r="CMX20" s="67"/>
      <c r="CMY20" s="67"/>
      <c r="CMZ20" s="67"/>
      <c r="CNA20" s="67"/>
      <c r="CNB20" s="67"/>
      <c r="CNC20" s="67"/>
      <c r="CND20" s="67"/>
      <c r="CNE20" s="67"/>
      <c r="CNF20" s="67"/>
      <c r="CNG20" s="67"/>
      <c r="CNH20" s="67"/>
      <c r="CNI20" s="67"/>
      <c r="CNJ20" s="67"/>
      <c r="CNK20" s="67"/>
      <c r="CNL20" s="67"/>
      <c r="CNM20" s="67"/>
      <c r="CNN20" s="67"/>
      <c r="CNO20" s="67"/>
      <c r="CNP20" s="67"/>
      <c r="CNQ20" s="67"/>
      <c r="CNR20" s="67"/>
      <c r="CNS20" s="67"/>
      <c r="CNT20" s="67"/>
      <c r="CNU20" s="67"/>
      <c r="CNV20" s="67"/>
      <c r="CNW20" s="67"/>
      <c r="CNX20" s="67"/>
      <c r="CNY20" s="67"/>
      <c r="CNZ20" s="67"/>
      <c r="COA20" s="67"/>
      <c r="COB20" s="67"/>
      <c r="COC20" s="67"/>
      <c r="COD20" s="67"/>
      <c r="COE20" s="67"/>
      <c r="COF20" s="67"/>
      <c r="COG20" s="67"/>
      <c r="COH20" s="67"/>
      <c r="COI20" s="67"/>
      <c r="COJ20" s="67"/>
      <c r="COK20" s="67"/>
      <c r="COL20" s="67"/>
      <c r="COM20" s="67"/>
      <c r="CON20" s="67"/>
      <c r="COO20" s="67"/>
      <c r="COP20" s="67"/>
      <c r="COQ20" s="67"/>
      <c r="COR20" s="67"/>
      <c r="COS20" s="67"/>
      <c r="COT20" s="67"/>
      <c r="COU20" s="67"/>
      <c r="COV20" s="67"/>
      <c r="COW20" s="67"/>
      <c r="COX20" s="67"/>
      <c r="COY20" s="67"/>
      <c r="COZ20" s="67"/>
      <c r="CPA20" s="67"/>
      <c r="CPB20" s="67"/>
      <c r="CPC20" s="67"/>
      <c r="CPD20" s="67"/>
      <c r="CPE20" s="67"/>
      <c r="CPF20" s="67"/>
      <c r="CPG20" s="67"/>
      <c r="CPH20" s="67"/>
      <c r="CPI20" s="67"/>
      <c r="CPJ20" s="67"/>
      <c r="CPK20" s="67"/>
      <c r="CPL20" s="67"/>
      <c r="CPM20" s="67"/>
      <c r="CPN20" s="67"/>
      <c r="CPO20" s="67"/>
      <c r="CPP20" s="67"/>
      <c r="CPQ20" s="67"/>
      <c r="CPR20" s="67"/>
      <c r="CPS20" s="67"/>
      <c r="CPT20" s="67"/>
      <c r="CPU20" s="67"/>
      <c r="CPV20" s="67"/>
      <c r="CPW20" s="67"/>
      <c r="CPX20" s="67"/>
      <c r="CPY20" s="67"/>
      <c r="CPZ20" s="67"/>
      <c r="CQA20" s="67"/>
      <c r="CQB20" s="67"/>
      <c r="CQC20" s="67"/>
      <c r="CQD20" s="67"/>
      <c r="CQE20" s="67"/>
      <c r="CQF20" s="67"/>
      <c r="CQG20" s="67"/>
      <c r="CQH20" s="67"/>
      <c r="CQI20" s="67"/>
      <c r="CQJ20" s="67"/>
      <c r="CQK20" s="67"/>
      <c r="CQL20" s="67"/>
      <c r="CQM20" s="67"/>
      <c r="CQN20" s="67"/>
      <c r="CQO20" s="67"/>
      <c r="CQP20" s="67"/>
      <c r="CQQ20" s="67"/>
      <c r="CQR20" s="67"/>
      <c r="CQS20" s="67"/>
      <c r="CQT20" s="67"/>
      <c r="CQU20" s="67"/>
      <c r="CQV20" s="67"/>
      <c r="CQW20" s="67"/>
      <c r="CQX20" s="67"/>
      <c r="CQY20" s="67"/>
      <c r="CQZ20" s="67"/>
      <c r="CRA20" s="67"/>
      <c r="CRB20" s="67"/>
      <c r="CRC20" s="67"/>
      <c r="CRD20" s="67"/>
      <c r="CRE20" s="67"/>
      <c r="CRF20" s="67"/>
      <c r="CRG20" s="67"/>
      <c r="CRH20" s="67"/>
      <c r="CRI20" s="67"/>
      <c r="CRJ20" s="67"/>
      <c r="CRK20" s="67"/>
      <c r="CRL20" s="67"/>
      <c r="CRM20" s="67"/>
      <c r="CRN20" s="67"/>
      <c r="CRO20" s="67"/>
      <c r="CRP20" s="67"/>
      <c r="CRQ20" s="67"/>
      <c r="CRR20" s="67"/>
      <c r="CRS20" s="67"/>
      <c r="CRT20" s="67"/>
      <c r="CRU20" s="67"/>
      <c r="CRV20" s="67"/>
      <c r="CRW20" s="67"/>
      <c r="CRX20" s="67"/>
      <c r="CRY20" s="67"/>
      <c r="CRZ20" s="67"/>
      <c r="CSA20" s="67"/>
      <c r="CSB20" s="67"/>
      <c r="CSC20" s="67"/>
      <c r="CSD20" s="67"/>
      <c r="CSE20" s="67"/>
      <c r="CSF20" s="67"/>
      <c r="CSG20" s="67"/>
      <c r="CSH20" s="67"/>
      <c r="CSI20" s="67"/>
      <c r="CSJ20" s="67"/>
      <c r="CSK20" s="67"/>
      <c r="CSL20" s="67"/>
      <c r="CSM20" s="67"/>
      <c r="CSN20" s="67"/>
      <c r="CSO20" s="67"/>
      <c r="CSP20" s="67"/>
      <c r="CSQ20" s="67"/>
      <c r="CSR20" s="67"/>
      <c r="CSS20" s="67"/>
      <c r="CST20" s="67"/>
      <c r="CSU20" s="67"/>
      <c r="CSV20" s="67"/>
      <c r="CSW20" s="67"/>
      <c r="CSX20" s="67"/>
      <c r="CSY20" s="67"/>
      <c r="CSZ20" s="67"/>
      <c r="CTA20" s="67"/>
      <c r="CTB20" s="67"/>
      <c r="CTC20" s="67"/>
      <c r="CTD20" s="67"/>
      <c r="CTE20" s="67"/>
      <c r="CTF20" s="67"/>
      <c r="CTG20" s="67"/>
      <c r="CTH20" s="67"/>
      <c r="CTI20" s="67"/>
      <c r="CTJ20" s="67"/>
      <c r="CTK20" s="67"/>
      <c r="CTL20" s="67"/>
      <c r="CTM20" s="67"/>
      <c r="CTN20" s="67"/>
      <c r="CTO20" s="67"/>
      <c r="CTP20" s="67"/>
      <c r="CTQ20" s="67"/>
      <c r="CTR20" s="67"/>
      <c r="CTS20" s="67"/>
      <c r="CTT20" s="67"/>
      <c r="CTU20" s="67"/>
      <c r="CTV20" s="67"/>
      <c r="CTW20" s="67"/>
      <c r="CTX20" s="67"/>
      <c r="CTY20" s="67"/>
      <c r="CTZ20" s="67"/>
      <c r="CUA20" s="67"/>
      <c r="CUB20" s="67"/>
      <c r="CUC20" s="67"/>
      <c r="CUD20" s="67"/>
      <c r="CUE20" s="67"/>
      <c r="CUF20" s="67"/>
      <c r="CUG20" s="67"/>
      <c r="CUH20" s="67"/>
      <c r="CUI20" s="67"/>
      <c r="CUJ20" s="67"/>
      <c r="CUK20" s="67"/>
      <c r="CUL20" s="67"/>
      <c r="CUM20" s="67"/>
      <c r="CUN20" s="67"/>
      <c r="CUO20" s="67"/>
      <c r="CUP20" s="67"/>
      <c r="CUQ20" s="67"/>
      <c r="CUR20" s="67"/>
      <c r="CUS20" s="67"/>
      <c r="CUT20" s="67"/>
      <c r="CUU20" s="67"/>
      <c r="CUV20" s="67"/>
      <c r="CUW20" s="67"/>
      <c r="CUX20" s="67"/>
      <c r="CUY20" s="67"/>
      <c r="CUZ20" s="67"/>
      <c r="CVA20" s="67"/>
      <c r="CVB20" s="67"/>
      <c r="CVC20" s="67"/>
      <c r="CVD20" s="67"/>
      <c r="CVE20" s="67"/>
      <c r="CVF20" s="67"/>
      <c r="CVG20" s="67"/>
      <c r="CVH20" s="67"/>
      <c r="CVI20" s="67"/>
      <c r="CVJ20" s="67"/>
      <c r="CVK20" s="67"/>
      <c r="CVL20" s="67"/>
      <c r="CVM20" s="67"/>
      <c r="CVN20" s="67"/>
      <c r="CVO20" s="67"/>
      <c r="CVP20" s="67"/>
      <c r="CVQ20" s="67"/>
      <c r="CVR20" s="67"/>
      <c r="CVS20" s="67"/>
      <c r="CVT20" s="67"/>
      <c r="CVU20" s="67"/>
      <c r="CVV20" s="67"/>
      <c r="CVW20" s="67"/>
      <c r="CVX20" s="67"/>
      <c r="CVY20" s="67"/>
      <c r="CVZ20" s="67"/>
      <c r="CWA20" s="67"/>
      <c r="CWB20" s="67"/>
      <c r="CWC20" s="67"/>
      <c r="CWD20" s="67"/>
      <c r="CWE20" s="67"/>
      <c r="CWF20" s="67"/>
      <c r="CWG20" s="67"/>
      <c r="CWH20" s="67"/>
      <c r="CWI20" s="67"/>
      <c r="CWJ20" s="67"/>
      <c r="CWK20" s="67"/>
      <c r="CWL20" s="67"/>
      <c r="CWM20" s="67"/>
      <c r="CWN20" s="67"/>
      <c r="CWO20" s="67"/>
      <c r="CWP20" s="67"/>
      <c r="CWQ20" s="67"/>
      <c r="CWR20" s="67"/>
      <c r="CWS20" s="67"/>
      <c r="CWT20" s="67"/>
      <c r="CWU20" s="67"/>
      <c r="CWV20" s="67"/>
      <c r="CWW20" s="67"/>
      <c r="CWX20" s="67"/>
      <c r="CWY20" s="67"/>
      <c r="CWZ20" s="67"/>
      <c r="CXA20" s="67"/>
      <c r="CXB20" s="67"/>
      <c r="CXC20" s="67"/>
      <c r="CXD20" s="67"/>
      <c r="CXE20" s="67"/>
      <c r="CXF20" s="67"/>
      <c r="CXG20" s="67"/>
      <c r="CXH20" s="67"/>
      <c r="CXI20" s="67"/>
      <c r="CXJ20" s="67"/>
      <c r="CXK20" s="67"/>
      <c r="CXL20" s="67"/>
      <c r="CXM20" s="67"/>
      <c r="CXN20" s="67"/>
      <c r="CXO20" s="67"/>
      <c r="CXP20" s="67"/>
      <c r="CXQ20" s="67"/>
      <c r="CXR20" s="67"/>
      <c r="CXS20" s="67"/>
      <c r="CXT20" s="67"/>
      <c r="CXU20" s="67"/>
      <c r="CXV20" s="67"/>
      <c r="CXW20" s="67"/>
      <c r="CXX20" s="67"/>
      <c r="CXY20" s="67"/>
      <c r="CXZ20" s="67"/>
      <c r="CYA20" s="67"/>
      <c r="CYB20" s="67"/>
      <c r="CYC20" s="67"/>
      <c r="CYD20" s="67"/>
      <c r="CYE20" s="67"/>
      <c r="CYF20" s="67"/>
      <c r="CYG20" s="67"/>
      <c r="CYH20" s="67"/>
      <c r="CYI20" s="67"/>
      <c r="CYJ20" s="67"/>
      <c r="CYK20" s="67"/>
      <c r="CYL20" s="67"/>
      <c r="CYM20" s="67"/>
      <c r="CYN20" s="67"/>
      <c r="CYO20" s="67"/>
      <c r="CYP20" s="67"/>
      <c r="CYQ20" s="67"/>
      <c r="CYR20" s="67"/>
      <c r="CYS20" s="67"/>
      <c r="CYT20" s="67"/>
      <c r="CYU20" s="67"/>
      <c r="CYV20" s="67"/>
      <c r="CYW20" s="67"/>
      <c r="CYX20" s="67"/>
      <c r="CYY20" s="67"/>
      <c r="CYZ20" s="67"/>
      <c r="CZA20" s="67"/>
      <c r="CZB20" s="67"/>
      <c r="CZC20" s="67"/>
      <c r="CZD20" s="67"/>
      <c r="CZE20" s="67"/>
      <c r="CZF20" s="67"/>
      <c r="CZG20" s="67"/>
      <c r="CZH20" s="67"/>
      <c r="CZI20" s="67"/>
      <c r="CZJ20" s="67"/>
      <c r="CZK20" s="67"/>
      <c r="CZL20" s="67"/>
      <c r="CZM20" s="67"/>
      <c r="CZN20" s="67"/>
      <c r="CZO20" s="67"/>
      <c r="CZP20" s="67"/>
      <c r="CZQ20" s="67"/>
      <c r="CZR20" s="67"/>
      <c r="CZS20" s="67"/>
      <c r="CZT20" s="67"/>
      <c r="CZU20" s="67"/>
      <c r="CZV20" s="67"/>
      <c r="CZW20" s="67"/>
      <c r="CZX20" s="67"/>
      <c r="CZY20" s="67"/>
      <c r="CZZ20" s="67"/>
      <c r="DAA20" s="67"/>
      <c r="DAB20" s="67"/>
      <c r="DAC20" s="67"/>
      <c r="DAD20" s="67"/>
      <c r="DAE20" s="67"/>
      <c r="DAF20" s="67"/>
      <c r="DAG20" s="67"/>
      <c r="DAH20" s="67"/>
      <c r="DAI20" s="67"/>
      <c r="DAJ20" s="67"/>
      <c r="DAK20" s="67"/>
      <c r="DAL20" s="67"/>
      <c r="DAM20" s="67"/>
      <c r="DAN20" s="67"/>
      <c r="DAO20" s="67"/>
      <c r="DAP20" s="67"/>
      <c r="DAQ20" s="67"/>
      <c r="DAR20" s="67"/>
      <c r="DAS20" s="67"/>
      <c r="DAT20" s="67"/>
      <c r="DAU20" s="67"/>
      <c r="DAV20" s="67"/>
      <c r="DAW20" s="67"/>
      <c r="DAX20" s="67"/>
      <c r="DAY20" s="67"/>
      <c r="DAZ20" s="67"/>
      <c r="DBA20" s="67"/>
      <c r="DBB20" s="67"/>
      <c r="DBC20" s="67"/>
      <c r="DBD20" s="67"/>
      <c r="DBE20" s="67"/>
      <c r="DBF20" s="67"/>
      <c r="DBG20" s="67"/>
      <c r="DBH20" s="67"/>
      <c r="DBI20" s="67"/>
      <c r="DBJ20" s="67"/>
      <c r="DBK20" s="67"/>
      <c r="DBL20" s="67"/>
      <c r="DBM20" s="67"/>
      <c r="DBN20" s="67"/>
      <c r="DBO20" s="67"/>
      <c r="DBP20" s="67"/>
      <c r="DBQ20" s="67"/>
      <c r="DBR20" s="67"/>
      <c r="DBS20" s="67"/>
      <c r="DBT20" s="67"/>
      <c r="DBU20" s="67"/>
      <c r="DBV20" s="67"/>
      <c r="DBW20" s="67"/>
      <c r="DBX20" s="67"/>
      <c r="DBY20" s="67"/>
      <c r="DBZ20" s="67"/>
      <c r="DCA20" s="67"/>
      <c r="DCB20" s="67"/>
      <c r="DCC20" s="67"/>
      <c r="DCD20" s="67"/>
      <c r="DCE20" s="67"/>
      <c r="DCF20" s="67"/>
      <c r="DCG20" s="67"/>
      <c r="DCH20" s="67"/>
      <c r="DCI20" s="67"/>
      <c r="DCJ20" s="67"/>
      <c r="DCK20" s="67"/>
      <c r="DCL20" s="67"/>
      <c r="DCM20" s="67"/>
      <c r="DCN20" s="67"/>
      <c r="DCO20" s="67"/>
      <c r="DCP20" s="67"/>
      <c r="DCQ20" s="67"/>
      <c r="DCR20" s="67"/>
      <c r="DCS20" s="67"/>
      <c r="DCT20" s="67"/>
      <c r="DCU20" s="67"/>
      <c r="DCV20" s="67"/>
      <c r="DCW20" s="67"/>
      <c r="DCX20" s="67"/>
      <c r="DCY20" s="67"/>
      <c r="DCZ20" s="67"/>
      <c r="DDA20" s="67"/>
      <c r="DDB20" s="67"/>
      <c r="DDC20" s="67"/>
      <c r="DDD20" s="67"/>
      <c r="DDE20" s="67"/>
      <c r="DDF20" s="67"/>
      <c r="DDG20" s="67"/>
      <c r="DDH20" s="67"/>
      <c r="DDI20" s="67"/>
      <c r="DDJ20" s="67"/>
      <c r="DDK20" s="67"/>
      <c r="DDL20" s="67"/>
      <c r="DDM20" s="67"/>
      <c r="DDN20" s="67"/>
      <c r="DDO20" s="67"/>
      <c r="DDP20" s="67"/>
      <c r="DDQ20" s="67"/>
      <c r="DDR20" s="67"/>
      <c r="DDS20" s="67"/>
      <c r="DDT20" s="67"/>
      <c r="DDU20" s="67"/>
      <c r="DDV20" s="67"/>
      <c r="DDW20" s="67"/>
      <c r="DDX20" s="67"/>
      <c r="DDY20" s="67"/>
      <c r="DDZ20" s="67"/>
      <c r="DEA20" s="67"/>
      <c r="DEB20" s="67"/>
      <c r="DEC20" s="67"/>
      <c r="DED20" s="67"/>
      <c r="DEE20" s="67"/>
      <c r="DEF20" s="67"/>
      <c r="DEG20" s="67"/>
      <c r="DEH20" s="67"/>
      <c r="DEI20" s="67"/>
      <c r="DEJ20" s="67"/>
      <c r="DEK20" s="67"/>
      <c r="DEL20" s="67"/>
      <c r="DEM20" s="67"/>
      <c r="DEN20" s="67"/>
      <c r="DEO20" s="67"/>
      <c r="DEP20" s="67"/>
      <c r="DEQ20" s="67"/>
      <c r="DER20" s="67"/>
      <c r="DES20" s="67"/>
      <c r="DET20" s="67"/>
      <c r="DEU20" s="67"/>
      <c r="DEV20" s="67"/>
      <c r="DEW20" s="67"/>
      <c r="DEX20" s="67"/>
      <c r="DEY20" s="67"/>
      <c r="DEZ20" s="67"/>
      <c r="DFA20" s="67"/>
      <c r="DFB20" s="67"/>
      <c r="DFC20" s="67"/>
      <c r="DFD20" s="67"/>
      <c r="DFE20" s="67"/>
      <c r="DFF20" s="67"/>
      <c r="DFG20" s="67"/>
      <c r="DFH20" s="67"/>
      <c r="DFI20" s="67"/>
      <c r="DFJ20" s="67"/>
      <c r="DFK20" s="67"/>
      <c r="DFL20" s="67"/>
      <c r="DFM20" s="67"/>
      <c r="DFN20" s="67"/>
      <c r="DFO20" s="67"/>
      <c r="DFP20" s="67"/>
      <c r="DFQ20" s="67"/>
      <c r="DFR20" s="67"/>
      <c r="DFS20" s="67"/>
      <c r="DFT20" s="67"/>
      <c r="DFU20" s="67"/>
      <c r="DFV20" s="67"/>
      <c r="DFW20" s="67"/>
      <c r="DFX20" s="67"/>
      <c r="DFY20" s="67"/>
      <c r="DFZ20" s="67"/>
      <c r="DGA20" s="67"/>
      <c r="DGB20" s="67"/>
      <c r="DGC20" s="67"/>
      <c r="DGD20" s="67"/>
      <c r="DGE20" s="67"/>
      <c r="DGF20" s="67"/>
      <c r="DGG20" s="67"/>
      <c r="DGH20" s="67"/>
      <c r="DGI20" s="67"/>
      <c r="DGJ20" s="67"/>
      <c r="DGK20" s="67"/>
      <c r="DGL20" s="67"/>
      <c r="DGM20" s="67"/>
      <c r="DGN20" s="67"/>
      <c r="DGO20" s="67"/>
      <c r="DGP20" s="67"/>
      <c r="DGQ20" s="67"/>
      <c r="DGR20" s="67"/>
      <c r="DGS20" s="67"/>
      <c r="DGT20" s="67"/>
      <c r="DGU20" s="67"/>
      <c r="DGV20" s="67"/>
      <c r="DGW20" s="67"/>
      <c r="DGX20" s="67"/>
      <c r="DGY20" s="67"/>
      <c r="DGZ20" s="67"/>
      <c r="DHA20" s="67"/>
      <c r="DHB20" s="67"/>
      <c r="DHC20" s="67"/>
      <c r="DHD20" s="67"/>
      <c r="DHE20" s="67"/>
      <c r="DHF20" s="67"/>
      <c r="DHG20" s="67"/>
      <c r="DHH20" s="67"/>
      <c r="DHI20" s="67"/>
      <c r="DHJ20" s="67"/>
      <c r="DHK20" s="67"/>
      <c r="DHL20" s="67"/>
      <c r="DHM20" s="67"/>
      <c r="DHN20" s="67"/>
      <c r="DHO20" s="67"/>
      <c r="DHP20" s="67"/>
      <c r="DHQ20" s="67"/>
      <c r="DHR20" s="67"/>
      <c r="DHS20" s="67"/>
      <c r="DHT20" s="67"/>
      <c r="DHU20" s="67"/>
      <c r="DHV20" s="67"/>
      <c r="DHW20" s="67"/>
      <c r="DHX20" s="67"/>
      <c r="DHY20" s="67"/>
      <c r="DHZ20" s="67"/>
      <c r="DIA20" s="67"/>
      <c r="DIB20" s="67"/>
      <c r="DIC20" s="67"/>
      <c r="DID20" s="67"/>
      <c r="DIE20" s="67"/>
      <c r="DIF20" s="67"/>
      <c r="DIG20" s="67"/>
      <c r="DIH20" s="67"/>
      <c r="DII20" s="67"/>
      <c r="DIJ20" s="67"/>
      <c r="DIK20" s="67"/>
      <c r="DIL20" s="67"/>
      <c r="DIM20" s="67"/>
      <c r="DIN20" s="67"/>
      <c r="DIO20" s="67"/>
      <c r="DIP20" s="67"/>
      <c r="DIQ20" s="67"/>
      <c r="DIR20" s="67"/>
      <c r="DIS20" s="67"/>
      <c r="DIT20" s="67"/>
      <c r="DIU20" s="67"/>
      <c r="DIV20" s="67"/>
      <c r="DIW20" s="67"/>
      <c r="DIX20" s="67"/>
      <c r="DIY20" s="67"/>
      <c r="DIZ20" s="67"/>
      <c r="DJA20" s="67"/>
      <c r="DJB20" s="67"/>
      <c r="DJC20" s="67"/>
      <c r="DJD20" s="67"/>
      <c r="DJE20" s="67"/>
      <c r="DJF20" s="67"/>
      <c r="DJG20" s="67"/>
      <c r="DJH20" s="67"/>
      <c r="DJI20" s="67"/>
      <c r="DJJ20" s="67"/>
      <c r="DJK20" s="67"/>
      <c r="DJL20" s="67"/>
      <c r="DJM20" s="67"/>
      <c r="DJN20" s="67"/>
      <c r="DJO20" s="67"/>
      <c r="DJP20" s="67"/>
      <c r="DJQ20" s="67"/>
      <c r="DJR20" s="67"/>
      <c r="DJS20" s="67"/>
      <c r="DJT20" s="67"/>
      <c r="DJU20" s="67"/>
      <c r="DJV20" s="67"/>
      <c r="DJW20" s="67"/>
      <c r="DJX20" s="67"/>
      <c r="DJY20" s="67"/>
      <c r="DJZ20" s="67"/>
      <c r="DKA20" s="67"/>
      <c r="DKB20" s="67"/>
      <c r="DKC20" s="67"/>
      <c r="DKD20" s="67"/>
      <c r="DKE20" s="67"/>
      <c r="DKF20" s="67"/>
      <c r="DKG20" s="67"/>
      <c r="DKH20" s="67"/>
      <c r="DKI20" s="67"/>
      <c r="DKJ20" s="67"/>
      <c r="DKK20" s="67"/>
      <c r="DKL20" s="67"/>
      <c r="DKM20" s="67"/>
      <c r="DKN20" s="67"/>
      <c r="DKO20" s="67"/>
      <c r="DKP20" s="67"/>
      <c r="DKQ20" s="67"/>
      <c r="DKR20" s="67"/>
      <c r="DKS20" s="67"/>
      <c r="DKT20" s="67"/>
      <c r="DKU20" s="67"/>
      <c r="DKV20" s="67"/>
      <c r="DKW20" s="67"/>
      <c r="DKX20" s="67"/>
      <c r="DKY20" s="67"/>
      <c r="DKZ20" s="67"/>
      <c r="DLA20" s="67"/>
      <c r="DLB20" s="67"/>
      <c r="DLC20" s="67"/>
      <c r="DLD20" s="67"/>
      <c r="DLE20" s="67"/>
      <c r="DLF20" s="67"/>
      <c r="DLG20" s="67"/>
      <c r="DLH20" s="67"/>
      <c r="DLI20" s="67"/>
      <c r="DLJ20" s="67"/>
      <c r="DLK20" s="67"/>
      <c r="DLL20" s="67"/>
      <c r="DLM20" s="67"/>
      <c r="DLN20" s="67"/>
      <c r="DLO20" s="67"/>
      <c r="DLP20" s="67"/>
      <c r="DLQ20" s="67"/>
      <c r="DLR20" s="67"/>
      <c r="DLS20" s="67"/>
      <c r="DLT20" s="67"/>
      <c r="DLU20" s="67"/>
      <c r="DLV20" s="67"/>
      <c r="DLW20" s="67"/>
      <c r="DLX20" s="67"/>
      <c r="DLY20" s="67"/>
      <c r="DLZ20" s="67"/>
      <c r="DMA20" s="67"/>
      <c r="DMB20" s="67"/>
      <c r="DMC20" s="67"/>
      <c r="DMD20" s="67"/>
      <c r="DME20" s="67"/>
      <c r="DMF20" s="67"/>
      <c r="DMG20" s="67"/>
      <c r="DMH20" s="67"/>
      <c r="DMI20" s="67"/>
      <c r="DMJ20" s="67"/>
      <c r="DMK20" s="67"/>
      <c r="DML20" s="67"/>
      <c r="DMM20" s="67"/>
      <c r="DMN20" s="67"/>
      <c r="DMO20" s="67"/>
      <c r="DMP20" s="67"/>
      <c r="DMQ20" s="67"/>
      <c r="DMR20" s="67"/>
      <c r="DMS20" s="67"/>
      <c r="DMT20" s="67"/>
      <c r="DMU20" s="67"/>
      <c r="DMV20" s="67"/>
      <c r="DMW20" s="67"/>
      <c r="DMX20" s="67"/>
      <c r="DMY20" s="67"/>
      <c r="DMZ20" s="67"/>
      <c r="DNA20" s="67"/>
      <c r="DNB20" s="67"/>
      <c r="DNC20" s="67"/>
      <c r="DND20" s="67"/>
      <c r="DNE20" s="67"/>
      <c r="DNF20" s="67"/>
      <c r="DNG20" s="67"/>
      <c r="DNH20" s="67"/>
      <c r="DNI20" s="67"/>
      <c r="DNJ20" s="67"/>
      <c r="DNK20" s="67"/>
      <c r="DNL20" s="67"/>
      <c r="DNM20" s="67"/>
      <c r="DNN20" s="67"/>
      <c r="DNO20" s="67"/>
      <c r="DNP20" s="67"/>
      <c r="DNQ20" s="67"/>
      <c r="DNR20" s="67"/>
      <c r="DNS20" s="67"/>
      <c r="DNT20" s="67"/>
      <c r="DNU20" s="67"/>
      <c r="DNV20" s="67"/>
      <c r="DNW20" s="67"/>
      <c r="DNX20" s="67"/>
      <c r="DNY20" s="67"/>
      <c r="DNZ20" s="67"/>
      <c r="DOA20" s="67"/>
      <c r="DOB20" s="67"/>
      <c r="DOC20" s="67"/>
      <c r="DOD20" s="67"/>
      <c r="DOE20" s="67"/>
      <c r="DOF20" s="67"/>
      <c r="DOG20" s="67"/>
      <c r="DOH20" s="67"/>
      <c r="DOI20" s="67"/>
      <c r="DOJ20" s="67"/>
      <c r="DOK20" s="67"/>
      <c r="DOL20" s="67"/>
      <c r="DOM20" s="67"/>
      <c r="DON20" s="67"/>
      <c r="DOO20" s="67"/>
      <c r="DOP20" s="67"/>
      <c r="DOQ20" s="67"/>
      <c r="DOR20" s="67"/>
      <c r="DOS20" s="67"/>
      <c r="DOT20" s="67"/>
      <c r="DOU20" s="67"/>
      <c r="DOV20" s="67"/>
      <c r="DOW20" s="67"/>
      <c r="DOX20" s="67"/>
      <c r="DOY20" s="67"/>
      <c r="DOZ20" s="67"/>
      <c r="DPA20" s="67"/>
      <c r="DPB20" s="67"/>
      <c r="DPC20" s="67"/>
      <c r="DPD20" s="67"/>
      <c r="DPE20" s="67"/>
      <c r="DPF20" s="67"/>
      <c r="DPG20" s="67"/>
      <c r="DPH20" s="67"/>
      <c r="DPI20" s="67"/>
      <c r="DPJ20" s="67"/>
      <c r="DPK20" s="67"/>
      <c r="DPL20" s="67"/>
      <c r="DPM20" s="67"/>
      <c r="DPN20" s="67"/>
      <c r="DPO20" s="67"/>
      <c r="DPP20" s="67"/>
      <c r="DPQ20" s="67"/>
      <c r="DPR20" s="67"/>
      <c r="DPS20" s="67"/>
      <c r="DPT20" s="67"/>
      <c r="DPU20" s="67"/>
      <c r="DPV20" s="67"/>
      <c r="DPW20" s="67"/>
      <c r="DPX20" s="67"/>
      <c r="DPY20" s="67"/>
      <c r="DPZ20" s="67"/>
      <c r="DQA20" s="67"/>
      <c r="DQB20" s="67"/>
      <c r="DQC20" s="67"/>
      <c r="DQD20" s="67"/>
      <c r="DQE20" s="67"/>
      <c r="DQF20" s="67"/>
      <c r="DQG20" s="67"/>
      <c r="DQH20" s="67"/>
      <c r="DQI20" s="67"/>
      <c r="DQJ20" s="67"/>
      <c r="DQK20" s="67"/>
      <c r="DQL20" s="67"/>
      <c r="DQM20" s="67"/>
      <c r="DQN20" s="67"/>
      <c r="DQO20" s="67"/>
      <c r="DQP20" s="67"/>
      <c r="DQQ20" s="67"/>
      <c r="DQR20" s="67"/>
      <c r="DQS20" s="67"/>
      <c r="DQT20" s="67"/>
      <c r="DQU20" s="67"/>
      <c r="DQV20" s="67"/>
      <c r="DQW20" s="67"/>
      <c r="DQX20" s="67"/>
      <c r="DQY20" s="67"/>
      <c r="DQZ20" s="67"/>
      <c r="DRA20" s="67"/>
      <c r="DRB20" s="67"/>
      <c r="DRC20" s="67"/>
      <c r="DRD20" s="67"/>
      <c r="DRE20" s="67"/>
      <c r="DRF20" s="67"/>
      <c r="DRG20" s="67"/>
      <c r="DRH20" s="67"/>
      <c r="DRI20" s="67"/>
      <c r="DRJ20" s="67"/>
      <c r="DRK20" s="67"/>
      <c r="DRL20" s="67"/>
      <c r="DRM20" s="67"/>
      <c r="DRN20" s="67"/>
      <c r="DRO20" s="67"/>
      <c r="DRP20" s="67"/>
      <c r="DRQ20" s="67"/>
      <c r="DRR20" s="67"/>
      <c r="DRS20" s="67"/>
      <c r="DRT20" s="67"/>
      <c r="DRU20" s="67"/>
      <c r="DRV20" s="67"/>
      <c r="DRW20" s="67"/>
      <c r="DRX20" s="67"/>
      <c r="DRY20" s="67"/>
      <c r="DRZ20" s="67"/>
      <c r="DSA20" s="67"/>
      <c r="DSB20" s="67"/>
      <c r="DSC20" s="67"/>
      <c r="DSD20" s="67"/>
      <c r="DSE20" s="67"/>
      <c r="DSF20" s="67"/>
      <c r="DSG20" s="67"/>
      <c r="DSH20" s="67"/>
      <c r="DSI20" s="67"/>
      <c r="DSJ20" s="67"/>
      <c r="DSK20" s="67"/>
      <c r="DSL20" s="67"/>
      <c r="DSM20" s="67"/>
      <c r="DSN20" s="67"/>
      <c r="DSO20" s="67"/>
      <c r="DSP20" s="67"/>
      <c r="DSQ20" s="67"/>
      <c r="DSR20" s="67"/>
      <c r="DSS20" s="67"/>
      <c r="DST20" s="67"/>
      <c r="DSU20" s="67"/>
      <c r="DSV20" s="67"/>
      <c r="DSW20" s="67"/>
      <c r="DSX20" s="67"/>
      <c r="DSY20" s="67"/>
      <c r="DSZ20" s="67"/>
      <c r="DTA20" s="67"/>
      <c r="DTB20" s="67"/>
      <c r="DTC20" s="67"/>
      <c r="DTD20" s="67"/>
      <c r="DTE20" s="67"/>
      <c r="DTF20" s="67"/>
      <c r="DTG20" s="67"/>
      <c r="DTH20" s="67"/>
      <c r="DTI20" s="67"/>
      <c r="DTJ20" s="67"/>
      <c r="DTK20" s="67"/>
      <c r="DTL20" s="67"/>
      <c r="DTM20" s="67"/>
      <c r="DTN20" s="67"/>
      <c r="DTO20" s="67"/>
      <c r="DTP20" s="67"/>
      <c r="DTQ20" s="67"/>
      <c r="DTR20" s="67"/>
      <c r="DTS20" s="67"/>
      <c r="DTT20" s="67"/>
      <c r="DTU20" s="67"/>
      <c r="DTV20" s="67"/>
      <c r="DTW20" s="67"/>
      <c r="DTX20" s="67"/>
      <c r="DTY20" s="67"/>
      <c r="DTZ20" s="67"/>
      <c r="DUA20" s="67"/>
      <c r="DUB20" s="67"/>
      <c r="DUC20" s="67"/>
      <c r="DUD20" s="67"/>
      <c r="DUE20" s="67"/>
      <c r="DUF20" s="67"/>
      <c r="DUG20" s="67"/>
      <c r="DUH20" s="67"/>
      <c r="DUI20" s="67"/>
      <c r="DUJ20" s="67"/>
      <c r="DUK20" s="67"/>
      <c r="DUL20" s="67"/>
      <c r="DUM20" s="67"/>
      <c r="DUN20" s="67"/>
      <c r="DUO20" s="67"/>
      <c r="DUP20" s="67"/>
      <c r="DUQ20" s="67"/>
      <c r="DUR20" s="67"/>
      <c r="DUS20" s="67"/>
      <c r="DUT20" s="67"/>
      <c r="DUU20" s="67"/>
      <c r="DUV20" s="67"/>
      <c r="DUW20" s="67"/>
      <c r="DUX20" s="67"/>
      <c r="DUY20" s="67"/>
      <c r="DUZ20" s="67"/>
      <c r="DVA20" s="67"/>
      <c r="DVB20" s="67"/>
      <c r="DVC20" s="67"/>
      <c r="DVD20" s="67"/>
      <c r="DVE20" s="67"/>
      <c r="DVF20" s="67"/>
      <c r="DVG20" s="67"/>
      <c r="DVH20" s="67"/>
      <c r="DVI20" s="67"/>
      <c r="DVJ20" s="67"/>
      <c r="DVK20" s="67"/>
      <c r="DVL20" s="67"/>
      <c r="DVM20" s="67"/>
      <c r="DVN20" s="67"/>
      <c r="DVO20" s="67"/>
      <c r="DVP20" s="67"/>
      <c r="DVQ20" s="67"/>
      <c r="DVR20" s="67"/>
      <c r="DVS20" s="67"/>
      <c r="DVT20" s="67"/>
      <c r="DVU20" s="67"/>
      <c r="DVV20" s="67"/>
      <c r="DVW20" s="67"/>
      <c r="DVX20" s="67"/>
      <c r="DVY20" s="67"/>
      <c r="DVZ20" s="67"/>
      <c r="DWA20" s="67"/>
      <c r="DWB20" s="67"/>
      <c r="DWC20" s="67"/>
      <c r="DWD20" s="67"/>
      <c r="DWE20" s="67"/>
      <c r="DWF20" s="67"/>
      <c r="DWG20" s="67"/>
      <c r="DWH20" s="67"/>
      <c r="DWI20" s="67"/>
      <c r="DWJ20" s="67"/>
      <c r="DWK20" s="67"/>
      <c r="DWL20" s="67"/>
      <c r="DWM20" s="67"/>
      <c r="DWN20" s="67"/>
      <c r="DWO20" s="67"/>
      <c r="DWP20" s="67"/>
      <c r="DWQ20" s="67"/>
      <c r="DWR20" s="67"/>
      <c r="DWS20" s="67"/>
      <c r="DWT20" s="67"/>
      <c r="DWU20" s="67"/>
      <c r="DWV20" s="67"/>
      <c r="DWW20" s="67"/>
      <c r="DWX20" s="67"/>
      <c r="DWY20" s="67"/>
      <c r="DWZ20" s="67"/>
      <c r="DXA20" s="67"/>
      <c r="DXB20" s="67"/>
      <c r="DXC20" s="67"/>
      <c r="DXD20" s="67"/>
      <c r="DXE20" s="67"/>
      <c r="DXF20" s="67"/>
      <c r="DXG20" s="67"/>
      <c r="DXH20" s="67"/>
      <c r="DXI20" s="67"/>
      <c r="DXJ20" s="67"/>
      <c r="DXK20" s="67"/>
      <c r="DXL20" s="67"/>
      <c r="DXM20" s="67"/>
      <c r="DXN20" s="67"/>
      <c r="DXO20" s="67"/>
      <c r="DXP20" s="67"/>
      <c r="DXQ20" s="67"/>
      <c r="DXR20" s="67"/>
      <c r="DXS20" s="67"/>
      <c r="DXT20" s="67"/>
      <c r="DXU20" s="67"/>
      <c r="DXV20" s="67"/>
      <c r="DXW20" s="67"/>
      <c r="DXX20" s="67"/>
      <c r="DXY20" s="67"/>
      <c r="DXZ20" s="67"/>
      <c r="DYA20" s="67"/>
      <c r="DYB20" s="67"/>
      <c r="DYC20" s="67"/>
      <c r="DYD20" s="67"/>
      <c r="DYE20" s="67"/>
      <c r="DYF20" s="67"/>
      <c r="DYG20" s="67"/>
      <c r="DYH20" s="67"/>
      <c r="DYI20" s="67"/>
      <c r="DYJ20" s="67"/>
      <c r="DYK20" s="67"/>
      <c r="DYL20" s="67"/>
      <c r="DYM20" s="67"/>
      <c r="DYN20" s="67"/>
      <c r="DYO20" s="67"/>
      <c r="DYP20" s="67"/>
      <c r="DYQ20" s="67"/>
      <c r="DYR20" s="67"/>
      <c r="DYS20" s="67"/>
      <c r="DYT20" s="67"/>
      <c r="DYU20" s="67"/>
      <c r="DYV20" s="67"/>
      <c r="DYW20" s="67"/>
      <c r="DYX20" s="67"/>
      <c r="DYY20" s="67"/>
      <c r="DYZ20" s="67"/>
      <c r="DZA20" s="67"/>
      <c r="DZB20" s="67"/>
      <c r="DZC20" s="67"/>
      <c r="DZD20" s="67"/>
      <c r="DZE20" s="67"/>
      <c r="DZF20" s="67"/>
      <c r="DZG20" s="67"/>
      <c r="DZH20" s="67"/>
      <c r="DZI20" s="67"/>
      <c r="DZJ20" s="67"/>
      <c r="DZK20" s="67"/>
      <c r="DZL20" s="67"/>
      <c r="DZM20" s="67"/>
      <c r="DZN20" s="67"/>
      <c r="DZO20" s="67"/>
      <c r="DZP20" s="67"/>
      <c r="DZQ20" s="67"/>
      <c r="DZR20" s="67"/>
      <c r="DZS20" s="67"/>
      <c r="DZT20" s="67"/>
      <c r="DZU20" s="67"/>
      <c r="DZV20" s="67"/>
      <c r="DZW20" s="67"/>
      <c r="DZX20" s="67"/>
      <c r="DZY20" s="67"/>
      <c r="DZZ20" s="67"/>
      <c r="EAA20" s="67"/>
      <c r="EAB20" s="67"/>
      <c r="EAC20" s="67"/>
      <c r="EAD20" s="67"/>
      <c r="EAE20" s="67"/>
      <c r="EAF20" s="67"/>
      <c r="EAG20" s="67"/>
      <c r="EAH20" s="67"/>
      <c r="EAI20" s="67"/>
      <c r="EAJ20" s="67"/>
      <c r="EAK20" s="67"/>
      <c r="EAL20" s="67"/>
      <c r="EAM20" s="67"/>
      <c r="EAN20" s="67"/>
      <c r="EAO20" s="67"/>
      <c r="EAP20" s="67"/>
      <c r="EAQ20" s="67"/>
      <c r="EAR20" s="67"/>
      <c r="EAS20" s="67"/>
      <c r="EAT20" s="67"/>
      <c r="EAU20" s="67"/>
      <c r="EAV20" s="67"/>
      <c r="EAW20" s="67"/>
      <c r="EAX20" s="67"/>
      <c r="EAY20" s="67"/>
      <c r="EAZ20" s="67"/>
      <c r="EBA20" s="67"/>
      <c r="EBB20" s="67"/>
      <c r="EBC20" s="67"/>
      <c r="EBD20" s="67"/>
      <c r="EBE20" s="67"/>
      <c r="EBF20" s="67"/>
      <c r="EBG20" s="67"/>
      <c r="EBH20" s="67"/>
      <c r="EBI20" s="67"/>
      <c r="EBJ20" s="67"/>
      <c r="EBK20" s="67"/>
      <c r="EBL20" s="67"/>
      <c r="EBM20" s="67"/>
      <c r="EBN20" s="67"/>
      <c r="EBO20" s="67"/>
      <c r="EBP20" s="67"/>
      <c r="EBQ20" s="67"/>
      <c r="EBR20" s="67"/>
      <c r="EBS20" s="67"/>
      <c r="EBT20" s="67"/>
      <c r="EBU20" s="67"/>
      <c r="EBV20" s="67"/>
      <c r="EBW20" s="67"/>
      <c r="EBX20" s="67"/>
      <c r="EBY20" s="67"/>
      <c r="EBZ20" s="67"/>
      <c r="ECA20" s="67"/>
      <c r="ECB20" s="67"/>
      <c r="ECC20" s="67"/>
      <c r="ECD20" s="67"/>
      <c r="ECE20" s="67"/>
      <c r="ECF20" s="67"/>
      <c r="ECG20" s="67"/>
      <c r="ECH20" s="67"/>
      <c r="ECI20" s="67"/>
      <c r="ECJ20" s="67"/>
      <c r="ECK20" s="67"/>
      <c r="ECL20" s="67"/>
      <c r="ECM20" s="67"/>
      <c r="ECN20" s="67"/>
      <c r="ECO20" s="67"/>
      <c r="ECP20" s="67"/>
      <c r="ECQ20" s="67"/>
      <c r="ECR20" s="67"/>
      <c r="ECS20" s="67"/>
      <c r="ECT20" s="67"/>
      <c r="ECU20" s="67"/>
      <c r="ECV20" s="67"/>
      <c r="ECW20" s="67"/>
      <c r="ECX20" s="67"/>
      <c r="ECY20" s="67"/>
      <c r="ECZ20" s="67"/>
      <c r="EDA20" s="67"/>
      <c r="EDB20" s="67"/>
      <c r="EDC20" s="67"/>
      <c r="EDD20" s="67"/>
      <c r="EDE20" s="67"/>
      <c r="EDF20" s="67"/>
      <c r="EDG20" s="67"/>
      <c r="EDH20" s="67"/>
      <c r="EDI20" s="67"/>
      <c r="EDJ20" s="67"/>
      <c r="EDK20" s="67"/>
      <c r="EDL20" s="67"/>
      <c r="EDM20" s="67"/>
      <c r="EDN20" s="67"/>
      <c r="EDO20" s="67"/>
      <c r="EDP20" s="67"/>
      <c r="EDQ20" s="67"/>
      <c r="EDR20" s="67"/>
      <c r="EDS20" s="67"/>
      <c r="EDT20" s="67"/>
      <c r="EDU20" s="67"/>
      <c r="EDV20" s="67"/>
      <c r="EDW20" s="67"/>
      <c r="EDX20" s="67"/>
      <c r="EDY20" s="67"/>
      <c r="EDZ20" s="67"/>
      <c r="EEA20" s="67"/>
      <c r="EEB20" s="67"/>
      <c r="EEC20" s="67"/>
      <c r="EED20" s="67"/>
      <c r="EEE20" s="67"/>
      <c r="EEF20" s="67"/>
      <c r="EEG20" s="67"/>
      <c r="EEH20" s="67"/>
      <c r="EEI20" s="67"/>
      <c r="EEJ20" s="67"/>
      <c r="EEK20" s="67"/>
      <c r="EEL20" s="67"/>
      <c r="EEM20" s="67"/>
      <c r="EEN20" s="67"/>
      <c r="EEO20" s="67"/>
      <c r="EEP20" s="67"/>
      <c r="EEQ20" s="67"/>
      <c r="EER20" s="67"/>
      <c r="EES20" s="67"/>
      <c r="EET20" s="67"/>
      <c r="EEU20" s="67"/>
      <c r="EEV20" s="67"/>
      <c r="EEW20" s="67"/>
      <c r="EEX20" s="67"/>
      <c r="EEY20" s="67"/>
      <c r="EEZ20" s="67"/>
      <c r="EFA20" s="67"/>
      <c r="EFB20" s="67"/>
      <c r="EFC20" s="67"/>
      <c r="EFD20" s="67"/>
      <c r="EFE20" s="67"/>
      <c r="EFF20" s="67"/>
      <c r="EFG20" s="67"/>
      <c r="EFH20" s="67"/>
      <c r="EFI20" s="67"/>
      <c r="EFJ20" s="67"/>
      <c r="EFK20" s="67"/>
      <c r="EFL20" s="67"/>
      <c r="EFM20" s="67"/>
      <c r="EFN20" s="67"/>
      <c r="EFO20" s="67"/>
      <c r="EFP20" s="67"/>
      <c r="EFQ20" s="67"/>
      <c r="EFR20" s="67"/>
      <c r="EFS20" s="67"/>
      <c r="EFT20" s="67"/>
      <c r="EFU20" s="67"/>
      <c r="EFV20" s="67"/>
      <c r="EFW20" s="67"/>
      <c r="EFX20" s="67"/>
      <c r="EFY20" s="67"/>
      <c r="EFZ20" s="67"/>
      <c r="EGA20" s="67"/>
      <c r="EGB20" s="67"/>
      <c r="EGC20" s="67"/>
      <c r="EGD20" s="67"/>
      <c r="EGE20" s="67"/>
      <c r="EGF20" s="67"/>
      <c r="EGG20" s="67"/>
      <c r="EGH20" s="67"/>
      <c r="EGI20" s="67"/>
      <c r="EGJ20" s="67"/>
      <c r="EGK20" s="67"/>
      <c r="EGL20" s="67"/>
      <c r="EGM20" s="67"/>
      <c r="EGN20" s="67"/>
      <c r="EGO20" s="67"/>
      <c r="EGP20" s="67"/>
      <c r="EGQ20" s="67"/>
      <c r="EGR20" s="67"/>
      <c r="EGS20" s="67"/>
      <c r="EGT20" s="67"/>
      <c r="EGU20" s="67"/>
      <c r="EGV20" s="67"/>
      <c r="EGW20" s="67"/>
      <c r="EGX20" s="67"/>
      <c r="EGY20" s="67"/>
      <c r="EGZ20" s="67"/>
      <c r="EHA20" s="67"/>
      <c r="EHB20" s="67"/>
      <c r="EHC20" s="67"/>
      <c r="EHD20" s="67"/>
      <c r="EHE20" s="67"/>
      <c r="EHF20" s="67"/>
      <c r="EHG20" s="67"/>
      <c r="EHH20" s="67"/>
      <c r="EHI20" s="67"/>
      <c r="EHJ20" s="67"/>
      <c r="EHK20" s="67"/>
      <c r="EHL20" s="67"/>
      <c r="EHM20" s="67"/>
      <c r="EHN20" s="67"/>
      <c r="EHO20" s="67"/>
      <c r="EHP20" s="67"/>
      <c r="EHQ20" s="67"/>
      <c r="EHR20" s="67"/>
      <c r="EHS20" s="67"/>
      <c r="EHT20" s="67"/>
      <c r="EHU20" s="67"/>
      <c r="EHV20" s="67"/>
      <c r="EHW20" s="67"/>
      <c r="EHX20" s="67"/>
      <c r="EHY20" s="67"/>
      <c r="EHZ20" s="67"/>
      <c r="EIA20" s="67"/>
      <c r="EIB20" s="67"/>
      <c r="EIC20" s="67"/>
      <c r="EID20" s="67"/>
      <c r="EIE20" s="67"/>
      <c r="EIF20" s="67"/>
      <c r="EIG20" s="67"/>
      <c r="EIH20" s="67"/>
      <c r="EII20" s="67"/>
      <c r="EIJ20" s="67"/>
      <c r="EIK20" s="67"/>
      <c r="EIL20" s="67"/>
      <c r="EIM20" s="67"/>
      <c r="EIN20" s="67"/>
      <c r="EIO20" s="67"/>
      <c r="EIP20" s="67"/>
      <c r="EIQ20" s="67"/>
      <c r="EIR20" s="67"/>
      <c r="EIS20" s="67"/>
      <c r="EIT20" s="67"/>
      <c r="EIU20" s="67"/>
      <c r="EIV20" s="67"/>
      <c r="EIW20" s="67"/>
      <c r="EIX20" s="67"/>
      <c r="EIY20" s="67"/>
      <c r="EIZ20" s="67"/>
      <c r="EJA20" s="67"/>
      <c r="EJB20" s="67"/>
      <c r="EJC20" s="67"/>
      <c r="EJD20" s="67"/>
      <c r="EJE20" s="67"/>
      <c r="EJF20" s="67"/>
      <c r="EJG20" s="67"/>
      <c r="EJH20" s="67"/>
      <c r="EJI20" s="67"/>
      <c r="EJJ20" s="67"/>
      <c r="EJK20" s="67"/>
      <c r="EJL20" s="67"/>
      <c r="EJM20" s="67"/>
      <c r="EJN20" s="67"/>
      <c r="EJO20" s="67"/>
      <c r="EJP20" s="67"/>
      <c r="EJQ20" s="67"/>
      <c r="EJR20" s="67"/>
      <c r="EJS20" s="67"/>
      <c r="EJT20" s="67"/>
      <c r="EJU20" s="67"/>
      <c r="EJV20" s="67"/>
      <c r="EJW20" s="67"/>
      <c r="EJX20" s="67"/>
      <c r="EJY20" s="67"/>
      <c r="EJZ20" s="67"/>
      <c r="EKA20" s="67"/>
      <c r="EKB20" s="67"/>
      <c r="EKC20" s="67"/>
      <c r="EKD20" s="67"/>
      <c r="EKE20" s="67"/>
      <c r="EKF20" s="67"/>
      <c r="EKG20" s="67"/>
      <c r="EKH20" s="67"/>
      <c r="EKI20" s="67"/>
      <c r="EKJ20" s="67"/>
      <c r="EKK20" s="67"/>
      <c r="EKL20" s="67"/>
      <c r="EKM20" s="67"/>
      <c r="EKN20" s="67"/>
      <c r="EKO20" s="67"/>
      <c r="EKP20" s="67"/>
      <c r="EKQ20" s="67"/>
      <c r="EKR20" s="67"/>
      <c r="EKS20" s="67"/>
      <c r="EKT20" s="67"/>
      <c r="EKU20" s="67"/>
      <c r="EKV20" s="67"/>
      <c r="EKW20" s="67"/>
      <c r="EKX20" s="67"/>
      <c r="EKY20" s="67"/>
      <c r="EKZ20" s="67"/>
      <c r="ELA20" s="67"/>
      <c r="ELB20" s="67"/>
      <c r="ELC20" s="67"/>
      <c r="ELD20" s="67"/>
      <c r="ELE20" s="67"/>
      <c r="ELF20" s="67"/>
      <c r="ELG20" s="67"/>
      <c r="ELH20" s="67"/>
      <c r="ELI20" s="67"/>
      <c r="ELJ20" s="67"/>
      <c r="ELK20" s="67"/>
      <c r="ELL20" s="67"/>
      <c r="ELM20" s="67"/>
      <c r="ELN20" s="67"/>
      <c r="ELO20" s="67"/>
      <c r="ELP20" s="67"/>
      <c r="ELQ20" s="67"/>
      <c r="ELR20" s="67"/>
      <c r="ELS20" s="67"/>
      <c r="ELT20" s="67"/>
      <c r="ELU20" s="67"/>
      <c r="ELV20" s="67"/>
      <c r="ELW20" s="67"/>
      <c r="ELX20" s="67"/>
      <c r="ELY20" s="67"/>
      <c r="ELZ20" s="67"/>
      <c r="EMA20" s="67"/>
      <c r="EMB20" s="67"/>
      <c r="EMC20" s="67"/>
      <c r="EMD20" s="67"/>
      <c r="EME20" s="67"/>
      <c r="EMF20" s="67"/>
      <c r="EMG20" s="67"/>
      <c r="EMH20" s="67"/>
      <c r="EMI20" s="67"/>
      <c r="EMJ20" s="67"/>
      <c r="EMK20" s="67"/>
      <c r="EML20" s="67"/>
      <c r="EMM20" s="67"/>
      <c r="EMN20" s="67"/>
      <c r="EMO20" s="67"/>
      <c r="EMP20" s="67"/>
      <c r="EMQ20" s="67"/>
      <c r="EMR20" s="67"/>
      <c r="EMS20" s="67"/>
      <c r="EMT20" s="67"/>
      <c r="EMU20" s="67"/>
      <c r="EMV20" s="67"/>
      <c r="EMW20" s="67"/>
      <c r="EMX20" s="67"/>
      <c r="EMY20" s="67"/>
      <c r="EMZ20" s="67"/>
      <c r="ENA20" s="67"/>
      <c r="ENB20" s="67"/>
      <c r="ENC20" s="67"/>
      <c r="END20" s="67"/>
      <c r="ENE20" s="67"/>
      <c r="ENF20" s="67"/>
      <c r="ENG20" s="67"/>
      <c r="ENH20" s="67"/>
      <c r="ENI20" s="67"/>
      <c r="ENJ20" s="67"/>
      <c r="ENK20" s="67"/>
      <c r="ENL20" s="67"/>
      <c r="ENM20" s="67"/>
      <c r="ENN20" s="67"/>
      <c r="ENO20" s="67"/>
      <c r="ENP20" s="67"/>
      <c r="ENQ20" s="67"/>
      <c r="ENR20" s="67"/>
      <c r="ENS20" s="67"/>
      <c r="ENT20" s="67"/>
      <c r="ENU20" s="67"/>
      <c r="ENV20" s="67"/>
      <c r="ENW20" s="67"/>
      <c r="ENX20" s="67"/>
      <c r="ENY20" s="67"/>
      <c r="ENZ20" s="67"/>
      <c r="EOA20" s="67"/>
      <c r="EOB20" s="67"/>
      <c r="EOC20" s="67"/>
      <c r="EOD20" s="67"/>
      <c r="EOE20" s="67"/>
      <c r="EOF20" s="67"/>
      <c r="EOG20" s="67"/>
      <c r="EOH20" s="67"/>
      <c r="EOI20" s="67"/>
      <c r="EOJ20" s="67"/>
      <c r="EOK20" s="67"/>
      <c r="EOL20" s="67"/>
      <c r="EOM20" s="67"/>
      <c r="EON20" s="67"/>
      <c r="EOO20" s="67"/>
      <c r="EOP20" s="67"/>
      <c r="EOQ20" s="67"/>
      <c r="EOR20" s="67"/>
      <c r="EOS20" s="67"/>
      <c r="EOT20" s="67"/>
      <c r="EOU20" s="67"/>
      <c r="EOV20" s="67"/>
      <c r="EOW20" s="67"/>
      <c r="EOX20" s="67"/>
      <c r="EOY20" s="67"/>
      <c r="EOZ20" s="67"/>
      <c r="EPA20" s="67"/>
      <c r="EPB20" s="67"/>
      <c r="EPC20" s="67"/>
      <c r="EPD20" s="67"/>
      <c r="EPE20" s="67"/>
      <c r="EPF20" s="67"/>
      <c r="EPG20" s="67"/>
      <c r="EPH20" s="67"/>
      <c r="EPI20" s="67"/>
      <c r="EPJ20" s="67"/>
      <c r="EPK20" s="67"/>
      <c r="EPL20" s="67"/>
      <c r="EPM20" s="67"/>
      <c r="EPN20" s="67"/>
      <c r="EPO20" s="67"/>
      <c r="EPP20" s="67"/>
      <c r="EPQ20" s="67"/>
      <c r="EPR20" s="67"/>
      <c r="EPS20" s="67"/>
      <c r="EPT20" s="67"/>
      <c r="EPU20" s="67"/>
      <c r="EPV20" s="67"/>
      <c r="EPW20" s="67"/>
      <c r="EPX20" s="67"/>
      <c r="EPY20" s="67"/>
      <c r="EPZ20" s="67"/>
      <c r="EQA20" s="67"/>
      <c r="EQB20" s="67"/>
      <c r="EQC20" s="67"/>
      <c r="EQD20" s="67"/>
      <c r="EQE20" s="67"/>
      <c r="EQF20" s="67"/>
      <c r="EQG20" s="67"/>
      <c r="EQH20" s="67"/>
      <c r="EQI20" s="67"/>
      <c r="EQJ20" s="67"/>
      <c r="EQK20" s="67"/>
      <c r="EQL20" s="67"/>
      <c r="EQM20" s="67"/>
      <c r="EQN20" s="67"/>
      <c r="EQO20" s="67"/>
      <c r="EQP20" s="67"/>
      <c r="EQQ20" s="67"/>
      <c r="EQR20" s="67"/>
      <c r="EQS20" s="67"/>
      <c r="EQT20" s="67"/>
      <c r="EQU20" s="67"/>
      <c r="EQV20" s="67"/>
      <c r="EQW20" s="67"/>
      <c r="EQX20" s="67"/>
      <c r="EQY20" s="67"/>
      <c r="EQZ20" s="67"/>
      <c r="ERA20" s="67"/>
      <c r="ERB20" s="67"/>
      <c r="ERC20" s="67"/>
      <c r="ERD20" s="67"/>
      <c r="ERE20" s="67"/>
      <c r="ERF20" s="67"/>
      <c r="ERG20" s="67"/>
      <c r="ERH20" s="67"/>
      <c r="ERI20" s="67"/>
      <c r="ERJ20" s="67"/>
      <c r="ERK20" s="67"/>
      <c r="ERL20" s="67"/>
      <c r="ERM20" s="67"/>
      <c r="ERN20" s="67"/>
      <c r="ERO20" s="67"/>
      <c r="ERP20" s="67"/>
      <c r="ERQ20" s="67"/>
      <c r="ERR20" s="67"/>
      <c r="ERS20" s="67"/>
      <c r="ERT20" s="67"/>
      <c r="ERU20" s="67"/>
      <c r="ERV20" s="67"/>
      <c r="ERW20" s="67"/>
      <c r="ERX20" s="67"/>
      <c r="ERY20" s="67"/>
      <c r="ERZ20" s="67"/>
      <c r="ESA20" s="67"/>
      <c r="ESB20" s="67"/>
      <c r="ESC20" s="67"/>
      <c r="ESD20" s="67"/>
      <c r="ESE20" s="67"/>
      <c r="ESF20" s="67"/>
      <c r="ESG20" s="67"/>
      <c r="ESH20" s="67"/>
      <c r="ESI20" s="67"/>
      <c r="ESJ20" s="67"/>
      <c r="ESK20" s="67"/>
      <c r="ESL20" s="67"/>
      <c r="ESM20" s="67"/>
      <c r="ESN20" s="67"/>
      <c r="ESO20" s="67"/>
      <c r="ESP20" s="67"/>
      <c r="ESQ20" s="67"/>
      <c r="ESR20" s="67"/>
      <c r="ESS20" s="67"/>
      <c r="EST20" s="67"/>
      <c r="ESU20" s="67"/>
      <c r="ESV20" s="67"/>
      <c r="ESW20" s="67"/>
      <c r="ESX20" s="67"/>
      <c r="ESY20" s="67"/>
      <c r="ESZ20" s="67"/>
      <c r="ETA20" s="67"/>
      <c r="ETB20" s="67"/>
      <c r="ETC20" s="67"/>
      <c r="ETD20" s="67"/>
      <c r="ETE20" s="67"/>
      <c r="ETF20" s="67"/>
      <c r="ETG20" s="67"/>
      <c r="ETH20" s="67"/>
      <c r="ETI20" s="67"/>
      <c r="ETJ20" s="67"/>
      <c r="ETK20" s="67"/>
      <c r="ETL20" s="67"/>
      <c r="ETM20" s="67"/>
      <c r="ETN20" s="67"/>
      <c r="ETO20" s="67"/>
      <c r="ETP20" s="67"/>
      <c r="ETQ20" s="67"/>
      <c r="ETR20" s="67"/>
      <c r="ETS20" s="67"/>
      <c r="ETT20" s="67"/>
      <c r="ETU20" s="67"/>
      <c r="ETV20" s="67"/>
      <c r="ETW20" s="67"/>
      <c r="ETX20" s="67"/>
      <c r="ETY20" s="67"/>
      <c r="ETZ20" s="67"/>
      <c r="EUA20" s="67"/>
      <c r="EUB20" s="67"/>
      <c r="EUC20" s="67"/>
      <c r="EUD20" s="67"/>
      <c r="EUE20" s="67"/>
      <c r="EUF20" s="67"/>
      <c r="EUG20" s="67"/>
      <c r="EUH20" s="67"/>
      <c r="EUI20" s="67"/>
      <c r="EUJ20" s="67"/>
      <c r="EUK20" s="67"/>
      <c r="EUL20" s="67"/>
      <c r="EUM20" s="67"/>
      <c r="EUN20" s="67"/>
      <c r="EUO20" s="67"/>
      <c r="EUP20" s="67"/>
      <c r="EUQ20" s="67"/>
      <c r="EUR20" s="67"/>
      <c r="EUS20" s="67"/>
      <c r="EUT20" s="67"/>
      <c r="EUU20" s="67"/>
      <c r="EUV20" s="67"/>
      <c r="EUW20" s="67"/>
      <c r="EUX20" s="67"/>
      <c r="EUY20" s="67"/>
      <c r="EUZ20" s="67"/>
      <c r="EVA20" s="67"/>
      <c r="EVB20" s="67"/>
      <c r="EVC20" s="67"/>
      <c r="EVD20" s="67"/>
      <c r="EVE20" s="67"/>
      <c r="EVF20" s="67"/>
      <c r="EVG20" s="67"/>
      <c r="EVH20" s="67"/>
      <c r="EVI20" s="67"/>
      <c r="EVJ20" s="67"/>
      <c r="EVK20" s="67"/>
      <c r="EVL20" s="67"/>
      <c r="EVM20" s="67"/>
      <c r="EVN20" s="67"/>
      <c r="EVO20" s="67"/>
      <c r="EVP20" s="67"/>
      <c r="EVQ20" s="67"/>
      <c r="EVR20" s="67"/>
      <c r="EVS20" s="67"/>
      <c r="EVT20" s="67"/>
      <c r="EVU20" s="67"/>
      <c r="EVV20" s="67"/>
      <c r="EVW20" s="67"/>
      <c r="EVX20" s="67"/>
      <c r="EVY20" s="67"/>
      <c r="EVZ20" s="67"/>
      <c r="EWA20" s="67"/>
      <c r="EWB20" s="67"/>
      <c r="EWC20" s="67"/>
      <c r="EWD20" s="67"/>
      <c r="EWE20" s="67"/>
      <c r="EWF20" s="67"/>
      <c r="EWG20" s="67"/>
      <c r="EWH20" s="67"/>
      <c r="EWI20" s="67"/>
      <c r="EWJ20" s="67"/>
      <c r="EWK20" s="67"/>
      <c r="EWL20" s="67"/>
      <c r="EWM20" s="67"/>
      <c r="EWN20" s="67"/>
      <c r="EWO20" s="67"/>
      <c r="EWP20" s="67"/>
      <c r="EWQ20" s="67"/>
      <c r="EWR20" s="67"/>
      <c r="EWS20" s="67"/>
      <c r="EWT20" s="67"/>
      <c r="EWU20" s="67"/>
      <c r="EWV20" s="67"/>
      <c r="EWW20" s="67"/>
      <c r="EWX20" s="67"/>
      <c r="EWY20" s="67"/>
      <c r="EWZ20" s="67"/>
      <c r="EXA20" s="67"/>
      <c r="EXB20" s="67"/>
      <c r="EXC20" s="67"/>
      <c r="EXD20" s="67"/>
      <c r="EXE20" s="67"/>
      <c r="EXF20" s="67"/>
      <c r="EXG20" s="67"/>
      <c r="EXH20" s="67"/>
      <c r="EXI20" s="67"/>
      <c r="EXJ20" s="67"/>
      <c r="EXK20" s="67"/>
      <c r="EXL20" s="67"/>
      <c r="EXM20" s="67"/>
      <c r="EXN20" s="67"/>
      <c r="EXO20" s="67"/>
      <c r="EXP20" s="67"/>
      <c r="EXQ20" s="67"/>
      <c r="EXR20" s="67"/>
      <c r="EXS20" s="67"/>
      <c r="EXT20" s="67"/>
      <c r="EXU20" s="67"/>
      <c r="EXV20" s="67"/>
      <c r="EXW20" s="67"/>
      <c r="EXX20" s="67"/>
      <c r="EXY20" s="67"/>
      <c r="EXZ20" s="67"/>
      <c r="EYA20" s="67"/>
      <c r="EYB20" s="67"/>
      <c r="EYC20" s="67"/>
      <c r="EYD20" s="67"/>
      <c r="EYE20" s="67"/>
      <c r="EYF20" s="67"/>
      <c r="EYG20" s="67"/>
      <c r="EYH20" s="67"/>
      <c r="EYI20" s="67"/>
      <c r="EYJ20" s="67"/>
      <c r="EYK20" s="67"/>
      <c r="EYL20" s="67"/>
      <c r="EYM20" s="67"/>
      <c r="EYN20" s="67"/>
      <c r="EYO20" s="67"/>
      <c r="EYP20" s="67"/>
      <c r="EYQ20" s="67"/>
      <c r="EYR20" s="67"/>
      <c r="EYS20" s="67"/>
      <c r="EYT20" s="67"/>
      <c r="EYU20" s="67"/>
      <c r="EYV20" s="67"/>
      <c r="EYW20" s="67"/>
      <c r="EYX20" s="67"/>
      <c r="EYY20" s="67"/>
      <c r="EYZ20" s="67"/>
      <c r="EZA20" s="67"/>
      <c r="EZB20" s="67"/>
      <c r="EZC20" s="67"/>
      <c r="EZD20" s="67"/>
      <c r="EZE20" s="67"/>
      <c r="EZF20" s="67"/>
      <c r="EZG20" s="67"/>
      <c r="EZH20" s="67"/>
      <c r="EZI20" s="67"/>
      <c r="EZJ20" s="67"/>
      <c r="EZK20" s="67"/>
      <c r="EZL20" s="67"/>
      <c r="EZM20" s="67"/>
      <c r="EZN20" s="67"/>
      <c r="EZO20" s="67"/>
      <c r="EZP20" s="67"/>
      <c r="EZQ20" s="67"/>
      <c r="EZR20" s="67"/>
      <c r="EZS20" s="67"/>
      <c r="EZT20" s="67"/>
      <c r="EZU20" s="67"/>
      <c r="EZV20" s="67"/>
      <c r="EZW20" s="67"/>
      <c r="EZX20" s="67"/>
      <c r="EZY20" s="67"/>
      <c r="EZZ20" s="67"/>
      <c r="FAA20" s="67"/>
      <c r="FAB20" s="67"/>
      <c r="FAC20" s="67"/>
      <c r="FAD20" s="67"/>
      <c r="FAE20" s="67"/>
      <c r="FAF20" s="67"/>
      <c r="FAG20" s="67"/>
      <c r="FAH20" s="67"/>
      <c r="FAI20" s="67"/>
      <c r="FAJ20" s="67"/>
      <c r="FAK20" s="67"/>
      <c r="FAL20" s="67"/>
      <c r="FAM20" s="67"/>
      <c r="FAN20" s="67"/>
      <c r="FAO20" s="67"/>
      <c r="FAP20" s="67"/>
      <c r="FAQ20" s="67"/>
      <c r="FAR20" s="67"/>
      <c r="FAS20" s="67"/>
      <c r="FAT20" s="67"/>
      <c r="FAU20" s="67"/>
      <c r="FAV20" s="67"/>
      <c r="FAW20" s="67"/>
      <c r="FAX20" s="67"/>
      <c r="FAY20" s="67"/>
      <c r="FAZ20" s="67"/>
      <c r="FBA20" s="67"/>
      <c r="FBB20" s="67"/>
      <c r="FBC20" s="67"/>
      <c r="FBD20" s="67"/>
      <c r="FBE20" s="67"/>
      <c r="FBF20" s="67"/>
      <c r="FBG20" s="67"/>
      <c r="FBH20" s="67"/>
      <c r="FBI20" s="67"/>
      <c r="FBJ20" s="67"/>
      <c r="FBK20" s="67"/>
      <c r="FBL20" s="67"/>
      <c r="FBM20" s="67"/>
      <c r="FBN20" s="67"/>
      <c r="FBO20" s="67"/>
      <c r="FBP20" s="67"/>
      <c r="FBQ20" s="67"/>
      <c r="FBR20" s="67"/>
      <c r="FBS20" s="67"/>
      <c r="FBT20" s="67"/>
      <c r="FBU20" s="67"/>
      <c r="FBV20" s="67"/>
      <c r="FBW20" s="67"/>
      <c r="FBX20" s="67"/>
      <c r="FBY20" s="67"/>
      <c r="FBZ20" s="67"/>
      <c r="FCA20" s="67"/>
      <c r="FCB20" s="67"/>
      <c r="FCC20" s="67"/>
      <c r="FCD20" s="67"/>
      <c r="FCE20" s="67"/>
      <c r="FCF20" s="67"/>
      <c r="FCG20" s="67"/>
      <c r="FCH20" s="67"/>
      <c r="FCI20" s="67"/>
      <c r="FCJ20" s="67"/>
      <c r="FCK20" s="67"/>
      <c r="FCL20" s="67"/>
      <c r="FCM20" s="67"/>
      <c r="FCN20" s="67"/>
      <c r="FCO20" s="67"/>
      <c r="FCP20" s="67"/>
      <c r="FCQ20" s="67"/>
      <c r="FCR20" s="67"/>
      <c r="FCS20" s="67"/>
      <c r="FCT20" s="67"/>
      <c r="FCU20" s="67"/>
      <c r="FCV20" s="67"/>
      <c r="FCW20" s="67"/>
      <c r="FCX20" s="67"/>
      <c r="FCY20" s="67"/>
      <c r="FCZ20" s="67"/>
      <c r="FDA20" s="67"/>
      <c r="FDB20" s="67"/>
      <c r="FDC20" s="67"/>
      <c r="FDD20" s="67"/>
      <c r="FDE20" s="67"/>
      <c r="FDF20" s="67"/>
      <c r="FDG20" s="67"/>
      <c r="FDH20" s="67"/>
      <c r="FDI20" s="67"/>
      <c r="FDJ20" s="67"/>
      <c r="FDK20" s="67"/>
      <c r="FDL20" s="67"/>
      <c r="FDM20" s="67"/>
      <c r="FDN20" s="67"/>
      <c r="FDO20" s="67"/>
      <c r="FDP20" s="67"/>
      <c r="FDQ20" s="67"/>
      <c r="FDR20" s="67"/>
      <c r="FDS20" s="67"/>
      <c r="FDT20" s="67"/>
      <c r="FDU20" s="67"/>
      <c r="FDV20" s="67"/>
      <c r="FDW20" s="67"/>
      <c r="FDX20" s="67"/>
      <c r="FDY20" s="67"/>
      <c r="FDZ20" s="67"/>
      <c r="FEA20" s="67"/>
      <c r="FEB20" s="67"/>
      <c r="FEC20" s="67"/>
      <c r="FED20" s="67"/>
      <c r="FEE20" s="67"/>
      <c r="FEF20" s="67"/>
      <c r="FEG20" s="67"/>
      <c r="FEH20" s="67"/>
      <c r="FEI20" s="67"/>
      <c r="FEJ20" s="67"/>
      <c r="FEK20" s="67"/>
      <c r="FEL20" s="67"/>
      <c r="FEM20" s="67"/>
      <c r="FEN20" s="67"/>
      <c r="FEO20" s="67"/>
      <c r="FEP20" s="67"/>
      <c r="FEQ20" s="67"/>
      <c r="FER20" s="67"/>
      <c r="FES20" s="67"/>
      <c r="FET20" s="67"/>
      <c r="FEU20" s="67"/>
      <c r="FEV20" s="67"/>
      <c r="FEW20" s="67"/>
      <c r="FEX20" s="67"/>
      <c r="FEY20" s="67"/>
      <c r="FEZ20" s="67"/>
      <c r="FFA20" s="67"/>
      <c r="FFB20" s="67"/>
      <c r="FFC20" s="67"/>
      <c r="FFD20" s="67"/>
      <c r="FFE20" s="67"/>
      <c r="FFF20" s="67"/>
      <c r="FFG20" s="67"/>
      <c r="FFH20" s="67"/>
      <c r="FFI20" s="67"/>
      <c r="FFJ20" s="67"/>
      <c r="FFK20" s="67"/>
      <c r="FFL20" s="67"/>
      <c r="FFM20" s="67"/>
      <c r="FFN20" s="67"/>
      <c r="FFO20" s="67"/>
      <c r="FFP20" s="67"/>
      <c r="FFQ20" s="67"/>
      <c r="FFR20" s="67"/>
      <c r="FFS20" s="67"/>
      <c r="FFT20" s="67"/>
      <c r="FFU20" s="67"/>
      <c r="FFV20" s="67"/>
      <c r="FFW20" s="67"/>
      <c r="FFX20" s="67"/>
      <c r="FFY20" s="67"/>
      <c r="FFZ20" s="67"/>
      <c r="FGA20" s="67"/>
      <c r="FGB20" s="67"/>
      <c r="FGC20" s="67"/>
      <c r="FGD20" s="67"/>
      <c r="FGE20" s="67"/>
      <c r="FGF20" s="67"/>
      <c r="FGG20" s="67"/>
      <c r="FGH20" s="67"/>
      <c r="FGI20" s="67"/>
      <c r="FGJ20" s="67"/>
      <c r="FGK20" s="67"/>
      <c r="FGL20" s="67"/>
      <c r="FGM20" s="67"/>
      <c r="FGN20" s="67"/>
      <c r="FGO20" s="67"/>
      <c r="FGP20" s="67"/>
      <c r="FGQ20" s="67"/>
      <c r="FGR20" s="67"/>
      <c r="FGS20" s="67"/>
      <c r="FGT20" s="67"/>
      <c r="FGU20" s="67"/>
      <c r="FGV20" s="67"/>
      <c r="FGW20" s="67"/>
      <c r="FGX20" s="67"/>
      <c r="FGY20" s="67"/>
      <c r="FGZ20" s="67"/>
      <c r="FHA20" s="67"/>
      <c r="FHB20" s="67"/>
      <c r="FHC20" s="67"/>
      <c r="FHD20" s="67"/>
      <c r="FHE20" s="67"/>
      <c r="FHF20" s="67"/>
      <c r="FHG20" s="67"/>
      <c r="FHH20" s="67"/>
      <c r="FHI20" s="67"/>
      <c r="FHJ20" s="67"/>
      <c r="FHK20" s="67"/>
      <c r="FHL20" s="67"/>
      <c r="FHM20" s="67"/>
      <c r="FHN20" s="67"/>
      <c r="FHO20" s="67"/>
      <c r="FHP20" s="67"/>
      <c r="FHQ20" s="67"/>
      <c r="FHR20" s="67"/>
      <c r="FHS20" s="67"/>
      <c r="FHT20" s="67"/>
      <c r="FHU20" s="67"/>
      <c r="FHV20" s="67"/>
      <c r="FHW20" s="67"/>
      <c r="FHX20" s="67"/>
      <c r="FHY20" s="67"/>
      <c r="FHZ20" s="67"/>
      <c r="FIA20" s="67"/>
      <c r="FIB20" s="67"/>
      <c r="FIC20" s="67"/>
      <c r="FID20" s="67"/>
      <c r="FIE20" s="67"/>
      <c r="FIF20" s="67"/>
      <c r="FIG20" s="67"/>
      <c r="FIH20" s="67"/>
      <c r="FII20" s="67"/>
      <c r="FIJ20" s="67"/>
      <c r="FIK20" s="67"/>
      <c r="FIL20" s="67"/>
      <c r="FIM20" s="67"/>
      <c r="FIN20" s="67"/>
      <c r="FIO20" s="67"/>
      <c r="FIP20" s="67"/>
      <c r="FIQ20" s="67"/>
      <c r="FIR20" s="67"/>
      <c r="FIS20" s="67"/>
      <c r="FIT20" s="67"/>
      <c r="FIU20" s="67"/>
      <c r="FIV20" s="67"/>
      <c r="FIW20" s="67"/>
      <c r="FIX20" s="67"/>
      <c r="FIY20" s="67"/>
      <c r="FIZ20" s="67"/>
      <c r="FJA20" s="67"/>
      <c r="FJB20" s="67"/>
      <c r="FJC20" s="67"/>
      <c r="FJD20" s="67"/>
      <c r="FJE20" s="67"/>
      <c r="FJF20" s="67"/>
      <c r="FJG20" s="67"/>
      <c r="FJH20" s="67"/>
      <c r="FJI20" s="67"/>
      <c r="FJJ20" s="67"/>
      <c r="FJK20" s="67"/>
      <c r="FJL20" s="67"/>
      <c r="FJM20" s="67"/>
      <c r="FJN20" s="67"/>
      <c r="FJO20" s="67"/>
      <c r="FJP20" s="67"/>
      <c r="FJQ20" s="67"/>
      <c r="FJR20" s="67"/>
      <c r="FJS20" s="67"/>
      <c r="FJT20" s="67"/>
      <c r="FJU20" s="67"/>
      <c r="FJV20" s="67"/>
      <c r="FJW20" s="67"/>
      <c r="FJX20" s="67"/>
      <c r="FJY20" s="67"/>
      <c r="FJZ20" s="67"/>
      <c r="FKA20" s="67"/>
      <c r="FKB20" s="67"/>
      <c r="FKC20" s="67"/>
      <c r="FKD20" s="67"/>
      <c r="FKE20" s="67"/>
      <c r="FKF20" s="67"/>
      <c r="FKG20" s="67"/>
      <c r="FKH20" s="67"/>
      <c r="FKI20" s="67"/>
      <c r="FKJ20" s="67"/>
      <c r="FKK20" s="67"/>
      <c r="FKL20" s="67"/>
      <c r="FKM20" s="67"/>
      <c r="FKN20" s="67"/>
      <c r="FKO20" s="67"/>
      <c r="FKP20" s="67"/>
      <c r="FKQ20" s="67"/>
      <c r="FKR20" s="67"/>
      <c r="FKS20" s="67"/>
      <c r="FKT20" s="67"/>
      <c r="FKU20" s="67"/>
      <c r="FKV20" s="67"/>
      <c r="FKW20" s="67"/>
      <c r="FKX20" s="67"/>
      <c r="FKY20" s="67"/>
      <c r="FKZ20" s="67"/>
      <c r="FLA20" s="67"/>
      <c r="FLB20" s="67"/>
      <c r="FLC20" s="67"/>
      <c r="FLD20" s="67"/>
      <c r="FLE20" s="67"/>
      <c r="FLF20" s="67"/>
      <c r="FLG20" s="67"/>
      <c r="FLH20" s="67"/>
      <c r="FLI20" s="67"/>
      <c r="FLJ20" s="67"/>
      <c r="FLK20" s="67"/>
      <c r="FLL20" s="67"/>
      <c r="FLM20" s="67"/>
      <c r="FLN20" s="67"/>
      <c r="FLO20" s="67"/>
      <c r="FLP20" s="67"/>
      <c r="FLQ20" s="67"/>
      <c r="FLR20" s="67"/>
      <c r="FLS20" s="67"/>
      <c r="FLT20" s="67"/>
      <c r="FLU20" s="67"/>
      <c r="FLV20" s="67"/>
      <c r="FLW20" s="67"/>
      <c r="FLX20" s="67"/>
      <c r="FLY20" s="67"/>
      <c r="FLZ20" s="67"/>
      <c r="FMA20" s="67"/>
      <c r="FMB20" s="67"/>
      <c r="FMC20" s="67"/>
      <c r="FMD20" s="67"/>
      <c r="FME20" s="67"/>
      <c r="FMF20" s="67"/>
      <c r="FMG20" s="67"/>
      <c r="FMH20" s="67"/>
      <c r="FMI20" s="67"/>
      <c r="FMJ20" s="67"/>
      <c r="FMK20" s="67"/>
      <c r="FML20" s="67"/>
      <c r="FMM20" s="67"/>
      <c r="FMN20" s="67"/>
      <c r="FMO20" s="67"/>
      <c r="FMP20" s="67"/>
      <c r="FMQ20" s="67"/>
      <c r="FMR20" s="67"/>
      <c r="FMS20" s="67"/>
      <c r="FMT20" s="67"/>
      <c r="FMU20" s="67"/>
      <c r="FMV20" s="67"/>
      <c r="FMW20" s="67"/>
      <c r="FMX20" s="67"/>
      <c r="FMY20" s="67"/>
      <c r="FMZ20" s="67"/>
      <c r="FNA20" s="67"/>
      <c r="FNB20" s="67"/>
      <c r="FNC20" s="67"/>
      <c r="FND20" s="67"/>
      <c r="FNE20" s="67"/>
      <c r="FNF20" s="67"/>
      <c r="FNG20" s="67"/>
      <c r="FNH20" s="67"/>
      <c r="FNI20" s="67"/>
      <c r="FNJ20" s="67"/>
      <c r="FNK20" s="67"/>
      <c r="FNL20" s="67"/>
      <c r="FNM20" s="67"/>
      <c r="FNN20" s="67"/>
      <c r="FNO20" s="67"/>
      <c r="FNP20" s="67"/>
      <c r="FNQ20" s="67"/>
      <c r="FNR20" s="67"/>
      <c r="FNS20" s="67"/>
      <c r="FNT20" s="67"/>
      <c r="FNU20" s="67"/>
      <c r="FNV20" s="67"/>
      <c r="FNW20" s="67"/>
      <c r="FNX20" s="67"/>
      <c r="FNY20" s="67"/>
      <c r="FNZ20" s="67"/>
      <c r="FOA20" s="67"/>
      <c r="FOB20" s="67"/>
      <c r="FOC20" s="67"/>
      <c r="FOD20" s="67"/>
      <c r="FOE20" s="67"/>
      <c r="FOF20" s="67"/>
      <c r="FOG20" s="67"/>
      <c r="FOH20" s="67"/>
      <c r="FOI20" s="67"/>
      <c r="FOJ20" s="67"/>
      <c r="FOK20" s="67"/>
      <c r="FOL20" s="67"/>
      <c r="FOM20" s="67"/>
      <c r="FON20" s="67"/>
      <c r="FOO20" s="67"/>
      <c r="FOP20" s="67"/>
      <c r="FOQ20" s="67"/>
      <c r="FOR20" s="67"/>
      <c r="FOS20" s="67"/>
      <c r="FOT20" s="67"/>
      <c r="FOU20" s="67"/>
      <c r="FOV20" s="67"/>
      <c r="FOW20" s="67"/>
      <c r="FOX20" s="67"/>
      <c r="FOY20" s="67"/>
      <c r="FOZ20" s="67"/>
      <c r="FPA20" s="67"/>
      <c r="FPB20" s="67"/>
      <c r="FPC20" s="67"/>
      <c r="FPD20" s="67"/>
      <c r="FPE20" s="67"/>
      <c r="FPF20" s="67"/>
      <c r="FPG20" s="67"/>
      <c r="FPH20" s="67"/>
      <c r="FPI20" s="67"/>
      <c r="FPJ20" s="67"/>
      <c r="FPK20" s="67"/>
      <c r="FPL20" s="67"/>
      <c r="FPM20" s="67"/>
      <c r="FPN20" s="67"/>
      <c r="FPO20" s="67"/>
      <c r="FPP20" s="67"/>
      <c r="FPQ20" s="67"/>
      <c r="FPR20" s="67"/>
      <c r="FPS20" s="67"/>
      <c r="FPT20" s="67"/>
      <c r="FPU20" s="67"/>
      <c r="FPV20" s="67"/>
      <c r="FPW20" s="67"/>
      <c r="FPX20" s="67"/>
      <c r="FPY20" s="67"/>
      <c r="FPZ20" s="67"/>
      <c r="FQA20" s="67"/>
      <c r="FQB20" s="67"/>
      <c r="FQC20" s="67"/>
      <c r="FQD20" s="67"/>
      <c r="FQE20" s="67"/>
      <c r="FQF20" s="67"/>
      <c r="FQG20" s="67"/>
      <c r="FQH20" s="67"/>
      <c r="FQI20" s="67"/>
      <c r="FQJ20" s="67"/>
      <c r="FQK20" s="67"/>
      <c r="FQL20" s="67"/>
      <c r="FQM20" s="67"/>
      <c r="FQN20" s="67"/>
      <c r="FQO20" s="67"/>
      <c r="FQP20" s="67"/>
      <c r="FQQ20" s="67"/>
      <c r="FQR20" s="67"/>
      <c r="FQS20" s="67"/>
      <c r="FQT20" s="67"/>
      <c r="FQU20" s="67"/>
      <c r="FQV20" s="67"/>
      <c r="FQW20" s="67"/>
      <c r="FQX20" s="67"/>
      <c r="FQY20" s="67"/>
      <c r="FQZ20" s="67"/>
      <c r="FRA20" s="67"/>
      <c r="FRB20" s="67"/>
      <c r="FRC20" s="67"/>
      <c r="FRD20" s="67"/>
      <c r="FRE20" s="67"/>
      <c r="FRF20" s="67"/>
      <c r="FRG20" s="67"/>
      <c r="FRH20" s="67"/>
      <c r="FRI20" s="67"/>
      <c r="FRJ20" s="67"/>
      <c r="FRK20" s="67"/>
      <c r="FRL20" s="67"/>
      <c r="FRM20" s="67"/>
      <c r="FRN20" s="67"/>
      <c r="FRO20" s="67"/>
      <c r="FRP20" s="67"/>
      <c r="FRQ20" s="67"/>
      <c r="FRR20" s="67"/>
      <c r="FRS20" s="67"/>
      <c r="FRT20" s="67"/>
      <c r="FRU20" s="67"/>
      <c r="FRV20" s="67"/>
      <c r="FRW20" s="67"/>
      <c r="FRX20" s="67"/>
      <c r="FRY20" s="67"/>
      <c r="FRZ20" s="67"/>
      <c r="FSA20" s="67"/>
      <c r="FSB20" s="67"/>
      <c r="FSC20" s="67"/>
      <c r="FSD20" s="67"/>
      <c r="FSE20" s="67"/>
      <c r="FSF20" s="67"/>
      <c r="FSG20" s="67"/>
      <c r="FSH20" s="67"/>
      <c r="FSI20" s="67"/>
      <c r="FSJ20" s="67"/>
      <c r="FSK20" s="67"/>
      <c r="FSL20" s="67"/>
      <c r="FSM20" s="67"/>
      <c r="FSN20" s="67"/>
      <c r="FSO20" s="67"/>
      <c r="FSP20" s="67"/>
      <c r="FSQ20" s="67"/>
      <c r="FSR20" s="67"/>
      <c r="FSS20" s="67"/>
      <c r="FST20" s="67"/>
      <c r="FSU20" s="67"/>
      <c r="FSV20" s="67"/>
      <c r="FSW20" s="67"/>
      <c r="FSX20" s="67"/>
      <c r="FSY20" s="67"/>
      <c r="FSZ20" s="67"/>
      <c r="FTA20" s="67"/>
      <c r="FTB20" s="67"/>
      <c r="FTC20" s="67"/>
      <c r="FTD20" s="67"/>
      <c r="FTE20" s="67"/>
      <c r="FTF20" s="67"/>
      <c r="FTG20" s="67"/>
      <c r="FTH20" s="67"/>
      <c r="FTI20" s="67"/>
      <c r="FTJ20" s="67"/>
      <c r="FTK20" s="67"/>
      <c r="FTL20" s="67"/>
      <c r="FTM20" s="67"/>
      <c r="FTN20" s="67"/>
      <c r="FTO20" s="67"/>
      <c r="FTP20" s="67"/>
      <c r="FTQ20" s="67"/>
      <c r="FTR20" s="67"/>
      <c r="FTS20" s="67"/>
      <c r="FTT20" s="67"/>
      <c r="FTU20" s="67"/>
      <c r="FTV20" s="67"/>
      <c r="FTW20" s="67"/>
      <c r="FTX20" s="67"/>
      <c r="FTY20" s="67"/>
      <c r="FTZ20" s="67"/>
      <c r="FUA20" s="67"/>
      <c r="FUB20" s="67"/>
      <c r="FUC20" s="67"/>
      <c r="FUD20" s="67"/>
      <c r="FUE20" s="67"/>
      <c r="FUF20" s="67"/>
      <c r="FUG20" s="67"/>
      <c r="FUH20" s="67"/>
      <c r="FUI20" s="67"/>
      <c r="FUJ20" s="67"/>
      <c r="FUK20" s="67"/>
      <c r="FUL20" s="67"/>
      <c r="FUM20" s="67"/>
      <c r="FUN20" s="67"/>
      <c r="FUO20" s="67"/>
      <c r="FUP20" s="67"/>
      <c r="FUQ20" s="67"/>
      <c r="FUR20" s="67"/>
      <c r="FUS20" s="67"/>
      <c r="FUT20" s="67"/>
      <c r="FUU20" s="67"/>
      <c r="FUV20" s="67"/>
      <c r="FUW20" s="67"/>
      <c r="FUX20" s="67"/>
      <c r="FUY20" s="67"/>
      <c r="FUZ20" s="67"/>
      <c r="FVA20" s="67"/>
      <c r="FVB20" s="67"/>
      <c r="FVC20" s="67"/>
      <c r="FVD20" s="67"/>
      <c r="FVE20" s="67"/>
      <c r="FVF20" s="67"/>
      <c r="FVG20" s="67"/>
      <c r="FVH20" s="67"/>
      <c r="FVI20" s="67"/>
      <c r="FVJ20" s="67"/>
      <c r="FVK20" s="67"/>
      <c r="FVL20" s="67"/>
      <c r="FVM20" s="67"/>
      <c r="FVN20" s="67"/>
      <c r="FVO20" s="67"/>
      <c r="FVP20" s="67"/>
      <c r="FVQ20" s="67"/>
      <c r="FVR20" s="67"/>
      <c r="FVS20" s="67"/>
      <c r="FVT20" s="67"/>
      <c r="FVU20" s="67"/>
      <c r="FVV20" s="67"/>
      <c r="FVW20" s="67"/>
      <c r="FVX20" s="67"/>
      <c r="FVY20" s="67"/>
      <c r="FVZ20" s="67"/>
      <c r="FWA20" s="67"/>
      <c r="FWB20" s="67"/>
      <c r="FWC20" s="67"/>
      <c r="FWD20" s="67"/>
      <c r="FWE20" s="67"/>
      <c r="FWF20" s="67"/>
      <c r="FWG20" s="67"/>
      <c r="FWH20" s="67"/>
      <c r="FWI20" s="67"/>
      <c r="FWJ20" s="67"/>
      <c r="FWK20" s="67"/>
      <c r="FWL20" s="67"/>
      <c r="FWM20" s="67"/>
      <c r="FWN20" s="67"/>
      <c r="FWO20" s="67"/>
      <c r="FWP20" s="67"/>
      <c r="FWQ20" s="67"/>
      <c r="FWR20" s="67"/>
      <c r="FWS20" s="67"/>
      <c r="FWT20" s="67"/>
      <c r="FWU20" s="67"/>
      <c r="FWV20" s="67"/>
      <c r="FWW20" s="67"/>
      <c r="FWX20" s="67"/>
      <c r="FWY20" s="67"/>
      <c r="FWZ20" s="67"/>
      <c r="FXA20" s="67"/>
      <c r="FXB20" s="67"/>
      <c r="FXC20" s="67"/>
      <c r="FXD20" s="67"/>
      <c r="FXE20" s="67"/>
      <c r="FXF20" s="67"/>
      <c r="FXG20" s="67"/>
      <c r="FXH20" s="67"/>
      <c r="FXI20" s="67"/>
      <c r="FXJ20" s="67"/>
      <c r="FXK20" s="67"/>
      <c r="FXL20" s="67"/>
      <c r="FXM20" s="67"/>
      <c r="FXN20" s="67"/>
      <c r="FXO20" s="67"/>
      <c r="FXP20" s="67"/>
      <c r="FXQ20" s="67"/>
      <c r="FXR20" s="67"/>
      <c r="FXS20" s="67"/>
      <c r="FXT20" s="67"/>
      <c r="FXU20" s="67"/>
      <c r="FXV20" s="67"/>
      <c r="FXW20" s="67"/>
      <c r="FXX20" s="67"/>
      <c r="FXY20" s="67"/>
      <c r="FXZ20" s="67"/>
      <c r="FYA20" s="67"/>
      <c r="FYB20" s="67"/>
      <c r="FYC20" s="67"/>
      <c r="FYD20" s="67"/>
      <c r="FYE20" s="67"/>
      <c r="FYF20" s="67"/>
      <c r="FYG20" s="67"/>
      <c r="FYH20" s="67"/>
      <c r="FYI20" s="67"/>
      <c r="FYJ20" s="67"/>
      <c r="FYK20" s="67"/>
      <c r="FYL20" s="67"/>
      <c r="FYM20" s="67"/>
      <c r="FYN20" s="67"/>
      <c r="FYO20" s="67"/>
      <c r="FYP20" s="67"/>
      <c r="FYQ20" s="67"/>
      <c r="FYR20" s="67"/>
      <c r="FYS20" s="67"/>
      <c r="FYT20" s="67"/>
      <c r="FYU20" s="67"/>
      <c r="FYV20" s="67"/>
      <c r="FYW20" s="67"/>
      <c r="FYX20" s="67"/>
      <c r="FYY20" s="67"/>
      <c r="FYZ20" s="67"/>
      <c r="FZA20" s="67"/>
      <c r="FZB20" s="67"/>
      <c r="FZC20" s="67"/>
      <c r="FZD20" s="67"/>
      <c r="FZE20" s="67"/>
      <c r="FZF20" s="67"/>
      <c r="FZG20" s="67"/>
      <c r="FZH20" s="67"/>
      <c r="FZI20" s="67"/>
      <c r="FZJ20" s="67"/>
      <c r="FZK20" s="67"/>
      <c r="FZL20" s="67"/>
      <c r="FZM20" s="67"/>
      <c r="FZN20" s="67"/>
      <c r="FZO20" s="67"/>
      <c r="FZP20" s="67"/>
      <c r="FZQ20" s="67"/>
      <c r="FZR20" s="67"/>
      <c r="FZS20" s="67"/>
      <c r="FZT20" s="67"/>
      <c r="FZU20" s="67"/>
      <c r="FZV20" s="67"/>
      <c r="FZW20" s="67"/>
      <c r="FZX20" s="67"/>
      <c r="FZY20" s="67"/>
      <c r="FZZ20" s="67"/>
      <c r="GAA20" s="67"/>
      <c r="GAB20" s="67"/>
      <c r="GAC20" s="67"/>
      <c r="GAD20" s="67"/>
      <c r="GAE20" s="67"/>
      <c r="GAF20" s="67"/>
      <c r="GAG20" s="67"/>
      <c r="GAH20" s="67"/>
      <c r="GAI20" s="67"/>
      <c r="GAJ20" s="67"/>
      <c r="GAK20" s="67"/>
      <c r="GAL20" s="67"/>
      <c r="GAM20" s="67"/>
      <c r="GAN20" s="67"/>
      <c r="GAO20" s="67"/>
      <c r="GAP20" s="67"/>
      <c r="GAQ20" s="67"/>
      <c r="GAR20" s="67"/>
      <c r="GAS20" s="67"/>
      <c r="GAT20" s="67"/>
      <c r="GAU20" s="67"/>
      <c r="GAV20" s="67"/>
      <c r="GAW20" s="67"/>
      <c r="GAX20" s="67"/>
      <c r="GAY20" s="67"/>
      <c r="GAZ20" s="67"/>
      <c r="GBA20" s="67"/>
      <c r="GBB20" s="67"/>
      <c r="GBC20" s="67"/>
      <c r="GBD20" s="67"/>
      <c r="GBE20" s="67"/>
      <c r="GBF20" s="67"/>
      <c r="GBG20" s="67"/>
      <c r="GBH20" s="67"/>
      <c r="GBI20" s="67"/>
      <c r="GBJ20" s="67"/>
      <c r="GBK20" s="67"/>
      <c r="GBL20" s="67"/>
      <c r="GBM20" s="67"/>
      <c r="GBN20" s="67"/>
      <c r="GBO20" s="67"/>
      <c r="GBP20" s="67"/>
      <c r="GBQ20" s="67"/>
      <c r="GBR20" s="67"/>
      <c r="GBS20" s="67"/>
      <c r="GBT20" s="67"/>
      <c r="GBU20" s="67"/>
      <c r="GBV20" s="67"/>
      <c r="GBW20" s="67"/>
      <c r="GBX20" s="67"/>
      <c r="GBY20" s="67"/>
      <c r="GBZ20" s="67"/>
      <c r="GCA20" s="67"/>
      <c r="GCB20" s="67"/>
      <c r="GCC20" s="67"/>
      <c r="GCD20" s="67"/>
      <c r="GCE20" s="67"/>
      <c r="GCF20" s="67"/>
      <c r="GCG20" s="67"/>
      <c r="GCH20" s="67"/>
      <c r="GCI20" s="67"/>
      <c r="GCJ20" s="67"/>
      <c r="GCK20" s="67"/>
      <c r="GCL20" s="67"/>
      <c r="GCM20" s="67"/>
      <c r="GCN20" s="67"/>
      <c r="GCO20" s="67"/>
      <c r="GCP20" s="67"/>
      <c r="GCQ20" s="67"/>
      <c r="GCR20" s="67"/>
      <c r="GCS20" s="67"/>
      <c r="GCT20" s="67"/>
      <c r="GCU20" s="67"/>
      <c r="GCV20" s="67"/>
      <c r="GCW20" s="67"/>
      <c r="GCX20" s="67"/>
      <c r="GCY20" s="67"/>
      <c r="GCZ20" s="67"/>
      <c r="GDA20" s="67"/>
      <c r="GDB20" s="67"/>
      <c r="GDC20" s="67"/>
      <c r="GDD20" s="67"/>
      <c r="GDE20" s="67"/>
      <c r="GDF20" s="67"/>
      <c r="GDG20" s="67"/>
      <c r="GDH20" s="67"/>
      <c r="GDI20" s="67"/>
      <c r="GDJ20" s="67"/>
      <c r="GDK20" s="67"/>
      <c r="GDL20" s="67"/>
      <c r="GDM20" s="67"/>
      <c r="GDN20" s="67"/>
      <c r="GDO20" s="67"/>
      <c r="GDP20" s="67"/>
      <c r="GDQ20" s="67"/>
      <c r="GDR20" s="67"/>
      <c r="GDS20" s="67"/>
      <c r="GDT20" s="67"/>
      <c r="GDU20" s="67"/>
      <c r="GDV20" s="67"/>
      <c r="GDW20" s="67"/>
      <c r="GDX20" s="67"/>
      <c r="GDY20" s="67"/>
      <c r="GDZ20" s="67"/>
      <c r="GEA20" s="67"/>
      <c r="GEB20" s="67"/>
      <c r="GEC20" s="67"/>
      <c r="GED20" s="67"/>
      <c r="GEE20" s="67"/>
      <c r="GEF20" s="67"/>
      <c r="GEG20" s="67"/>
      <c r="GEH20" s="67"/>
      <c r="GEI20" s="67"/>
      <c r="GEJ20" s="67"/>
      <c r="GEK20" s="67"/>
      <c r="GEL20" s="67"/>
      <c r="GEM20" s="67"/>
      <c r="GEN20" s="67"/>
      <c r="GEO20" s="67"/>
      <c r="GEP20" s="67"/>
      <c r="GEQ20" s="67"/>
      <c r="GER20" s="67"/>
      <c r="GES20" s="67"/>
      <c r="GET20" s="67"/>
      <c r="GEU20" s="67"/>
      <c r="GEV20" s="67"/>
      <c r="GEW20" s="67"/>
      <c r="GEX20" s="67"/>
      <c r="GEY20" s="67"/>
      <c r="GEZ20" s="67"/>
      <c r="GFA20" s="67"/>
      <c r="GFB20" s="67"/>
      <c r="GFC20" s="67"/>
      <c r="GFD20" s="67"/>
      <c r="GFE20" s="67"/>
      <c r="GFF20" s="67"/>
      <c r="GFG20" s="67"/>
      <c r="GFH20" s="67"/>
      <c r="GFI20" s="67"/>
      <c r="GFJ20" s="67"/>
      <c r="GFK20" s="67"/>
      <c r="GFL20" s="67"/>
      <c r="GFM20" s="67"/>
      <c r="GFN20" s="67"/>
      <c r="GFO20" s="67"/>
      <c r="GFP20" s="67"/>
      <c r="GFQ20" s="67"/>
      <c r="GFR20" s="67"/>
      <c r="GFS20" s="67"/>
      <c r="GFT20" s="67"/>
      <c r="GFU20" s="67"/>
      <c r="GFV20" s="67"/>
      <c r="GFW20" s="67"/>
      <c r="GFX20" s="67"/>
      <c r="GFY20" s="67"/>
      <c r="GFZ20" s="67"/>
      <c r="GGA20" s="67"/>
      <c r="GGB20" s="67"/>
      <c r="GGC20" s="67"/>
      <c r="GGD20" s="67"/>
      <c r="GGE20" s="67"/>
      <c r="GGF20" s="67"/>
      <c r="GGG20" s="67"/>
      <c r="GGH20" s="67"/>
      <c r="GGI20" s="67"/>
      <c r="GGJ20" s="67"/>
      <c r="GGK20" s="67"/>
      <c r="GGL20" s="67"/>
      <c r="GGM20" s="67"/>
      <c r="GGN20" s="67"/>
      <c r="GGO20" s="67"/>
      <c r="GGP20" s="67"/>
      <c r="GGQ20" s="67"/>
      <c r="GGR20" s="67"/>
      <c r="GGS20" s="67"/>
      <c r="GGT20" s="67"/>
      <c r="GGU20" s="67"/>
      <c r="GGV20" s="67"/>
      <c r="GGW20" s="67"/>
      <c r="GGX20" s="67"/>
      <c r="GGY20" s="67"/>
      <c r="GGZ20" s="67"/>
      <c r="GHA20" s="67"/>
      <c r="GHB20" s="67"/>
      <c r="GHC20" s="67"/>
      <c r="GHD20" s="67"/>
      <c r="GHE20" s="67"/>
      <c r="GHF20" s="67"/>
      <c r="GHG20" s="67"/>
      <c r="GHH20" s="67"/>
      <c r="GHI20" s="67"/>
      <c r="GHJ20" s="67"/>
      <c r="GHK20" s="67"/>
      <c r="GHL20" s="67"/>
      <c r="GHM20" s="67"/>
      <c r="GHN20" s="67"/>
      <c r="GHO20" s="67"/>
      <c r="GHP20" s="67"/>
      <c r="GHQ20" s="67"/>
      <c r="GHR20" s="67"/>
      <c r="GHS20" s="67"/>
      <c r="GHT20" s="67"/>
      <c r="GHU20" s="67"/>
      <c r="GHV20" s="67"/>
      <c r="GHW20" s="67"/>
      <c r="GHX20" s="67"/>
      <c r="GHY20" s="67"/>
      <c r="GHZ20" s="67"/>
      <c r="GIA20" s="67"/>
      <c r="GIB20" s="67"/>
      <c r="GIC20" s="67"/>
      <c r="GID20" s="67"/>
      <c r="GIE20" s="67"/>
      <c r="GIF20" s="67"/>
      <c r="GIG20" s="67"/>
      <c r="GIH20" s="67"/>
      <c r="GII20" s="67"/>
      <c r="GIJ20" s="67"/>
      <c r="GIK20" s="67"/>
      <c r="GIL20" s="67"/>
      <c r="GIM20" s="67"/>
      <c r="GIN20" s="67"/>
      <c r="GIO20" s="67"/>
      <c r="GIP20" s="67"/>
      <c r="GIQ20" s="67"/>
      <c r="GIR20" s="67"/>
      <c r="GIS20" s="67"/>
      <c r="GIT20" s="67"/>
      <c r="GIU20" s="67"/>
      <c r="GIV20" s="67"/>
      <c r="GIW20" s="67"/>
      <c r="GIX20" s="67"/>
      <c r="GIY20" s="67"/>
      <c r="GIZ20" s="67"/>
      <c r="GJA20" s="67"/>
      <c r="GJB20" s="67"/>
      <c r="GJC20" s="67"/>
      <c r="GJD20" s="67"/>
      <c r="GJE20" s="67"/>
      <c r="GJF20" s="67"/>
      <c r="GJG20" s="67"/>
      <c r="GJH20" s="67"/>
      <c r="GJI20" s="67"/>
      <c r="GJJ20" s="67"/>
      <c r="GJK20" s="67"/>
      <c r="GJL20" s="67"/>
      <c r="GJM20" s="67"/>
      <c r="GJN20" s="67"/>
      <c r="GJO20" s="67"/>
      <c r="GJP20" s="67"/>
      <c r="GJQ20" s="67"/>
      <c r="GJR20" s="67"/>
      <c r="GJS20" s="67"/>
      <c r="GJT20" s="67"/>
      <c r="GJU20" s="67"/>
      <c r="GJV20" s="67"/>
      <c r="GJW20" s="67"/>
      <c r="GJX20" s="67"/>
      <c r="GJY20" s="67"/>
      <c r="GJZ20" s="67"/>
      <c r="GKA20" s="67"/>
      <c r="GKB20" s="67"/>
      <c r="GKC20" s="67"/>
      <c r="GKD20" s="67"/>
      <c r="GKE20" s="67"/>
      <c r="GKF20" s="67"/>
      <c r="GKG20" s="67"/>
      <c r="GKH20" s="67"/>
      <c r="GKI20" s="67"/>
      <c r="GKJ20" s="67"/>
      <c r="GKK20" s="67"/>
      <c r="GKL20" s="67"/>
      <c r="GKM20" s="67"/>
      <c r="GKN20" s="67"/>
      <c r="GKO20" s="67"/>
      <c r="GKP20" s="67"/>
      <c r="GKQ20" s="67"/>
      <c r="GKR20" s="67"/>
      <c r="GKS20" s="67"/>
      <c r="GKT20" s="67"/>
      <c r="GKU20" s="67"/>
      <c r="GKV20" s="67"/>
      <c r="GKW20" s="67"/>
      <c r="GKX20" s="67"/>
      <c r="GKY20" s="67"/>
      <c r="GKZ20" s="67"/>
      <c r="GLA20" s="67"/>
      <c r="GLB20" s="67"/>
      <c r="GLC20" s="67"/>
      <c r="GLD20" s="67"/>
      <c r="GLE20" s="67"/>
      <c r="GLF20" s="67"/>
      <c r="GLG20" s="67"/>
      <c r="GLH20" s="67"/>
      <c r="GLI20" s="67"/>
      <c r="GLJ20" s="67"/>
      <c r="GLK20" s="67"/>
      <c r="GLL20" s="67"/>
      <c r="GLM20" s="67"/>
      <c r="GLN20" s="67"/>
      <c r="GLO20" s="67"/>
      <c r="GLP20" s="67"/>
      <c r="GLQ20" s="67"/>
      <c r="GLR20" s="67"/>
      <c r="GLS20" s="67"/>
      <c r="GLT20" s="67"/>
      <c r="GLU20" s="67"/>
      <c r="GLV20" s="67"/>
      <c r="GLW20" s="67"/>
      <c r="GLX20" s="67"/>
      <c r="GLY20" s="67"/>
      <c r="GLZ20" s="67"/>
      <c r="GMA20" s="67"/>
      <c r="GMB20" s="67"/>
      <c r="GMC20" s="67"/>
      <c r="GMD20" s="67"/>
      <c r="GME20" s="67"/>
      <c r="GMF20" s="67"/>
      <c r="GMG20" s="67"/>
      <c r="GMH20" s="67"/>
      <c r="GMI20" s="67"/>
      <c r="GMJ20" s="67"/>
      <c r="GMK20" s="67"/>
      <c r="GML20" s="67"/>
      <c r="GMM20" s="67"/>
      <c r="GMN20" s="67"/>
      <c r="GMO20" s="67"/>
      <c r="GMP20" s="67"/>
      <c r="GMQ20" s="67"/>
      <c r="GMR20" s="67"/>
      <c r="GMS20" s="67"/>
      <c r="GMT20" s="67"/>
      <c r="GMU20" s="67"/>
      <c r="GMV20" s="67"/>
      <c r="GMW20" s="67"/>
      <c r="GMX20" s="67"/>
      <c r="GMY20" s="67"/>
      <c r="GMZ20" s="67"/>
      <c r="GNA20" s="67"/>
      <c r="GNB20" s="67"/>
      <c r="GNC20" s="67"/>
      <c r="GND20" s="67"/>
      <c r="GNE20" s="67"/>
      <c r="GNF20" s="67"/>
      <c r="GNG20" s="67"/>
      <c r="GNH20" s="67"/>
      <c r="GNI20" s="67"/>
      <c r="GNJ20" s="67"/>
      <c r="GNK20" s="67"/>
      <c r="GNL20" s="67"/>
      <c r="GNM20" s="67"/>
      <c r="GNN20" s="67"/>
      <c r="GNO20" s="67"/>
      <c r="GNP20" s="67"/>
      <c r="GNQ20" s="67"/>
      <c r="GNR20" s="67"/>
      <c r="GNS20" s="67"/>
      <c r="GNT20" s="67"/>
      <c r="GNU20" s="67"/>
      <c r="GNV20" s="67"/>
      <c r="GNW20" s="67"/>
      <c r="GNX20" s="67"/>
      <c r="GNY20" s="67"/>
      <c r="GNZ20" s="67"/>
      <c r="GOA20" s="67"/>
      <c r="GOB20" s="67"/>
      <c r="GOC20" s="67"/>
      <c r="GOD20" s="67"/>
      <c r="GOE20" s="67"/>
      <c r="GOF20" s="67"/>
      <c r="GOG20" s="67"/>
      <c r="GOH20" s="67"/>
      <c r="GOI20" s="67"/>
      <c r="GOJ20" s="67"/>
      <c r="GOK20" s="67"/>
      <c r="GOL20" s="67"/>
      <c r="GOM20" s="67"/>
      <c r="GON20" s="67"/>
      <c r="GOO20" s="67"/>
      <c r="GOP20" s="67"/>
      <c r="GOQ20" s="67"/>
      <c r="GOR20" s="67"/>
      <c r="GOS20" s="67"/>
      <c r="GOT20" s="67"/>
      <c r="GOU20" s="67"/>
      <c r="GOV20" s="67"/>
      <c r="GOW20" s="67"/>
      <c r="GOX20" s="67"/>
      <c r="GOY20" s="67"/>
      <c r="GOZ20" s="67"/>
      <c r="GPA20" s="67"/>
      <c r="GPB20" s="67"/>
      <c r="GPC20" s="67"/>
      <c r="GPD20" s="67"/>
      <c r="GPE20" s="67"/>
      <c r="GPF20" s="67"/>
      <c r="GPG20" s="67"/>
      <c r="GPH20" s="67"/>
      <c r="GPI20" s="67"/>
      <c r="GPJ20" s="67"/>
      <c r="GPK20" s="67"/>
      <c r="GPL20" s="67"/>
      <c r="GPM20" s="67"/>
      <c r="GPN20" s="67"/>
      <c r="GPO20" s="67"/>
      <c r="GPP20" s="67"/>
      <c r="GPQ20" s="67"/>
      <c r="GPR20" s="67"/>
      <c r="GPS20" s="67"/>
      <c r="GPT20" s="67"/>
      <c r="GPU20" s="67"/>
      <c r="GPV20" s="67"/>
      <c r="GPW20" s="67"/>
      <c r="GPX20" s="67"/>
      <c r="GPY20" s="67"/>
      <c r="GPZ20" s="67"/>
      <c r="GQA20" s="67"/>
      <c r="GQB20" s="67"/>
      <c r="GQC20" s="67"/>
      <c r="GQD20" s="67"/>
      <c r="GQE20" s="67"/>
      <c r="GQF20" s="67"/>
      <c r="GQG20" s="67"/>
      <c r="GQH20" s="67"/>
      <c r="GQI20" s="67"/>
      <c r="GQJ20" s="67"/>
      <c r="GQK20" s="67"/>
      <c r="GQL20" s="67"/>
      <c r="GQM20" s="67"/>
      <c r="GQN20" s="67"/>
      <c r="GQO20" s="67"/>
      <c r="GQP20" s="67"/>
      <c r="GQQ20" s="67"/>
      <c r="GQR20" s="67"/>
      <c r="GQS20" s="67"/>
      <c r="GQT20" s="67"/>
      <c r="GQU20" s="67"/>
      <c r="GQV20" s="67"/>
      <c r="GQW20" s="67"/>
      <c r="GQX20" s="67"/>
      <c r="GQY20" s="67"/>
      <c r="GQZ20" s="67"/>
      <c r="GRA20" s="67"/>
      <c r="GRB20" s="67"/>
      <c r="GRC20" s="67"/>
      <c r="GRD20" s="67"/>
      <c r="GRE20" s="67"/>
      <c r="GRF20" s="67"/>
      <c r="GRG20" s="67"/>
      <c r="GRH20" s="67"/>
      <c r="GRI20" s="67"/>
      <c r="GRJ20" s="67"/>
      <c r="GRK20" s="67"/>
      <c r="GRL20" s="67"/>
      <c r="GRM20" s="67"/>
      <c r="GRN20" s="67"/>
      <c r="GRO20" s="67"/>
      <c r="GRP20" s="67"/>
      <c r="GRQ20" s="67"/>
      <c r="GRR20" s="67"/>
      <c r="GRS20" s="67"/>
      <c r="GRT20" s="67"/>
      <c r="GRU20" s="67"/>
      <c r="GRV20" s="67"/>
      <c r="GRW20" s="67"/>
      <c r="GRX20" s="67"/>
      <c r="GRY20" s="67"/>
      <c r="GRZ20" s="67"/>
      <c r="GSA20" s="67"/>
      <c r="GSB20" s="67"/>
      <c r="GSC20" s="67"/>
      <c r="GSD20" s="67"/>
      <c r="GSE20" s="67"/>
      <c r="GSF20" s="67"/>
      <c r="GSG20" s="67"/>
      <c r="GSH20" s="67"/>
      <c r="GSI20" s="67"/>
      <c r="GSJ20" s="67"/>
      <c r="GSK20" s="67"/>
      <c r="GSL20" s="67"/>
      <c r="GSM20" s="67"/>
      <c r="GSN20" s="67"/>
      <c r="GSO20" s="67"/>
      <c r="GSP20" s="67"/>
      <c r="GSQ20" s="67"/>
      <c r="GSR20" s="67"/>
      <c r="GSS20" s="67"/>
      <c r="GST20" s="67"/>
      <c r="GSU20" s="67"/>
      <c r="GSV20" s="67"/>
      <c r="GSW20" s="67"/>
      <c r="GSX20" s="67"/>
      <c r="GSY20" s="67"/>
      <c r="GSZ20" s="67"/>
      <c r="GTA20" s="67"/>
      <c r="GTB20" s="67"/>
      <c r="GTC20" s="67"/>
      <c r="GTD20" s="67"/>
      <c r="GTE20" s="67"/>
      <c r="GTF20" s="67"/>
      <c r="GTG20" s="67"/>
      <c r="GTH20" s="67"/>
      <c r="GTI20" s="67"/>
      <c r="GTJ20" s="67"/>
      <c r="GTK20" s="67"/>
      <c r="GTL20" s="67"/>
      <c r="GTM20" s="67"/>
      <c r="GTN20" s="67"/>
      <c r="GTO20" s="67"/>
      <c r="GTP20" s="67"/>
      <c r="GTQ20" s="67"/>
      <c r="GTR20" s="67"/>
      <c r="GTS20" s="67"/>
      <c r="GTT20" s="67"/>
      <c r="GTU20" s="67"/>
      <c r="GTV20" s="67"/>
      <c r="GTW20" s="67"/>
      <c r="GTX20" s="67"/>
      <c r="GTY20" s="67"/>
      <c r="GTZ20" s="67"/>
      <c r="GUA20" s="67"/>
      <c r="GUB20" s="67"/>
      <c r="GUC20" s="67"/>
      <c r="GUD20" s="67"/>
      <c r="GUE20" s="67"/>
      <c r="GUF20" s="67"/>
      <c r="GUG20" s="67"/>
      <c r="GUH20" s="67"/>
      <c r="GUI20" s="67"/>
      <c r="GUJ20" s="67"/>
      <c r="GUK20" s="67"/>
      <c r="GUL20" s="67"/>
      <c r="GUM20" s="67"/>
      <c r="GUN20" s="67"/>
      <c r="GUO20" s="67"/>
      <c r="GUP20" s="67"/>
      <c r="GUQ20" s="67"/>
      <c r="GUR20" s="67"/>
      <c r="GUS20" s="67"/>
      <c r="GUT20" s="67"/>
      <c r="GUU20" s="67"/>
      <c r="GUV20" s="67"/>
      <c r="GUW20" s="67"/>
      <c r="GUX20" s="67"/>
      <c r="GUY20" s="67"/>
      <c r="GUZ20" s="67"/>
      <c r="GVA20" s="67"/>
      <c r="GVB20" s="67"/>
      <c r="GVC20" s="67"/>
      <c r="GVD20" s="67"/>
      <c r="GVE20" s="67"/>
      <c r="GVF20" s="67"/>
      <c r="GVG20" s="67"/>
      <c r="GVH20" s="67"/>
      <c r="GVI20" s="67"/>
      <c r="GVJ20" s="67"/>
      <c r="GVK20" s="67"/>
      <c r="GVL20" s="67"/>
      <c r="GVM20" s="67"/>
      <c r="GVN20" s="67"/>
      <c r="GVO20" s="67"/>
      <c r="GVP20" s="67"/>
      <c r="GVQ20" s="67"/>
      <c r="GVR20" s="67"/>
      <c r="GVS20" s="67"/>
      <c r="GVT20" s="67"/>
      <c r="GVU20" s="67"/>
      <c r="GVV20" s="67"/>
      <c r="GVW20" s="67"/>
      <c r="GVX20" s="67"/>
      <c r="GVY20" s="67"/>
      <c r="GVZ20" s="67"/>
      <c r="GWA20" s="67"/>
      <c r="GWB20" s="67"/>
      <c r="GWC20" s="67"/>
      <c r="GWD20" s="67"/>
      <c r="GWE20" s="67"/>
      <c r="GWF20" s="67"/>
      <c r="GWG20" s="67"/>
      <c r="GWH20" s="67"/>
      <c r="GWI20" s="67"/>
      <c r="GWJ20" s="67"/>
      <c r="GWK20" s="67"/>
      <c r="GWL20" s="67"/>
      <c r="GWM20" s="67"/>
      <c r="GWN20" s="67"/>
      <c r="GWO20" s="67"/>
      <c r="GWP20" s="67"/>
      <c r="GWQ20" s="67"/>
      <c r="GWR20" s="67"/>
      <c r="GWS20" s="67"/>
      <c r="GWT20" s="67"/>
      <c r="GWU20" s="67"/>
      <c r="GWV20" s="67"/>
      <c r="GWW20" s="67"/>
      <c r="GWX20" s="67"/>
      <c r="GWY20" s="67"/>
      <c r="GWZ20" s="67"/>
      <c r="GXA20" s="67"/>
      <c r="GXB20" s="67"/>
      <c r="GXC20" s="67"/>
      <c r="GXD20" s="67"/>
      <c r="GXE20" s="67"/>
      <c r="GXF20" s="67"/>
      <c r="GXG20" s="67"/>
      <c r="GXH20" s="67"/>
      <c r="GXI20" s="67"/>
      <c r="GXJ20" s="67"/>
      <c r="GXK20" s="67"/>
      <c r="GXL20" s="67"/>
      <c r="GXM20" s="67"/>
      <c r="GXN20" s="67"/>
      <c r="GXO20" s="67"/>
      <c r="GXP20" s="67"/>
      <c r="GXQ20" s="67"/>
      <c r="GXR20" s="67"/>
      <c r="GXS20" s="67"/>
      <c r="GXT20" s="67"/>
      <c r="GXU20" s="67"/>
      <c r="GXV20" s="67"/>
      <c r="GXW20" s="67"/>
      <c r="GXX20" s="67"/>
      <c r="GXY20" s="67"/>
      <c r="GXZ20" s="67"/>
      <c r="GYA20" s="67"/>
      <c r="GYB20" s="67"/>
      <c r="GYC20" s="67"/>
      <c r="GYD20" s="67"/>
      <c r="GYE20" s="67"/>
      <c r="GYF20" s="67"/>
      <c r="GYG20" s="67"/>
      <c r="GYH20" s="67"/>
      <c r="GYI20" s="67"/>
      <c r="GYJ20" s="67"/>
      <c r="GYK20" s="67"/>
      <c r="GYL20" s="67"/>
      <c r="GYM20" s="67"/>
      <c r="GYN20" s="67"/>
      <c r="GYO20" s="67"/>
      <c r="GYP20" s="67"/>
      <c r="GYQ20" s="67"/>
      <c r="GYR20" s="67"/>
      <c r="GYS20" s="67"/>
      <c r="GYT20" s="67"/>
      <c r="GYU20" s="67"/>
      <c r="GYV20" s="67"/>
      <c r="GYW20" s="67"/>
      <c r="GYX20" s="67"/>
      <c r="GYY20" s="67"/>
      <c r="GYZ20" s="67"/>
      <c r="GZA20" s="67"/>
      <c r="GZB20" s="67"/>
      <c r="GZC20" s="67"/>
      <c r="GZD20" s="67"/>
      <c r="GZE20" s="67"/>
      <c r="GZF20" s="67"/>
      <c r="GZG20" s="67"/>
      <c r="GZH20" s="67"/>
      <c r="GZI20" s="67"/>
      <c r="GZJ20" s="67"/>
      <c r="GZK20" s="67"/>
      <c r="GZL20" s="67"/>
      <c r="GZM20" s="67"/>
      <c r="GZN20" s="67"/>
      <c r="GZO20" s="67"/>
      <c r="GZP20" s="67"/>
      <c r="GZQ20" s="67"/>
      <c r="GZR20" s="67"/>
      <c r="GZS20" s="67"/>
      <c r="GZT20" s="67"/>
      <c r="GZU20" s="67"/>
      <c r="GZV20" s="67"/>
      <c r="GZW20" s="67"/>
      <c r="GZX20" s="67"/>
      <c r="GZY20" s="67"/>
      <c r="GZZ20" s="67"/>
      <c r="HAA20" s="67"/>
      <c r="HAB20" s="67"/>
      <c r="HAC20" s="67"/>
      <c r="HAD20" s="67"/>
      <c r="HAE20" s="67"/>
      <c r="HAF20" s="67"/>
      <c r="HAG20" s="67"/>
      <c r="HAH20" s="67"/>
      <c r="HAI20" s="67"/>
      <c r="HAJ20" s="67"/>
      <c r="HAK20" s="67"/>
      <c r="HAL20" s="67"/>
      <c r="HAM20" s="67"/>
      <c r="HAN20" s="67"/>
      <c r="HAO20" s="67"/>
      <c r="HAP20" s="67"/>
      <c r="HAQ20" s="67"/>
      <c r="HAR20" s="67"/>
      <c r="HAS20" s="67"/>
      <c r="HAT20" s="67"/>
      <c r="HAU20" s="67"/>
      <c r="HAV20" s="67"/>
      <c r="HAW20" s="67"/>
      <c r="HAX20" s="67"/>
      <c r="HAY20" s="67"/>
      <c r="HAZ20" s="67"/>
      <c r="HBA20" s="67"/>
      <c r="HBB20" s="67"/>
      <c r="HBC20" s="67"/>
      <c r="HBD20" s="67"/>
      <c r="HBE20" s="67"/>
      <c r="HBF20" s="67"/>
      <c r="HBG20" s="67"/>
      <c r="HBH20" s="67"/>
      <c r="HBI20" s="67"/>
      <c r="HBJ20" s="67"/>
      <c r="HBK20" s="67"/>
      <c r="HBL20" s="67"/>
      <c r="HBM20" s="67"/>
      <c r="HBN20" s="67"/>
      <c r="HBO20" s="67"/>
      <c r="HBP20" s="67"/>
      <c r="HBQ20" s="67"/>
      <c r="HBR20" s="67"/>
      <c r="HBS20" s="67"/>
      <c r="HBT20" s="67"/>
      <c r="HBU20" s="67"/>
      <c r="HBV20" s="67"/>
      <c r="HBW20" s="67"/>
      <c r="HBX20" s="67"/>
      <c r="HBY20" s="67"/>
      <c r="HBZ20" s="67"/>
      <c r="HCA20" s="67"/>
      <c r="HCB20" s="67"/>
      <c r="HCC20" s="67"/>
      <c r="HCD20" s="67"/>
      <c r="HCE20" s="67"/>
      <c r="HCF20" s="67"/>
      <c r="HCG20" s="67"/>
      <c r="HCH20" s="67"/>
      <c r="HCI20" s="67"/>
      <c r="HCJ20" s="67"/>
      <c r="HCK20" s="67"/>
      <c r="HCL20" s="67"/>
      <c r="HCM20" s="67"/>
      <c r="HCN20" s="67"/>
      <c r="HCO20" s="67"/>
      <c r="HCP20" s="67"/>
      <c r="HCQ20" s="67"/>
      <c r="HCR20" s="67"/>
      <c r="HCS20" s="67"/>
      <c r="HCT20" s="67"/>
      <c r="HCU20" s="67"/>
      <c r="HCV20" s="67"/>
      <c r="HCW20" s="67"/>
      <c r="HCX20" s="67"/>
      <c r="HCY20" s="67"/>
      <c r="HCZ20" s="67"/>
      <c r="HDA20" s="67"/>
      <c r="HDB20" s="67"/>
      <c r="HDC20" s="67"/>
      <c r="HDD20" s="67"/>
      <c r="HDE20" s="67"/>
      <c r="HDF20" s="67"/>
      <c r="HDG20" s="67"/>
      <c r="HDH20" s="67"/>
      <c r="HDI20" s="67"/>
      <c r="HDJ20" s="67"/>
      <c r="HDK20" s="67"/>
      <c r="HDL20" s="67"/>
      <c r="HDM20" s="67"/>
      <c r="HDN20" s="67"/>
      <c r="HDO20" s="67"/>
      <c r="HDP20" s="67"/>
      <c r="HDQ20" s="67"/>
      <c r="HDR20" s="67"/>
      <c r="HDS20" s="67"/>
      <c r="HDT20" s="67"/>
      <c r="HDU20" s="67"/>
      <c r="HDV20" s="67"/>
      <c r="HDW20" s="67"/>
      <c r="HDX20" s="67"/>
      <c r="HDY20" s="67"/>
      <c r="HDZ20" s="67"/>
      <c r="HEA20" s="67"/>
      <c r="HEB20" s="67"/>
      <c r="HEC20" s="67"/>
      <c r="HED20" s="67"/>
      <c r="HEE20" s="67"/>
      <c r="HEF20" s="67"/>
      <c r="HEG20" s="67"/>
      <c r="HEH20" s="67"/>
      <c r="HEI20" s="67"/>
      <c r="HEJ20" s="67"/>
      <c r="HEK20" s="67"/>
      <c r="HEL20" s="67"/>
      <c r="HEM20" s="67"/>
      <c r="HEN20" s="67"/>
      <c r="HEO20" s="67"/>
      <c r="HEP20" s="67"/>
      <c r="HEQ20" s="67"/>
      <c r="HER20" s="67"/>
      <c r="HES20" s="67"/>
      <c r="HET20" s="67"/>
      <c r="HEU20" s="67"/>
      <c r="HEV20" s="67"/>
      <c r="HEW20" s="67"/>
      <c r="HEX20" s="67"/>
      <c r="HEY20" s="67"/>
      <c r="HEZ20" s="67"/>
      <c r="HFA20" s="67"/>
      <c r="HFB20" s="67"/>
      <c r="HFC20" s="67"/>
      <c r="HFD20" s="67"/>
      <c r="HFE20" s="67"/>
      <c r="HFF20" s="67"/>
      <c r="HFG20" s="67"/>
      <c r="HFH20" s="67"/>
      <c r="HFI20" s="67"/>
      <c r="HFJ20" s="67"/>
      <c r="HFK20" s="67"/>
      <c r="HFL20" s="67"/>
      <c r="HFM20" s="67"/>
      <c r="HFN20" s="67"/>
      <c r="HFO20" s="67"/>
      <c r="HFP20" s="67"/>
      <c r="HFQ20" s="67"/>
      <c r="HFR20" s="67"/>
      <c r="HFS20" s="67"/>
      <c r="HFT20" s="67"/>
      <c r="HFU20" s="67"/>
      <c r="HFV20" s="67"/>
      <c r="HFW20" s="67"/>
      <c r="HFX20" s="67"/>
      <c r="HFY20" s="67"/>
      <c r="HFZ20" s="67"/>
      <c r="HGA20" s="67"/>
      <c r="HGB20" s="67"/>
      <c r="HGC20" s="67"/>
      <c r="HGD20" s="67"/>
      <c r="HGE20" s="67"/>
      <c r="HGF20" s="67"/>
      <c r="HGG20" s="67"/>
      <c r="HGH20" s="67"/>
      <c r="HGI20" s="67"/>
      <c r="HGJ20" s="67"/>
      <c r="HGK20" s="67"/>
      <c r="HGL20" s="67"/>
      <c r="HGM20" s="67"/>
      <c r="HGN20" s="67"/>
      <c r="HGO20" s="67"/>
      <c r="HGP20" s="67"/>
      <c r="HGQ20" s="67"/>
      <c r="HGR20" s="67"/>
      <c r="HGS20" s="67"/>
      <c r="HGT20" s="67"/>
      <c r="HGU20" s="67"/>
      <c r="HGV20" s="67"/>
      <c r="HGW20" s="67"/>
      <c r="HGX20" s="67"/>
      <c r="HGY20" s="67"/>
      <c r="HGZ20" s="67"/>
      <c r="HHA20" s="67"/>
      <c r="HHB20" s="67"/>
      <c r="HHC20" s="67"/>
      <c r="HHD20" s="67"/>
      <c r="HHE20" s="67"/>
      <c r="HHF20" s="67"/>
      <c r="HHG20" s="67"/>
      <c r="HHH20" s="67"/>
      <c r="HHI20" s="67"/>
      <c r="HHJ20" s="67"/>
      <c r="HHK20" s="67"/>
      <c r="HHL20" s="67"/>
      <c r="HHM20" s="67"/>
      <c r="HHN20" s="67"/>
      <c r="HHO20" s="67"/>
      <c r="HHP20" s="67"/>
      <c r="HHQ20" s="67"/>
      <c r="HHR20" s="67"/>
      <c r="HHS20" s="67"/>
      <c r="HHT20" s="67"/>
      <c r="HHU20" s="67"/>
      <c r="HHV20" s="67"/>
      <c r="HHW20" s="67"/>
      <c r="HHX20" s="67"/>
      <c r="HHY20" s="67"/>
      <c r="HHZ20" s="67"/>
      <c r="HIA20" s="67"/>
      <c r="HIB20" s="67"/>
      <c r="HIC20" s="67"/>
      <c r="HID20" s="67"/>
      <c r="HIE20" s="67"/>
      <c r="HIF20" s="67"/>
      <c r="HIG20" s="67"/>
      <c r="HIH20" s="67"/>
      <c r="HII20" s="67"/>
      <c r="HIJ20" s="67"/>
      <c r="HIK20" s="67"/>
      <c r="HIL20" s="67"/>
      <c r="HIM20" s="67"/>
      <c r="HIN20" s="67"/>
      <c r="HIO20" s="67"/>
      <c r="HIP20" s="67"/>
      <c r="HIQ20" s="67"/>
      <c r="HIR20" s="67"/>
      <c r="HIS20" s="67"/>
      <c r="HIT20" s="67"/>
      <c r="HIU20" s="67"/>
      <c r="HIV20" s="67"/>
      <c r="HIW20" s="67"/>
      <c r="HIX20" s="67"/>
      <c r="HIY20" s="67"/>
      <c r="HIZ20" s="67"/>
      <c r="HJA20" s="67"/>
      <c r="HJB20" s="67"/>
      <c r="HJC20" s="67"/>
      <c r="HJD20" s="67"/>
      <c r="HJE20" s="67"/>
      <c r="HJF20" s="67"/>
      <c r="HJG20" s="67"/>
      <c r="HJH20" s="67"/>
      <c r="HJI20" s="67"/>
      <c r="HJJ20" s="67"/>
      <c r="HJK20" s="67"/>
      <c r="HJL20" s="67"/>
      <c r="HJM20" s="67"/>
      <c r="HJN20" s="67"/>
      <c r="HJO20" s="67"/>
      <c r="HJP20" s="67"/>
      <c r="HJQ20" s="67"/>
      <c r="HJR20" s="67"/>
      <c r="HJS20" s="67"/>
      <c r="HJT20" s="67"/>
      <c r="HJU20" s="67"/>
      <c r="HJV20" s="67"/>
      <c r="HJW20" s="67"/>
      <c r="HJX20" s="67"/>
      <c r="HJY20" s="67"/>
      <c r="HJZ20" s="67"/>
      <c r="HKA20" s="67"/>
      <c r="HKB20" s="67"/>
      <c r="HKC20" s="67"/>
      <c r="HKD20" s="67"/>
      <c r="HKE20" s="67"/>
      <c r="HKF20" s="67"/>
      <c r="HKG20" s="67"/>
      <c r="HKH20" s="67"/>
      <c r="HKI20" s="67"/>
      <c r="HKJ20" s="67"/>
      <c r="HKK20" s="67"/>
      <c r="HKL20" s="67"/>
      <c r="HKM20" s="67"/>
      <c r="HKN20" s="67"/>
      <c r="HKO20" s="67"/>
      <c r="HKP20" s="67"/>
      <c r="HKQ20" s="67"/>
      <c r="HKR20" s="67"/>
      <c r="HKS20" s="67"/>
      <c r="HKT20" s="67"/>
      <c r="HKU20" s="67"/>
      <c r="HKV20" s="67"/>
      <c r="HKW20" s="67"/>
      <c r="HKX20" s="67"/>
      <c r="HKY20" s="67"/>
      <c r="HKZ20" s="67"/>
      <c r="HLA20" s="67"/>
      <c r="HLB20" s="67"/>
      <c r="HLC20" s="67"/>
      <c r="HLD20" s="67"/>
      <c r="HLE20" s="67"/>
      <c r="HLF20" s="67"/>
      <c r="HLG20" s="67"/>
      <c r="HLH20" s="67"/>
      <c r="HLI20" s="67"/>
      <c r="HLJ20" s="67"/>
      <c r="HLK20" s="67"/>
      <c r="HLL20" s="67"/>
      <c r="HLM20" s="67"/>
      <c r="HLN20" s="67"/>
      <c r="HLO20" s="67"/>
      <c r="HLP20" s="67"/>
      <c r="HLQ20" s="67"/>
      <c r="HLR20" s="67"/>
      <c r="HLS20" s="67"/>
      <c r="HLT20" s="67"/>
      <c r="HLU20" s="67"/>
      <c r="HLV20" s="67"/>
      <c r="HLW20" s="67"/>
      <c r="HLX20" s="67"/>
      <c r="HLY20" s="67"/>
      <c r="HLZ20" s="67"/>
      <c r="HMA20" s="67"/>
      <c r="HMB20" s="67"/>
      <c r="HMC20" s="67"/>
      <c r="HMD20" s="67"/>
      <c r="HME20" s="67"/>
      <c r="HMF20" s="67"/>
      <c r="HMG20" s="67"/>
      <c r="HMH20" s="67"/>
      <c r="HMI20" s="67"/>
      <c r="HMJ20" s="67"/>
      <c r="HMK20" s="67"/>
      <c r="HML20" s="67"/>
      <c r="HMM20" s="67"/>
      <c r="HMN20" s="67"/>
      <c r="HMO20" s="67"/>
      <c r="HMP20" s="67"/>
      <c r="HMQ20" s="67"/>
      <c r="HMR20" s="67"/>
      <c r="HMS20" s="67"/>
      <c r="HMT20" s="67"/>
      <c r="HMU20" s="67"/>
      <c r="HMV20" s="67"/>
      <c r="HMW20" s="67"/>
      <c r="HMX20" s="67"/>
      <c r="HMY20" s="67"/>
      <c r="HMZ20" s="67"/>
      <c r="HNA20" s="67"/>
      <c r="HNB20" s="67"/>
      <c r="HNC20" s="67"/>
      <c r="HND20" s="67"/>
      <c r="HNE20" s="67"/>
      <c r="HNF20" s="67"/>
      <c r="HNG20" s="67"/>
      <c r="HNH20" s="67"/>
      <c r="HNI20" s="67"/>
      <c r="HNJ20" s="67"/>
      <c r="HNK20" s="67"/>
      <c r="HNL20" s="67"/>
      <c r="HNM20" s="67"/>
      <c r="HNN20" s="67"/>
      <c r="HNO20" s="67"/>
      <c r="HNP20" s="67"/>
      <c r="HNQ20" s="67"/>
      <c r="HNR20" s="67"/>
      <c r="HNS20" s="67"/>
      <c r="HNT20" s="67"/>
      <c r="HNU20" s="67"/>
      <c r="HNV20" s="67"/>
      <c r="HNW20" s="67"/>
      <c r="HNX20" s="67"/>
      <c r="HNY20" s="67"/>
      <c r="HNZ20" s="67"/>
      <c r="HOA20" s="67"/>
      <c r="HOB20" s="67"/>
      <c r="HOC20" s="67"/>
      <c r="HOD20" s="67"/>
      <c r="HOE20" s="67"/>
      <c r="HOF20" s="67"/>
      <c r="HOG20" s="67"/>
      <c r="HOH20" s="67"/>
      <c r="HOI20" s="67"/>
      <c r="HOJ20" s="67"/>
      <c r="HOK20" s="67"/>
      <c r="HOL20" s="67"/>
      <c r="HOM20" s="67"/>
      <c r="HON20" s="67"/>
      <c r="HOO20" s="67"/>
      <c r="HOP20" s="67"/>
      <c r="HOQ20" s="67"/>
      <c r="HOR20" s="67"/>
      <c r="HOS20" s="67"/>
      <c r="HOT20" s="67"/>
      <c r="HOU20" s="67"/>
      <c r="HOV20" s="67"/>
      <c r="HOW20" s="67"/>
      <c r="HOX20" s="67"/>
      <c r="HOY20" s="67"/>
      <c r="HOZ20" s="67"/>
      <c r="HPA20" s="67"/>
      <c r="HPB20" s="67"/>
      <c r="HPC20" s="67"/>
      <c r="HPD20" s="67"/>
      <c r="HPE20" s="67"/>
      <c r="HPF20" s="67"/>
      <c r="HPG20" s="67"/>
      <c r="HPH20" s="67"/>
      <c r="HPI20" s="67"/>
      <c r="HPJ20" s="67"/>
      <c r="HPK20" s="67"/>
      <c r="HPL20" s="67"/>
      <c r="HPM20" s="67"/>
      <c r="HPN20" s="67"/>
      <c r="HPO20" s="67"/>
      <c r="HPP20" s="67"/>
      <c r="HPQ20" s="67"/>
      <c r="HPR20" s="67"/>
      <c r="HPS20" s="67"/>
      <c r="HPT20" s="67"/>
      <c r="HPU20" s="67"/>
      <c r="HPV20" s="67"/>
      <c r="HPW20" s="67"/>
      <c r="HPX20" s="67"/>
      <c r="HPY20" s="67"/>
      <c r="HPZ20" s="67"/>
      <c r="HQA20" s="67"/>
      <c r="HQB20" s="67"/>
      <c r="HQC20" s="67"/>
      <c r="HQD20" s="67"/>
      <c r="HQE20" s="67"/>
      <c r="HQF20" s="67"/>
      <c r="HQG20" s="67"/>
      <c r="HQH20" s="67"/>
      <c r="HQI20" s="67"/>
      <c r="HQJ20" s="67"/>
      <c r="HQK20" s="67"/>
      <c r="HQL20" s="67"/>
      <c r="HQM20" s="67"/>
      <c r="HQN20" s="67"/>
      <c r="HQO20" s="67"/>
      <c r="HQP20" s="67"/>
      <c r="HQQ20" s="67"/>
      <c r="HQR20" s="67"/>
      <c r="HQS20" s="67"/>
      <c r="HQT20" s="67"/>
      <c r="HQU20" s="67"/>
      <c r="HQV20" s="67"/>
      <c r="HQW20" s="67"/>
      <c r="HQX20" s="67"/>
      <c r="HQY20" s="67"/>
      <c r="HQZ20" s="67"/>
      <c r="HRA20" s="67"/>
      <c r="HRB20" s="67"/>
      <c r="HRC20" s="67"/>
      <c r="HRD20" s="67"/>
      <c r="HRE20" s="67"/>
      <c r="HRF20" s="67"/>
      <c r="HRG20" s="67"/>
      <c r="HRH20" s="67"/>
      <c r="HRI20" s="67"/>
      <c r="HRJ20" s="67"/>
      <c r="HRK20" s="67"/>
      <c r="HRL20" s="67"/>
      <c r="HRM20" s="67"/>
      <c r="HRN20" s="67"/>
      <c r="HRO20" s="67"/>
      <c r="HRP20" s="67"/>
      <c r="HRQ20" s="67"/>
      <c r="HRR20" s="67"/>
      <c r="HRS20" s="67"/>
      <c r="HRT20" s="67"/>
      <c r="HRU20" s="67"/>
      <c r="HRV20" s="67"/>
      <c r="HRW20" s="67"/>
      <c r="HRX20" s="67"/>
      <c r="HRY20" s="67"/>
      <c r="HRZ20" s="67"/>
      <c r="HSA20" s="67"/>
      <c r="HSB20" s="67"/>
      <c r="HSC20" s="67"/>
      <c r="HSD20" s="67"/>
      <c r="HSE20" s="67"/>
      <c r="HSF20" s="67"/>
      <c r="HSG20" s="67"/>
      <c r="HSH20" s="67"/>
      <c r="HSI20" s="67"/>
      <c r="HSJ20" s="67"/>
      <c r="HSK20" s="67"/>
      <c r="HSL20" s="67"/>
      <c r="HSM20" s="67"/>
      <c r="HSN20" s="67"/>
      <c r="HSO20" s="67"/>
      <c r="HSP20" s="67"/>
      <c r="HSQ20" s="67"/>
      <c r="HSR20" s="67"/>
      <c r="HSS20" s="67"/>
      <c r="HST20" s="67"/>
      <c r="HSU20" s="67"/>
      <c r="HSV20" s="67"/>
      <c r="HSW20" s="67"/>
      <c r="HSX20" s="67"/>
      <c r="HSY20" s="67"/>
      <c r="HSZ20" s="67"/>
      <c r="HTA20" s="67"/>
      <c r="HTB20" s="67"/>
      <c r="HTC20" s="67"/>
      <c r="HTD20" s="67"/>
      <c r="HTE20" s="67"/>
      <c r="HTF20" s="67"/>
      <c r="HTG20" s="67"/>
      <c r="HTH20" s="67"/>
      <c r="HTI20" s="67"/>
      <c r="HTJ20" s="67"/>
      <c r="HTK20" s="67"/>
      <c r="HTL20" s="67"/>
      <c r="HTM20" s="67"/>
      <c r="HTN20" s="67"/>
      <c r="HTO20" s="67"/>
      <c r="HTP20" s="67"/>
      <c r="HTQ20" s="67"/>
      <c r="HTR20" s="67"/>
      <c r="HTS20" s="67"/>
      <c r="HTT20" s="67"/>
      <c r="HTU20" s="67"/>
      <c r="HTV20" s="67"/>
      <c r="HTW20" s="67"/>
      <c r="HTX20" s="67"/>
      <c r="HTY20" s="67"/>
      <c r="HTZ20" s="67"/>
      <c r="HUA20" s="67"/>
      <c r="HUB20" s="67"/>
      <c r="HUC20" s="67"/>
      <c r="HUD20" s="67"/>
      <c r="HUE20" s="67"/>
      <c r="HUF20" s="67"/>
      <c r="HUG20" s="67"/>
      <c r="HUH20" s="67"/>
      <c r="HUI20" s="67"/>
      <c r="HUJ20" s="67"/>
      <c r="HUK20" s="67"/>
      <c r="HUL20" s="67"/>
      <c r="HUM20" s="67"/>
      <c r="HUN20" s="67"/>
      <c r="HUO20" s="67"/>
      <c r="HUP20" s="67"/>
      <c r="HUQ20" s="67"/>
      <c r="HUR20" s="67"/>
      <c r="HUS20" s="67"/>
      <c r="HUT20" s="67"/>
      <c r="HUU20" s="67"/>
      <c r="HUV20" s="67"/>
      <c r="HUW20" s="67"/>
      <c r="HUX20" s="67"/>
      <c r="HUY20" s="67"/>
      <c r="HUZ20" s="67"/>
      <c r="HVA20" s="67"/>
      <c r="HVB20" s="67"/>
      <c r="HVC20" s="67"/>
      <c r="HVD20" s="67"/>
      <c r="HVE20" s="67"/>
      <c r="HVF20" s="67"/>
      <c r="HVG20" s="67"/>
      <c r="HVH20" s="67"/>
      <c r="HVI20" s="67"/>
      <c r="HVJ20" s="67"/>
      <c r="HVK20" s="67"/>
      <c r="HVL20" s="67"/>
      <c r="HVM20" s="67"/>
      <c r="HVN20" s="67"/>
      <c r="HVO20" s="67"/>
      <c r="HVP20" s="67"/>
      <c r="HVQ20" s="67"/>
      <c r="HVR20" s="67"/>
      <c r="HVS20" s="67"/>
      <c r="HVT20" s="67"/>
      <c r="HVU20" s="67"/>
      <c r="HVV20" s="67"/>
      <c r="HVW20" s="67"/>
      <c r="HVX20" s="67"/>
      <c r="HVY20" s="67"/>
      <c r="HVZ20" s="67"/>
      <c r="HWA20" s="67"/>
      <c r="HWB20" s="67"/>
      <c r="HWC20" s="67"/>
      <c r="HWD20" s="67"/>
      <c r="HWE20" s="67"/>
      <c r="HWF20" s="67"/>
      <c r="HWG20" s="67"/>
      <c r="HWH20" s="67"/>
      <c r="HWI20" s="67"/>
      <c r="HWJ20" s="67"/>
      <c r="HWK20" s="67"/>
      <c r="HWL20" s="67"/>
      <c r="HWM20" s="67"/>
      <c r="HWN20" s="67"/>
      <c r="HWO20" s="67"/>
      <c r="HWP20" s="67"/>
      <c r="HWQ20" s="67"/>
      <c r="HWR20" s="67"/>
      <c r="HWS20" s="67"/>
      <c r="HWT20" s="67"/>
      <c r="HWU20" s="67"/>
      <c r="HWV20" s="67"/>
      <c r="HWW20" s="67"/>
      <c r="HWX20" s="67"/>
      <c r="HWY20" s="67"/>
      <c r="HWZ20" s="67"/>
      <c r="HXA20" s="67"/>
      <c r="HXB20" s="67"/>
      <c r="HXC20" s="67"/>
      <c r="HXD20" s="67"/>
      <c r="HXE20" s="67"/>
      <c r="HXF20" s="67"/>
      <c r="HXG20" s="67"/>
      <c r="HXH20" s="67"/>
      <c r="HXI20" s="67"/>
      <c r="HXJ20" s="67"/>
      <c r="HXK20" s="67"/>
      <c r="HXL20" s="67"/>
      <c r="HXM20" s="67"/>
      <c r="HXN20" s="67"/>
      <c r="HXO20" s="67"/>
      <c r="HXP20" s="67"/>
      <c r="HXQ20" s="67"/>
      <c r="HXR20" s="67"/>
      <c r="HXS20" s="67"/>
      <c r="HXT20" s="67"/>
      <c r="HXU20" s="67"/>
      <c r="HXV20" s="67"/>
      <c r="HXW20" s="67"/>
      <c r="HXX20" s="67"/>
      <c r="HXY20" s="67"/>
      <c r="HXZ20" s="67"/>
      <c r="HYA20" s="67"/>
      <c r="HYB20" s="67"/>
      <c r="HYC20" s="67"/>
      <c r="HYD20" s="67"/>
      <c r="HYE20" s="67"/>
      <c r="HYF20" s="67"/>
      <c r="HYG20" s="67"/>
      <c r="HYH20" s="67"/>
      <c r="HYI20" s="67"/>
      <c r="HYJ20" s="67"/>
      <c r="HYK20" s="67"/>
      <c r="HYL20" s="67"/>
      <c r="HYM20" s="67"/>
      <c r="HYN20" s="67"/>
      <c r="HYO20" s="67"/>
      <c r="HYP20" s="67"/>
      <c r="HYQ20" s="67"/>
      <c r="HYR20" s="67"/>
      <c r="HYS20" s="67"/>
      <c r="HYT20" s="67"/>
      <c r="HYU20" s="67"/>
      <c r="HYV20" s="67"/>
      <c r="HYW20" s="67"/>
      <c r="HYX20" s="67"/>
      <c r="HYY20" s="67"/>
      <c r="HYZ20" s="67"/>
      <c r="HZA20" s="67"/>
      <c r="HZB20" s="67"/>
      <c r="HZC20" s="67"/>
      <c r="HZD20" s="67"/>
      <c r="HZE20" s="67"/>
      <c r="HZF20" s="67"/>
      <c r="HZG20" s="67"/>
      <c r="HZH20" s="67"/>
      <c r="HZI20" s="67"/>
      <c r="HZJ20" s="67"/>
      <c r="HZK20" s="67"/>
      <c r="HZL20" s="67"/>
      <c r="HZM20" s="67"/>
      <c r="HZN20" s="67"/>
      <c r="HZO20" s="67"/>
      <c r="HZP20" s="67"/>
      <c r="HZQ20" s="67"/>
      <c r="HZR20" s="67"/>
      <c r="HZS20" s="67"/>
      <c r="HZT20" s="67"/>
      <c r="HZU20" s="67"/>
      <c r="HZV20" s="67"/>
      <c r="HZW20" s="67"/>
      <c r="HZX20" s="67"/>
      <c r="HZY20" s="67"/>
      <c r="HZZ20" s="67"/>
      <c r="IAA20" s="67"/>
      <c r="IAB20" s="67"/>
      <c r="IAC20" s="67"/>
      <c r="IAD20" s="67"/>
      <c r="IAE20" s="67"/>
      <c r="IAF20" s="67"/>
      <c r="IAG20" s="67"/>
      <c r="IAH20" s="67"/>
      <c r="IAI20" s="67"/>
      <c r="IAJ20" s="67"/>
      <c r="IAK20" s="67"/>
      <c r="IAL20" s="67"/>
      <c r="IAM20" s="67"/>
      <c r="IAN20" s="67"/>
      <c r="IAO20" s="67"/>
      <c r="IAP20" s="67"/>
      <c r="IAQ20" s="67"/>
      <c r="IAR20" s="67"/>
      <c r="IAS20" s="67"/>
      <c r="IAT20" s="67"/>
      <c r="IAU20" s="67"/>
      <c r="IAV20" s="67"/>
      <c r="IAW20" s="67"/>
      <c r="IAX20" s="67"/>
      <c r="IAY20" s="67"/>
      <c r="IAZ20" s="67"/>
      <c r="IBA20" s="67"/>
      <c r="IBB20" s="67"/>
      <c r="IBC20" s="67"/>
      <c r="IBD20" s="67"/>
      <c r="IBE20" s="67"/>
      <c r="IBF20" s="67"/>
      <c r="IBG20" s="67"/>
      <c r="IBH20" s="67"/>
      <c r="IBI20" s="67"/>
      <c r="IBJ20" s="67"/>
      <c r="IBK20" s="67"/>
      <c r="IBL20" s="67"/>
      <c r="IBM20" s="67"/>
      <c r="IBN20" s="67"/>
      <c r="IBO20" s="67"/>
      <c r="IBP20" s="67"/>
      <c r="IBQ20" s="67"/>
      <c r="IBR20" s="67"/>
      <c r="IBS20" s="67"/>
      <c r="IBT20" s="67"/>
      <c r="IBU20" s="67"/>
      <c r="IBV20" s="67"/>
      <c r="IBW20" s="67"/>
      <c r="IBX20" s="67"/>
      <c r="IBY20" s="67"/>
      <c r="IBZ20" s="67"/>
      <c r="ICA20" s="67"/>
      <c r="ICB20" s="67"/>
      <c r="ICC20" s="67"/>
      <c r="ICD20" s="67"/>
      <c r="ICE20" s="67"/>
      <c r="ICF20" s="67"/>
      <c r="ICG20" s="67"/>
      <c r="ICH20" s="67"/>
      <c r="ICI20" s="67"/>
      <c r="ICJ20" s="67"/>
      <c r="ICK20" s="67"/>
      <c r="ICL20" s="67"/>
      <c r="ICM20" s="67"/>
      <c r="ICN20" s="67"/>
      <c r="ICO20" s="67"/>
      <c r="ICP20" s="67"/>
      <c r="ICQ20" s="67"/>
      <c r="ICR20" s="67"/>
      <c r="ICS20" s="67"/>
      <c r="ICT20" s="67"/>
      <c r="ICU20" s="67"/>
      <c r="ICV20" s="67"/>
      <c r="ICW20" s="67"/>
      <c r="ICX20" s="67"/>
      <c r="ICY20" s="67"/>
      <c r="ICZ20" s="67"/>
      <c r="IDA20" s="67"/>
      <c r="IDB20" s="67"/>
      <c r="IDC20" s="67"/>
      <c r="IDD20" s="67"/>
      <c r="IDE20" s="67"/>
      <c r="IDF20" s="67"/>
      <c r="IDG20" s="67"/>
      <c r="IDH20" s="67"/>
      <c r="IDI20" s="67"/>
      <c r="IDJ20" s="67"/>
      <c r="IDK20" s="67"/>
      <c r="IDL20" s="67"/>
      <c r="IDM20" s="67"/>
      <c r="IDN20" s="67"/>
      <c r="IDO20" s="67"/>
      <c r="IDP20" s="67"/>
      <c r="IDQ20" s="67"/>
      <c r="IDR20" s="67"/>
      <c r="IDS20" s="67"/>
      <c r="IDT20" s="67"/>
      <c r="IDU20" s="67"/>
      <c r="IDV20" s="67"/>
      <c r="IDW20" s="67"/>
      <c r="IDX20" s="67"/>
      <c r="IDY20" s="67"/>
      <c r="IDZ20" s="67"/>
      <c r="IEA20" s="67"/>
      <c r="IEB20" s="67"/>
      <c r="IEC20" s="67"/>
      <c r="IED20" s="67"/>
      <c r="IEE20" s="67"/>
      <c r="IEF20" s="67"/>
      <c r="IEG20" s="67"/>
      <c r="IEH20" s="67"/>
      <c r="IEI20" s="67"/>
      <c r="IEJ20" s="67"/>
      <c r="IEK20" s="67"/>
      <c r="IEL20" s="67"/>
      <c r="IEM20" s="67"/>
      <c r="IEN20" s="67"/>
      <c r="IEO20" s="67"/>
      <c r="IEP20" s="67"/>
      <c r="IEQ20" s="67"/>
      <c r="IER20" s="67"/>
      <c r="IES20" s="67"/>
      <c r="IET20" s="67"/>
      <c r="IEU20" s="67"/>
      <c r="IEV20" s="67"/>
      <c r="IEW20" s="67"/>
      <c r="IEX20" s="67"/>
      <c r="IEY20" s="67"/>
      <c r="IEZ20" s="67"/>
      <c r="IFA20" s="67"/>
      <c r="IFB20" s="67"/>
      <c r="IFC20" s="67"/>
      <c r="IFD20" s="67"/>
      <c r="IFE20" s="67"/>
      <c r="IFF20" s="67"/>
      <c r="IFG20" s="67"/>
      <c r="IFH20" s="67"/>
      <c r="IFI20" s="67"/>
      <c r="IFJ20" s="67"/>
      <c r="IFK20" s="67"/>
      <c r="IFL20" s="67"/>
      <c r="IFM20" s="67"/>
      <c r="IFN20" s="67"/>
      <c r="IFO20" s="67"/>
      <c r="IFP20" s="67"/>
      <c r="IFQ20" s="67"/>
      <c r="IFR20" s="67"/>
      <c r="IFS20" s="67"/>
      <c r="IFT20" s="67"/>
      <c r="IFU20" s="67"/>
      <c r="IFV20" s="67"/>
      <c r="IFW20" s="67"/>
      <c r="IFX20" s="67"/>
      <c r="IFY20" s="67"/>
      <c r="IFZ20" s="67"/>
      <c r="IGA20" s="67"/>
      <c r="IGB20" s="67"/>
      <c r="IGC20" s="67"/>
      <c r="IGD20" s="67"/>
      <c r="IGE20" s="67"/>
      <c r="IGF20" s="67"/>
      <c r="IGG20" s="67"/>
      <c r="IGH20" s="67"/>
      <c r="IGI20" s="67"/>
      <c r="IGJ20" s="67"/>
      <c r="IGK20" s="67"/>
      <c r="IGL20" s="67"/>
      <c r="IGM20" s="67"/>
      <c r="IGN20" s="67"/>
      <c r="IGO20" s="67"/>
      <c r="IGP20" s="67"/>
      <c r="IGQ20" s="67"/>
      <c r="IGR20" s="67"/>
      <c r="IGS20" s="67"/>
      <c r="IGT20" s="67"/>
      <c r="IGU20" s="67"/>
      <c r="IGV20" s="67"/>
      <c r="IGW20" s="67"/>
      <c r="IGX20" s="67"/>
      <c r="IGY20" s="67"/>
      <c r="IGZ20" s="67"/>
      <c r="IHA20" s="67"/>
      <c r="IHB20" s="67"/>
      <c r="IHC20" s="67"/>
      <c r="IHD20" s="67"/>
      <c r="IHE20" s="67"/>
      <c r="IHF20" s="67"/>
      <c r="IHG20" s="67"/>
      <c r="IHH20" s="67"/>
      <c r="IHI20" s="67"/>
      <c r="IHJ20" s="67"/>
      <c r="IHK20" s="67"/>
      <c r="IHL20" s="67"/>
      <c r="IHM20" s="67"/>
      <c r="IHN20" s="67"/>
      <c r="IHO20" s="67"/>
      <c r="IHP20" s="67"/>
      <c r="IHQ20" s="67"/>
      <c r="IHR20" s="67"/>
      <c r="IHS20" s="67"/>
      <c r="IHT20" s="67"/>
      <c r="IHU20" s="67"/>
      <c r="IHV20" s="67"/>
      <c r="IHW20" s="67"/>
      <c r="IHX20" s="67"/>
      <c r="IHY20" s="67"/>
      <c r="IHZ20" s="67"/>
      <c r="IIA20" s="67"/>
      <c r="IIB20" s="67"/>
      <c r="IIC20" s="67"/>
      <c r="IID20" s="67"/>
      <c r="IIE20" s="67"/>
      <c r="IIF20" s="67"/>
      <c r="IIG20" s="67"/>
      <c r="IIH20" s="67"/>
      <c r="III20" s="67"/>
      <c r="IIJ20" s="67"/>
      <c r="IIK20" s="67"/>
      <c r="IIL20" s="67"/>
      <c r="IIM20" s="67"/>
      <c r="IIN20" s="67"/>
      <c r="IIO20" s="67"/>
      <c r="IIP20" s="67"/>
      <c r="IIQ20" s="67"/>
      <c r="IIR20" s="67"/>
      <c r="IIS20" s="67"/>
      <c r="IIT20" s="67"/>
      <c r="IIU20" s="67"/>
      <c r="IIV20" s="67"/>
      <c r="IIW20" s="67"/>
      <c r="IIX20" s="67"/>
      <c r="IIY20" s="67"/>
      <c r="IIZ20" s="67"/>
      <c r="IJA20" s="67"/>
      <c r="IJB20" s="67"/>
      <c r="IJC20" s="67"/>
      <c r="IJD20" s="67"/>
      <c r="IJE20" s="67"/>
      <c r="IJF20" s="67"/>
      <c r="IJG20" s="67"/>
      <c r="IJH20" s="67"/>
      <c r="IJI20" s="67"/>
      <c r="IJJ20" s="67"/>
      <c r="IJK20" s="67"/>
      <c r="IJL20" s="67"/>
      <c r="IJM20" s="67"/>
      <c r="IJN20" s="67"/>
      <c r="IJO20" s="67"/>
      <c r="IJP20" s="67"/>
      <c r="IJQ20" s="67"/>
      <c r="IJR20" s="67"/>
      <c r="IJS20" s="67"/>
      <c r="IJT20" s="67"/>
      <c r="IJU20" s="67"/>
      <c r="IJV20" s="67"/>
      <c r="IJW20" s="67"/>
      <c r="IJX20" s="67"/>
      <c r="IJY20" s="67"/>
      <c r="IJZ20" s="67"/>
      <c r="IKA20" s="67"/>
      <c r="IKB20" s="67"/>
      <c r="IKC20" s="67"/>
      <c r="IKD20" s="67"/>
      <c r="IKE20" s="67"/>
      <c r="IKF20" s="67"/>
      <c r="IKG20" s="67"/>
      <c r="IKH20" s="67"/>
      <c r="IKI20" s="67"/>
      <c r="IKJ20" s="67"/>
      <c r="IKK20" s="67"/>
      <c r="IKL20" s="67"/>
      <c r="IKM20" s="67"/>
      <c r="IKN20" s="67"/>
      <c r="IKO20" s="67"/>
      <c r="IKP20" s="67"/>
      <c r="IKQ20" s="67"/>
      <c r="IKR20" s="67"/>
      <c r="IKS20" s="67"/>
      <c r="IKT20" s="67"/>
      <c r="IKU20" s="67"/>
      <c r="IKV20" s="67"/>
      <c r="IKW20" s="67"/>
      <c r="IKX20" s="67"/>
      <c r="IKY20" s="67"/>
      <c r="IKZ20" s="67"/>
      <c r="ILA20" s="67"/>
      <c r="ILB20" s="67"/>
      <c r="ILC20" s="67"/>
      <c r="ILD20" s="67"/>
      <c r="ILE20" s="67"/>
      <c r="ILF20" s="67"/>
      <c r="ILG20" s="67"/>
      <c r="ILH20" s="67"/>
      <c r="ILI20" s="67"/>
      <c r="ILJ20" s="67"/>
      <c r="ILK20" s="67"/>
      <c r="ILL20" s="67"/>
      <c r="ILM20" s="67"/>
      <c r="ILN20" s="67"/>
      <c r="ILO20" s="67"/>
      <c r="ILP20" s="67"/>
      <c r="ILQ20" s="67"/>
      <c r="ILR20" s="67"/>
      <c r="ILS20" s="67"/>
      <c r="ILT20" s="67"/>
      <c r="ILU20" s="67"/>
      <c r="ILV20" s="67"/>
      <c r="ILW20" s="67"/>
      <c r="ILX20" s="67"/>
      <c r="ILY20" s="67"/>
      <c r="ILZ20" s="67"/>
      <c r="IMA20" s="67"/>
      <c r="IMB20" s="67"/>
      <c r="IMC20" s="67"/>
      <c r="IMD20" s="67"/>
      <c r="IME20" s="67"/>
      <c r="IMF20" s="67"/>
      <c r="IMG20" s="67"/>
      <c r="IMH20" s="67"/>
      <c r="IMI20" s="67"/>
      <c r="IMJ20" s="67"/>
      <c r="IMK20" s="67"/>
      <c r="IML20" s="67"/>
      <c r="IMM20" s="67"/>
      <c r="IMN20" s="67"/>
      <c r="IMO20" s="67"/>
      <c r="IMP20" s="67"/>
      <c r="IMQ20" s="67"/>
      <c r="IMR20" s="67"/>
      <c r="IMS20" s="67"/>
      <c r="IMT20" s="67"/>
      <c r="IMU20" s="67"/>
      <c r="IMV20" s="67"/>
      <c r="IMW20" s="67"/>
      <c r="IMX20" s="67"/>
      <c r="IMY20" s="67"/>
      <c r="IMZ20" s="67"/>
      <c r="INA20" s="67"/>
      <c r="INB20" s="67"/>
      <c r="INC20" s="67"/>
      <c r="IND20" s="67"/>
      <c r="INE20" s="67"/>
      <c r="INF20" s="67"/>
      <c r="ING20" s="67"/>
      <c r="INH20" s="67"/>
      <c r="INI20" s="67"/>
      <c r="INJ20" s="67"/>
      <c r="INK20" s="67"/>
      <c r="INL20" s="67"/>
      <c r="INM20" s="67"/>
      <c r="INN20" s="67"/>
      <c r="INO20" s="67"/>
      <c r="INP20" s="67"/>
      <c r="INQ20" s="67"/>
      <c r="INR20" s="67"/>
      <c r="INS20" s="67"/>
      <c r="INT20" s="67"/>
      <c r="INU20" s="67"/>
      <c r="INV20" s="67"/>
      <c r="INW20" s="67"/>
      <c r="INX20" s="67"/>
      <c r="INY20" s="67"/>
      <c r="INZ20" s="67"/>
      <c r="IOA20" s="67"/>
      <c r="IOB20" s="67"/>
      <c r="IOC20" s="67"/>
      <c r="IOD20" s="67"/>
      <c r="IOE20" s="67"/>
      <c r="IOF20" s="67"/>
      <c r="IOG20" s="67"/>
      <c r="IOH20" s="67"/>
      <c r="IOI20" s="67"/>
      <c r="IOJ20" s="67"/>
      <c r="IOK20" s="67"/>
      <c r="IOL20" s="67"/>
      <c r="IOM20" s="67"/>
      <c r="ION20" s="67"/>
      <c r="IOO20" s="67"/>
      <c r="IOP20" s="67"/>
      <c r="IOQ20" s="67"/>
      <c r="IOR20" s="67"/>
      <c r="IOS20" s="67"/>
      <c r="IOT20" s="67"/>
      <c r="IOU20" s="67"/>
      <c r="IOV20" s="67"/>
      <c r="IOW20" s="67"/>
      <c r="IOX20" s="67"/>
      <c r="IOY20" s="67"/>
      <c r="IOZ20" s="67"/>
      <c r="IPA20" s="67"/>
      <c r="IPB20" s="67"/>
      <c r="IPC20" s="67"/>
      <c r="IPD20" s="67"/>
      <c r="IPE20" s="67"/>
      <c r="IPF20" s="67"/>
      <c r="IPG20" s="67"/>
      <c r="IPH20" s="67"/>
      <c r="IPI20" s="67"/>
      <c r="IPJ20" s="67"/>
      <c r="IPK20" s="67"/>
      <c r="IPL20" s="67"/>
      <c r="IPM20" s="67"/>
      <c r="IPN20" s="67"/>
      <c r="IPO20" s="67"/>
      <c r="IPP20" s="67"/>
      <c r="IPQ20" s="67"/>
      <c r="IPR20" s="67"/>
      <c r="IPS20" s="67"/>
      <c r="IPT20" s="67"/>
      <c r="IPU20" s="67"/>
      <c r="IPV20" s="67"/>
      <c r="IPW20" s="67"/>
      <c r="IPX20" s="67"/>
      <c r="IPY20" s="67"/>
      <c r="IPZ20" s="67"/>
      <c r="IQA20" s="67"/>
      <c r="IQB20" s="67"/>
      <c r="IQC20" s="67"/>
      <c r="IQD20" s="67"/>
      <c r="IQE20" s="67"/>
      <c r="IQF20" s="67"/>
      <c r="IQG20" s="67"/>
      <c r="IQH20" s="67"/>
      <c r="IQI20" s="67"/>
      <c r="IQJ20" s="67"/>
      <c r="IQK20" s="67"/>
      <c r="IQL20" s="67"/>
      <c r="IQM20" s="67"/>
      <c r="IQN20" s="67"/>
      <c r="IQO20" s="67"/>
      <c r="IQP20" s="67"/>
      <c r="IQQ20" s="67"/>
      <c r="IQR20" s="67"/>
      <c r="IQS20" s="67"/>
      <c r="IQT20" s="67"/>
      <c r="IQU20" s="67"/>
      <c r="IQV20" s="67"/>
      <c r="IQW20" s="67"/>
      <c r="IQX20" s="67"/>
      <c r="IQY20" s="67"/>
      <c r="IQZ20" s="67"/>
      <c r="IRA20" s="67"/>
      <c r="IRB20" s="67"/>
      <c r="IRC20" s="67"/>
      <c r="IRD20" s="67"/>
      <c r="IRE20" s="67"/>
      <c r="IRF20" s="67"/>
      <c r="IRG20" s="67"/>
      <c r="IRH20" s="67"/>
      <c r="IRI20" s="67"/>
      <c r="IRJ20" s="67"/>
      <c r="IRK20" s="67"/>
      <c r="IRL20" s="67"/>
      <c r="IRM20" s="67"/>
      <c r="IRN20" s="67"/>
      <c r="IRO20" s="67"/>
      <c r="IRP20" s="67"/>
      <c r="IRQ20" s="67"/>
      <c r="IRR20" s="67"/>
      <c r="IRS20" s="67"/>
      <c r="IRT20" s="67"/>
      <c r="IRU20" s="67"/>
      <c r="IRV20" s="67"/>
      <c r="IRW20" s="67"/>
      <c r="IRX20" s="67"/>
      <c r="IRY20" s="67"/>
      <c r="IRZ20" s="67"/>
      <c r="ISA20" s="67"/>
      <c r="ISB20" s="67"/>
      <c r="ISC20" s="67"/>
      <c r="ISD20" s="67"/>
      <c r="ISE20" s="67"/>
      <c r="ISF20" s="67"/>
      <c r="ISG20" s="67"/>
      <c r="ISH20" s="67"/>
      <c r="ISI20" s="67"/>
      <c r="ISJ20" s="67"/>
      <c r="ISK20" s="67"/>
      <c r="ISL20" s="67"/>
      <c r="ISM20" s="67"/>
      <c r="ISN20" s="67"/>
      <c r="ISO20" s="67"/>
      <c r="ISP20" s="67"/>
      <c r="ISQ20" s="67"/>
      <c r="ISR20" s="67"/>
      <c r="ISS20" s="67"/>
      <c r="IST20" s="67"/>
      <c r="ISU20" s="67"/>
      <c r="ISV20" s="67"/>
      <c r="ISW20" s="67"/>
      <c r="ISX20" s="67"/>
      <c r="ISY20" s="67"/>
      <c r="ISZ20" s="67"/>
      <c r="ITA20" s="67"/>
      <c r="ITB20" s="67"/>
      <c r="ITC20" s="67"/>
      <c r="ITD20" s="67"/>
      <c r="ITE20" s="67"/>
      <c r="ITF20" s="67"/>
      <c r="ITG20" s="67"/>
      <c r="ITH20" s="67"/>
      <c r="ITI20" s="67"/>
      <c r="ITJ20" s="67"/>
      <c r="ITK20" s="67"/>
      <c r="ITL20" s="67"/>
      <c r="ITM20" s="67"/>
      <c r="ITN20" s="67"/>
      <c r="ITO20" s="67"/>
      <c r="ITP20" s="67"/>
      <c r="ITQ20" s="67"/>
      <c r="ITR20" s="67"/>
      <c r="ITS20" s="67"/>
      <c r="ITT20" s="67"/>
      <c r="ITU20" s="67"/>
      <c r="ITV20" s="67"/>
      <c r="ITW20" s="67"/>
      <c r="ITX20" s="67"/>
      <c r="ITY20" s="67"/>
      <c r="ITZ20" s="67"/>
      <c r="IUA20" s="67"/>
      <c r="IUB20" s="67"/>
      <c r="IUC20" s="67"/>
      <c r="IUD20" s="67"/>
      <c r="IUE20" s="67"/>
      <c r="IUF20" s="67"/>
      <c r="IUG20" s="67"/>
      <c r="IUH20" s="67"/>
      <c r="IUI20" s="67"/>
      <c r="IUJ20" s="67"/>
      <c r="IUK20" s="67"/>
      <c r="IUL20" s="67"/>
      <c r="IUM20" s="67"/>
      <c r="IUN20" s="67"/>
      <c r="IUO20" s="67"/>
      <c r="IUP20" s="67"/>
      <c r="IUQ20" s="67"/>
      <c r="IUR20" s="67"/>
      <c r="IUS20" s="67"/>
      <c r="IUT20" s="67"/>
      <c r="IUU20" s="67"/>
      <c r="IUV20" s="67"/>
      <c r="IUW20" s="67"/>
      <c r="IUX20" s="67"/>
      <c r="IUY20" s="67"/>
      <c r="IUZ20" s="67"/>
      <c r="IVA20" s="67"/>
      <c r="IVB20" s="67"/>
      <c r="IVC20" s="67"/>
      <c r="IVD20" s="67"/>
      <c r="IVE20" s="67"/>
      <c r="IVF20" s="67"/>
      <c r="IVG20" s="67"/>
      <c r="IVH20" s="67"/>
      <c r="IVI20" s="67"/>
      <c r="IVJ20" s="67"/>
      <c r="IVK20" s="67"/>
      <c r="IVL20" s="67"/>
      <c r="IVM20" s="67"/>
      <c r="IVN20" s="67"/>
      <c r="IVO20" s="67"/>
      <c r="IVP20" s="67"/>
      <c r="IVQ20" s="67"/>
      <c r="IVR20" s="67"/>
      <c r="IVS20" s="67"/>
      <c r="IVT20" s="67"/>
      <c r="IVU20" s="67"/>
      <c r="IVV20" s="67"/>
      <c r="IVW20" s="67"/>
      <c r="IVX20" s="67"/>
      <c r="IVY20" s="67"/>
      <c r="IVZ20" s="67"/>
      <c r="IWA20" s="67"/>
      <c r="IWB20" s="67"/>
      <c r="IWC20" s="67"/>
      <c r="IWD20" s="67"/>
      <c r="IWE20" s="67"/>
      <c r="IWF20" s="67"/>
      <c r="IWG20" s="67"/>
      <c r="IWH20" s="67"/>
      <c r="IWI20" s="67"/>
      <c r="IWJ20" s="67"/>
      <c r="IWK20" s="67"/>
      <c r="IWL20" s="67"/>
      <c r="IWM20" s="67"/>
      <c r="IWN20" s="67"/>
      <c r="IWO20" s="67"/>
      <c r="IWP20" s="67"/>
      <c r="IWQ20" s="67"/>
      <c r="IWR20" s="67"/>
      <c r="IWS20" s="67"/>
      <c r="IWT20" s="67"/>
      <c r="IWU20" s="67"/>
      <c r="IWV20" s="67"/>
      <c r="IWW20" s="67"/>
      <c r="IWX20" s="67"/>
      <c r="IWY20" s="67"/>
      <c r="IWZ20" s="67"/>
      <c r="IXA20" s="67"/>
      <c r="IXB20" s="67"/>
      <c r="IXC20" s="67"/>
      <c r="IXD20" s="67"/>
      <c r="IXE20" s="67"/>
      <c r="IXF20" s="67"/>
      <c r="IXG20" s="67"/>
      <c r="IXH20" s="67"/>
      <c r="IXI20" s="67"/>
      <c r="IXJ20" s="67"/>
      <c r="IXK20" s="67"/>
      <c r="IXL20" s="67"/>
      <c r="IXM20" s="67"/>
      <c r="IXN20" s="67"/>
      <c r="IXO20" s="67"/>
      <c r="IXP20" s="67"/>
      <c r="IXQ20" s="67"/>
      <c r="IXR20" s="67"/>
      <c r="IXS20" s="67"/>
      <c r="IXT20" s="67"/>
      <c r="IXU20" s="67"/>
      <c r="IXV20" s="67"/>
      <c r="IXW20" s="67"/>
      <c r="IXX20" s="67"/>
      <c r="IXY20" s="67"/>
      <c r="IXZ20" s="67"/>
      <c r="IYA20" s="67"/>
      <c r="IYB20" s="67"/>
      <c r="IYC20" s="67"/>
      <c r="IYD20" s="67"/>
      <c r="IYE20" s="67"/>
      <c r="IYF20" s="67"/>
      <c r="IYG20" s="67"/>
      <c r="IYH20" s="67"/>
      <c r="IYI20" s="67"/>
      <c r="IYJ20" s="67"/>
      <c r="IYK20" s="67"/>
      <c r="IYL20" s="67"/>
      <c r="IYM20" s="67"/>
      <c r="IYN20" s="67"/>
      <c r="IYO20" s="67"/>
      <c r="IYP20" s="67"/>
      <c r="IYQ20" s="67"/>
      <c r="IYR20" s="67"/>
      <c r="IYS20" s="67"/>
      <c r="IYT20" s="67"/>
      <c r="IYU20" s="67"/>
      <c r="IYV20" s="67"/>
      <c r="IYW20" s="67"/>
      <c r="IYX20" s="67"/>
      <c r="IYY20" s="67"/>
      <c r="IYZ20" s="67"/>
      <c r="IZA20" s="67"/>
      <c r="IZB20" s="67"/>
      <c r="IZC20" s="67"/>
      <c r="IZD20" s="67"/>
      <c r="IZE20" s="67"/>
      <c r="IZF20" s="67"/>
      <c r="IZG20" s="67"/>
      <c r="IZH20" s="67"/>
      <c r="IZI20" s="67"/>
      <c r="IZJ20" s="67"/>
      <c r="IZK20" s="67"/>
      <c r="IZL20" s="67"/>
      <c r="IZM20" s="67"/>
      <c r="IZN20" s="67"/>
      <c r="IZO20" s="67"/>
      <c r="IZP20" s="67"/>
      <c r="IZQ20" s="67"/>
      <c r="IZR20" s="67"/>
      <c r="IZS20" s="67"/>
      <c r="IZT20" s="67"/>
      <c r="IZU20" s="67"/>
      <c r="IZV20" s="67"/>
      <c r="IZW20" s="67"/>
      <c r="IZX20" s="67"/>
      <c r="IZY20" s="67"/>
      <c r="IZZ20" s="67"/>
      <c r="JAA20" s="67"/>
      <c r="JAB20" s="67"/>
      <c r="JAC20" s="67"/>
      <c r="JAD20" s="67"/>
      <c r="JAE20" s="67"/>
      <c r="JAF20" s="67"/>
      <c r="JAG20" s="67"/>
      <c r="JAH20" s="67"/>
      <c r="JAI20" s="67"/>
      <c r="JAJ20" s="67"/>
      <c r="JAK20" s="67"/>
      <c r="JAL20" s="67"/>
      <c r="JAM20" s="67"/>
      <c r="JAN20" s="67"/>
      <c r="JAO20" s="67"/>
      <c r="JAP20" s="67"/>
      <c r="JAQ20" s="67"/>
      <c r="JAR20" s="67"/>
      <c r="JAS20" s="67"/>
      <c r="JAT20" s="67"/>
      <c r="JAU20" s="67"/>
      <c r="JAV20" s="67"/>
      <c r="JAW20" s="67"/>
      <c r="JAX20" s="67"/>
      <c r="JAY20" s="67"/>
      <c r="JAZ20" s="67"/>
      <c r="JBA20" s="67"/>
      <c r="JBB20" s="67"/>
      <c r="JBC20" s="67"/>
      <c r="JBD20" s="67"/>
      <c r="JBE20" s="67"/>
      <c r="JBF20" s="67"/>
      <c r="JBG20" s="67"/>
      <c r="JBH20" s="67"/>
      <c r="JBI20" s="67"/>
      <c r="JBJ20" s="67"/>
      <c r="JBK20" s="67"/>
      <c r="JBL20" s="67"/>
      <c r="JBM20" s="67"/>
      <c r="JBN20" s="67"/>
      <c r="JBO20" s="67"/>
      <c r="JBP20" s="67"/>
      <c r="JBQ20" s="67"/>
      <c r="JBR20" s="67"/>
      <c r="JBS20" s="67"/>
      <c r="JBT20" s="67"/>
      <c r="JBU20" s="67"/>
      <c r="JBV20" s="67"/>
      <c r="JBW20" s="67"/>
      <c r="JBX20" s="67"/>
      <c r="JBY20" s="67"/>
      <c r="JBZ20" s="67"/>
      <c r="JCA20" s="67"/>
      <c r="JCB20" s="67"/>
      <c r="JCC20" s="67"/>
      <c r="JCD20" s="67"/>
      <c r="JCE20" s="67"/>
      <c r="JCF20" s="67"/>
      <c r="JCG20" s="67"/>
      <c r="JCH20" s="67"/>
      <c r="JCI20" s="67"/>
      <c r="JCJ20" s="67"/>
      <c r="JCK20" s="67"/>
      <c r="JCL20" s="67"/>
      <c r="JCM20" s="67"/>
      <c r="JCN20" s="67"/>
      <c r="JCO20" s="67"/>
      <c r="JCP20" s="67"/>
      <c r="JCQ20" s="67"/>
      <c r="JCR20" s="67"/>
      <c r="JCS20" s="67"/>
      <c r="JCT20" s="67"/>
      <c r="JCU20" s="67"/>
      <c r="JCV20" s="67"/>
      <c r="JCW20" s="67"/>
      <c r="JCX20" s="67"/>
      <c r="JCY20" s="67"/>
      <c r="JCZ20" s="67"/>
      <c r="JDA20" s="67"/>
      <c r="JDB20" s="67"/>
      <c r="JDC20" s="67"/>
      <c r="JDD20" s="67"/>
      <c r="JDE20" s="67"/>
      <c r="JDF20" s="67"/>
      <c r="JDG20" s="67"/>
      <c r="JDH20" s="67"/>
      <c r="JDI20" s="67"/>
      <c r="JDJ20" s="67"/>
      <c r="JDK20" s="67"/>
      <c r="JDL20" s="67"/>
      <c r="JDM20" s="67"/>
      <c r="JDN20" s="67"/>
      <c r="JDO20" s="67"/>
      <c r="JDP20" s="67"/>
      <c r="JDQ20" s="67"/>
      <c r="JDR20" s="67"/>
      <c r="JDS20" s="67"/>
      <c r="JDT20" s="67"/>
      <c r="JDU20" s="67"/>
      <c r="JDV20" s="67"/>
      <c r="JDW20" s="67"/>
      <c r="JDX20" s="67"/>
      <c r="JDY20" s="67"/>
      <c r="JDZ20" s="67"/>
      <c r="JEA20" s="67"/>
      <c r="JEB20" s="67"/>
      <c r="JEC20" s="67"/>
      <c r="JED20" s="67"/>
      <c r="JEE20" s="67"/>
      <c r="JEF20" s="67"/>
      <c r="JEG20" s="67"/>
      <c r="JEH20" s="67"/>
      <c r="JEI20" s="67"/>
      <c r="JEJ20" s="67"/>
      <c r="JEK20" s="67"/>
      <c r="JEL20" s="67"/>
      <c r="JEM20" s="67"/>
      <c r="JEN20" s="67"/>
      <c r="JEO20" s="67"/>
      <c r="JEP20" s="67"/>
      <c r="JEQ20" s="67"/>
      <c r="JER20" s="67"/>
      <c r="JES20" s="67"/>
      <c r="JET20" s="67"/>
      <c r="JEU20" s="67"/>
      <c r="JEV20" s="67"/>
      <c r="JEW20" s="67"/>
      <c r="JEX20" s="67"/>
      <c r="JEY20" s="67"/>
      <c r="JEZ20" s="67"/>
      <c r="JFA20" s="67"/>
      <c r="JFB20" s="67"/>
      <c r="JFC20" s="67"/>
      <c r="JFD20" s="67"/>
      <c r="JFE20" s="67"/>
      <c r="JFF20" s="67"/>
      <c r="JFG20" s="67"/>
      <c r="JFH20" s="67"/>
      <c r="JFI20" s="67"/>
      <c r="JFJ20" s="67"/>
      <c r="JFK20" s="67"/>
      <c r="JFL20" s="67"/>
      <c r="JFM20" s="67"/>
      <c r="JFN20" s="67"/>
      <c r="JFO20" s="67"/>
      <c r="JFP20" s="67"/>
      <c r="JFQ20" s="67"/>
      <c r="JFR20" s="67"/>
      <c r="JFS20" s="67"/>
      <c r="JFT20" s="67"/>
      <c r="JFU20" s="67"/>
      <c r="JFV20" s="67"/>
      <c r="JFW20" s="67"/>
      <c r="JFX20" s="67"/>
      <c r="JFY20" s="67"/>
      <c r="JFZ20" s="67"/>
      <c r="JGA20" s="67"/>
      <c r="JGB20" s="67"/>
      <c r="JGC20" s="67"/>
      <c r="JGD20" s="67"/>
      <c r="JGE20" s="67"/>
      <c r="JGF20" s="67"/>
      <c r="JGG20" s="67"/>
      <c r="JGH20" s="67"/>
      <c r="JGI20" s="67"/>
      <c r="JGJ20" s="67"/>
      <c r="JGK20" s="67"/>
      <c r="JGL20" s="67"/>
      <c r="JGM20" s="67"/>
      <c r="JGN20" s="67"/>
      <c r="JGO20" s="67"/>
      <c r="JGP20" s="67"/>
      <c r="JGQ20" s="67"/>
      <c r="JGR20" s="67"/>
      <c r="JGS20" s="67"/>
      <c r="JGT20" s="67"/>
      <c r="JGU20" s="67"/>
      <c r="JGV20" s="67"/>
      <c r="JGW20" s="67"/>
      <c r="JGX20" s="67"/>
      <c r="JGY20" s="67"/>
      <c r="JGZ20" s="67"/>
      <c r="JHA20" s="67"/>
      <c r="JHB20" s="67"/>
      <c r="JHC20" s="67"/>
      <c r="JHD20" s="67"/>
      <c r="JHE20" s="67"/>
      <c r="JHF20" s="67"/>
      <c r="JHG20" s="67"/>
      <c r="JHH20" s="67"/>
      <c r="JHI20" s="67"/>
      <c r="JHJ20" s="67"/>
      <c r="JHK20" s="67"/>
      <c r="JHL20" s="67"/>
      <c r="JHM20" s="67"/>
      <c r="JHN20" s="67"/>
      <c r="JHO20" s="67"/>
      <c r="JHP20" s="67"/>
      <c r="JHQ20" s="67"/>
      <c r="JHR20" s="67"/>
      <c r="JHS20" s="67"/>
      <c r="JHT20" s="67"/>
      <c r="JHU20" s="67"/>
      <c r="JHV20" s="67"/>
      <c r="JHW20" s="67"/>
      <c r="JHX20" s="67"/>
      <c r="JHY20" s="67"/>
      <c r="JHZ20" s="67"/>
      <c r="JIA20" s="67"/>
      <c r="JIB20" s="67"/>
      <c r="JIC20" s="67"/>
      <c r="JID20" s="67"/>
      <c r="JIE20" s="67"/>
      <c r="JIF20" s="67"/>
      <c r="JIG20" s="67"/>
      <c r="JIH20" s="67"/>
      <c r="JII20" s="67"/>
      <c r="JIJ20" s="67"/>
      <c r="JIK20" s="67"/>
      <c r="JIL20" s="67"/>
      <c r="JIM20" s="67"/>
      <c r="JIN20" s="67"/>
      <c r="JIO20" s="67"/>
      <c r="JIP20" s="67"/>
      <c r="JIQ20" s="67"/>
      <c r="JIR20" s="67"/>
      <c r="JIS20" s="67"/>
      <c r="JIT20" s="67"/>
      <c r="JIU20" s="67"/>
      <c r="JIV20" s="67"/>
      <c r="JIW20" s="67"/>
      <c r="JIX20" s="67"/>
      <c r="JIY20" s="67"/>
      <c r="JIZ20" s="67"/>
      <c r="JJA20" s="67"/>
      <c r="JJB20" s="67"/>
      <c r="JJC20" s="67"/>
      <c r="JJD20" s="67"/>
      <c r="JJE20" s="67"/>
      <c r="JJF20" s="67"/>
      <c r="JJG20" s="67"/>
      <c r="JJH20" s="67"/>
      <c r="JJI20" s="67"/>
      <c r="JJJ20" s="67"/>
      <c r="JJK20" s="67"/>
      <c r="JJL20" s="67"/>
      <c r="JJM20" s="67"/>
      <c r="JJN20" s="67"/>
      <c r="JJO20" s="67"/>
      <c r="JJP20" s="67"/>
      <c r="JJQ20" s="67"/>
      <c r="JJR20" s="67"/>
      <c r="JJS20" s="67"/>
      <c r="JJT20" s="67"/>
      <c r="JJU20" s="67"/>
      <c r="JJV20" s="67"/>
      <c r="JJW20" s="67"/>
      <c r="JJX20" s="67"/>
      <c r="JJY20" s="67"/>
      <c r="JJZ20" s="67"/>
      <c r="JKA20" s="67"/>
      <c r="JKB20" s="67"/>
      <c r="JKC20" s="67"/>
      <c r="JKD20" s="67"/>
      <c r="JKE20" s="67"/>
      <c r="JKF20" s="67"/>
      <c r="JKG20" s="67"/>
      <c r="JKH20" s="67"/>
      <c r="JKI20" s="67"/>
      <c r="JKJ20" s="67"/>
      <c r="JKK20" s="67"/>
      <c r="JKL20" s="67"/>
      <c r="JKM20" s="67"/>
      <c r="JKN20" s="67"/>
      <c r="JKO20" s="67"/>
      <c r="JKP20" s="67"/>
      <c r="JKQ20" s="67"/>
      <c r="JKR20" s="67"/>
      <c r="JKS20" s="67"/>
      <c r="JKT20" s="67"/>
      <c r="JKU20" s="67"/>
      <c r="JKV20" s="67"/>
      <c r="JKW20" s="67"/>
      <c r="JKX20" s="67"/>
      <c r="JKY20" s="67"/>
      <c r="JKZ20" s="67"/>
      <c r="JLA20" s="67"/>
      <c r="JLB20" s="67"/>
      <c r="JLC20" s="67"/>
      <c r="JLD20" s="67"/>
      <c r="JLE20" s="67"/>
      <c r="JLF20" s="67"/>
      <c r="JLG20" s="67"/>
      <c r="JLH20" s="67"/>
      <c r="JLI20" s="67"/>
      <c r="JLJ20" s="67"/>
      <c r="JLK20" s="67"/>
      <c r="JLL20" s="67"/>
      <c r="JLM20" s="67"/>
      <c r="JLN20" s="67"/>
      <c r="JLO20" s="67"/>
      <c r="JLP20" s="67"/>
      <c r="JLQ20" s="67"/>
      <c r="JLR20" s="67"/>
      <c r="JLS20" s="67"/>
      <c r="JLT20" s="67"/>
      <c r="JLU20" s="67"/>
      <c r="JLV20" s="67"/>
      <c r="JLW20" s="67"/>
      <c r="JLX20" s="67"/>
      <c r="JLY20" s="67"/>
      <c r="JLZ20" s="67"/>
      <c r="JMA20" s="67"/>
      <c r="JMB20" s="67"/>
      <c r="JMC20" s="67"/>
      <c r="JMD20" s="67"/>
      <c r="JME20" s="67"/>
      <c r="JMF20" s="67"/>
      <c r="JMG20" s="67"/>
      <c r="JMH20" s="67"/>
      <c r="JMI20" s="67"/>
      <c r="JMJ20" s="67"/>
      <c r="JMK20" s="67"/>
      <c r="JML20" s="67"/>
      <c r="JMM20" s="67"/>
      <c r="JMN20" s="67"/>
      <c r="JMO20" s="67"/>
      <c r="JMP20" s="67"/>
      <c r="JMQ20" s="67"/>
      <c r="JMR20" s="67"/>
      <c r="JMS20" s="67"/>
      <c r="JMT20" s="67"/>
      <c r="JMU20" s="67"/>
      <c r="JMV20" s="67"/>
      <c r="JMW20" s="67"/>
      <c r="JMX20" s="67"/>
      <c r="JMY20" s="67"/>
      <c r="JMZ20" s="67"/>
      <c r="JNA20" s="67"/>
      <c r="JNB20" s="67"/>
      <c r="JNC20" s="67"/>
      <c r="JND20" s="67"/>
      <c r="JNE20" s="67"/>
      <c r="JNF20" s="67"/>
      <c r="JNG20" s="67"/>
      <c r="JNH20" s="67"/>
      <c r="JNI20" s="67"/>
      <c r="JNJ20" s="67"/>
      <c r="JNK20" s="67"/>
      <c r="JNL20" s="67"/>
      <c r="JNM20" s="67"/>
      <c r="JNN20" s="67"/>
      <c r="JNO20" s="67"/>
      <c r="JNP20" s="67"/>
      <c r="JNQ20" s="67"/>
      <c r="JNR20" s="67"/>
      <c r="JNS20" s="67"/>
      <c r="JNT20" s="67"/>
      <c r="JNU20" s="67"/>
      <c r="JNV20" s="67"/>
      <c r="JNW20" s="67"/>
      <c r="JNX20" s="67"/>
      <c r="JNY20" s="67"/>
      <c r="JNZ20" s="67"/>
      <c r="JOA20" s="67"/>
      <c r="JOB20" s="67"/>
      <c r="JOC20" s="67"/>
      <c r="JOD20" s="67"/>
      <c r="JOE20" s="67"/>
      <c r="JOF20" s="67"/>
      <c r="JOG20" s="67"/>
      <c r="JOH20" s="67"/>
      <c r="JOI20" s="67"/>
      <c r="JOJ20" s="67"/>
      <c r="JOK20" s="67"/>
      <c r="JOL20" s="67"/>
      <c r="JOM20" s="67"/>
      <c r="JON20" s="67"/>
      <c r="JOO20" s="67"/>
      <c r="JOP20" s="67"/>
      <c r="JOQ20" s="67"/>
      <c r="JOR20" s="67"/>
      <c r="JOS20" s="67"/>
      <c r="JOT20" s="67"/>
      <c r="JOU20" s="67"/>
      <c r="JOV20" s="67"/>
      <c r="JOW20" s="67"/>
      <c r="JOX20" s="67"/>
      <c r="JOY20" s="67"/>
      <c r="JOZ20" s="67"/>
      <c r="JPA20" s="67"/>
      <c r="JPB20" s="67"/>
      <c r="JPC20" s="67"/>
      <c r="JPD20" s="67"/>
      <c r="JPE20" s="67"/>
      <c r="JPF20" s="67"/>
      <c r="JPG20" s="67"/>
      <c r="JPH20" s="67"/>
      <c r="JPI20" s="67"/>
      <c r="JPJ20" s="67"/>
      <c r="JPK20" s="67"/>
      <c r="JPL20" s="67"/>
      <c r="JPM20" s="67"/>
      <c r="JPN20" s="67"/>
      <c r="JPO20" s="67"/>
      <c r="JPP20" s="67"/>
      <c r="JPQ20" s="67"/>
      <c r="JPR20" s="67"/>
      <c r="JPS20" s="67"/>
      <c r="JPT20" s="67"/>
      <c r="JPU20" s="67"/>
      <c r="JPV20" s="67"/>
      <c r="JPW20" s="67"/>
      <c r="JPX20" s="67"/>
      <c r="JPY20" s="67"/>
      <c r="JPZ20" s="67"/>
      <c r="JQA20" s="67"/>
      <c r="JQB20" s="67"/>
      <c r="JQC20" s="67"/>
      <c r="JQD20" s="67"/>
      <c r="JQE20" s="67"/>
      <c r="JQF20" s="67"/>
      <c r="JQG20" s="67"/>
      <c r="JQH20" s="67"/>
      <c r="JQI20" s="67"/>
      <c r="JQJ20" s="67"/>
      <c r="JQK20" s="67"/>
      <c r="JQL20" s="67"/>
      <c r="JQM20" s="67"/>
      <c r="JQN20" s="67"/>
      <c r="JQO20" s="67"/>
      <c r="JQP20" s="67"/>
      <c r="JQQ20" s="67"/>
      <c r="JQR20" s="67"/>
      <c r="JQS20" s="67"/>
      <c r="JQT20" s="67"/>
      <c r="JQU20" s="67"/>
      <c r="JQV20" s="67"/>
      <c r="JQW20" s="67"/>
      <c r="JQX20" s="67"/>
      <c r="JQY20" s="67"/>
      <c r="JQZ20" s="67"/>
      <c r="JRA20" s="67"/>
      <c r="JRB20" s="67"/>
      <c r="JRC20" s="67"/>
      <c r="JRD20" s="67"/>
      <c r="JRE20" s="67"/>
      <c r="JRF20" s="67"/>
      <c r="JRG20" s="67"/>
      <c r="JRH20" s="67"/>
      <c r="JRI20" s="67"/>
      <c r="JRJ20" s="67"/>
      <c r="JRK20" s="67"/>
      <c r="JRL20" s="67"/>
      <c r="JRM20" s="67"/>
      <c r="JRN20" s="67"/>
      <c r="JRO20" s="67"/>
      <c r="JRP20" s="67"/>
      <c r="JRQ20" s="67"/>
      <c r="JRR20" s="67"/>
      <c r="JRS20" s="67"/>
      <c r="JRT20" s="67"/>
      <c r="JRU20" s="67"/>
      <c r="JRV20" s="67"/>
      <c r="JRW20" s="67"/>
      <c r="JRX20" s="67"/>
      <c r="JRY20" s="67"/>
      <c r="JRZ20" s="67"/>
      <c r="JSA20" s="67"/>
      <c r="JSB20" s="67"/>
      <c r="JSC20" s="67"/>
      <c r="JSD20" s="67"/>
      <c r="JSE20" s="67"/>
      <c r="JSF20" s="67"/>
      <c r="JSG20" s="67"/>
      <c r="JSH20" s="67"/>
      <c r="JSI20" s="67"/>
      <c r="JSJ20" s="67"/>
      <c r="JSK20" s="67"/>
      <c r="JSL20" s="67"/>
      <c r="JSM20" s="67"/>
      <c r="JSN20" s="67"/>
      <c r="JSO20" s="67"/>
      <c r="JSP20" s="67"/>
      <c r="JSQ20" s="67"/>
      <c r="JSR20" s="67"/>
      <c r="JSS20" s="67"/>
      <c r="JST20" s="67"/>
      <c r="JSU20" s="67"/>
      <c r="JSV20" s="67"/>
      <c r="JSW20" s="67"/>
      <c r="JSX20" s="67"/>
      <c r="JSY20" s="67"/>
      <c r="JSZ20" s="67"/>
      <c r="JTA20" s="67"/>
      <c r="JTB20" s="67"/>
      <c r="JTC20" s="67"/>
      <c r="JTD20" s="67"/>
      <c r="JTE20" s="67"/>
      <c r="JTF20" s="67"/>
      <c r="JTG20" s="67"/>
      <c r="JTH20" s="67"/>
      <c r="JTI20" s="67"/>
      <c r="JTJ20" s="67"/>
      <c r="JTK20" s="67"/>
      <c r="JTL20" s="67"/>
      <c r="JTM20" s="67"/>
      <c r="JTN20" s="67"/>
      <c r="JTO20" s="67"/>
      <c r="JTP20" s="67"/>
      <c r="JTQ20" s="67"/>
      <c r="JTR20" s="67"/>
      <c r="JTS20" s="67"/>
      <c r="JTT20" s="67"/>
      <c r="JTU20" s="67"/>
      <c r="JTV20" s="67"/>
      <c r="JTW20" s="67"/>
      <c r="JTX20" s="67"/>
      <c r="JTY20" s="67"/>
      <c r="JTZ20" s="67"/>
      <c r="JUA20" s="67"/>
      <c r="JUB20" s="67"/>
      <c r="JUC20" s="67"/>
      <c r="JUD20" s="67"/>
      <c r="JUE20" s="67"/>
      <c r="JUF20" s="67"/>
      <c r="JUG20" s="67"/>
      <c r="JUH20" s="67"/>
      <c r="JUI20" s="67"/>
      <c r="JUJ20" s="67"/>
      <c r="JUK20" s="67"/>
      <c r="JUL20" s="67"/>
      <c r="JUM20" s="67"/>
      <c r="JUN20" s="67"/>
      <c r="JUO20" s="67"/>
      <c r="JUP20" s="67"/>
      <c r="JUQ20" s="67"/>
      <c r="JUR20" s="67"/>
      <c r="JUS20" s="67"/>
      <c r="JUT20" s="67"/>
      <c r="JUU20" s="67"/>
      <c r="JUV20" s="67"/>
      <c r="JUW20" s="67"/>
      <c r="JUX20" s="67"/>
      <c r="JUY20" s="67"/>
      <c r="JUZ20" s="67"/>
      <c r="JVA20" s="67"/>
      <c r="JVB20" s="67"/>
      <c r="JVC20" s="67"/>
      <c r="JVD20" s="67"/>
      <c r="JVE20" s="67"/>
      <c r="JVF20" s="67"/>
      <c r="JVG20" s="67"/>
      <c r="JVH20" s="67"/>
      <c r="JVI20" s="67"/>
      <c r="JVJ20" s="67"/>
      <c r="JVK20" s="67"/>
      <c r="JVL20" s="67"/>
      <c r="JVM20" s="67"/>
      <c r="JVN20" s="67"/>
      <c r="JVO20" s="67"/>
      <c r="JVP20" s="67"/>
      <c r="JVQ20" s="67"/>
      <c r="JVR20" s="67"/>
      <c r="JVS20" s="67"/>
      <c r="JVT20" s="67"/>
      <c r="JVU20" s="67"/>
      <c r="JVV20" s="67"/>
      <c r="JVW20" s="67"/>
      <c r="JVX20" s="67"/>
      <c r="JVY20" s="67"/>
      <c r="JVZ20" s="67"/>
      <c r="JWA20" s="67"/>
      <c r="JWB20" s="67"/>
      <c r="JWC20" s="67"/>
      <c r="JWD20" s="67"/>
      <c r="JWE20" s="67"/>
      <c r="JWF20" s="67"/>
      <c r="JWG20" s="67"/>
      <c r="JWH20" s="67"/>
      <c r="JWI20" s="67"/>
      <c r="JWJ20" s="67"/>
      <c r="JWK20" s="67"/>
      <c r="JWL20" s="67"/>
      <c r="JWM20" s="67"/>
      <c r="JWN20" s="67"/>
      <c r="JWO20" s="67"/>
      <c r="JWP20" s="67"/>
      <c r="JWQ20" s="67"/>
      <c r="JWR20" s="67"/>
      <c r="JWS20" s="67"/>
      <c r="JWT20" s="67"/>
      <c r="JWU20" s="67"/>
      <c r="JWV20" s="67"/>
      <c r="JWW20" s="67"/>
      <c r="JWX20" s="67"/>
      <c r="JWY20" s="67"/>
      <c r="JWZ20" s="67"/>
      <c r="JXA20" s="67"/>
      <c r="JXB20" s="67"/>
      <c r="JXC20" s="67"/>
      <c r="JXD20" s="67"/>
      <c r="JXE20" s="67"/>
      <c r="JXF20" s="67"/>
      <c r="JXG20" s="67"/>
      <c r="JXH20" s="67"/>
      <c r="JXI20" s="67"/>
      <c r="JXJ20" s="67"/>
      <c r="JXK20" s="67"/>
      <c r="JXL20" s="67"/>
      <c r="JXM20" s="67"/>
      <c r="JXN20" s="67"/>
      <c r="JXO20" s="67"/>
      <c r="JXP20" s="67"/>
      <c r="JXQ20" s="67"/>
      <c r="JXR20" s="67"/>
      <c r="JXS20" s="67"/>
      <c r="JXT20" s="67"/>
      <c r="JXU20" s="67"/>
      <c r="JXV20" s="67"/>
      <c r="JXW20" s="67"/>
      <c r="JXX20" s="67"/>
      <c r="JXY20" s="67"/>
      <c r="JXZ20" s="67"/>
      <c r="JYA20" s="67"/>
      <c r="JYB20" s="67"/>
      <c r="JYC20" s="67"/>
      <c r="JYD20" s="67"/>
      <c r="JYE20" s="67"/>
      <c r="JYF20" s="67"/>
      <c r="JYG20" s="67"/>
      <c r="JYH20" s="67"/>
      <c r="JYI20" s="67"/>
      <c r="JYJ20" s="67"/>
      <c r="JYK20" s="67"/>
      <c r="JYL20" s="67"/>
      <c r="JYM20" s="67"/>
      <c r="JYN20" s="67"/>
      <c r="JYO20" s="67"/>
      <c r="JYP20" s="67"/>
      <c r="JYQ20" s="67"/>
      <c r="JYR20" s="67"/>
      <c r="JYS20" s="67"/>
      <c r="JYT20" s="67"/>
      <c r="JYU20" s="67"/>
      <c r="JYV20" s="67"/>
      <c r="JYW20" s="67"/>
      <c r="JYX20" s="67"/>
      <c r="JYY20" s="67"/>
      <c r="JYZ20" s="67"/>
      <c r="JZA20" s="67"/>
      <c r="JZB20" s="67"/>
      <c r="JZC20" s="67"/>
      <c r="JZD20" s="67"/>
      <c r="JZE20" s="67"/>
      <c r="JZF20" s="67"/>
      <c r="JZG20" s="67"/>
      <c r="JZH20" s="67"/>
      <c r="JZI20" s="67"/>
      <c r="JZJ20" s="67"/>
      <c r="JZK20" s="67"/>
      <c r="JZL20" s="67"/>
      <c r="JZM20" s="67"/>
      <c r="JZN20" s="67"/>
      <c r="JZO20" s="67"/>
      <c r="JZP20" s="67"/>
      <c r="JZQ20" s="67"/>
      <c r="JZR20" s="67"/>
      <c r="JZS20" s="67"/>
      <c r="JZT20" s="67"/>
      <c r="JZU20" s="67"/>
      <c r="JZV20" s="67"/>
      <c r="JZW20" s="67"/>
      <c r="JZX20" s="67"/>
      <c r="JZY20" s="67"/>
      <c r="JZZ20" s="67"/>
      <c r="KAA20" s="67"/>
      <c r="KAB20" s="67"/>
      <c r="KAC20" s="67"/>
      <c r="KAD20" s="67"/>
      <c r="KAE20" s="67"/>
      <c r="KAF20" s="67"/>
      <c r="KAG20" s="67"/>
      <c r="KAH20" s="67"/>
      <c r="KAI20" s="67"/>
      <c r="KAJ20" s="67"/>
      <c r="KAK20" s="67"/>
      <c r="KAL20" s="67"/>
      <c r="KAM20" s="67"/>
      <c r="KAN20" s="67"/>
      <c r="KAO20" s="67"/>
      <c r="KAP20" s="67"/>
      <c r="KAQ20" s="67"/>
      <c r="KAR20" s="67"/>
      <c r="KAS20" s="67"/>
      <c r="KAT20" s="67"/>
      <c r="KAU20" s="67"/>
      <c r="KAV20" s="67"/>
      <c r="KAW20" s="67"/>
      <c r="KAX20" s="67"/>
      <c r="KAY20" s="67"/>
      <c r="KAZ20" s="67"/>
      <c r="KBA20" s="67"/>
      <c r="KBB20" s="67"/>
      <c r="KBC20" s="67"/>
      <c r="KBD20" s="67"/>
      <c r="KBE20" s="67"/>
      <c r="KBF20" s="67"/>
      <c r="KBG20" s="67"/>
      <c r="KBH20" s="67"/>
      <c r="KBI20" s="67"/>
      <c r="KBJ20" s="67"/>
      <c r="KBK20" s="67"/>
      <c r="KBL20" s="67"/>
      <c r="KBM20" s="67"/>
      <c r="KBN20" s="67"/>
      <c r="KBO20" s="67"/>
      <c r="KBP20" s="67"/>
      <c r="KBQ20" s="67"/>
      <c r="KBR20" s="67"/>
      <c r="KBS20" s="67"/>
      <c r="KBT20" s="67"/>
      <c r="KBU20" s="67"/>
      <c r="KBV20" s="67"/>
      <c r="KBW20" s="67"/>
      <c r="KBX20" s="67"/>
      <c r="KBY20" s="67"/>
      <c r="KBZ20" s="67"/>
      <c r="KCA20" s="67"/>
      <c r="KCB20" s="67"/>
      <c r="KCC20" s="67"/>
      <c r="KCD20" s="67"/>
      <c r="KCE20" s="67"/>
      <c r="KCF20" s="67"/>
      <c r="KCG20" s="67"/>
      <c r="KCH20" s="67"/>
      <c r="KCI20" s="67"/>
      <c r="KCJ20" s="67"/>
      <c r="KCK20" s="67"/>
      <c r="KCL20" s="67"/>
      <c r="KCM20" s="67"/>
      <c r="KCN20" s="67"/>
      <c r="KCO20" s="67"/>
      <c r="KCP20" s="67"/>
      <c r="KCQ20" s="67"/>
      <c r="KCR20" s="67"/>
      <c r="KCS20" s="67"/>
      <c r="KCT20" s="67"/>
      <c r="KCU20" s="67"/>
      <c r="KCV20" s="67"/>
      <c r="KCW20" s="67"/>
      <c r="KCX20" s="67"/>
      <c r="KCY20" s="67"/>
      <c r="KCZ20" s="67"/>
      <c r="KDA20" s="67"/>
      <c r="KDB20" s="67"/>
      <c r="KDC20" s="67"/>
      <c r="KDD20" s="67"/>
      <c r="KDE20" s="67"/>
      <c r="KDF20" s="67"/>
      <c r="KDG20" s="67"/>
      <c r="KDH20" s="67"/>
      <c r="KDI20" s="67"/>
      <c r="KDJ20" s="67"/>
      <c r="KDK20" s="67"/>
      <c r="KDL20" s="67"/>
      <c r="KDM20" s="67"/>
      <c r="KDN20" s="67"/>
      <c r="KDO20" s="67"/>
      <c r="KDP20" s="67"/>
      <c r="KDQ20" s="67"/>
      <c r="KDR20" s="67"/>
      <c r="KDS20" s="67"/>
      <c r="KDT20" s="67"/>
      <c r="KDU20" s="67"/>
      <c r="KDV20" s="67"/>
      <c r="KDW20" s="67"/>
      <c r="KDX20" s="67"/>
      <c r="KDY20" s="67"/>
      <c r="KDZ20" s="67"/>
      <c r="KEA20" s="67"/>
      <c r="KEB20" s="67"/>
      <c r="KEC20" s="67"/>
      <c r="KED20" s="67"/>
      <c r="KEE20" s="67"/>
      <c r="KEF20" s="67"/>
      <c r="KEG20" s="67"/>
      <c r="KEH20" s="67"/>
      <c r="KEI20" s="67"/>
      <c r="KEJ20" s="67"/>
      <c r="KEK20" s="67"/>
      <c r="KEL20" s="67"/>
      <c r="KEM20" s="67"/>
      <c r="KEN20" s="67"/>
      <c r="KEO20" s="67"/>
      <c r="KEP20" s="67"/>
      <c r="KEQ20" s="67"/>
      <c r="KER20" s="67"/>
      <c r="KES20" s="67"/>
      <c r="KET20" s="67"/>
      <c r="KEU20" s="67"/>
      <c r="KEV20" s="67"/>
      <c r="KEW20" s="67"/>
      <c r="KEX20" s="67"/>
      <c r="KEY20" s="67"/>
      <c r="KEZ20" s="67"/>
      <c r="KFA20" s="67"/>
      <c r="KFB20" s="67"/>
      <c r="KFC20" s="67"/>
      <c r="KFD20" s="67"/>
      <c r="KFE20" s="67"/>
      <c r="KFF20" s="67"/>
      <c r="KFG20" s="67"/>
      <c r="KFH20" s="67"/>
      <c r="KFI20" s="67"/>
      <c r="KFJ20" s="67"/>
      <c r="KFK20" s="67"/>
      <c r="KFL20" s="67"/>
      <c r="KFM20" s="67"/>
      <c r="KFN20" s="67"/>
      <c r="KFO20" s="67"/>
      <c r="KFP20" s="67"/>
      <c r="KFQ20" s="67"/>
      <c r="KFR20" s="67"/>
      <c r="KFS20" s="67"/>
      <c r="KFT20" s="67"/>
      <c r="KFU20" s="67"/>
      <c r="KFV20" s="67"/>
      <c r="KFW20" s="67"/>
      <c r="KFX20" s="67"/>
      <c r="KFY20" s="67"/>
      <c r="KFZ20" s="67"/>
      <c r="KGA20" s="67"/>
      <c r="KGB20" s="67"/>
      <c r="KGC20" s="67"/>
      <c r="KGD20" s="67"/>
      <c r="KGE20" s="67"/>
      <c r="KGF20" s="67"/>
      <c r="KGG20" s="67"/>
      <c r="KGH20" s="67"/>
      <c r="KGI20" s="67"/>
      <c r="KGJ20" s="67"/>
      <c r="KGK20" s="67"/>
      <c r="KGL20" s="67"/>
      <c r="KGM20" s="67"/>
      <c r="KGN20" s="67"/>
      <c r="KGO20" s="67"/>
      <c r="KGP20" s="67"/>
      <c r="KGQ20" s="67"/>
      <c r="KGR20" s="67"/>
      <c r="KGS20" s="67"/>
      <c r="KGT20" s="67"/>
      <c r="KGU20" s="67"/>
      <c r="KGV20" s="67"/>
      <c r="KGW20" s="67"/>
      <c r="KGX20" s="67"/>
      <c r="KGY20" s="67"/>
      <c r="KGZ20" s="67"/>
      <c r="KHA20" s="67"/>
      <c r="KHB20" s="67"/>
      <c r="KHC20" s="67"/>
      <c r="KHD20" s="67"/>
      <c r="KHE20" s="67"/>
      <c r="KHF20" s="67"/>
      <c r="KHG20" s="67"/>
      <c r="KHH20" s="67"/>
      <c r="KHI20" s="67"/>
      <c r="KHJ20" s="67"/>
      <c r="KHK20" s="67"/>
      <c r="KHL20" s="67"/>
      <c r="KHM20" s="67"/>
      <c r="KHN20" s="67"/>
      <c r="KHO20" s="67"/>
      <c r="KHP20" s="67"/>
      <c r="KHQ20" s="67"/>
      <c r="KHR20" s="67"/>
      <c r="KHS20" s="67"/>
      <c r="KHT20" s="67"/>
      <c r="KHU20" s="67"/>
      <c r="KHV20" s="67"/>
      <c r="KHW20" s="67"/>
      <c r="KHX20" s="67"/>
      <c r="KHY20" s="67"/>
      <c r="KHZ20" s="67"/>
      <c r="KIA20" s="67"/>
      <c r="KIB20" s="67"/>
      <c r="KIC20" s="67"/>
      <c r="KID20" s="67"/>
      <c r="KIE20" s="67"/>
      <c r="KIF20" s="67"/>
      <c r="KIG20" s="67"/>
      <c r="KIH20" s="67"/>
      <c r="KII20" s="67"/>
      <c r="KIJ20" s="67"/>
      <c r="KIK20" s="67"/>
      <c r="KIL20" s="67"/>
      <c r="KIM20" s="67"/>
      <c r="KIN20" s="67"/>
      <c r="KIO20" s="67"/>
      <c r="KIP20" s="67"/>
      <c r="KIQ20" s="67"/>
      <c r="KIR20" s="67"/>
      <c r="KIS20" s="67"/>
      <c r="KIT20" s="67"/>
      <c r="KIU20" s="67"/>
      <c r="KIV20" s="67"/>
      <c r="KIW20" s="67"/>
      <c r="KIX20" s="67"/>
      <c r="KIY20" s="67"/>
      <c r="KIZ20" s="67"/>
      <c r="KJA20" s="67"/>
      <c r="KJB20" s="67"/>
      <c r="KJC20" s="67"/>
      <c r="KJD20" s="67"/>
      <c r="KJE20" s="67"/>
      <c r="KJF20" s="67"/>
      <c r="KJG20" s="67"/>
      <c r="KJH20" s="67"/>
      <c r="KJI20" s="67"/>
      <c r="KJJ20" s="67"/>
      <c r="KJK20" s="67"/>
      <c r="KJL20" s="67"/>
      <c r="KJM20" s="67"/>
      <c r="KJN20" s="67"/>
      <c r="KJO20" s="67"/>
      <c r="KJP20" s="67"/>
      <c r="KJQ20" s="67"/>
      <c r="KJR20" s="67"/>
      <c r="KJS20" s="67"/>
      <c r="KJT20" s="67"/>
      <c r="KJU20" s="67"/>
      <c r="KJV20" s="67"/>
      <c r="KJW20" s="67"/>
      <c r="KJX20" s="67"/>
      <c r="KJY20" s="67"/>
      <c r="KJZ20" s="67"/>
      <c r="KKA20" s="67"/>
      <c r="KKB20" s="67"/>
      <c r="KKC20" s="67"/>
      <c r="KKD20" s="67"/>
      <c r="KKE20" s="67"/>
      <c r="KKF20" s="67"/>
      <c r="KKG20" s="67"/>
      <c r="KKH20" s="67"/>
      <c r="KKI20" s="67"/>
      <c r="KKJ20" s="67"/>
      <c r="KKK20" s="67"/>
      <c r="KKL20" s="67"/>
      <c r="KKM20" s="67"/>
      <c r="KKN20" s="67"/>
      <c r="KKO20" s="67"/>
      <c r="KKP20" s="67"/>
      <c r="KKQ20" s="67"/>
      <c r="KKR20" s="67"/>
      <c r="KKS20" s="67"/>
      <c r="KKT20" s="67"/>
      <c r="KKU20" s="67"/>
      <c r="KKV20" s="67"/>
      <c r="KKW20" s="67"/>
      <c r="KKX20" s="67"/>
      <c r="KKY20" s="67"/>
      <c r="KKZ20" s="67"/>
      <c r="KLA20" s="67"/>
      <c r="KLB20" s="67"/>
      <c r="KLC20" s="67"/>
      <c r="KLD20" s="67"/>
      <c r="KLE20" s="67"/>
      <c r="KLF20" s="67"/>
      <c r="KLG20" s="67"/>
      <c r="KLH20" s="67"/>
      <c r="KLI20" s="67"/>
      <c r="KLJ20" s="67"/>
      <c r="KLK20" s="67"/>
      <c r="KLL20" s="67"/>
      <c r="KLM20" s="67"/>
      <c r="KLN20" s="67"/>
      <c r="KLO20" s="67"/>
      <c r="KLP20" s="67"/>
      <c r="KLQ20" s="67"/>
      <c r="KLR20" s="67"/>
      <c r="KLS20" s="67"/>
      <c r="KLT20" s="67"/>
      <c r="KLU20" s="67"/>
      <c r="KLV20" s="67"/>
      <c r="KLW20" s="67"/>
      <c r="KLX20" s="67"/>
      <c r="KLY20" s="67"/>
      <c r="KLZ20" s="67"/>
      <c r="KMA20" s="67"/>
      <c r="KMB20" s="67"/>
      <c r="KMC20" s="67"/>
      <c r="KMD20" s="67"/>
      <c r="KME20" s="67"/>
      <c r="KMF20" s="67"/>
      <c r="KMG20" s="67"/>
      <c r="KMH20" s="67"/>
      <c r="KMI20" s="67"/>
      <c r="KMJ20" s="67"/>
      <c r="KMK20" s="67"/>
      <c r="KML20" s="67"/>
      <c r="KMM20" s="67"/>
      <c r="KMN20" s="67"/>
      <c r="KMO20" s="67"/>
      <c r="KMP20" s="67"/>
      <c r="KMQ20" s="67"/>
      <c r="KMR20" s="67"/>
      <c r="KMS20" s="67"/>
      <c r="KMT20" s="67"/>
      <c r="KMU20" s="67"/>
      <c r="KMV20" s="67"/>
      <c r="KMW20" s="67"/>
      <c r="KMX20" s="67"/>
      <c r="KMY20" s="67"/>
      <c r="KMZ20" s="67"/>
      <c r="KNA20" s="67"/>
      <c r="KNB20" s="67"/>
      <c r="KNC20" s="67"/>
      <c r="KND20" s="67"/>
      <c r="KNE20" s="67"/>
      <c r="KNF20" s="67"/>
      <c r="KNG20" s="67"/>
      <c r="KNH20" s="67"/>
      <c r="KNI20" s="67"/>
      <c r="KNJ20" s="67"/>
      <c r="KNK20" s="67"/>
      <c r="KNL20" s="67"/>
      <c r="KNM20" s="67"/>
      <c r="KNN20" s="67"/>
      <c r="KNO20" s="67"/>
      <c r="KNP20" s="67"/>
      <c r="KNQ20" s="67"/>
      <c r="KNR20" s="67"/>
      <c r="KNS20" s="67"/>
      <c r="KNT20" s="67"/>
      <c r="KNU20" s="67"/>
      <c r="KNV20" s="67"/>
      <c r="KNW20" s="67"/>
      <c r="KNX20" s="67"/>
      <c r="KNY20" s="67"/>
      <c r="KNZ20" s="67"/>
      <c r="KOA20" s="67"/>
      <c r="KOB20" s="67"/>
      <c r="KOC20" s="67"/>
      <c r="KOD20" s="67"/>
      <c r="KOE20" s="67"/>
      <c r="KOF20" s="67"/>
      <c r="KOG20" s="67"/>
      <c r="KOH20" s="67"/>
      <c r="KOI20" s="67"/>
      <c r="KOJ20" s="67"/>
      <c r="KOK20" s="67"/>
      <c r="KOL20" s="67"/>
      <c r="KOM20" s="67"/>
      <c r="KON20" s="67"/>
      <c r="KOO20" s="67"/>
      <c r="KOP20" s="67"/>
      <c r="KOQ20" s="67"/>
      <c r="KOR20" s="67"/>
      <c r="KOS20" s="67"/>
      <c r="KOT20" s="67"/>
      <c r="KOU20" s="67"/>
      <c r="KOV20" s="67"/>
      <c r="KOW20" s="67"/>
      <c r="KOX20" s="67"/>
      <c r="KOY20" s="67"/>
      <c r="KOZ20" s="67"/>
      <c r="KPA20" s="67"/>
      <c r="KPB20" s="67"/>
      <c r="KPC20" s="67"/>
      <c r="KPD20" s="67"/>
      <c r="KPE20" s="67"/>
      <c r="KPF20" s="67"/>
      <c r="KPG20" s="67"/>
      <c r="KPH20" s="67"/>
      <c r="KPI20" s="67"/>
      <c r="KPJ20" s="67"/>
      <c r="KPK20" s="67"/>
      <c r="KPL20" s="67"/>
      <c r="KPM20" s="67"/>
      <c r="KPN20" s="67"/>
      <c r="KPO20" s="67"/>
      <c r="KPP20" s="67"/>
      <c r="KPQ20" s="67"/>
      <c r="KPR20" s="67"/>
      <c r="KPS20" s="67"/>
      <c r="KPT20" s="67"/>
      <c r="KPU20" s="67"/>
      <c r="KPV20" s="67"/>
      <c r="KPW20" s="67"/>
      <c r="KPX20" s="67"/>
      <c r="KPY20" s="67"/>
      <c r="KPZ20" s="67"/>
      <c r="KQA20" s="67"/>
      <c r="KQB20" s="67"/>
      <c r="KQC20" s="67"/>
      <c r="KQD20" s="67"/>
      <c r="KQE20" s="67"/>
      <c r="KQF20" s="67"/>
      <c r="KQG20" s="67"/>
      <c r="KQH20" s="67"/>
      <c r="KQI20" s="67"/>
      <c r="KQJ20" s="67"/>
      <c r="KQK20" s="67"/>
      <c r="KQL20" s="67"/>
      <c r="KQM20" s="67"/>
      <c r="KQN20" s="67"/>
      <c r="KQO20" s="67"/>
      <c r="KQP20" s="67"/>
      <c r="KQQ20" s="67"/>
      <c r="KQR20" s="67"/>
      <c r="KQS20" s="67"/>
      <c r="KQT20" s="67"/>
      <c r="KQU20" s="67"/>
      <c r="KQV20" s="67"/>
      <c r="KQW20" s="67"/>
      <c r="KQX20" s="67"/>
      <c r="KQY20" s="67"/>
      <c r="KQZ20" s="67"/>
      <c r="KRA20" s="67"/>
      <c r="KRB20" s="67"/>
      <c r="KRC20" s="67"/>
      <c r="KRD20" s="67"/>
      <c r="KRE20" s="67"/>
      <c r="KRF20" s="67"/>
      <c r="KRG20" s="67"/>
      <c r="KRH20" s="67"/>
      <c r="KRI20" s="67"/>
      <c r="KRJ20" s="67"/>
      <c r="KRK20" s="67"/>
      <c r="KRL20" s="67"/>
      <c r="KRM20" s="67"/>
      <c r="KRN20" s="67"/>
      <c r="KRO20" s="67"/>
      <c r="KRP20" s="67"/>
      <c r="KRQ20" s="67"/>
      <c r="KRR20" s="67"/>
      <c r="KRS20" s="67"/>
      <c r="KRT20" s="67"/>
      <c r="KRU20" s="67"/>
      <c r="KRV20" s="67"/>
      <c r="KRW20" s="67"/>
      <c r="KRX20" s="67"/>
      <c r="KRY20" s="67"/>
      <c r="KRZ20" s="67"/>
      <c r="KSA20" s="67"/>
      <c r="KSB20" s="67"/>
      <c r="KSC20" s="67"/>
      <c r="KSD20" s="67"/>
      <c r="KSE20" s="67"/>
      <c r="KSF20" s="67"/>
      <c r="KSG20" s="67"/>
      <c r="KSH20" s="67"/>
      <c r="KSI20" s="67"/>
      <c r="KSJ20" s="67"/>
      <c r="KSK20" s="67"/>
      <c r="KSL20" s="67"/>
      <c r="KSM20" s="67"/>
      <c r="KSN20" s="67"/>
      <c r="KSO20" s="67"/>
      <c r="KSP20" s="67"/>
      <c r="KSQ20" s="67"/>
      <c r="KSR20" s="67"/>
      <c r="KSS20" s="67"/>
      <c r="KST20" s="67"/>
      <c r="KSU20" s="67"/>
      <c r="KSV20" s="67"/>
      <c r="KSW20" s="67"/>
      <c r="KSX20" s="67"/>
      <c r="KSY20" s="67"/>
      <c r="KSZ20" s="67"/>
      <c r="KTA20" s="67"/>
      <c r="KTB20" s="67"/>
      <c r="KTC20" s="67"/>
      <c r="KTD20" s="67"/>
      <c r="KTE20" s="67"/>
      <c r="KTF20" s="67"/>
      <c r="KTG20" s="67"/>
      <c r="KTH20" s="67"/>
      <c r="KTI20" s="67"/>
      <c r="KTJ20" s="67"/>
      <c r="KTK20" s="67"/>
      <c r="KTL20" s="67"/>
      <c r="KTM20" s="67"/>
      <c r="KTN20" s="67"/>
      <c r="KTO20" s="67"/>
      <c r="KTP20" s="67"/>
      <c r="KTQ20" s="67"/>
      <c r="KTR20" s="67"/>
      <c r="KTS20" s="67"/>
      <c r="KTT20" s="67"/>
      <c r="KTU20" s="67"/>
      <c r="KTV20" s="67"/>
      <c r="KTW20" s="67"/>
      <c r="KTX20" s="67"/>
      <c r="KTY20" s="67"/>
      <c r="KTZ20" s="67"/>
      <c r="KUA20" s="67"/>
      <c r="KUB20" s="67"/>
      <c r="KUC20" s="67"/>
      <c r="KUD20" s="67"/>
      <c r="KUE20" s="67"/>
      <c r="KUF20" s="67"/>
      <c r="KUG20" s="67"/>
      <c r="KUH20" s="67"/>
      <c r="KUI20" s="67"/>
      <c r="KUJ20" s="67"/>
      <c r="KUK20" s="67"/>
      <c r="KUL20" s="67"/>
      <c r="KUM20" s="67"/>
      <c r="KUN20" s="67"/>
      <c r="KUO20" s="67"/>
      <c r="KUP20" s="67"/>
      <c r="KUQ20" s="67"/>
      <c r="KUR20" s="67"/>
      <c r="KUS20" s="67"/>
      <c r="KUT20" s="67"/>
      <c r="KUU20" s="67"/>
      <c r="KUV20" s="67"/>
      <c r="KUW20" s="67"/>
      <c r="KUX20" s="67"/>
      <c r="KUY20" s="67"/>
      <c r="KUZ20" s="67"/>
      <c r="KVA20" s="67"/>
      <c r="KVB20" s="67"/>
      <c r="KVC20" s="67"/>
      <c r="KVD20" s="67"/>
      <c r="KVE20" s="67"/>
      <c r="KVF20" s="67"/>
      <c r="KVG20" s="67"/>
      <c r="KVH20" s="67"/>
      <c r="KVI20" s="67"/>
      <c r="KVJ20" s="67"/>
      <c r="KVK20" s="67"/>
      <c r="KVL20" s="67"/>
      <c r="KVM20" s="67"/>
      <c r="KVN20" s="67"/>
      <c r="KVO20" s="67"/>
      <c r="KVP20" s="67"/>
      <c r="KVQ20" s="67"/>
      <c r="KVR20" s="67"/>
      <c r="KVS20" s="67"/>
      <c r="KVT20" s="67"/>
      <c r="KVU20" s="67"/>
      <c r="KVV20" s="67"/>
      <c r="KVW20" s="67"/>
      <c r="KVX20" s="67"/>
      <c r="KVY20" s="67"/>
      <c r="KVZ20" s="67"/>
      <c r="KWA20" s="67"/>
      <c r="KWB20" s="67"/>
      <c r="KWC20" s="67"/>
      <c r="KWD20" s="67"/>
      <c r="KWE20" s="67"/>
      <c r="KWF20" s="67"/>
      <c r="KWG20" s="67"/>
      <c r="KWH20" s="67"/>
      <c r="KWI20" s="67"/>
      <c r="KWJ20" s="67"/>
      <c r="KWK20" s="67"/>
      <c r="KWL20" s="67"/>
      <c r="KWM20" s="67"/>
      <c r="KWN20" s="67"/>
      <c r="KWO20" s="67"/>
      <c r="KWP20" s="67"/>
      <c r="KWQ20" s="67"/>
      <c r="KWR20" s="67"/>
      <c r="KWS20" s="67"/>
      <c r="KWT20" s="67"/>
      <c r="KWU20" s="67"/>
      <c r="KWV20" s="67"/>
      <c r="KWW20" s="67"/>
      <c r="KWX20" s="67"/>
      <c r="KWY20" s="67"/>
      <c r="KWZ20" s="67"/>
      <c r="KXA20" s="67"/>
      <c r="KXB20" s="67"/>
      <c r="KXC20" s="67"/>
      <c r="KXD20" s="67"/>
      <c r="KXE20" s="67"/>
      <c r="KXF20" s="67"/>
      <c r="KXG20" s="67"/>
      <c r="KXH20" s="67"/>
      <c r="KXI20" s="67"/>
      <c r="KXJ20" s="67"/>
      <c r="KXK20" s="67"/>
      <c r="KXL20" s="67"/>
      <c r="KXM20" s="67"/>
      <c r="KXN20" s="67"/>
      <c r="KXO20" s="67"/>
      <c r="KXP20" s="67"/>
      <c r="KXQ20" s="67"/>
      <c r="KXR20" s="67"/>
      <c r="KXS20" s="67"/>
      <c r="KXT20" s="67"/>
      <c r="KXU20" s="67"/>
      <c r="KXV20" s="67"/>
      <c r="KXW20" s="67"/>
      <c r="KXX20" s="67"/>
      <c r="KXY20" s="67"/>
      <c r="KXZ20" s="67"/>
      <c r="KYA20" s="67"/>
      <c r="KYB20" s="67"/>
      <c r="KYC20" s="67"/>
      <c r="KYD20" s="67"/>
      <c r="KYE20" s="67"/>
      <c r="KYF20" s="67"/>
      <c r="KYG20" s="67"/>
      <c r="KYH20" s="67"/>
      <c r="KYI20" s="67"/>
      <c r="KYJ20" s="67"/>
      <c r="KYK20" s="67"/>
      <c r="KYL20" s="67"/>
      <c r="KYM20" s="67"/>
      <c r="KYN20" s="67"/>
      <c r="KYO20" s="67"/>
      <c r="KYP20" s="67"/>
      <c r="KYQ20" s="67"/>
      <c r="KYR20" s="67"/>
      <c r="KYS20" s="67"/>
      <c r="KYT20" s="67"/>
      <c r="KYU20" s="67"/>
      <c r="KYV20" s="67"/>
      <c r="KYW20" s="67"/>
      <c r="KYX20" s="67"/>
      <c r="KYY20" s="67"/>
      <c r="KYZ20" s="67"/>
      <c r="KZA20" s="67"/>
      <c r="KZB20" s="67"/>
      <c r="KZC20" s="67"/>
      <c r="KZD20" s="67"/>
      <c r="KZE20" s="67"/>
      <c r="KZF20" s="67"/>
      <c r="KZG20" s="67"/>
      <c r="KZH20" s="67"/>
      <c r="KZI20" s="67"/>
      <c r="KZJ20" s="67"/>
      <c r="KZK20" s="67"/>
      <c r="KZL20" s="67"/>
      <c r="KZM20" s="67"/>
      <c r="KZN20" s="67"/>
      <c r="KZO20" s="67"/>
      <c r="KZP20" s="67"/>
      <c r="KZQ20" s="67"/>
      <c r="KZR20" s="67"/>
      <c r="KZS20" s="67"/>
      <c r="KZT20" s="67"/>
      <c r="KZU20" s="67"/>
      <c r="KZV20" s="67"/>
      <c r="KZW20" s="67"/>
      <c r="KZX20" s="67"/>
      <c r="KZY20" s="67"/>
      <c r="KZZ20" s="67"/>
      <c r="LAA20" s="67"/>
      <c r="LAB20" s="67"/>
      <c r="LAC20" s="67"/>
      <c r="LAD20" s="67"/>
      <c r="LAE20" s="67"/>
      <c r="LAF20" s="67"/>
      <c r="LAG20" s="67"/>
      <c r="LAH20" s="67"/>
      <c r="LAI20" s="67"/>
      <c r="LAJ20" s="67"/>
      <c r="LAK20" s="67"/>
      <c r="LAL20" s="67"/>
      <c r="LAM20" s="67"/>
      <c r="LAN20" s="67"/>
      <c r="LAO20" s="67"/>
      <c r="LAP20" s="67"/>
      <c r="LAQ20" s="67"/>
      <c r="LAR20" s="67"/>
      <c r="LAS20" s="67"/>
      <c r="LAT20" s="67"/>
      <c r="LAU20" s="67"/>
      <c r="LAV20" s="67"/>
      <c r="LAW20" s="67"/>
      <c r="LAX20" s="67"/>
      <c r="LAY20" s="67"/>
      <c r="LAZ20" s="67"/>
      <c r="LBA20" s="67"/>
      <c r="LBB20" s="67"/>
      <c r="LBC20" s="67"/>
      <c r="LBD20" s="67"/>
      <c r="LBE20" s="67"/>
      <c r="LBF20" s="67"/>
      <c r="LBG20" s="67"/>
      <c r="LBH20" s="67"/>
      <c r="LBI20" s="67"/>
      <c r="LBJ20" s="67"/>
      <c r="LBK20" s="67"/>
      <c r="LBL20" s="67"/>
      <c r="LBM20" s="67"/>
      <c r="LBN20" s="67"/>
      <c r="LBO20" s="67"/>
      <c r="LBP20" s="67"/>
      <c r="LBQ20" s="67"/>
      <c r="LBR20" s="67"/>
      <c r="LBS20" s="67"/>
      <c r="LBT20" s="67"/>
      <c r="LBU20" s="67"/>
      <c r="LBV20" s="67"/>
      <c r="LBW20" s="67"/>
      <c r="LBX20" s="67"/>
      <c r="LBY20" s="67"/>
      <c r="LBZ20" s="67"/>
      <c r="LCA20" s="67"/>
      <c r="LCB20" s="67"/>
      <c r="LCC20" s="67"/>
      <c r="LCD20" s="67"/>
      <c r="LCE20" s="67"/>
      <c r="LCF20" s="67"/>
      <c r="LCG20" s="67"/>
      <c r="LCH20" s="67"/>
      <c r="LCI20" s="67"/>
      <c r="LCJ20" s="67"/>
      <c r="LCK20" s="67"/>
      <c r="LCL20" s="67"/>
      <c r="LCM20" s="67"/>
      <c r="LCN20" s="67"/>
      <c r="LCO20" s="67"/>
      <c r="LCP20" s="67"/>
      <c r="LCQ20" s="67"/>
      <c r="LCR20" s="67"/>
      <c r="LCS20" s="67"/>
      <c r="LCT20" s="67"/>
      <c r="LCU20" s="67"/>
      <c r="LCV20" s="67"/>
      <c r="LCW20" s="67"/>
      <c r="LCX20" s="67"/>
      <c r="LCY20" s="67"/>
      <c r="LCZ20" s="67"/>
      <c r="LDA20" s="67"/>
      <c r="LDB20" s="67"/>
      <c r="LDC20" s="67"/>
      <c r="LDD20" s="67"/>
      <c r="LDE20" s="67"/>
      <c r="LDF20" s="67"/>
      <c r="LDG20" s="67"/>
      <c r="LDH20" s="67"/>
      <c r="LDI20" s="67"/>
      <c r="LDJ20" s="67"/>
      <c r="LDK20" s="67"/>
      <c r="LDL20" s="67"/>
      <c r="LDM20" s="67"/>
      <c r="LDN20" s="67"/>
      <c r="LDO20" s="67"/>
      <c r="LDP20" s="67"/>
      <c r="LDQ20" s="67"/>
      <c r="LDR20" s="67"/>
      <c r="LDS20" s="67"/>
      <c r="LDT20" s="67"/>
      <c r="LDU20" s="67"/>
      <c r="LDV20" s="67"/>
      <c r="LDW20" s="67"/>
      <c r="LDX20" s="67"/>
      <c r="LDY20" s="67"/>
      <c r="LDZ20" s="67"/>
      <c r="LEA20" s="67"/>
      <c r="LEB20" s="67"/>
      <c r="LEC20" s="67"/>
      <c r="LED20" s="67"/>
      <c r="LEE20" s="67"/>
      <c r="LEF20" s="67"/>
      <c r="LEG20" s="67"/>
      <c r="LEH20" s="67"/>
      <c r="LEI20" s="67"/>
      <c r="LEJ20" s="67"/>
      <c r="LEK20" s="67"/>
      <c r="LEL20" s="67"/>
      <c r="LEM20" s="67"/>
      <c r="LEN20" s="67"/>
      <c r="LEO20" s="67"/>
      <c r="LEP20" s="67"/>
      <c r="LEQ20" s="67"/>
      <c r="LER20" s="67"/>
      <c r="LES20" s="67"/>
      <c r="LET20" s="67"/>
      <c r="LEU20" s="67"/>
      <c r="LEV20" s="67"/>
      <c r="LEW20" s="67"/>
      <c r="LEX20" s="67"/>
      <c r="LEY20" s="67"/>
      <c r="LEZ20" s="67"/>
      <c r="LFA20" s="67"/>
      <c r="LFB20" s="67"/>
      <c r="LFC20" s="67"/>
      <c r="LFD20" s="67"/>
      <c r="LFE20" s="67"/>
      <c r="LFF20" s="67"/>
      <c r="LFG20" s="67"/>
      <c r="LFH20" s="67"/>
      <c r="LFI20" s="67"/>
      <c r="LFJ20" s="67"/>
      <c r="LFK20" s="67"/>
      <c r="LFL20" s="67"/>
      <c r="LFM20" s="67"/>
      <c r="LFN20" s="67"/>
      <c r="LFO20" s="67"/>
      <c r="LFP20" s="67"/>
      <c r="LFQ20" s="67"/>
      <c r="LFR20" s="67"/>
      <c r="LFS20" s="67"/>
      <c r="LFT20" s="67"/>
      <c r="LFU20" s="67"/>
      <c r="LFV20" s="67"/>
      <c r="LFW20" s="67"/>
      <c r="LFX20" s="67"/>
      <c r="LFY20" s="67"/>
      <c r="LFZ20" s="67"/>
      <c r="LGA20" s="67"/>
      <c r="LGB20" s="67"/>
      <c r="LGC20" s="67"/>
      <c r="LGD20" s="67"/>
      <c r="LGE20" s="67"/>
      <c r="LGF20" s="67"/>
      <c r="LGG20" s="67"/>
      <c r="LGH20" s="67"/>
      <c r="LGI20" s="67"/>
      <c r="LGJ20" s="67"/>
      <c r="LGK20" s="67"/>
      <c r="LGL20" s="67"/>
      <c r="LGM20" s="67"/>
      <c r="LGN20" s="67"/>
      <c r="LGO20" s="67"/>
      <c r="LGP20" s="67"/>
      <c r="LGQ20" s="67"/>
      <c r="LGR20" s="67"/>
      <c r="LGS20" s="67"/>
      <c r="LGT20" s="67"/>
      <c r="LGU20" s="67"/>
      <c r="LGV20" s="67"/>
      <c r="LGW20" s="67"/>
      <c r="LGX20" s="67"/>
      <c r="LGY20" s="67"/>
      <c r="LGZ20" s="67"/>
      <c r="LHA20" s="67"/>
      <c r="LHB20" s="67"/>
      <c r="LHC20" s="67"/>
      <c r="LHD20" s="67"/>
      <c r="LHE20" s="67"/>
      <c r="LHF20" s="67"/>
      <c r="LHG20" s="67"/>
      <c r="LHH20" s="67"/>
      <c r="LHI20" s="67"/>
      <c r="LHJ20" s="67"/>
      <c r="LHK20" s="67"/>
      <c r="LHL20" s="67"/>
      <c r="LHM20" s="67"/>
      <c r="LHN20" s="67"/>
      <c r="LHO20" s="67"/>
      <c r="LHP20" s="67"/>
      <c r="LHQ20" s="67"/>
      <c r="LHR20" s="67"/>
      <c r="LHS20" s="67"/>
      <c r="LHT20" s="67"/>
      <c r="LHU20" s="67"/>
      <c r="LHV20" s="67"/>
      <c r="LHW20" s="67"/>
      <c r="LHX20" s="67"/>
      <c r="LHY20" s="67"/>
      <c r="LHZ20" s="67"/>
      <c r="LIA20" s="67"/>
      <c r="LIB20" s="67"/>
      <c r="LIC20" s="67"/>
      <c r="LID20" s="67"/>
      <c r="LIE20" s="67"/>
      <c r="LIF20" s="67"/>
      <c r="LIG20" s="67"/>
      <c r="LIH20" s="67"/>
      <c r="LII20" s="67"/>
      <c r="LIJ20" s="67"/>
      <c r="LIK20" s="67"/>
      <c r="LIL20" s="67"/>
      <c r="LIM20" s="67"/>
      <c r="LIN20" s="67"/>
      <c r="LIO20" s="67"/>
      <c r="LIP20" s="67"/>
      <c r="LIQ20" s="67"/>
      <c r="LIR20" s="67"/>
      <c r="LIS20" s="67"/>
      <c r="LIT20" s="67"/>
      <c r="LIU20" s="67"/>
      <c r="LIV20" s="67"/>
      <c r="LIW20" s="67"/>
      <c r="LIX20" s="67"/>
      <c r="LIY20" s="67"/>
      <c r="LIZ20" s="67"/>
      <c r="LJA20" s="67"/>
      <c r="LJB20" s="67"/>
      <c r="LJC20" s="67"/>
      <c r="LJD20" s="67"/>
      <c r="LJE20" s="67"/>
      <c r="LJF20" s="67"/>
      <c r="LJG20" s="67"/>
      <c r="LJH20" s="67"/>
      <c r="LJI20" s="67"/>
      <c r="LJJ20" s="67"/>
      <c r="LJK20" s="67"/>
      <c r="LJL20" s="67"/>
      <c r="LJM20" s="67"/>
      <c r="LJN20" s="67"/>
      <c r="LJO20" s="67"/>
      <c r="LJP20" s="67"/>
      <c r="LJQ20" s="67"/>
      <c r="LJR20" s="67"/>
      <c r="LJS20" s="67"/>
      <c r="LJT20" s="67"/>
      <c r="LJU20" s="67"/>
      <c r="LJV20" s="67"/>
      <c r="LJW20" s="67"/>
      <c r="LJX20" s="67"/>
      <c r="LJY20" s="67"/>
      <c r="LJZ20" s="67"/>
      <c r="LKA20" s="67"/>
      <c r="LKB20" s="67"/>
      <c r="LKC20" s="67"/>
      <c r="LKD20" s="67"/>
      <c r="LKE20" s="67"/>
      <c r="LKF20" s="67"/>
      <c r="LKG20" s="67"/>
      <c r="LKH20" s="67"/>
      <c r="LKI20" s="67"/>
      <c r="LKJ20" s="67"/>
      <c r="LKK20" s="67"/>
      <c r="LKL20" s="67"/>
      <c r="LKM20" s="67"/>
      <c r="LKN20" s="67"/>
      <c r="LKO20" s="67"/>
      <c r="LKP20" s="67"/>
      <c r="LKQ20" s="67"/>
      <c r="LKR20" s="67"/>
      <c r="LKS20" s="67"/>
      <c r="LKT20" s="67"/>
      <c r="LKU20" s="67"/>
      <c r="LKV20" s="67"/>
      <c r="LKW20" s="67"/>
      <c r="LKX20" s="67"/>
      <c r="LKY20" s="67"/>
      <c r="LKZ20" s="67"/>
      <c r="LLA20" s="67"/>
      <c r="LLB20" s="67"/>
      <c r="LLC20" s="67"/>
      <c r="LLD20" s="67"/>
      <c r="LLE20" s="67"/>
      <c r="LLF20" s="67"/>
      <c r="LLG20" s="67"/>
      <c r="LLH20" s="67"/>
      <c r="LLI20" s="67"/>
      <c r="LLJ20" s="67"/>
      <c r="LLK20" s="67"/>
      <c r="LLL20" s="67"/>
      <c r="LLM20" s="67"/>
      <c r="LLN20" s="67"/>
      <c r="LLO20" s="67"/>
      <c r="LLP20" s="67"/>
      <c r="LLQ20" s="67"/>
      <c r="LLR20" s="67"/>
      <c r="LLS20" s="67"/>
      <c r="LLT20" s="67"/>
      <c r="LLU20" s="67"/>
      <c r="LLV20" s="67"/>
      <c r="LLW20" s="67"/>
      <c r="LLX20" s="67"/>
      <c r="LLY20" s="67"/>
      <c r="LLZ20" s="67"/>
      <c r="LMA20" s="67"/>
      <c r="LMB20" s="67"/>
      <c r="LMC20" s="67"/>
      <c r="LMD20" s="67"/>
      <c r="LME20" s="67"/>
      <c r="LMF20" s="67"/>
      <c r="LMG20" s="67"/>
      <c r="LMH20" s="67"/>
      <c r="LMI20" s="67"/>
      <c r="LMJ20" s="67"/>
      <c r="LMK20" s="67"/>
      <c r="LML20" s="67"/>
      <c r="LMM20" s="67"/>
      <c r="LMN20" s="67"/>
      <c r="LMO20" s="67"/>
      <c r="LMP20" s="67"/>
      <c r="LMQ20" s="67"/>
      <c r="LMR20" s="67"/>
      <c r="LMS20" s="67"/>
      <c r="LMT20" s="67"/>
      <c r="LMU20" s="67"/>
      <c r="LMV20" s="67"/>
      <c r="LMW20" s="67"/>
      <c r="LMX20" s="67"/>
      <c r="LMY20" s="67"/>
      <c r="LMZ20" s="67"/>
      <c r="LNA20" s="67"/>
      <c r="LNB20" s="67"/>
      <c r="LNC20" s="67"/>
      <c r="LND20" s="67"/>
      <c r="LNE20" s="67"/>
      <c r="LNF20" s="67"/>
      <c r="LNG20" s="67"/>
      <c r="LNH20" s="67"/>
      <c r="LNI20" s="67"/>
      <c r="LNJ20" s="67"/>
      <c r="LNK20" s="67"/>
      <c r="LNL20" s="67"/>
      <c r="LNM20" s="67"/>
      <c r="LNN20" s="67"/>
      <c r="LNO20" s="67"/>
      <c r="LNP20" s="67"/>
      <c r="LNQ20" s="67"/>
      <c r="LNR20" s="67"/>
      <c r="LNS20" s="67"/>
      <c r="LNT20" s="67"/>
      <c r="LNU20" s="67"/>
      <c r="LNV20" s="67"/>
      <c r="LNW20" s="67"/>
      <c r="LNX20" s="67"/>
      <c r="LNY20" s="67"/>
      <c r="LNZ20" s="67"/>
      <c r="LOA20" s="67"/>
      <c r="LOB20" s="67"/>
      <c r="LOC20" s="67"/>
      <c r="LOD20" s="67"/>
      <c r="LOE20" s="67"/>
      <c r="LOF20" s="67"/>
      <c r="LOG20" s="67"/>
      <c r="LOH20" s="67"/>
      <c r="LOI20" s="67"/>
      <c r="LOJ20" s="67"/>
      <c r="LOK20" s="67"/>
      <c r="LOL20" s="67"/>
      <c r="LOM20" s="67"/>
      <c r="LON20" s="67"/>
      <c r="LOO20" s="67"/>
      <c r="LOP20" s="67"/>
      <c r="LOQ20" s="67"/>
      <c r="LOR20" s="67"/>
      <c r="LOS20" s="67"/>
      <c r="LOT20" s="67"/>
      <c r="LOU20" s="67"/>
      <c r="LOV20" s="67"/>
      <c r="LOW20" s="67"/>
      <c r="LOX20" s="67"/>
      <c r="LOY20" s="67"/>
      <c r="LOZ20" s="67"/>
      <c r="LPA20" s="67"/>
      <c r="LPB20" s="67"/>
      <c r="LPC20" s="67"/>
      <c r="LPD20" s="67"/>
      <c r="LPE20" s="67"/>
      <c r="LPF20" s="67"/>
      <c r="LPG20" s="67"/>
      <c r="LPH20" s="67"/>
      <c r="LPI20" s="67"/>
      <c r="LPJ20" s="67"/>
      <c r="LPK20" s="67"/>
      <c r="LPL20" s="67"/>
      <c r="LPM20" s="67"/>
      <c r="LPN20" s="67"/>
      <c r="LPO20" s="67"/>
      <c r="LPP20" s="67"/>
      <c r="LPQ20" s="67"/>
      <c r="LPR20" s="67"/>
      <c r="LPS20" s="67"/>
      <c r="LPT20" s="67"/>
      <c r="LPU20" s="67"/>
      <c r="LPV20" s="67"/>
      <c r="LPW20" s="67"/>
      <c r="LPX20" s="67"/>
      <c r="LPY20" s="67"/>
      <c r="LPZ20" s="67"/>
      <c r="LQA20" s="67"/>
      <c r="LQB20" s="67"/>
      <c r="LQC20" s="67"/>
      <c r="LQD20" s="67"/>
      <c r="LQE20" s="67"/>
      <c r="LQF20" s="67"/>
      <c r="LQG20" s="67"/>
      <c r="LQH20" s="67"/>
      <c r="LQI20" s="67"/>
      <c r="LQJ20" s="67"/>
      <c r="LQK20" s="67"/>
      <c r="LQL20" s="67"/>
      <c r="LQM20" s="67"/>
      <c r="LQN20" s="67"/>
      <c r="LQO20" s="67"/>
      <c r="LQP20" s="67"/>
      <c r="LQQ20" s="67"/>
      <c r="LQR20" s="67"/>
      <c r="LQS20" s="67"/>
      <c r="LQT20" s="67"/>
      <c r="LQU20" s="67"/>
      <c r="LQV20" s="67"/>
      <c r="LQW20" s="67"/>
      <c r="LQX20" s="67"/>
      <c r="LQY20" s="67"/>
      <c r="LQZ20" s="67"/>
      <c r="LRA20" s="67"/>
      <c r="LRB20" s="67"/>
      <c r="LRC20" s="67"/>
      <c r="LRD20" s="67"/>
      <c r="LRE20" s="67"/>
      <c r="LRF20" s="67"/>
      <c r="LRG20" s="67"/>
      <c r="LRH20" s="67"/>
      <c r="LRI20" s="67"/>
      <c r="LRJ20" s="67"/>
      <c r="LRK20" s="67"/>
      <c r="LRL20" s="67"/>
      <c r="LRM20" s="67"/>
      <c r="LRN20" s="67"/>
      <c r="LRO20" s="67"/>
      <c r="LRP20" s="67"/>
      <c r="LRQ20" s="67"/>
      <c r="LRR20" s="67"/>
      <c r="LRS20" s="67"/>
      <c r="LRT20" s="67"/>
      <c r="LRU20" s="67"/>
      <c r="LRV20" s="67"/>
      <c r="LRW20" s="67"/>
      <c r="LRX20" s="67"/>
      <c r="LRY20" s="67"/>
      <c r="LRZ20" s="67"/>
      <c r="LSA20" s="67"/>
      <c r="LSB20" s="67"/>
      <c r="LSC20" s="67"/>
      <c r="LSD20" s="67"/>
      <c r="LSE20" s="67"/>
      <c r="LSF20" s="67"/>
      <c r="LSG20" s="67"/>
      <c r="LSH20" s="67"/>
      <c r="LSI20" s="67"/>
      <c r="LSJ20" s="67"/>
      <c r="LSK20" s="67"/>
      <c r="LSL20" s="67"/>
      <c r="LSM20" s="67"/>
      <c r="LSN20" s="67"/>
      <c r="LSO20" s="67"/>
      <c r="LSP20" s="67"/>
      <c r="LSQ20" s="67"/>
      <c r="LSR20" s="67"/>
      <c r="LSS20" s="67"/>
      <c r="LST20" s="67"/>
      <c r="LSU20" s="67"/>
      <c r="LSV20" s="67"/>
      <c r="LSW20" s="67"/>
      <c r="LSX20" s="67"/>
      <c r="LSY20" s="67"/>
      <c r="LSZ20" s="67"/>
      <c r="LTA20" s="67"/>
      <c r="LTB20" s="67"/>
      <c r="LTC20" s="67"/>
      <c r="LTD20" s="67"/>
      <c r="LTE20" s="67"/>
      <c r="LTF20" s="67"/>
      <c r="LTG20" s="67"/>
      <c r="LTH20" s="67"/>
      <c r="LTI20" s="67"/>
      <c r="LTJ20" s="67"/>
      <c r="LTK20" s="67"/>
      <c r="LTL20" s="67"/>
      <c r="LTM20" s="67"/>
      <c r="LTN20" s="67"/>
      <c r="LTO20" s="67"/>
      <c r="LTP20" s="67"/>
      <c r="LTQ20" s="67"/>
      <c r="LTR20" s="67"/>
      <c r="LTS20" s="67"/>
      <c r="LTT20" s="67"/>
      <c r="LTU20" s="67"/>
      <c r="LTV20" s="67"/>
      <c r="LTW20" s="67"/>
      <c r="LTX20" s="67"/>
      <c r="LTY20" s="67"/>
      <c r="LTZ20" s="67"/>
      <c r="LUA20" s="67"/>
      <c r="LUB20" s="67"/>
      <c r="LUC20" s="67"/>
      <c r="LUD20" s="67"/>
      <c r="LUE20" s="67"/>
      <c r="LUF20" s="67"/>
      <c r="LUG20" s="67"/>
      <c r="LUH20" s="67"/>
      <c r="LUI20" s="67"/>
      <c r="LUJ20" s="67"/>
      <c r="LUK20" s="67"/>
      <c r="LUL20" s="67"/>
      <c r="LUM20" s="67"/>
      <c r="LUN20" s="67"/>
      <c r="LUO20" s="67"/>
      <c r="LUP20" s="67"/>
      <c r="LUQ20" s="67"/>
      <c r="LUR20" s="67"/>
      <c r="LUS20" s="67"/>
      <c r="LUT20" s="67"/>
      <c r="LUU20" s="67"/>
      <c r="LUV20" s="67"/>
      <c r="LUW20" s="67"/>
      <c r="LUX20" s="67"/>
      <c r="LUY20" s="67"/>
      <c r="LUZ20" s="67"/>
      <c r="LVA20" s="67"/>
      <c r="LVB20" s="67"/>
      <c r="LVC20" s="67"/>
      <c r="LVD20" s="67"/>
      <c r="LVE20" s="67"/>
      <c r="LVF20" s="67"/>
      <c r="LVG20" s="67"/>
      <c r="LVH20" s="67"/>
      <c r="LVI20" s="67"/>
      <c r="LVJ20" s="67"/>
      <c r="LVK20" s="67"/>
      <c r="LVL20" s="67"/>
      <c r="LVM20" s="67"/>
      <c r="LVN20" s="67"/>
      <c r="LVO20" s="67"/>
      <c r="LVP20" s="67"/>
      <c r="LVQ20" s="67"/>
      <c r="LVR20" s="67"/>
      <c r="LVS20" s="67"/>
      <c r="LVT20" s="67"/>
      <c r="LVU20" s="67"/>
      <c r="LVV20" s="67"/>
      <c r="LVW20" s="67"/>
      <c r="LVX20" s="67"/>
      <c r="LVY20" s="67"/>
      <c r="LVZ20" s="67"/>
      <c r="LWA20" s="67"/>
      <c r="LWB20" s="67"/>
      <c r="LWC20" s="67"/>
      <c r="LWD20" s="67"/>
      <c r="LWE20" s="67"/>
      <c r="LWF20" s="67"/>
      <c r="LWG20" s="67"/>
      <c r="LWH20" s="67"/>
      <c r="LWI20" s="67"/>
      <c r="LWJ20" s="67"/>
      <c r="LWK20" s="67"/>
      <c r="LWL20" s="67"/>
      <c r="LWM20" s="67"/>
      <c r="LWN20" s="67"/>
      <c r="LWO20" s="67"/>
      <c r="LWP20" s="67"/>
      <c r="LWQ20" s="67"/>
      <c r="LWR20" s="67"/>
      <c r="LWS20" s="67"/>
      <c r="LWT20" s="67"/>
      <c r="LWU20" s="67"/>
      <c r="LWV20" s="67"/>
      <c r="LWW20" s="67"/>
      <c r="LWX20" s="67"/>
      <c r="LWY20" s="67"/>
      <c r="LWZ20" s="67"/>
      <c r="LXA20" s="67"/>
      <c r="LXB20" s="67"/>
      <c r="LXC20" s="67"/>
      <c r="LXD20" s="67"/>
      <c r="LXE20" s="67"/>
      <c r="LXF20" s="67"/>
      <c r="LXG20" s="67"/>
      <c r="LXH20" s="67"/>
      <c r="LXI20" s="67"/>
      <c r="LXJ20" s="67"/>
      <c r="LXK20" s="67"/>
      <c r="LXL20" s="67"/>
      <c r="LXM20" s="67"/>
      <c r="LXN20" s="67"/>
      <c r="LXO20" s="67"/>
      <c r="LXP20" s="67"/>
      <c r="LXQ20" s="67"/>
      <c r="LXR20" s="67"/>
      <c r="LXS20" s="67"/>
      <c r="LXT20" s="67"/>
      <c r="LXU20" s="67"/>
      <c r="LXV20" s="67"/>
      <c r="LXW20" s="67"/>
      <c r="LXX20" s="67"/>
      <c r="LXY20" s="67"/>
      <c r="LXZ20" s="67"/>
      <c r="LYA20" s="67"/>
      <c r="LYB20" s="67"/>
      <c r="LYC20" s="67"/>
      <c r="LYD20" s="67"/>
      <c r="LYE20" s="67"/>
      <c r="LYF20" s="67"/>
      <c r="LYG20" s="67"/>
      <c r="LYH20" s="67"/>
      <c r="LYI20" s="67"/>
      <c r="LYJ20" s="67"/>
      <c r="LYK20" s="67"/>
      <c r="LYL20" s="67"/>
      <c r="LYM20" s="67"/>
      <c r="LYN20" s="67"/>
      <c r="LYO20" s="67"/>
      <c r="LYP20" s="67"/>
      <c r="LYQ20" s="67"/>
      <c r="LYR20" s="67"/>
      <c r="LYS20" s="67"/>
      <c r="LYT20" s="67"/>
      <c r="LYU20" s="67"/>
      <c r="LYV20" s="67"/>
      <c r="LYW20" s="67"/>
      <c r="LYX20" s="67"/>
      <c r="LYY20" s="67"/>
      <c r="LYZ20" s="67"/>
      <c r="LZA20" s="67"/>
      <c r="LZB20" s="67"/>
      <c r="LZC20" s="67"/>
      <c r="LZD20" s="67"/>
      <c r="LZE20" s="67"/>
      <c r="LZF20" s="67"/>
      <c r="LZG20" s="67"/>
      <c r="LZH20" s="67"/>
      <c r="LZI20" s="67"/>
      <c r="LZJ20" s="67"/>
      <c r="LZK20" s="67"/>
      <c r="LZL20" s="67"/>
      <c r="LZM20" s="67"/>
      <c r="LZN20" s="67"/>
      <c r="LZO20" s="67"/>
      <c r="LZP20" s="67"/>
      <c r="LZQ20" s="67"/>
      <c r="LZR20" s="67"/>
      <c r="LZS20" s="67"/>
      <c r="LZT20" s="67"/>
      <c r="LZU20" s="67"/>
      <c r="LZV20" s="67"/>
      <c r="LZW20" s="67"/>
      <c r="LZX20" s="67"/>
      <c r="LZY20" s="67"/>
      <c r="LZZ20" s="67"/>
      <c r="MAA20" s="67"/>
      <c r="MAB20" s="67"/>
      <c r="MAC20" s="67"/>
      <c r="MAD20" s="67"/>
      <c r="MAE20" s="67"/>
      <c r="MAF20" s="67"/>
      <c r="MAG20" s="67"/>
      <c r="MAH20" s="67"/>
      <c r="MAI20" s="67"/>
      <c r="MAJ20" s="67"/>
      <c r="MAK20" s="67"/>
      <c r="MAL20" s="67"/>
      <c r="MAM20" s="67"/>
      <c r="MAN20" s="67"/>
      <c r="MAO20" s="67"/>
      <c r="MAP20" s="67"/>
      <c r="MAQ20" s="67"/>
      <c r="MAR20" s="67"/>
      <c r="MAS20" s="67"/>
      <c r="MAT20" s="67"/>
      <c r="MAU20" s="67"/>
      <c r="MAV20" s="67"/>
      <c r="MAW20" s="67"/>
      <c r="MAX20" s="67"/>
      <c r="MAY20" s="67"/>
      <c r="MAZ20" s="67"/>
      <c r="MBA20" s="67"/>
      <c r="MBB20" s="67"/>
      <c r="MBC20" s="67"/>
      <c r="MBD20" s="67"/>
      <c r="MBE20" s="67"/>
      <c r="MBF20" s="67"/>
      <c r="MBG20" s="67"/>
      <c r="MBH20" s="67"/>
      <c r="MBI20" s="67"/>
      <c r="MBJ20" s="67"/>
      <c r="MBK20" s="67"/>
      <c r="MBL20" s="67"/>
      <c r="MBM20" s="67"/>
      <c r="MBN20" s="67"/>
      <c r="MBO20" s="67"/>
      <c r="MBP20" s="67"/>
      <c r="MBQ20" s="67"/>
      <c r="MBR20" s="67"/>
      <c r="MBS20" s="67"/>
      <c r="MBT20" s="67"/>
      <c r="MBU20" s="67"/>
      <c r="MBV20" s="67"/>
      <c r="MBW20" s="67"/>
      <c r="MBX20" s="67"/>
      <c r="MBY20" s="67"/>
      <c r="MBZ20" s="67"/>
      <c r="MCA20" s="67"/>
      <c r="MCB20" s="67"/>
      <c r="MCC20" s="67"/>
      <c r="MCD20" s="67"/>
      <c r="MCE20" s="67"/>
      <c r="MCF20" s="67"/>
      <c r="MCG20" s="67"/>
      <c r="MCH20" s="67"/>
      <c r="MCI20" s="67"/>
      <c r="MCJ20" s="67"/>
      <c r="MCK20" s="67"/>
      <c r="MCL20" s="67"/>
      <c r="MCM20" s="67"/>
      <c r="MCN20" s="67"/>
      <c r="MCO20" s="67"/>
      <c r="MCP20" s="67"/>
      <c r="MCQ20" s="67"/>
      <c r="MCR20" s="67"/>
      <c r="MCS20" s="67"/>
      <c r="MCT20" s="67"/>
      <c r="MCU20" s="67"/>
      <c r="MCV20" s="67"/>
      <c r="MCW20" s="67"/>
      <c r="MCX20" s="67"/>
      <c r="MCY20" s="67"/>
      <c r="MCZ20" s="67"/>
      <c r="MDA20" s="67"/>
      <c r="MDB20" s="67"/>
      <c r="MDC20" s="67"/>
      <c r="MDD20" s="67"/>
      <c r="MDE20" s="67"/>
      <c r="MDF20" s="67"/>
      <c r="MDG20" s="67"/>
      <c r="MDH20" s="67"/>
      <c r="MDI20" s="67"/>
      <c r="MDJ20" s="67"/>
      <c r="MDK20" s="67"/>
      <c r="MDL20" s="67"/>
      <c r="MDM20" s="67"/>
      <c r="MDN20" s="67"/>
      <c r="MDO20" s="67"/>
      <c r="MDP20" s="67"/>
      <c r="MDQ20" s="67"/>
      <c r="MDR20" s="67"/>
      <c r="MDS20" s="67"/>
      <c r="MDT20" s="67"/>
      <c r="MDU20" s="67"/>
      <c r="MDV20" s="67"/>
      <c r="MDW20" s="67"/>
      <c r="MDX20" s="67"/>
      <c r="MDY20" s="67"/>
      <c r="MDZ20" s="67"/>
      <c r="MEA20" s="67"/>
      <c r="MEB20" s="67"/>
      <c r="MEC20" s="67"/>
      <c r="MED20" s="67"/>
      <c r="MEE20" s="67"/>
      <c r="MEF20" s="67"/>
      <c r="MEG20" s="67"/>
      <c r="MEH20" s="67"/>
      <c r="MEI20" s="67"/>
      <c r="MEJ20" s="67"/>
      <c r="MEK20" s="67"/>
      <c r="MEL20" s="67"/>
      <c r="MEM20" s="67"/>
      <c r="MEN20" s="67"/>
      <c r="MEO20" s="67"/>
      <c r="MEP20" s="67"/>
      <c r="MEQ20" s="67"/>
      <c r="MER20" s="67"/>
      <c r="MES20" s="67"/>
      <c r="MET20" s="67"/>
      <c r="MEU20" s="67"/>
      <c r="MEV20" s="67"/>
      <c r="MEW20" s="67"/>
      <c r="MEX20" s="67"/>
      <c r="MEY20" s="67"/>
      <c r="MEZ20" s="67"/>
      <c r="MFA20" s="67"/>
      <c r="MFB20" s="67"/>
      <c r="MFC20" s="67"/>
      <c r="MFD20" s="67"/>
      <c r="MFE20" s="67"/>
      <c r="MFF20" s="67"/>
      <c r="MFG20" s="67"/>
      <c r="MFH20" s="67"/>
      <c r="MFI20" s="67"/>
      <c r="MFJ20" s="67"/>
      <c r="MFK20" s="67"/>
      <c r="MFL20" s="67"/>
      <c r="MFM20" s="67"/>
      <c r="MFN20" s="67"/>
      <c r="MFO20" s="67"/>
      <c r="MFP20" s="67"/>
      <c r="MFQ20" s="67"/>
      <c r="MFR20" s="67"/>
      <c r="MFS20" s="67"/>
      <c r="MFT20" s="67"/>
      <c r="MFU20" s="67"/>
      <c r="MFV20" s="67"/>
      <c r="MFW20" s="67"/>
      <c r="MFX20" s="67"/>
      <c r="MFY20" s="67"/>
      <c r="MFZ20" s="67"/>
      <c r="MGA20" s="67"/>
      <c r="MGB20" s="67"/>
      <c r="MGC20" s="67"/>
      <c r="MGD20" s="67"/>
      <c r="MGE20" s="67"/>
      <c r="MGF20" s="67"/>
      <c r="MGG20" s="67"/>
      <c r="MGH20" s="67"/>
      <c r="MGI20" s="67"/>
      <c r="MGJ20" s="67"/>
      <c r="MGK20" s="67"/>
      <c r="MGL20" s="67"/>
      <c r="MGM20" s="67"/>
      <c r="MGN20" s="67"/>
      <c r="MGO20" s="67"/>
      <c r="MGP20" s="67"/>
      <c r="MGQ20" s="67"/>
      <c r="MGR20" s="67"/>
      <c r="MGS20" s="67"/>
      <c r="MGT20" s="67"/>
      <c r="MGU20" s="67"/>
      <c r="MGV20" s="67"/>
      <c r="MGW20" s="67"/>
      <c r="MGX20" s="67"/>
      <c r="MGY20" s="67"/>
      <c r="MGZ20" s="67"/>
      <c r="MHA20" s="67"/>
      <c r="MHB20" s="67"/>
      <c r="MHC20" s="67"/>
      <c r="MHD20" s="67"/>
      <c r="MHE20" s="67"/>
      <c r="MHF20" s="67"/>
      <c r="MHG20" s="67"/>
      <c r="MHH20" s="67"/>
      <c r="MHI20" s="67"/>
      <c r="MHJ20" s="67"/>
      <c r="MHK20" s="67"/>
      <c r="MHL20" s="67"/>
      <c r="MHM20" s="67"/>
      <c r="MHN20" s="67"/>
      <c r="MHO20" s="67"/>
      <c r="MHP20" s="67"/>
      <c r="MHQ20" s="67"/>
      <c r="MHR20" s="67"/>
      <c r="MHS20" s="67"/>
      <c r="MHT20" s="67"/>
      <c r="MHU20" s="67"/>
      <c r="MHV20" s="67"/>
      <c r="MHW20" s="67"/>
      <c r="MHX20" s="67"/>
      <c r="MHY20" s="67"/>
      <c r="MHZ20" s="67"/>
      <c r="MIA20" s="67"/>
      <c r="MIB20" s="67"/>
      <c r="MIC20" s="67"/>
      <c r="MID20" s="67"/>
      <c r="MIE20" s="67"/>
      <c r="MIF20" s="67"/>
      <c r="MIG20" s="67"/>
      <c r="MIH20" s="67"/>
      <c r="MII20" s="67"/>
      <c r="MIJ20" s="67"/>
      <c r="MIK20" s="67"/>
      <c r="MIL20" s="67"/>
      <c r="MIM20" s="67"/>
      <c r="MIN20" s="67"/>
      <c r="MIO20" s="67"/>
      <c r="MIP20" s="67"/>
      <c r="MIQ20" s="67"/>
      <c r="MIR20" s="67"/>
      <c r="MIS20" s="67"/>
      <c r="MIT20" s="67"/>
      <c r="MIU20" s="67"/>
      <c r="MIV20" s="67"/>
      <c r="MIW20" s="67"/>
      <c r="MIX20" s="67"/>
      <c r="MIY20" s="67"/>
      <c r="MIZ20" s="67"/>
      <c r="MJA20" s="67"/>
      <c r="MJB20" s="67"/>
      <c r="MJC20" s="67"/>
      <c r="MJD20" s="67"/>
      <c r="MJE20" s="67"/>
      <c r="MJF20" s="67"/>
      <c r="MJG20" s="67"/>
      <c r="MJH20" s="67"/>
      <c r="MJI20" s="67"/>
      <c r="MJJ20" s="67"/>
      <c r="MJK20" s="67"/>
      <c r="MJL20" s="67"/>
      <c r="MJM20" s="67"/>
      <c r="MJN20" s="67"/>
      <c r="MJO20" s="67"/>
      <c r="MJP20" s="67"/>
      <c r="MJQ20" s="67"/>
      <c r="MJR20" s="67"/>
      <c r="MJS20" s="67"/>
      <c r="MJT20" s="67"/>
      <c r="MJU20" s="67"/>
      <c r="MJV20" s="67"/>
      <c r="MJW20" s="67"/>
      <c r="MJX20" s="67"/>
      <c r="MJY20" s="67"/>
      <c r="MJZ20" s="67"/>
      <c r="MKA20" s="67"/>
      <c r="MKB20" s="67"/>
      <c r="MKC20" s="67"/>
      <c r="MKD20" s="67"/>
      <c r="MKE20" s="67"/>
      <c r="MKF20" s="67"/>
      <c r="MKG20" s="67"/>
      <c r="MKH20" s="67"/>
      <c r="MKI20" s="67"/>
      <c r="MKJ20" s="67"/>
      <c r="MKK20" s="67"/>
      <c r="MKL20" s="67"/>
      <c r="MKM20" s="67"/>
      <c r="MKN20" s="67"/>
      <c r="MKO20" s="67"/>
      <c r="MKP20" s="67"/>
      <c r="MKQ20" s="67"/>
      <c r="MKR20" s="67"/>
      <c r="MKS20" s="67"/>
      <c r="MKT20" s="67"/>
      <c r="MKU20" s="67"/>
      <c r="MKV20" s="67"/>
      <c r="MKW20" s="67"/>
      <c r="MKX20" s="67"/>
      <c r="MKY20" s="67"/>
      <c r="MKZ20" s="67"/>
      <c r="MLA20" s="67"/>
      <c r="MLB20" s="67"/>
      <c r="MLC20" s="67"/>
      <c r="MLD20" s="67"/>
      <c r="MLE20" s="67"/>
      <c r="MLF20" s="67"/>
      <c r="MLG20" s="67"/>
      <c r="MLH20" s="67"/>
      <c r="MLI20" s="67"/>
      <c r="MLJ20" s="67"/>
      <c r="MLK20" s="67"/>
      <c r="MLL20" s="67"/>
      <c r="MLM20" s="67"/>
      <c r="MLN20" s="67"/>
      <c r="MLO20" s="67"/>
      <c r="MLP20" s="67"/>
      <c r="MLQ20" s="67"/>
      <c r="MLR20" s="67"/>
      <c r="MLS20" s="67"/>
      <c r="MLT20" s="67"/>
      <c r="MLU20" s="67"/>
      <c r="MLV20" s="67"/>
      <c r="MLW20" s="67"/>
      <c r="MLX20" s="67"/>
      <c r="MLY20" s="67"/>
      <c r="MLZ20" s="67"/>
      <c r="MMA20" s="67"/>
      <c r="MMB20" s="67"/>
      <c r="MMC20" s="67"/>
      <c r="MMD20" s="67"/>
      <c r="MME20" s="67"/>
      <c r="MMF20" s="67"/>
      <c r="MMG20" s="67"/>
      <c r="MMH20" s="67"/>
      <c r="MMI20" s="67"/>
      <c r="MMJ20" s="67"/>
      <c r="MMK20" s="67"/>
      <c r="MML20" s="67"/>
      <c r="MMM20" s="67"/>
      <c r="MMN20" s="67"/>
      <c r="MMO20" s="67"/>
      <c r="MMP20" s="67"/>
      <c r="MMQ20" s="67"/>
      <c r="MMR20" s="67"/>
      <c r="MMS20" s="67"/>
      <c r="MMT20" s="67"/>
      <c r="MMU20" s="67"/>
      <c r="MMV20" s="67"/>
      <c r="MMW20" s="67"/>
      <c r="MMX20" s="67"/>
      <c r="MMY20" s="67"/>
      <c r="MMZ20" s="67"/>
      <c r="MNA20" s="67"/>
      <c r="MNB20" s="67"/>
      <c r="MNC20" s="67"/>
      <c r="MND20" s="67"/>
      <c r="MNE20" s="67"/>
      <c r="MNF20" s="67"/>
      <c r="MNG20" s="67"/>
      <c r="MNH20" s="67"/>
      <c r="MNI20" s="67"/>
      <c r="MNJ20" s="67"/>
      <c r="MNK20" s="67"/>
      <c r="MNL20" s="67"/>
      <c r="MNM20" s="67"/>
      <c r="MNN20" s="67"/>
      <c r="MNO20" s="67"/>
      <c r="MNP20" s="67"/>
      <c r="MNQ20" s="67"/>
      <c r="MNR20" s="67"/>
      <c r="MNS20" s="67"/>
      <c r="MNT20" s="67"/>
      <c r="MNU20" s="67"/>
      <c r="MNV20" s="67"/>
      <c r="MNW20" s="67"/>
      <c r="MNX20" s="67"/>
      <c r="MNY20" s="67"/>
      <c r="MNZ20" s="67"/>
      <c r="MOA20" s="67"/>
      <c r="MOB20" s="67"/>
      <c r="MOC20" s="67"/>
      <c r="MOD20" s="67"/>
      <c r="MOE20" s="67"/>
      <c r="MOF20" s="67"/>
      <c r="MOG20" s="67"/>
      <c r="MOH20" s="67"/>
      <c r="MOI20" s="67"/>
      <c r="MOJ20" s="67"/>
      <c r="MOK20" s="67"/>
      <c r="MOL20" s="67"/>
      <c r="MOM20" s="67"/>
      <c r="MON20" s="67"/>
      <c r="MOO20" s="67"/>
      <c r="MOP20" s="67"/>
      <c r="MOQ20" s="67"/>
      <c r="MOR20" s="67"/>
      <c r="MOS20" s="67"/>
      <c r="MOT20" s="67"/>
      <c r="MOU20" s="67"/>
      <c r="MOV20" s="67"/>
      <c r="MOW20" s="67"/>
      <c r="MOX20" s="67"/>
      <c r="MOY20" s="67"/>
      <c r="MOZ20" s="67"/>
      <c r="MPA20" s="67"/>
      <c r="MPB20" s="67"/>
      <c r="MPC20" s="67"/>
      <c r="MPD20" s="67"/>
      <c r="MPE20" s="67"/>
      <c r="MPF20" s="67"/>
      <c r="MPG20" s="67"/>
      <c r="MPH20" s="67"/>
      <c r="MPI20" s="67"/>
      <c r="MPJ20" s="67"/>
      <c r="MPK20" s="67"/>
      <c r="MPL20" s="67"/>
      <c r="MPM20" s="67"/>
      <c r="MPN20" s="67"/>
      <c r="MPO20" s="67"/>
      <c r="MPP20" s="67"/>
      <c r="MPQ20" s="67"/>
      <c r="MPR20" s="67"/>
      <c r="MPS20" s="67"/>
      <c r="MPT20" s="67"/>
      <c r="MPU20" s="67"/>
      <c r="MPV20" s="67"/>
      <c r="MPW20" s="67"/>
      <c r="MPX20" s="67"/>
      <c r="MPY20" s="67"/>
      <c r="MPZ20" s="67"/>
      <c r="MQA20" s="67"/>
      <c r="MQB20" s="67"/>
      <c r="MQC20" s="67"/>
      <c r="MQD20" s="67"/>
      <c r="MQE20" s="67"/>
      <c r="MQF20" s="67"/>
      <c r="MQG20" s="67"/>
      <c r="MQH20" s="67"/>
      <c r="MQI20" s="67"/>
      <c r="MQJ20" s="67"/>
      <c r="MQK20" s="67"/>
      <c r="MQL20" s="67"/>
      <c r="MQM20" s="67"/>
      <c r="MQN20" s="67"/>
      <c r="MQO20" s="67"/>
      <c r="MQP20" s="67"/>
      <c r="MQQ20" s="67"/>
      <c r="MQR20" s="67"/>
      <c r="MQS20" s="67"/>
      <c r="MQT20" s="67"/>
      <c r="MQU20" s="67"/>
      <c r="MQV20" s="67"/>
      <c r="MQW20" s="67"/>
      <c r="MQX20" s="67"/>
      <c r="MQY20" s="67"/>
      <c r="MQZ20" s="67"/>
      <c r="MRA20" s="67"/>
      <c r="MRB20" s="67"/>
      <c r="MRC20" s="67"/>
      <c r="MRD20" s="67"/>
      <c r="MRE20" s="67"/>
      <c r="MRF20" s="67"/>
      <c r="MRG20" s="67"/>
      <c r="MRH20" s="67"/>
      <c r="MRI20" s="67"/>
      <c r="MRJ20" s="67"/>
      <c r="MRK20" s="67"/>
      <c r="MRL20" s="67"/>
      <c r="MRM20" s="67"/>
      <c r="MRN20" s="67"/>
      <c r="MRO20" s="67"/>
      <c r="MRP20" s="67"/>
      <c r="MRQ20" s="67"/>
      <c r="MRR20" s="67"/>
      <c r="MRS20" s="67"/>
      <c r="MRT20" s="67"/>
      <c r="MRU20" s="67"/>
      <c r="MRV20" s="67"/>
      <c r="MRW20" s="67"/>
      <c r="MRX20" s="67"/>
      <c r="MRY20" s="67"/>
      <c r="MRZ20" s="67"/>
      <c r="MSA20" s="67"/>
      <c r="MSB20" s="67"/>
      <c r="MSC20" s="67"/>
      <c r="MSD20" s="67"/>
      <c r="MSE20" s="67"/>
      <c r="MSF20" s="67"/>
      <c r="MSG20" s="67"/>
      <c r="MSH20" s="67"/>
      <c r="MSI20" s="67"/>
      <c r="MSJ20" s="67"/>
      <c r="MSK20" s="67"/>
      <c r="MSL20" s="67"/>
      <c r="MSM20" s="67"/>
      <c r="MSN20" s="67"/>
      <c r="MSO20" s="67"/>
      <c r="MSP20" s="67"/>
      <c r="MSQ20" s="67"/>
      <c r="MSR20" s="67"/>
      <c r="MSS20" s="67"/>
      <c r="MST20" s="67"/>
      <c r="MSU20" s="67"/>
      <c r="MSV20" s="67"/>
      <c r="MSW20" s="67"/>
      <c r="MSX20" s="67"/>
      <c r="MSY20" s="67"/>
      <c r="MSZ20" s="67"/>
      <c r="MTA20" s="67"/>
      <c r="MTB20" s="67"/>
      <c r="MTC20" s="67"/>
      <c r="MTD20" s="67"/>
      <c r="MTE20" s="67"/>
      <c r="MTF20" s="67"/>
      <c r="MTG20" s="67"/>
      <c r="MTH20" s="67"/>
      <c r="MTI20" s="67"/>
      <c r="MTJ20" s="67"/>
      <c r="MTK20" s="67"/>
      <c r="MTL20" s="67"/>
      <c r="MTM20" s="67"/>
      <c r="MTN20" s="67"/>
      <c r="MTO20" s="67"/>
      <c r="MTP20" s="67"/>
      <c r="MTQ20" s="67"/>
      <c r="MTR20" s="67"/>
      <c r="MTS20" s="67"/>
      <c r="MTT20" s="67"/>
      <c r="MTU20" s="67"/>
      <c r="MTV20" s="67"/>
      <c r="MTW20" s="67"/>
      <c r="MTX20" s="67"/>
      <c r="MTY20" s="67"/>
      <c r="MTZ20" s="67"/>
      <c r="MUA20" s="67"/>
      <c r="MUB20" s="67"/>
      <c r="MUC20" s="67"/>
      <c r="MUD20" s="67"/>
      <c r="MUE20" s="67"/>
      <c r="MUF20" s="67"/>
      <c r="MUG20" s="67"/>
      <c r="MUH20" s="67"/>
      <c r="MUI20" s="67"/>
      <c r="MUJ20" s="67"/>
      <c r="MUK20" s="67"/>
      <c r="MUL20" s="67"/>
      <c r="MUM20" s="67"/>
      <c r="MUN20" s="67"/>
      <c r="MUO20" s="67"/>
      <c r="MUP20" s="67"/>
      <c r="MUQ20" s="67"/>
      <c r="MUR20" s="67"/>
      <c r="MUS20" s="67"/>
      <c r="MUT20" s="67"/>
      <c r="MUU20" s="67"/>
      <c r="MUV20" s="67"/>
      <c r="MUW20" s="67"/>
      <c r="MUX20" s="67"/>
      <c r="MUY20" s="67"/>
      <c r="MUZ20" s="67"/>
      <c r="MVA20" s="67"/>
      <c r="MVB20" s="67"/>
      <c r="MVC20" s="67"/>
      <c r="MVD20" s="67"/>
      <c r="MVE20" s="67"/>
      <c r="MVF20" s="67"/>
      <c r="MVG20" s="67"/>
      <c r="MVH20" s="67"/>
      <c r="MVI20" s="67"/>
      <c r="MVJ20" s="67"/>
      <c r="MVK20" s="67"/>
      <c r="MVL20" s="67"/>
      <c r="MVM20" s="67"/>
      <c r="MVN20" s="67"/>
      <c r="MVO20" s="67"/>
      <c r="MVP20" s="67"/>
      <c r="MVQ20" s="67"/>
      <c r="MVR20" s="67"/>
      <c r="MVS20" s="67"/>
      <c r="MVT20" s="67"/>
      <c r="MVU20" s="67"/>
      <c r="MVV20" s="67"/>
      <c r="MVW20" s="67"/>
      <c r="MVX20" s="67"/>
      <c r="MVY20" s="67"/>
      <c r="MVZ20" s="67"/>
      <c r="MWA20" s="67"/>
      <c r="MWB20" s="67"/>
      <c r="MWC20" s="67"/>
      <c r="MWD20" s="67"/>
      <c r="MWE20" s="67"/>
      <c r="MWF20" s="67"/>
      <c r="MWG20" s="67"/>
      <c r="MWH20" s="67"/>
      <c r="MWI20" s="67"/>
      <c r="MWJ20" s="67"/>
      <c r="MWK20" s="67"/>
      <c r="MWL20" s="67"/>
      <c r="MWM20" s="67"/>
      <c r="MWN20" s="67"/>
      <c r="MWO20" s="67"/>
      <c r="MWP20" s="67"/>
      <c r="MWQ20" s="67"/>
      <c r="MWR20" s="67"/>
      <c r="MWS20" s="67"/>
      <c r="MWT20" s="67"/>
      <c r="MWU20" s="67"/>
      <c r="MWV20" s="67"/>
      <c r="MWW20" s="67"/>
      <c r="MWX20" s="67"/>
      <c r="MWY20" s="67"/>
      <c r="MWZ20" s="67"/>
      <c r="MXA20" s="67"/>
      <c r="MXB20" s="67"/>
      <c r="MXC20" s="67"/>
      <c r="MXD20" s="67"/>
      <c r="MXE20" s="67"/>
      <c r="MXF20" s="67"/>
      <c r="MXG20" s="67"/>
      <c r="MXH20" s="67"/>
      <c r="MXI20" s="67"/>
      <c r="MXJ20" s="67"/>
      <c r="MXK20" s="67"/>
      <c r="MXL20" s="67"/>
      <c r="MXM20" s="67"/>
      <c r="MXN20" s="67"/>
      <c r="MXO20" s="67"/>
      <c r="MXP20" s="67"/>
      <c r="MXQ20" s="67"/>
      <c r="MXR20" s="67"/>
      <c r="MXS20" s="67"/>
      <c r="MXT20" s="67"/>
      <c r="MXU20" s="67"/>
      <c r="MXV20" s="67"/>
      <c r="MXW20" s="67"/>
      <c r="MXX20" s="67"/>
      <c r="MXY20" s="67"/>
      <c r="MXZ20" s="67"/>
      <c r="MYA20" s="67"/>
      <c r="MYB20" s="67"/>
      <c r="MYC20" s="67"/>
      <c r="MYD20" s="67"/>
      <c r="MYE20" s="67"/>
      <c r="MYF20" s="67"/>
      <c r="MYG20" s="67"/>
      <c r="MYH20" s="67"/>
      <c r="MYI20" s="67"/>
      <c r="MYJ20" s="67"/>
      <c r="MYK20" s="67"/>
      <c r="MYL20" s="67"/>
      <c r="MYM20" s="67"/>
      <c r="MYN20" s="67"/>
      <c r="MYO20" s="67"/>
      <c r="MYP20" s="67"/>
      <c r="MYQ20" s="67"/>
      <c r="MYR20" s="67"/>
      <c r="MYS20" s="67"/>
      <c r="MYT20" s="67"/>
      <c r="MYU20" s="67"/>
      <c r="MYV20" s="67"/>
      <c r="MYW20" s="67"/>
      <c r="MYX20" s="67"/>
      <c r="MYY20" s="67"/>
      <c r="MYZ20" s="67"/>
      <c r="MZA20" s="67"/>
      <c r="MZB20" s="67"/>
      <c r="MZC20" s="67"/>
      <c r="MZD20" s="67"/>
      <c r="MZE20" s="67"/>
      <c r="MZF20" s="67"/>
      <c r="MZG20" s="67"/>
      <c r="MZH20" s="67"/>
      <c r="MZI20" s="67"/>
      <c r="MZJ20" s="67"/>
      <c r="MZK20" s="67"/>
      <c r="MZL20" s="67"/>
      <c r="MZM20" s="67"/>
      <c r="MZN20" s="67"/>
      <c r="MZO20" s="67"/>
      <c r="MZP20" s="67"/>
      <c r="MZQ20" s="67"/>
      <c r="MZR20" s="67"/>
      <c r="MZS20" s="67"/>
      <c r="MZT20" s="67"/>
      <c r="MZU20" s="67"/>
      <c r="MZV20" s="67"/>
      <c r="MZW20" s="67"/>
      <c r="MZX20" s="67"/>
      <c r="MZY20" s="67"/>
      <c r="MZZ20" s="67"/>
      <c r="NAA20" s="67"/>
      <c r="NAB20" s="67"/>
      <c r="NAC20" s="67"/>
      <c r="NAD20" s="67"/>
      <c r="NAE20" s="67"/>
      <c r="NAF20" s="67"/>
      <c r="NAG20" s="67"/>
      <c r="NAH20" s="67"/>
      <c r="NAI20" s="67"/>
      <c r="NAJ20" s="67"/>
      <c r="NAK20" s="67"/>
      <c r="NAL20" s="67"/>
      <c r="NAM20" s="67"/>
      <c r="NAN20" s="67"/>
      <c r="NAO20" s="67"/>
      <c r="NAP20" s="67"/>
      <c r="NAQ20" s="67"/>
      <c r="NAR20" s="67"/>
      <c r="NAS20" s="67"/>
      <c r="NAT20" s="67"/>
      <c r="NAU20" s="67"/>
      <c r="NAV20" s="67"/>
      <c r="NAW20" s="67"/>
      <c r="NAX20" s="67"/>
      <c r="NAY20" s="67"/>
      <c r="NAZ20" s="67"/>
      <c r="NBA20" s="67"/>
      <c r="NBB20" s="67"/>
      <c r="NBC20" s="67"/>
      <c r="NBD20" s="67"/>
      <c r="NBE20" s="67"/>
      <c r="NBF20" s="67"/>
      <c r="NBG20" s="67"/>
      <c r="NBH20" s="67"/>
      <c r="NBI20" s="67"/>
      <c r="NBJ20" s="67"/>
      <c r="NBK20" s="67"/>
      <c r="NBL20" s="67"/>
      <c r="NBM20" s="67"/>
      <c r="NBN20" s="67"/>
      <c r="NBO20" s="67"/>
      <c r="NBP20" s="67"/>
      <c r="NBQ20" s="67"/>
      <c r="NBR20" s="67"/>
      <c r="NBS20" s="67"/>
      <c r="NBT20" s="67"/>
      <c r="NBU20" s="67"/>
      <c r="NBV20" s="67"/>
      <c r="NBW20" s="67"/>
      <c r="NBX20" s="67"/>
      <c r="NBY20" s="67"/>
      <c r="NBZ20" s="67"/>
      <c r="NCA20" s="67"/>
      <c r="NCB20" s="67"/>
      <c r="NCC20" s="67"/>
      <c r="NCD20" s="67"/>
      <c r="NCE20" s="67"/>
      <c r="NCF20" s="67"/>
      <c r="NCG20" s="67"/>
      <c r="NCH20" s="67"/>
      <c r="NCI20" s="67"/>
      <c r="NCJ20" s="67"/>
      <c r="NCK20" s="67"/>
      <c r="NCL20" s="67"/>
      <c r="NCM20" s="67"/>
      <c r="NCN20" s="67"/>
      <c r="NCO20" s="67"/>
      <c r="NCP20" s="67"/>
      <c r="NCQ20" s="67"/>
      <c r="NCR20" s="67"/>
      <c r="NCS20" s="67"/>
      <c r="NCT20" s="67"/>
      <c r="NCU20" s="67"/>
      <c r="NCV20" s="67"/>
      <c r="NCW20" s="67"/>
      <c r="NCX20" s="67"/>
      <c r="NCY20" s="67"/>
      <c r="NCZ20" s="67"/>
      <c r="NDA20" s="67"/>
      <c r="NDB20" s="67"/>
      <c r="NDC20" s="67"/>
      <c r="NDD20" s="67"/>
      <c r="NDE20" s="67"/>
      <c r="NDF20" s="67"/>
      <c r="NDG20" s="67"/>
      <c r="NDH20" s="67"/>
      <c r="NDI20" s="67"/>
      <c r="NDJ20" s="67"/>
      <c r="NDK20" s="67"/>
      <c r="NDL20" s="67"/>
      <c r="NDM20" s="67"/>
      <c r="NDN20" s="67"/>
      <c r="NDO20" s="67"/>
      <c r="NDP20" s="67"/>
      <c r="NDQ20" s="67"/>
      <c r="NDR20" s="67"/>
      <c r="NDS20" s="67"/>
      <c r="NDT20" s="67"/>
      <c r="NDU20" s="67"/>
      <c r="NDV20" s="67"/>
      <c r="NDW20" s="67"/>
      <c r="NDX20" s="67"/>
      <c r="NDY20" s="67"/>
      <c r="NDZ20" s="67"/>
      <c r="NEA20" s="67"/>
      <c r="NEB20" s="67"/>
      <c r="NEC20" s="67"/>
      <c r="NED20" s="67"/>
      <c r="NEE20" s="67"/>
      <c r="NEF20" s="67"/>
      <c r="NEG20" s="67"/>
      <c r="NEH20" s="67"/>
      <c r="NEI20" s="67"/>
      <c r="NEJ20" s="67"/>
      <c r="NEK20" s="67"/>
      <c r="NEL20" s="67"/>
      <c r="NEM20" s="67"/>
      <c r="NEN20" s="67"/>
      <c r="NEO20" s="67"/>
      <c r="NEP20" s="67"/>
      <c r="NEQ20" s="67"/>
      <c r="NER20" s="67"/>
      <c r="NES20" s="67"/>
      <c r="NET20" s="67"/>
      <c r="NEU20" s="67"/>
      <c r="NEV20" s="67"/>
      <c r="NEW20" s="67"/>
      <c r="NEX20" s="67"/>
      <c r="NEY20" s="67"/>
      <c r="NEZ20" s="67"/>
      <c r="NFA20" s="67"/>
      <c r="NFB20" s="67"/>
      <c r="NFC20" s="67"/>
      <c r="NFD20" s="67"/>
      <c r="NFE20" s="67"/>
      <c r="NFF20" s="67"/>
      <c r="NFG20" s="67"/>
      <c r="NFH20" s="67"/>
      <c r="NFI20" s="67"/>
      <c r="NFJ20" s="67"/>
      <c r="NFK20" s="67"/>
      <c r="NFL20" s="67"/>
      <c r="NFM20" s="67"/>
      <c r="NFN20" s="67"/>
      <c r="NFO20" s="67"/>
      <c r="NFP20" s="67"/>
      <c r="NFQ20" s="67"/>
      <c r="NFR20" s="67"/>
      <c r="NFS20" s="67"/>
      <c r="NFT20" s="67"/>
      <c r="NFU20" s="67"/>
      <c r="NFV20" s="67"/>
      <c r="NFW20" s="67"/>
      <c r="NFX20" s="67"/>
      <c r="NFY20" s="67"/>
      <c r="NFZ20" s="67"/>
      <c r="NGA20" s="67"/>
      <c r="NGB20" s="67"/>
      <c r="NGC20" s="67"/>
      <c r="NGD20" s="67"/>
      <c r="NGE20" s="67"/>
      <c r="NGF20" s="67"/>
      <c r="NGG20" s="67"/>
      <c r="NGH20" s="67"/>
      <c r="NGI20" s="67"/>
      <c r="NGJ20" s="67"/>
      <c r="NGK20" s="67"/>
      <c r="NGL20" s="67"/>
      <c r="NGM20" s="67"/>
      <c r="NGN20" s="67"/>
      <c r="NGO20" s="67"/>
      <c r="NGP20" s="67"/>
      <c r="NGQ20" s="67"/>
      <c r="NGR20" s="67"/>
      <c r="NGS20" s="67"/>
      <c r="NGT20" s="67"/>
      <c r="NGU20" s="67"/>
      <c r="NGV20" s="67"/>
      <c r="NGW20" s="67"/>
      <c r="NGX20" s="67"/>
      <c r="NGY20" s="67"/>
      <c r="NGZ20" s="67"/>
      <c r="NHA20" s="67"/>
      <c r="NHB20" s="67"/>
      <c r="NHC20" s="67"/>
      <c r="NHD20" s="67"/>
      <c r="NHE20" s="67"/>
      <c r="NHF20" s="67"/>
      <c r="NHG20" s="67"/>
      <c r="NHH20" s="67"/>
      <c r="NHI20" s="67"/>
      <c r="NHJ20" s="67"/>
      <c r="NHK20" s="67"/>
      <c r="NHL20" s="67"/>
      <c r="NHM20" s="67"/>
      <c r="NHN20" s="67"/>
      <c r="NHO20" s="67"/>
      <c r="NHP20" s="67"/>
      <c r="NHQ20" s="67"/>
      <c r="NHR20" s="67"/>
      <c r="NHS20" s="67"/>
      <c r="NHT20" s="67"/>
      <c r="NHU20" s="67"/>
      <c r="NHV20" s="67"/>
      <c r="NHW20" s="67"/>
      <c r="NHX20" s="67"/>
      <c r="NHY20" s="67"/>
      <c r="NHZ20" s="67"/>
      <c r="NIA20" s="67"/>
      <c r="NIB20" s="67"/>
      <c r="NIC20" s="67"/>
      <c r="NID20" s="67"/>
      <c r="NIE20" s="67"/>
      <c r="NIF20" s="67"/>
      <c r="NIG20" s="67"/>
      <c r="NIH20" s="67"/>
      <c r="NII20" s="67"/>
      <c r="NIJ20" s="67"/>
      <c r="NIK20" s="67"/>
      <c r="NIL20" s="67"/>
      <c r="NIM20" s="67"/>
      <c r="NIN20" s="67"/>
      <c r="NIO20" s="67"/>
      <c r="NIP20" s="67"/>
      <c r="NIQ20" s="67"/>
      <c r="NIR20" s="67"/>
      <c r="NIS20" s="67"/>
      <c r="NIT20" s="67"/>
      <c r="NIU20" s="67"/>
      <c r="NIV20" s="67"/>
      <c r="NIW20" s="67"/>
      <c r="NIX20" s="67"/>
      <c r="NIY20" s="67"/>
      <c r="NIZ20" s="67"/>
      <c r="NJA20" s="67"/>
      <c r="NJB20" s="67"/>
      <c r="NJC20" s="67"/>
      <c r="NJD20" s="67"/>
      <c r="NJE20" s="67"/>
      <c r="NJF20" s="67"/>
      <c r="NJG20" s="67"/>
      <c r="NJH20" s="67"/>
      <c r="NJI20" s="67"/>
      <c r="NJJ20" s="67"/>
      <c r="NJK20" s="67"/>
      <c r="NJL20" s="67"/>
      <c r="NJM20" s="67"/>
      <c r="NJN20" s="67"/>
      <c r="NJO20" s="67"/>
      <c r="NJP20" s="67"/>
      <c r="NJQ20" s="67"/>
      <c r="NJR20" s="67"/>
      <c r="NJS20" s="67"/>
      <c r="NJT20" s="67"/>
      <c r="NJU20" s="67"/>
      <c r="NJV20" s="67"/>
      <c r="NJW20" s="67"/>
      <c r="NJX20" s="67"/>
      <c r="NJY20" s="67"/>
      <c r="NJZ20" s="67"/>
      <c r="NKA20" s="67"/>
      <c r="NKB20" s="67"/>
      <c r="NKC20" s="67"/>
      <c r="NKD20" s="67"/>
      <c r="NKE20" s="67"/>
      <c r="NKF20" s="67"/>
      <c r="NKG20" s="67"/>
      <c r="NKH20" s="67"/>
      <c r="NKI20" s="67"/>
      <c r="NKJ20" s="67"/>
      <c r="NKK20" s="67"/>
      <c r="NKL20" s="67"/>
      <c r="NKM20" s="67"/>
      <c r="NKN20" s="67"/>
      <c r="NKO20" s="67"/>
      <c r="NKP20" s="67"/>
      <c r="NKQ20" s="67"/>
      <c r="NKR20" s="67"/>
      <c r="NKS20" s="67"/>
      <c r="NKT20" s="67"/>
      <c r="NKU20" s="67"/>
      <c r="NKV20" s="67"/>
      <c r="NKW20" s="67"/>
      <c r="NKX20" s="67"/>
      <c r="NKY20" s="67"/>
      <c r="NKZ20" s="67"/>
      <c r="NLA20" s="67"/>
      <c r="NLB20" s="67"/>
      <c r="NLC20" s="67"/>
      <c r="NLD20" s="67"/>
      <c r="NLE20" s="67"/>
      <c r="NLF20" s="67"/>
      <c r="NLG20" s="67"/>
      <c r="NLH20" s="67"/>
      <c r="NLI20" s="67"/>
      <c r="NLJ20" s="67"/>
      <c r="NLK20" s="67"/>
      <c r="NLL20" s="67"/>
      <c r="NLM20" s="67"/>
      <c r="NLN20" s="67"/>
      <c r="NLO20" s="67"/>
      <c r="NLP20" s="67"/>
      <c r="NLQ20" s="67"/>
      <c r="NLR20" s="67"/>
      <c r="NLS20" s="67"/>
      <c r="NLT20" s="67"/>
      <c r="NLU20" s="67"/>
      <c r="NLV20" s="67"/>
      <c r="NLW20" s="67"/>
      <c r="NLX20" s="67"/>
      <c r="NLY20" s="67"/>
      <c r="NLZ20" s="67"/>
      <c r="NMA20" s="67"/>
      <c r="NMB20" s="67"/>
      <c r="NMC20" s="67"/>
      <c r="NMD20" s="67"/>
      <c r="NME20" s="67"/>
      <c r="NMF20" s="67"/>
      <c r="NMG20" s="67"/>
      <c r="NMH20" s="67"/>
      <c r="NMI20" s="67"/>
      <c r="NMJ20" s="67"/>
      <c r="NMK20" s="67"/>
      <c r="NML20" s="67"/>
      <c r="NMM20" s="67"/>
      <c r="NMN20" s="67"/>
      <c r="NMO20" s="67"/>
      <c r="NMP20" s="67"/>
      <c r="NMQ20" s="67"/>
      <c r="NMR20" s="67"/>
      <c r="NMS20" s="67"/>
      <c r="NMT20" s="67"/>
      <c r="NMU20" s="67"/>
      <c r="NMV20" s="67"/>
      <c r="NMW20" s="67"/>
      <c r="NMX20" s="67"/>
      <c r="NMY20" s="67"/>
      <c r="NMZ20" s="67"/>
      <c r="NNA20" s="67"/>
      <c r="NNB20" s="67"/>
      <c r="NNC20" s="67"/>
      <c r="NND20" s="67"/>
      <c r="NNE20" s="67"/>
      <c r="NNF20" s="67"/>
      <c r="NNG20" s="67"/>
      <c r="NNH20" s="67"/>
      <c r="NNI20" s="67"/>
      <c r="NNJ20" s="67"/>
      <c r="NNK20" s="67"/>
      <c r="NNL20" s="67"/>
      <c r="NNM20" s="67"/>
      <c r="NNN20" s="67"/>
      <c r="NNO20" s="67"/>
      <c r="NNP20" s="67"/>
      <c r="NNQ20" s="67"/>
      <c r="NNR20" s="67"/>
      <c r="NNS20" s="67"/>
      <c r="NNT20" s="67"/>
      <c r="NNU20" s="67"/>
      <c r="NNV20" s="67"/>
      <c r="NNW20" s="67"/>
      <c r="NNX20" s="67"/>
      <c r="NNY20" s="67"/>
      <c r="NNZ20" s="67"/>
      <c r="NOA20" s="67"/>
      <c r="NOB20" s="67"/>
      <c r="NOC20" s="67"/>
      <c r="NOD20" s="67"/>
      <c r="NOE20" s="67"/>
      <c r="NOF20" s="67"/>
      <c r="NOG20" s="67"/>
      <c r="NOH20" s="67"/>
      <c r="NOI20" s="67"/>
      <c r="NOJ20" s="67"/>
      <c r="NOK20" s="67"/>
      <c r="NOL20" s="67"/>
      <c r="NOM20" s="67"/>
      <c r="NON20" s="67"/>
      <c r="NOO20" s="67"/>
      <c r="NOP20" s="67"/>
      <c r="NOQ20" s="67"/>
      <c r="NOR20" s="67"/>
      <c r="NOS20" s="67"/>
      <c r="NOT20" s="67"/>
      <c r="NOU20" s="67"/>
      <c r="NOV20" s="67"/>
      <c r="NOW20" s="67"/>
      <c r="NOX20" s="67"/>
      <c r="NOY20" s="67"/>
      <c r="NOZ20" s="67"/>
      <c r="NPA20" s="67"/>
      <c r="NPB20" s="67"/>
      <c r="NPC20" s="67"/>
      <c r="NPD20" s="67"/>
      <c r="NPE20" s="67"/>
      <c r="NPF20" s="67"/>
      <c r="NPG20" s="67"/>
      <c r="NPH20" s="67"/>
      <c r="NPI20" s="67"/>
      <c r="NPJ20" s="67"/>
      <c r="NPK20" s="67"/>
      <c r="NPL20" s="67"/>
      <c r="NPM20" s="67"/>
      <c r="NPN20" s="67"/>
      <c r="NPO20" s="67"/>
      <c r="NPP20" s="67"/>
      <c r="NPQ20" s="67"/>
      <c r="NPR20" s="67"/>
      <c r="NPS20" s="67"/>
      <c r="NPT20" s="67"/>
      <c r="NPU20" s="67"/>
      <c r="NPV20" s="67"/>
      <c r="NPW20" s="67"/>
      <c r="NPX20" s="67"/>
      <c r="NPY20" s="67"/>
      <c r="NPZ20" s="67"/>
      <c r="NQA20" s="67"/>
      <c r="NQB20" s="67"/>
      <c r="NQC20" s="67"/>
      <c r="NQD20" s="67"/>
      <c r="NQE20" s="67"/>
      <c r="NQF20" s="67"/>
      <c r="NQG20" s="67"/>
      <c r="NQH20" s="67"/>
      <c r="NQI20" s="67"/>
      <c r="NQJ20" s="67"/>
      <c r="NQK20" s="67"/>
      <c r="NQL20" s="67"/>
      <c r="NQM20" s="67"/>
      <c r="NQN20" s="67"/>
      <c r="NQO20" s="67"/>
      <c r="NQP20" s="67"/>
      <c r="NQQ20" s="67"/>
      <c r="NQR20" s="67"/>
      <c r="NQS20" s="67"/>
      <c r="NQT20" s="67"/>
      <c r="NQU20" s="67"/>
      <c r="NQV20" s="67"/>
      <c r="NQW20" s="67"/>
      <c r="NQX20" s="67"/>
      <c r="NQY20" s="67"/>
      <c r="NQZ20" s="67"/>
      <c r="NRA20" s="67"/>
      <c r="NRB20" s="67"/>
      <c r="NRC20" s="67"/>
      <c r="NRD20" s="67"/>
      <c r="NRE20" s="67"/>
      <c r="NRF20" s="67"/>
      <c r="NRG20" s="67"/>
      <c r="NRH20" s="67"/>
      <c r="NRI20" s="67"/>
      <c r="NRJ20" s="67"/>
      <c r="NRK20" s="67"/>
      <c r="NRL20" s="67"/>
      <c r="NRM20" s="67"/>
      <c r="NRN20" s="67"/>
      <c r="NRO20" s="67"/>
      <c r="NRP20" s="67"/>
      <c r="NRQ20" s="67"/>
      <c r="NRR20" s="67"/>
      <c r="NRS20" s="67"/>
      <c r="NRT20" s="67"/>
      <c r="NRU20" s="67"/>
      <c r="NRV20" s="67"/>
      <c r="NRW20" s="67"/>
      <c r="NRX20" s="67"/>
      <c r="NRY20" s="67"/>
      <c r="NRZ20" s="67"/>
      <c r="NSA20" s="67"/>
      <c r="NSB20" s="67"/>
      <c r="NSC20" s="67"/>
      <c r="NSD20" s="67"/>
      <c r="NSE20" s="67"/>
      <c r="NSF20" s="67"/>
      <c r="NSG20" s="67"/>
      <c r="NSH20" s="67"/>
      <c r="NSI20" s="67"/>
      <c r="NSJ20" s="67"/>
      <c r="NSK20" s="67"/>
      <c r="NSL20" s="67"/>
      <c r="NSM20" s="67"/>
      <c r="NSN20" s="67"/>
      <c r="NSO20" s="67"/>
      <c r="NSP20" s="67"/>
      <c r="NSQ20" s="67"/>
      <c r="NSR20" s="67"/>
      <c r="NSS20" s="67"/>
      <c r="NST20" s="67"/>
      <c r="NSU20" s="67"/>
      <c r="NSV20" s="67"/>
      <c r="NSW20" s="67"/>
      <c r="NSX20" s="67"/>
      <c r="NSY20" s="67"/>
      <c r="NSZ20" s="67"/>
      <c r="NTA20" s="67"/>
      <c r="NTB20" s="67"/>
      <c r="NTC20" s="67"/>
      <c r="NTD20" s="67"/>
      <c r="NTE20" s="67"/>
      <c r="NTF20" s="67"/>
      <c r="NTG20" s="67"/>
      <c r="NTH20" s="67"/>
      <c r="NTI20" s="67"/>
      <c r="NTJ20" s="67"/>
      <c r="NTK20" s="67"/>
      <c r="NTL20" s="67"/>
      <c r="NTM20" s="67"/>
      <c r="NTN20" s="67"/>
      <c r="NTO20" s="67"/>
      <c r="NTP20" s="67"/>
      <c r="NTQ20" s="67"/>
      <c r="NTR20" s="67"/>
      <c r="NTS20" s="67"/>
      <c r="NTT20" s="67"/>
      <c r="NTU20" s="67"/>
      <c r="NTV20" s="67"/>
      <c r="NTW20" s="67"/>
      <c r="NTX20" s="67"/>
      <c r="NTY20" s="67"/>
      <c r="NTZ20" s="67"/>
      <c r="NUA20" s="67"/>
      <c r="NUB20" s="67"/>
      <c r="NUC20" s="67"/>
      <c r="NUD20" s="67"/>
      <c r="NUE20" s="67"/>
      <c r="NUF20" s="67"/>
      <c r="NUG20" s="67"/>
      <c r="NUH20" s="67"/>
      <c r="NUI20" s="67"/>
      <c r="NUJ20" s="67"/>
      <c r="NUK20" s="67"/>
      <c r="NUL20" s="67"/>
      <c r="NUM20" s="67"/>
      <c r="NUN20" s="67"/>
      <c r="NUO20" s="67"/>
      <c r="NUP20" s="67"/>
      <c r="NUQ20" s="67"/>
      <c r="NUR20" s="67"/>
      <c r="NUS20" s="67"/>
      <c r="NUT20" s="67"/>
      <c r="NUU20" s="67"/>
      <c r="NUV20" s="67"/>
      <c r="NUW20" s="67"/>
      <c r="NUX20" s="67"/>
      <c r="NUY20" s="67"/>
      <c r="NUZ20" s="67"/>
      <c r="NVA20" s="67"/>
      <c r="NVB20" s="67"/>
      <c r="NVC20" s="67"/>
      <c r="NVD20" s="67"/>
      <c r="NVE20" s="67"/>
      <c r="NVF20" s="67"/>
      <c r="NVG20" s="67"/>
      <c r="NVH20" s="67"/>
      <c r="NVI20" s="67"/>
      <c r="NVJ20" s="67"/>
      <c r="NVK20" s="67"/>
      <c r="NVL20" s="67"/>
      <c r="NVM20" s="67"/>
      <c r="NVN20" s="67"/>
      <c r="NVO20" s="67"/>
      <c r="NVP20" s="67"/>
      <c r="NVQ20" s="67"/>
      <c r="NVR20" s="67"/>
      <c r="NVS20" s="67"/>
      <c r="NVT20" s="67"/>
      <c r="NVU20" s="67"/>
      <c r="NVV20" s="67"/>
      <c r="NVW20" s="67"/>
      <c r="NVX20" s="67"/>
      <c r="NVY20" s="67"/>
      <c r="NVZ20" s="67"/>
      <c r="NWA20" s="67"/>
      <c r="NWB20" s="67"/>
      <c r="NWC20" s="67"/>
      <c r="NWD20" s="67"/>
      <c r="NWE20" s="67"/>
      <c r="NWF20" s="67"/>
      <c r="NWG20" s="67"/>
      <c r="NWH20" s="67"/>
      <c r="NWI20" s="67"/>
      <c r="NWJ20" s="67"/>
      <c r="NWK20" s="67"/>
      <c r="NWL20" s="67"/>
      <c r="NWM20" s="67"/>
      <c r="NWN20" s="67"/>
      <c r="NWO20" s="67"/>
      <c r="NWP20" s="67"/>
      <c r="NWQ20" s="67"/>
      <c r="NWR20" s="67"/>
      <c r="NWS20" s="67"/>
      <c r="NWT20" s="67"/>
      <c r="NWU20" s="67"/>
      <c r="NWV20" s="67"/>
      <c r="NWW20" s="67"/>
      <c r="NWX20" s="67"/>
      <c r="NWY20" s="67"/>
      <c r="NWZ20" s="67"/>
      <c r="NXA20" s="67"/>
      <c r="NXB20" s="67"/>
      <c r="NXC20" s="67"/>
      <c r="NXD20" s="67"/>
      <c r="NXE20" s="67"/>
      <c r="NXF20" s="67"/>
      <c r="NXG20" s="67"/>
      <c r="NXH20" s="67"/>
      <c r="NXI20" s="67"/>
      <c r="NXJ20" s="67"/>
      <c r="NXK20" s="67"/>
      <c r="NXL20" s="67"/>
      <c r="NXM20" s="67"/>
      <c r="NXN20" s="67"/>
      <c r="NXO20" s="67"/>
      <c r="NXP20" s="67"/>
      <c r="NXQ20" s="67"/>
      <c r="NXR20" s="67"/>
      <c r="NXS20" s="67"/>
      <c r="NXT20" s="67"/>
      <c r="NXU20" s="67"/>
      <c r="NXV20" s="67"/>
      <c r="NXW20" s="67"/>
      <c r="NXX20" s="67"/>
      <c r="NXY20" s="67"/>
      <c r="NXZ20" s="67"/>
      <c r="NYA20" s="67"/>
      <c r="NYB20" s="67"/>
      <c r="NYC20" s="67"/>
      <c r="NYD20" s="67"/>
      <c r="NYE20" s="67"/>
      <c r="NYF20" s="67"/>
      <c r="NYG20" s="67"/>
      <c r="NYH20" s="67"/>
      <c r="NYI20" s="67"/>
      <c r="NYJ20" s="67"/>
      <c r="NYK20" s="67"/>
      <c r="NYL20" s="67"/>
      <c r="NYM20" s="67"/>
      <c r="NYN20" s="67"/>
      <c r="NYO20" s="67"/>
      <c r="NYP20" s="67"/>
      <c r="NYQ20" s="67"/>
      <c r="NYR20" s="67"/>
      <c r="NYS20" s="67"/>
      <c r="NYT20" s="67"/>
      <c r="NYU20" s="67"/>
      <c r="NYV20" s="67"/>
      <c r="NYW20" s="67"/>
      <c r="NYX20" s="67"/>
      <c r="NYY20" s="67"/>
      <c r="NYZ20" s="67"/>
      <c r="NZA20" s="67"/>
      <c r="NZB20" s="67"/>
      <c r="NZC20" s="67"/>
      <c r="NZD20" s="67"/>
      <c r="NZE20" s="67"/>
      <c r="NZF20" s="67"/>
      <c r="NZG20" s="67"/>
      <c r="NZH20" s="67"/>
      <c r="NZI20" s="67"/>
      <c r="NZJ20" s="67"/>
      <c r="NZK20" s="67"/>
      <c r="NZL20" s="67"/>
      <c r="NZM20" s="67"/>
      <c r="NZN20" s="67"/>
      <c r="NZO20" s="67"/>
      <c r="NZP20" s="67"/>
      <c r="NZQ20" s="67"/>
      <c r="NZR20" s="67"/>
      <c r="NZS20" s="67"/>
      <c r="NZT20" s="67"/>
      <c r="NZU20" s="67"/>
      <c r="NZV20" s="67"/>
      <c r="NZW20" s="67"/>
      <c r="NZX20" s="67"/>
      <c r="NZY20" s="67"/>
      <c r="NZZ20" s="67"/>
      <c r="OAA20" s="67"/>
      <c r="OAB20" s="67"/>
      <c r="OAC20" s="67"/>
      <c r="OAD20" s="67"/>
      <c r="OAE20" s="67"/>
      <c r="OAF20" s="67"/>
      <c r="OAG20" s="67"/>
      <c r="OAH20" s="67"/>
      <c r="OAI20" s="67"/>
      <c r="OAJ20" s="67"/>
      <c r="OAK20" s="67"/>
      <c r="OAL20" s="67"/>
      <c r="OAM20" s="67"/>
      <c r="OAN20" s="67"/>
      <c r="OAO20" s="67"/>
      <c r="OAP20" s="67"/>
      <c r="OAQ20" s="67"/>
      <c r="OAR20" s="67"/>
      <c r="OAS20" s="67"/>
      <c r="OAT20" s="67"/>
      <c r="OAU20" s="67"/>
      <c r="OAV20" s="67"/>
      <c r="OAW20" s="67"/>
      <c r="OAX20" s="67"/>
      <c r="OAY20" s="67"/>
      <c r="OAZ20" s="67"/>
      <c r="OBA20" s="67"/>
      <c r="OBB20" s="67"/>
      <c r="OBC20" s="67"/>
      <c r="OBD20" s="67"/>
      <c r="OBE20" s="67"/>
      <c r="OBF20" s="67"/>
      <c r="OBG20" s="67"/>
      <c r="OBH20" s="67"/>
      <c r="OBI20" s="67"/>
      <c r="OBJ20" s="67"/>
      <c r="OBK20" s="67"/>
      <c r="OBL20" s="67"/>
      <c r="OBM20" s="67"/>
      <c r="OBN20" s="67"/>
      <c r="OBO20" s="67"/>
      <c r="OBP20" s="67"/>
      <c r="OBQ20" s="67"/>
      <c r="OBR20" s="67"/>
      <c r="OBS20" s="67"/>
      <c r="OBT20" s="67"/>
      <c r="OBU20" s="67"/>
      <c r="OBV20" s="67"/>
      <c r="OBW20" s="67"/>
      <c r="OBX20" s="67"/>
      <c r="OBY20" s="67"/>
      <c r="OBZ20" s="67"/>
      <c r="OCA20" s="67"/>
      <c r="OCB20" s="67"/>
      <c r="OCC20" s="67"/>
      <c r="OCD20" s="67"/>
      <c r="OCE20" s="67"/>
      <c r="OCF20" s="67"/>
      <c r="OCG20" s="67"/>
      <c r="OCH20" s="67"/>
      <c r="OCI20" s="67"/>
      <c r="OCJ20" s="67"/>
      <c r="OCK20" s="67"/>
      <c r="OCL20" s="67"/>
      <c r="OCM20" s="67"/>
      <c r="OCN20" s="67"/>
      <c r="OCO20" s="67"/>
      <c r="OCP20" s="67"/>
      <c r="OCQ20" s="67"/>
      <c r="OCR20" s="67"/>
      <c r="OCS20" s="67"/>
      <c r="OCT20" s="67"/>
      <c r="OCU20" s="67"/>
      <c r="OCV20" s="67"/>
      <c r="OCW20" s="67"/>
      <c r="OCX20" s="67"/>
      <c r="OCY20" s="67"/>
      <c r="OCZ20" s="67"/>
      <c r="ODA20" s="67"/>
      <c r="ODB20" s="67"/>
      <c r="ODC20" s="67"/>
      <c r="ODD20" s="67"/>
      <c r="ODE20" s="67"/>
      <c r="ODF20" s="67"/>
      <c r="ODG20" s="67"/>
      <c r="ODH20" s="67"/>
      <c r="ODI20" s="67"/>
      <c r="ODJ20" s="67"/>
      <c r="ODK20" s="67"/>
      <c r="ODL20" s="67"/>
      <c r="ODM20" s="67"/>
      <c r="ODN20" s="67"/>
      <c r="ODO20" s="67"/>
      <c r="ODP20" s="67"/>
      <c r="ODQ20" s="67"/>
      <c r="ODR20" s="67"/>
      <c r="ODS20" s="67"/>
      <c r="ODT20" s="67"/>
      <c r="ODU20" s="67"/>
      <c r="ODV20" s="67"/>
      <c r="ODW20" s="67"/>
      <c r="ODX20" s="67"/>
      <c r="ODY20" s="67"/>
      <c r="ODZ20" s="67"/>
      <c r="OEA20" s="67"/>
      <c r="OEB20" s="67"/>
      <c r="OEC20" s="67"/>
      <c r="OED20" s="67"/>
      <c r="OEE20" s="67"/>
      <c r="OEF20" s="67"/>
      <c r="OEG20" s="67"/>
      <c r="OEH20" s="67"/>
      <c r="OEI20" s="67"/>
      <c r="OEJ20" s="67"/>
      <c r="OEK20" s="67"/>
      <c r="OEL20" s="67"/>
      <c r="OEM20" s="67"/>
      <c r="OEN20" s="67"/>
      <c r="OEO20" s="67"/>
      <c r="OEP20" s="67"/>
      <c r="OEQ20" s="67"/>
      <c r="OER20" s="67"/>
      <c r="OES20" s="67"/>
      <c r="OET20" s="67"/>
      <c r="OEU20" s="67"/>
      <c r="OEV20" s="67"/>
      <c r="OEW20" s="67"/>
      <c r="OEX20" s="67"/>
      <c r="OEY20" s="67"/>
      <c r="OEZ20" s="67"/>
      <c r="OFA20" s="67"/>
      <c r="OFB20" s="67"/>
      <c r="OFC20" s="67"/>
      <c r="OFD20" s="67"/>
      <c r="OFE20" s="67"/>
      <c r="OFF20" s="67"/>
      <c r="OFG20" s="67"/>
      <c r="OFH20" s="67"/>
      <c r="OFI20" s="67"/>
      <c r="OFJ20" s="67"/>
      <c r="OFK20" s="67"/>
      <c r="OFL20" s="67"/>
      <c r="OFM20" s="67"/>
      <c r="OFN20" s="67"/>
      <c r="OFO20" s="67"/>
      <c r="OFP20" s="67"/>
      <c r="OFQ20" s="67"/>
      <c r="OFR20" s="67"/>
      <c r="OFS20" s="67"/>
      <c r="OFT20" s="67"/>
      <c r="OFU20" s="67"/>
      <c r="OFV20" s="67"/>
      <c r="OFW20" s="67"/>
      <c r="OFX20" s="67"/>
      <c r="OFY20" s="67"/>
      <c r="OFZ20" s="67"/>
      <c r="OGA20" s="67"/>
      <c r="OGB20" s="67"/>
      <c r="OGC20" s="67"/>
      <c r="OGD20" s="67"/>
      <c r="OGE20" s="67"/>
      <c r="OGF20" s="67"/>
      <c r="OGG20" s="67"/>
      <c r="OGH20" s="67"/>
      <c r="OGI20" s="67"/>
      <c r="OGJ20" s="67"/>
      <c r="OGK20" s="67"/>
      <c r="OGL20" s="67"/>
      <c r="OGM20" s="67"/>
      <c r="OGN20" s="67"/>
      <c r="OGO20" s="67"/>
      <c r="OGP20" s="67"/>
      <c r="OGQ20" s="67"/>
      <c r="OGR20" s="67"/>
      <c r="OGS20" s="67"/>
      <c r="OGT20" s="67"/>
      <c r="OGU20" s="67"/>
      <c r="OGV20" s="67"/>
      <c r="OGW20" s="67"/>
      <c r="OGX20" s="67"/>
      <c r="OGY20" s="67"/>
      <c r="OGZ20" s="67"/>
      <c r="OHA20" s="67"/>
      <c r="OHB20" s="67"/>
      <c r="OHC20" s="67"/>
      <c r="OHD20" s="67"/>
      <c r="OHE20" s="67"/>
      <c r="OHF20" s="67"/>
      <c r="OHG20" s="67"/>
      <c r="OHH20" s="67"/>
      <c r="OHI20" s="67"/>
      <c r="OHJ20" s="67"/>
      <c r="OHK20" s="67"/>
      <c r="OHL20" s="67"/>
      <c r="OHM20" s="67"/>
      <c r="OHN20" s="67"/>
      <c r="OHO20" s="67"/>
      <c r="OHP20" s="67"/>
      <c r="OHQ20" s="67"/>
      <c r="OHR20" s="67"/>
      <c r="OHS20" s="67"/>
      <c r="OHT20" s="67"/>
      <c r="OHU20" s="67"/>
      <c r="OHV20" s="67"/>
      <c r="OHW20" s="67"/>
      <c r="OHX20" s="67"/>
      <c r="OHY20" s="67"/>
      <c r="OHZ20" s="67"/>
      <c r="OIA20" s="67"/>
      <c r="OIB20" s="67"/>
      <c r="OIC20" s="67"/>
      <c r="OID20" s="67"/>
      <c r="OIE20" s="67"/>
      <c r="OIF20" s="67"/>
      <c r="OIG20" s="67"/>
      <c r="OIH20" s="67"/>
      <c r="OII20" s="67"/>
      <c r="OIJ20" s="67"/>
      <c r="OIK20" s="67"/>
      <c r="OIL20" s="67"/>
      <c r="OIM20" s="67"/>
      <c r="OIN20" s="67"/>
      <c r="OIO20" s="67"/>
      <c r="OIP20" s="67"/>
      <c r="OIQ20" s="67"/>
      <c r="OIR20" s="67"/>
      <c r="OIS20" s="67"/>
      <c r="OIT20" s="67"/>
      <c r="OIU20" s="67"/>
      <c r="OIV20" s="67"/>
      <c r="OIW20" s="67"/>
      <c r="OIX20" s="67"/>
      <c r="OIY20" s="67"/>
      <c r="OIZ20" s="67"/>
      <c r="OJA20" s="67"/>
      <c r="OJB20" s="67"/>
      <c r="OJC20" s="67"/>
      <c r="OJD20" s="67"/>
      <c r="OJE20" s="67"/>
      <c r="OJF20" s="67"/>
      <c r="OJG20" s="67"/>
      <c r="OJH20" s="67"/>
      <c r="OJI20" s="67"/>
      <c r="OJJ20" s="67"/>
      <c r="OJK20" s="67"/>
      <c r="OJL20" s="67"/>
      <c r="OJM20" s="67"/>
      <c r="OJN20" s="67"/>
      <c r="OJO20" s="67"/>
      <c r="OJP20" s="67"/>
      <c r="OJQ20" s="67"/>
      <c r="OJR20" s="67"/>
      <c r="OJS20" s="67"/>
      <c r="OJT20" s="67"/>
      <c r="OJU20" s="67"/>
      <c r="OJV20" s="67"/>
      <c r="OJW20" s="67"/>
      <c r="OJX20" s="67"/>
      <c r="OJY20" s="67"/>
      <c r="OJZ20" s="67"/>
      <c r="OKA20" s="67"/>
      <c r="OKB20" s="67"/>
      <c r="OKC20" s="67"/>
      <c r="OKD20" s="67"/>
      <c r="OKE20" s="67"/>
      <c r="OKF20" s="67"/>
      <c r="OKG20" s="67"/>
      <c r="OKH20" s="67"/>
      <c r="OKI20" s="67"/>
      <c r="OKJ20" s="67"/>
      <c r="OKK20" s="67"/>
      <c r="OKL20" s="67"/>
      <c r="OKM20" s="67"/>
      <c r="OKN20" s="67"/>
      <c r="OKO20" s="67"/>
      <c r="OKP20" s="67"/>
      <c r="OKQ20" s="67"/>
      <c r="OKR20" s="67"/>
      <c r="OKS20" s="67"/>
      <c r="OKT20" s="67"/>
      <c r="OKU20" s="67"/>
      <c r="OKV20" s="67"/>
      <c r="OKW20" s="67"/>
      <c r="OKX20" s="67"/>
      <c r="OKY20" s="67"/>
      <c r="OKZ20" s="67"/>
      <c r="OLA20" s="67"/>
      <c r="OLB20" s="67"/>
      <c r="OLC20" s="67"/>
      <c r="OLD20" s="67"/>
      <c r="OLE20" s="67"/>
      <c r="OLF20" s="67"/>
      <c r="OLG20" s="67"/>
      <c r="OLH20" s="67"/>
      <c r="OLI20" s="67"/>
      <c r="OLJ20" s="67"/>
      <c r="OLK20" s="67"/>
      <c r="OLL20" s="67"/>
      <c r="OLM20" s="67"/>
      <c r="OLN20" s="67"/>
      <c r="OLO20" s="67"/>
      <c r="OLP20" s="67"/>
      <c r="OLQ20" s="67"/>
      <c r="OLR20" s="67"/>
      <c r="OLS20" s="67"/>
      <c r="OLT20" s="67"/>
      <c r="OLU20" s="67"/>
      <c r="OLV20" s="67"/>
      <c r="OLW20" s="67"/>
      <c r="OLX20" s="67"/>
      <c r="OLY20" s="67"/>
      <c r="OLZ20" s="67"/>
      <c r="OMA20" s="67"/>
      <c r="OMB20" s="67"/>
      <c r="OMC20" s="67"/>
      <c r="OMD20" s="67"/>
      <c r="OME20" s="67"/>
      <c r="OMF20" s="67"/>
      <c r="OMG20" s="67"/>
      <c r="OMH20" s="67"/>
      <c r="OMI20" s="67"/>
      <c r="OMJ20" s="67"/>
      <c r="OMK20" s="67"/>
      <c r="OML20" s="67"/>
      <c r="OMM20" s="67"/>
      <c r="OMN20" s="67"/>
      <c r="OMO20" s="67"/>
      <c r="OMP20" s="67"/>
      <c r="OMQ20" s="67"/>
      <c r="OMR20" s="67"/>
      <c r="OMS20" s="67"/>
      <c r="OMT20" s="67"/>
      <c r="OMU20" s="67"/>
      <c r="OMV20" s="67"/>
      <c r="OMW20" s="67"/>
      <c r="OMX20" s="67"/>
      <c r="OMY20" s="67"/>
      <c r="OMZ20" s="67"/>
      <c r="ONA20" s="67"/>
      <c r="ONB20" s="67"/>
      <c r="ONC20" s="67"/>
      <c r="OND20" s="67"/>
      <c r="ONE20" s="67"/>
      <c r="ONF20" s="67"/>
      <c r="ONG20" s="67"/>
      <c r="ONH20" s="67"/>
      <c r="ONI20" s="67"/>
      <c r="ONJ20" s="67"/>
      <c r="ONK20" s="67"/>
      <c r="ONL20" s="67"/>
      <c r="ONM20" s="67"/>
      <c r="ONN20" s="67"/>
      <c r="ONO20" s="67"/>
      <c r="ONP20" s="67"/>
      <c r="ONQ20" s="67"/>
      <c r="ONR20" s="67"/>
      <c r="ONS20" s="67"/>
      <c r="ONT20" s="67"/>
      <c r="ONU20" s="67"/>
      <c r="ONV20" s="67"/>
      <c r="ONW20" s="67"/>
      <c r="ONX20" s="67"/>
      <c r="ONY20" s="67"/>
      <c r="ONZ20" s="67"/>
      <c r="OOA20" s="67"/>
      <c r="OOB20" s="67"/>
      <c r="OOC20" s="67"/>
      <c r="OOD20" s="67"/>
      <c r="OOE20" s="67"/>
      <c r="OOF20" s="67"/>
      <c r="OOG20" s="67"/>
      <c r="OOH20" s="67"/>
      <c r="OOI20" s="67"/>
      <c r="OOJ20" s="67"/>
      <c r="OOK20" s="67"/>
      <c r="OOL20" s="67"/>
      <c r="OOM20" s="67"/>
      <c r="OON20" s="67"/>
      <c r="OOO20" s="67"/>
      <c r="OOP20" s="67"/>
      <c r="OOQ20" s="67"/>
      <c r="OOR20" s="67"/>
      <c r="OOS20" s="67"/>
      <c r="OOT20" s="67"/>
      <c r="OOU20" s="67"/>
      <c r="OOV20" s="67"/>
      <c r="OOW20" s="67"/>
      <c r="OOX20" s="67"/>
      <c r="OOY20" s="67"/>
      <c r="OOZ20" s="67"/>
      <c r="OPA20" s="67"/>
      <c r="OPB20" s="67"/>
      <c r="OPC20" s="67"/>
      <c r="OPD20" s="67"/>
      <c r="OPE20" s="67"/>
      <c r="OPF20" s="67"/>
      <c r="OPG20" s="67"/>
      <c r="OPH20" s="67"/>
      <c r="OPI20" s="67"/>
      <c r="OPJ20" s="67"/>
      <c r="OPK20" s="67"/>
      <c r="OPL20" s="67"/>
      <c r="OPM20" s="67"/>
      <c r="OPN20" s="67"/>
      <c r="OPO20" s="67"/>
      <c r="OPP20" s="67"/>
      <c r="OPQ20" s="67"/>
      <c r="OPR20" s="67"/>
      <c r="OPS20" s="67"/>
      <c r="OPT20" s="67"/>
      <c r="OPU20" s="67"/>
      <c r="OPV20" s="67"/>
      <c r="OPW20" s="67"/>
      <c r="OPX20" s="67"/>
      <c r="OPY20" s="67"/>
      <c r="OPZ20" s="67"/>
      <c r="OQA20" s="67"/>
      <c r="OQB20" s="67"/>
      <c r="OQC20" s="67"/>
      <c r="OQD20" s="67"/>
      <c r="OQE20" s="67"/>
      <c r="OQF20" s="67"/>
      <c r="OQG20" s="67"/>
      <c r="OQH20" s="67"/>
      <c r="OQI20" s="67"/>
      <c r="OQJ20" s="67"/>
      <c r="OQK20" s="67"/>
      <c r="OQL20" s="67"/>
      <c r="OQM20" s="67"/>
      <c r="OQN20" s="67"/>
      <c r="OQO20" s="67"/>
      <c r="OQP20" s="67"/>
      <c r="OQQ20" s="67"/>
      <c r="OQR20" s="67"/>
      <c r="OQS20" s="67"/>
      <c r="OQT20" s="67"/>
      <c r="OQU20" s="67"/>
      <c r="OQV20" s="67"/>
      <c r="OQW20" s="67"/>
      <c r="OQX20" s="67"/>
      <c r="OQY20" s="67"/>
      <c r="OQZ20" s="67"/>
      <c r="ORA20" s="67"/>
      <c r="ORB20" s="67"/>
      <c r="ORC20" s="67"/>
      <c r="ORD20" s="67"/>
      <c r="ORE20" s="67"/>
      <c r="ORF20" s="67"/>
      <c r="ORG20" s="67"/>
      <c r="ORH20" s="67"/>
      <c r="ORI20" s="67"/>
      <c r="ORJ20" s="67"/>
      <c r="ORK20" s="67"/>
      <c r="ORL20" s="67"/>
      <c r="ORM20" s="67"/>
      <c r="ORN20" s="67"/>
      <c r="ORO20" s="67"/>
      <c r="ORP20" s="67"/>
      <c r="ORQ20" s="67"/>
      <c r="ORR20" s="67"/>
      <c r="ORS20" s="67"/>
      <c r="ORT20" s="67"/>
      <c r="ORU20" s="67"/>
      <c r="ORV20" s="67"/>
      <c r="ORW20" s="67"/>
      <c r="ORX20" s="67"/>
      <c r="ORY20" s="67"/>
      <c r="ORZ20" s="67"/>
      <c r="OSA20" s="67"/>
      <c r="OSB20" s="67"/>
      <c r="OSC20" s="67"/>
      <c r="OSD20" s="67"/>
      <c r="OSE20" s="67"/>
      <c r="OSF20" s="67"/>
      <c r="OSG20" s="67"/>
      <c r="OSH20" s="67"/>
      <c r="OSI20" s="67"/>
      <c r="OSJ20" s="67"/>
      <c r="OSK20" s="67"/>
      <c r="OSL20" s="67"/>
      <c r="OSM20" s="67"/>
      <c r="OSN20" s="67"/>
      <c r="OSO20" s="67"/>
      <c r="OSP20" s="67"/>
      <c r="OSQ20" s="67"/>
      <c r="OSR20" s="67"/>
      <c r="OSS20" s="67"/>
      <c r="OST20" s="67"/>
      <c r="OSU20" s="67"/>
      <c r="OSV20" s="67"/>
      <c r="OSW20" s="67"/>
      <c r="OSX20" s="67"/>
      <c r="OSY20" s="67"/>
      <c r="OSZ20" s="67"/>
      <c r="OTA20" s="67"/>
      <c r="OTB20" s="67"/>
      <c r="OTC20" s="67"/>
      <c r="OTD20" s="67"/>
      <c r="OTE20" s="67"/>
      <c r="OTF20" s="67"/>
      <c r="OTG20" s="67"/>
      <c r="OTH20" s="67"/>
      <c r="OTI20" s="67"/>
      <c r="OTJ20" s="67"/>
      <c r="OTK20" s="67"/>
      <c r="OTL20" s="67"/>
      <c r="OTM20" s="67"/>
      <c r="OTN20" s="67"/>
      <c r="OTO20" s="67"/>
      <c r="OTP20" s="67"/>
      <c r="OTQ20" s="67"/>
      <c r="OTR20" s="67"/>
      <c r="OTS20" s="67"/>
      <c r="OTT20" s="67"/>
      <c r="OTU20" s="67"/>
      <c r="OTV20" s="67"/>
      <c r="OTW20" s="67"/>
      <c r="OTX20" s="67"/>
      <c r="OTY20" s="67"/>
      <c r="OTZ20" s="67"/>
      <c r="OUA20" s="67"/>
      <c r="OUB20" s="67"/>
      <c r="OUC20" s="67"/>
      <c r="OUD20" s="67"/>
      <c r="OUE20" s="67"/>
      <c r="OUF20" s="67"/>
      <c r="OUG20" s="67"/>
      <c r="OUH20" s="67"/>
      <c r="OUI20" s="67"/>
      <c r="OUJ20" s="67"/>
      <c r="OUK20" s="67"/>
      <c r="OUL20" s="67"/>
      <c r="OUM20" s="67"/>
      <c r="OUN20" s="67"/>
      <c r="OUO20" s="67"/>
      <c r="OUP20" s="67"/>
      <c r="OUQ20" s="67"/>
      <c r="OUR20" s="67"/>
      <c r="OUS20" s="67"/>
      <c r="OUT20" s="67"/>
      <c r="OUU20" s="67"/>
      <c r="OUV20" s="67"/>
      <c r="OUW20" s="67"/>
      <c r="OUX20" s="67"/>
      <c r="OUY20" s="67"/>
      <c r="OUZ20" s="67"/>
      <c r="OVA20" s="67"/>
      <c r="OVB20" s="67"/>
      <c r="OVC20" s="67"/>
      <c r="OVD20" s="67"/>
      <c r="OVE20" s="67"/>
      <c r="OVF20" s="67"/>
      <c r="OVG20" s="67"/>
      <c r="OVH20" s="67"/>
      <c r="OVI20" s="67"/>
      <c r="OVJ20" s="67"/>
      <c r="OVK20" s="67"/>
      <c r="OVL20" s="67"/>
      <c r="OVM20" s="67"/>
      <c r="OVN20" s="67"/>
      <c r="OVO20" s="67"/>
      <c r="OVP20" s="67"/>
      <c r="OVQ20" s="67"/>
      <c r="OVR20" s="67"/>
      <c r="OVS20" s="67"/>
      <c r="OVT20" s="67"/>
      <c r="OVU20" s="67"/>
      <c r="OVV20" s="67"/>
      <c r="OVW20" s="67"/>
      <c r="OVX20" s="67"/>
      <c r="OVY20" s="67"/>
      <c r="OVZ20" s="67"/>
      <c r="OWA20" s="67"/>
      <c r="OWB20" s="67"/>
      <c r="OWC20" s="67"/>
      <c r="OWD20" s="67"/>
      <c r="OWE20" s="67"/>
      <c r="OWF20" s="67"/>
      <c r="OWG20" s="67"/>
      <c r="OWH20" s="67"/>
      <c r="OWI20" s="67"/>
      <c r="OWJ20" s="67"/>
      <c r="OWK20" s="67"/>
      <c r="OWL20" s="67"/>
      <c r="OWM20" s="67"/>
      <c r="OWN20" s="67"/>
      <c r="OWO20" s="67"/>
      <c r="OWP20" s="67"/>
      <c r="OWQ20" s="67"/>
      <c r="OWR20" s="67"/>
      <c r="OWS20" s="67"/>
      <c r="OWT20" s="67"/>
      <c r="OWU20" s="67"/>
      <c r="OWV20" s="67"/>
      <c r="OWW20" s="67"/>
      <c r="OWX20" s="67"/>
      <c r="OWY20" s="67"/>
      <c r="OWZ20" s="67"/>
      <c r="OXA20" s="67"/>
      <c r="OXB20" s="67"/>
      <c r="OXC20" s="67"/>
      <c r="OXD20" s="67"/>
      <c r="OXE20" s="67"/>
      <c r="OXF20" s="67"/>
      <c r="OXG20" s="67"/>
      <c r="OXH20" s="67"/>
      <c r="OXI20" s="67"/>
      <c r="OXJ20" s="67"/>
      <c r="OXK20" s="67"/>
      <c r="OXL20" s="67"/>
      <c r="OXM20" s="67"/>
      <c r="OXN20" s="67"/>
      <c r="OXO20" s="67"/>
      <c r="OXP20" s="67"/>
      <c r="OXQ20" s="67"/>
      <c r="OXR20" s="67"/>
      <c r="OXS20" s="67"/>
      <c r="OXT20" s="67"/>
      <c r="OXU20" s="67"/>
      <c r="OXV20" s="67"/>
      <c r="OXW20" s="67"/>
      <c r="OXX20" s="67"/>
      <c r="OXY20" s="67"/>
      <c r="OXZ20" s="67"/>
      <c r="OYA20" s="67"/>
      <c r="OYB20" s="67"/>
      <c r="OYC20" s="67"/>
      <c r="OYD20" s="67"/>
      <c r="OYE20" s="67"/>
      <c r="OYF20" s="67"/>
      <c r="OYG20" s="67"/>
      <c r="OYH20" s="67"/>
      <c r="OYI20" s="67"/>
      <c r="OYJ20" s="67"/>
      <c r="OYK20" s="67"/>
      <c r="OYL20" s="67"/>
      <c r="OYM20" s="67"/>
      <c r="OYN20" s="67"/>
      <c r="OYO20" s="67"/>
      <c r="OYP20" s="67"/>
      <c r="OYQ20" s="67"/>
      <c r="OYR20" s="67"/>
      <c r="OYS20" s="67"/>
      <c r="OYT20" s="67"/>
      <c r="OYU20" s="67"/>
      <c r="OYV20" s="67"/>
      <c r="OYW20" s="67"/>
      <c r="OYX20" s="67"/>
      <c r="OYY20" s="67"/>
      <c r="OYZ20" s="67"/>
      <c r="OZA20" s="67"/>
      <c r="OZB20" s="67"/>
      <c r="OZC20" s="67"/>
      <c r="OZD20" s="67"/>
      <c r="OZE20" s="67"/>
      <c r="OZF20" s="67"/>
      <c r="OZG20" s="67"/>
      <c r="OZH20" s="67"/>
      <c r="OZI20" s="67"/>
      <c r="OZJ20" s="67"/>
      <c r="OZK20" s="67"/>
      <c r="OZL20" s="67"/>
      <c r="OZM20" s="67"/>
      <c r="OZN20" s="67"/>
      <c r="OZO20" s="67"/>
      <c r="OZP20" s="67"/>
      <c r="OZQ20" s="67"/>
      <c r="OZR20" s="67"/>
      <c r="OZS20" s="67"/>
      <c r="OZT20" s="67"/>
      <c r="OZU20" s="67"/>
      <c r="OZV20" s="67"/>
      <c r="OZW20" s="67"/>
      <c r="OZX20" s="67"/>
      <c r="OZY20" s="67"/>
      <c r="OZZ20" s="67"/>
      <c r="PAA20" s="67"/>
      <c r="PAB20" s="67"/>
      <c r="PAC20" s="67"/>
      <c r="PAD20" s="67"/>
      <c r="PAE20" s="67"/>
      <c r="PAF20" s="67"/>
      <c r="PAG20" s="67"/>
      <c r="PAH20" s="67"/>
      <c r="PAI20" s="67"/>
      <c r="PAJ20" s="67"/>
      <c r="PAK20" s="67"/>
      <c r="PAL20" s="67"/>
      <c r="PAM20" s="67"/>
      <c r="PAN20" s="67"/>
      <c r="PAO20" s="67"/>
      <c r="PAP20" s="67"/>
      <c r="PAQ20" s="67"/>
      <c r="PAR20" s="67"/>
      <c r="PAS20" s="67"/>
      <c r="PAT20" s="67"/>
      <c r="PAU20" s="67"/>
      <c r="PAV20" s="67"/>
      <c r="PAW20" s="67"/>
      <c r="PAX20" s="67"/>
      <c r="PAY20" s="67"/>
      <c r="PAZ20" s="67"/>
      <c r="PBA20" s="67"/>
      <c r="PBB20" s="67"/>
      <c r="PBC20" s="67"/>
      <c r="PBD20" s="67"/>
      <c r="PBE20" s="67"/>
      <c r="PBF20" s="67"/>
      <c r="PBG20" s="67"/>
      <c r="PBH20" s="67"/>
      <c r="PBI20" s="67"/>
      <c r="PBJ20" s="67"/>
      <c r="PBK20" s="67"/>
      <c r="PBL20" s="67"/>
      <c r="PBM20" s="67"/>
      <c r="PBN20" s="67"/>
      <c r="PBO20" s="67"/>
      <c r="PBP20" s="67"/>
      <c r="PBQ20" s="67"/>
      <c r="PBR20" s="67"/>
      <c r="PBS20" s="67"/>
      <c r="PBT20" s="67"/>
      <c r="PBU20" s="67"/>
      <c r="PBV20" s="67"/>
      <c r="PBW20" s="67"/>
      <c r="PBX20" s="67"/>
      <c r="PBY20" s="67"/>
      <c r="PBZ20" s="67"/>
      <c r="PCA20" s="67"/>
      <c r="PCB20" s="67"/>
      <c r="PCC20" s="67"/>
      <c r="PCD20" s="67"/>
      <c r="PCE20" s="67"/>
      <c r="PCF20" s="67"/>
      <c r="PCG20" s="67"/>
      <c r="PCH20" s="67"/>
      <c r="PCI20" s="67"/>
      <c r="PCJ20" s="67"/>
      <c r="PCK20" s="67"/>
      <c r="PCL20" s="67"/>
      <c r="PCM20" s="67"/>
      <c r="PCN20" s="67"/>
      <c r="PCO20" s="67"/>
      <c r="PCP20" s="67"/>
      <c r="PCQ20" s="67"/>
      <c r="PCR20" s="67"/>
      <c r="PCS20" s="67"/>
      <c r="PCT20" s="67"/>
      <c r="PCU20" s="67"/>
      <c r="PCV20" s="67"/>
      <c r="PCW20" s="67"/>
      <c r="PCX20" s="67"/>
      <c r="PCY20" s="67"/>
      <c r="PCZ20" s="67"/>
      <c r="PDA20" s="67"/>
      <c r="PDB20" s="67"/>
      <c r="PDC20" s="67"/>
      <c r="PDD20" s="67"/>
      <c r="PDE20" s="67"/>
      <c r="PDF20" s="67"/>
      <c r="PDG20" s="67"/>
      <c r="PDH20" s="67"/>
      <c r="PDI20" s="67"/>
      <c r="PDJ20" s="67"/>
      <c r="PDK20" s="67"/>
      <c r="PDL20" s="67"/>
      <c r="PDM20" s="67"/>
      <c r="PDN20" s="67"/>
      <c r="PDO20" s="67"/>
      <c r="PDP20" s="67"/>
      <c r="PDQ20" s="67"/>
      <c r="PDR20" s="67"/>
      <c r="PDS20" s="67"/>
      <c r="PDT20" s="67"/>
      <c r="PDU20" s="67"/>
      <c r="PDV20" s="67"/>
      <c r="PDW20" s="67"/>
      <c r="PDX20" s="67"/>
      <c r="PDY20" s="67"/>
      <c r="PDZ20" s="67"/>
      <c r="PEA20" s="67"/>
      <c r="PEB20" s="67"/>
      <c r="PEC20" s="67"/>
      <c r="PED20" s="67"/>
      <c r="PEE20" s="67"/>
      <c r="PEF20" s="67"/>
      <c r="PEG20" s="67"/>
      <c r="PEH20" s="67"/>
      <c r="PEI20" s="67"/>
      <c r="PEJ20" s="67"/>
      <c r="PEK20" s="67"/>
      <c r="PEL20" s="67"/>
      <c r="PEM20" s="67"/>
      <c r="PEN20" s="67"/>
      <c r="PEO20" s="67"/>
      <c r="PEP20" s="67"/>
      <c r="PEQ20" s="67"/>
      <c r="PER20" s="67"/>
      <c r="PES20" s="67"/>
      <c r="PET20" s="67"/>
      <c r="PEU20" s="67"/>
      <c r="PEV20" s="67"/>
      <c r="PEW20" s="67"/>
      <c r="PEX20" s="67"/>
      <c r="PEY20" s="67"/>
      <c r="PEZ20" s="67"/>
      <c r="PFA20" s="67"/>
      <c r="PFB20" s="67"/>
      <c r="PFC20" s="67"/>
      <c r="PFD20" s="67"/>
      <c r="PFE20" s="67"/>
      <c r="PFF20" s="67"/>
      <c r="PFG20" s="67"/>
      <c r="PFH20" s="67"/>
      <c r="PFI20" s="67"/>
      <c r="PFJ20" s="67"/>
      <c r="PFK20" s="67"/>
      <c r="PFL20" s="67"/>
      <c r="PFM20" s="67"/>
      <c r="PFN20" s="67"/>
      <c r="PFO20" s="67"/>
      <c r="PFP20" s="67"/>
      <c r="PFQ20" s="67"/>
      <c r="PFR20" s="67"/>
      <c r="PFS20" s="67"/>
      <c r="PFT20" s="67"/>
      <c r="PFU20" s="67"/>
      <c r="PFV20" s="67"/>
      <c r="PFW20" s="67"/>
      <c r="PFX20" s="67"/>
      <c r="PFY20" s="67"/>
      <c r="PFZ20" s="67"/>
      <c r="PGA20" s="67"/>
      <c r="PGB20" s="67"/>
      <c r="PGC20" s="67"/>
      <c r="PGD20" s="67"/>
      <c r="PGE20" s="67"/>
      <c r="PGF20" s="67"/>
      <c r="PGG20" s="67"/>
      <c r="PGH20" s="67"/>
      <c r="PGI20" s="67"/>
      <c r="PGJ20" s="67"/>
      <c r="PGK20" s="67"/>
      <c r="PGL20" s="67"/>
      <c r="PGM20" s="67"/>
      <c r="PGN20" s="67"/>
      <c r="PGO20" s="67"/>
      <c r="PGP20" s="67"/>
      <c r="PGQ20" s="67"/>
      <c r="PGR20" s="67"/>
      <c r="PGS20" s="67"/>
      <c r="PGT20" s="67"/>
      <c r="PGU20" s="67"/>
      <c r="PGV20" s="67"/>
      <c r="PGW20" s="67"/>
      <c r="PGX20" s="67"/>
      <c r="PGY20" s="67"/>
      <c r="PGZ20" s="67"/>
      <c r="PHA20" s="67"/>
      <c r="PHB20" s="67"/>
      <c r="PHC20" s="67"/>
      <c r="PHD20" s="67"/>
      <c r="PHE20" s="67"/>
      <c r="PHF20" s="67"/>
      <c r="PHG20" s="67"/>
      <c r="PHH20" s="67"/>
      <c r="PHI20" s="67"/>
      <c r="PHJ20" s="67"/>
      <c r="PHK20" s="67"/>
      <c r="PHL20" s="67"/>
      <c r="PHM20" s="67"/>
      <c r="PHN20" s="67"/>
      <c r="PHO20" s="67"/>
      <c r="PHP20" s="67"/>
      <c r="PHQ20" s="67"/>
      <c r="PHR20" s="67"/>
      <c r="PHS20" s="67"/>
      <c r="PHT20" s="67"/>
      <c r="PHU20" s="67"/>
      <c r="PHV20" s="67"/>
      <c r="PHW20" s="67"/>
      <c r="PHX20" s="67"/>
      <c r="PHY20" s="67"/>
      <c r="PHZ20" s="67"/>
      <c r="PIA20" s="67"/>
      <c r="PIB20" s="67"/>
      <c r="PIC20" s="67"/>
      <c r="PID20" s="67"/>
      <c r="PIE20" s="67"/>
      <c r="PIF20" s="67"/>
      <c r="PIG20" s="67"/>
      <c r="PIH20" s="67"/>
      <c r="PII20" s="67"/>
      <c r="PIJ20" s="67"/>
      <c r="PIK20" s="67"/>
      <c r="PIL20" s="67"/>
      <c r="PIM20" s="67"/>
      <c r="PIN20" s="67"/>
      <c r="PIO20" s="67"/>
      <c r="PIP20" s="67"/>
      <c r="PIQ20" s="67"/>
      <c r="PIR20" s="67"/>
      <c r="PIS20" s="67"/>
      <c r="PIT20" s="67"/>
      <c r="PIU20" s="67"/>
      <c r="PIV20" s="67"/>
      <c r="PIW20" s="67"/>
      <c r="PIX20" s="67"/>
      <c r="PIY20" s="67"/>
      <c r="PIZ20" s="67"/>
      <c r="PJA20" s="67"/>
      <c r="PJB20" s="67"/>
      <c r="PJC20" s="67"/>
      <c r="PJD20" s="67"/>
      <c r="PJE20" s="67"/>
      <c r="PJF20" s="67"/>
      <c r="PJG20" s="67"/>
      <c r="PJH20" s="67"/>
      <c r="PJI20" s="67"/>
      <c r="PJJ20" s="67"/>
      <c r="PJK20" s="67"/>
      <c r="PJL20" s="67"/>
      <c r="PJM20" s="67"/>
      <c r="PJN20" s="67"/>
      <c r="PJO20" s="67"/>
      <c r="PJP20" s="67"/>
      <c r="PJQ20" s="67"/>
      <c r="PJR20" s="67"/>
      <c r="PJS20" s="67"/>
      <c r="PJT20" s="67"/>
      <c r="PJU20" s="67"/>
      <c r="PJV20" s="67"/>
      <c r="PJW20" s="67"/>
      <c r="PJX20" s="67"/>
      <c r="PJY20" s="67"/>
      <c r="PJZ20" s="67"/>
      <c r="PKA20" s="67"/>
      <c r="PKB20" s="67"/>
      <c r="PKC20" s="67"/>
      <c r="PKD20" s="67"/>
      <c r="PKE20" s="67"/>
      <c r="PKF20" s="67"/>
      <c r="PKG20" s="67"/>
      <c r="PKH20" s="67"/>
      <c r="PKI20" s="67"/>
      <c r="PKJ20" s="67"/>
      <c r="PKK20" s="67"/>
      <c r="PKL20" s="67"/>
      <c r="PKM20" s="67"/>
      <c r="PKN20" s="67"/>
      <c r="PKO20" s="67"/>
      <c r="PKP20" s="67"/>
      <c r="PKQ20" s="67"/>
      <c r="PKR20" s="67"/>
      <c r="PKS20" s="67"/>
      <c r="PKT20" s="67"/>
      <c r="PKU20" s="67"/>
      <c r="PKV20" s="67"/>
      <c r="PKW20" s="67"/>
      <c r="PKX20" s="67"/>
      <c r="PKY20" s="67"/>
      <c r="PKZ20" s="67"/>
      <c r="PLA20" s="67"/>
      <c r="PLB20" s="67"/>
      <c r="PLC20" s="67"/>
      <c r="PLD20" s="67"/>
      <c r="PLE20" s="67"/>
      <c r="PLF20" s="67"/>
      <c r="PLG20" s="67"/>
      <c r="PLH20" s="67"/>
      <c r="PLI20" s="67"/>
      <c r="PLJ20" s="67"/>
      <c r="PLK20" s="67"/>
      <c r="PLL20" s="67"/>
      <c r="PLM20" s="67"/>
      <c r="PLN20" s="67"/>
      <c r="PLO20" s="67"/>
      <c r="PLP20" s="67"/>
      <c r="PLQ20" s="67"/>
      <c r="PLR20" s="67"/>
      <c r="PLS20" s="67"/>
      <c r="PLT20" s="67"/>
      <c r="PLU20" s="67"/>
      <c r="PLV20" s="67"/>
      <c r="PLW20" s="67"/>
      <c r="PLX20" s="67"/>
      <c r="PLY20" s="67"/>
      <c r="PLZ20" s="67"/>
      <c r="PMA20" s="67"/>
      <c r="PMB20" s="67"/>
      <c r="PMC20" s="67"/>
      <c r="PMD20" s="67"/>
      <c r="PME20" s="67"/>
      <c r="PMF20" s="67"/>
      <c r="PMG20" s="67"/>
      <c r="PMH20" s="67"/>
      <c r="PMI20" s="67"/>
      <c r="PMJ20" s="67"/>
      <c r="PMK20" s="67"/>
      <c r="PML20" s="67"/>
      <c r="PMM20" s="67"/>
      <c r="PMN20" s="67"/>
      <c r="PMO20" s="67"/>
      <c r="PMP20" s="67"/>
      <c r="PMQ20" s="67"/>
      <c r="PMR20" s="67"/>
      <c r="PMS20" s="67"/>
      <c r="PMT20" s="67"/>
      <c r="PMU20" s="67"/>
      <c r="PMV20" s="67"/>
      <c r="PMW20" s="67"/>
      <c r="PMX20" s="67"/>
      <c r="PMY20" s="67"/>
      <c r="PMZ20" s="67"/>
      <c r="PNA20" s="67"/>
      <c r="PNB20" s="67"/>
      <c r="PNC20" s="67"/>
      <c r="PND20" s="67"/>
      <c r="PNE20" s="67"/>
      <c r="PNF20" s="67"/>
      <c r="PNG20" s="67"/>
      <c r="PNH20" s="67"/>
      <c r="PNI20" s="67"/>
      <c r="PNJ20" s="67"/>
      <c r="PNK20" s="67"/>
      <c r="PNL20" s="67"/>
      <c r="PNM20" s="67"/>
      <c r="PNN20" s="67"/>
      <c r="PNO20" s="67"/>
      <c r="PNP20" s="67"/>
      <c r="PNQ20" s="67"/>
      <c r="PNR20" s="67"/>
      <c r="PNS20" s="67"/>
      <c r="PNT20" s="67"/>
      <c r="PNU20" s="67"/>
      <c r="PNV20" s="67"/>
      <c r="PNW20" s="67"/>
      <c r="PNX20" s="67"/>
      <c r="PNY20" s="67"/>
      <c r="PNZ20" s="67"/>
      <c r="POA20" s="67"/>
      <c r="POB20" s="67"/>
      <c r="POC20" s="67"/>
      <c r="POD20" s="67"/>
      <c r="POE20" s="67"/>
      <c r="POF20" s="67"/>
      <c r="POG20" s="67"/>
      <c r="POH20" s="67"/>
      <c r="POI20" s="67"/>
      <c r="POJ20" s="67"/>
      <c r="POK20" s="67"/>
      <c r="POL20" s="67"/>
      <c r="POM20" s="67"/>
      <c r="PON20" s="67"/>
      <c r="POO20" s="67"/>
      <c r="POP20" s="67"/>
      <c r="POQ20" s="67"/>
      <c r="POR20" s="67"/>
      <c r="POS20" s="67"/>
      <c r="POT20" s="67"/>
      <c r="POU20" s="67"/>
      <c r="POV20" s="67"/>
      <c r="POW20" s="67"/>
      <c r="POX20" s="67"/>
      <c r="POY20" s="67"/>
      <c r="POZ20" s="67"/>
      <c r="PPA20" s="67"/>
      <c r="PPB20" s="67"/>
      <c r="PPC20" s="67"/>
      <c r="PPD20" s="67"/>
      <c r="PPE20" s="67"/>
      <c r="PPF20" s="67"/>
      <c r="PPG20" s="67"/>
      <c r="PPH20" s="67"/>
      <c r="PPI20" s="67"/>
      <c r="PPJ20" s="67"/>
      <c r="PPK20" s="67"/>
      <c r="PPL20" s="67"/>
      <c r="PPM20" s="67"/>
      <c r="PPN20" s="67"/>
      <c r="PPO20" s="67"/>
      <c r="PPP20" s="67"/>
      <c r="PPQ20" s="67"/>
      <c r="PPR20" s="67"/>
      <c r="PPS20" s="67"/>
      <c r="PPT20" s="67"/>
      <c r="PPU20" s="67"/>
      <c r="PPV20" s="67"/>
      <c r="PPW20" s="67"/>
      <c r="PPX20" s="67"/>
      <c r="PPY20" s="67"/>
      <c r="PPZ20" s="67"/>
      <c r="PQA20" s="67"/>
      <c r="PQB20" s="67"/>
      <c r="PQC20" s="67"/>
      <c r="PQD20" s="67"/>
      <c r="PQE20" s="67"/>
      <c r="PQF20" s="67"/>
      <c r="PQG20" s="67"/>
      <c r="PQH20" s="67"/>
      <c r="PQI20" s="67"/>
      <c r="PQJ20" s="67"/>
      <c r="PQK20" s="67"/>
      <c r="PQL20" s="67"/>
      <c r="PQM20" s="67"/>
      <c r="PQN20" s="67"/>
      <c r="PQO20" s="67"/>
      <c r="PQP20" s="67"/>
      <c r="PQQ20" s="67"/>
      <c r="PQR20" s="67"/>
      <c r="PQS20" s="67"/>
      <c r="PQT20" s="67"/>
      <c r="PQU20" s="67"/>
      <c r="PQV20" s="67"/>
      <c r="PQW20" s="67"/>
      <c r="PQX20" s="67"/>
      <c r="PQY20" s="67"/>
      <c r="PQZ20" s="67"/>
      <c r="PRA20" s="67"/>
      <c r="PRB20" s="67"/>
      <c r="PRC20" s="67"/>
      <c r="PRD20" s="67"/>
      <c r="PRE20" s="67"/>
      <c r="PRF20" s="67"/>
      <c r="PRG20" s="67"/>
      <c r="PRH20" s="67"/>
      <c r="PRI20" s="67"/>
      <c r="PRJ20" s="67"/>
      <c r="PRK20" s="67"/>
      <c r="PRL20" s="67"/>
      <c r="PRM20" s="67"/>
      <c r="PRN20" s="67"/>
      <c r="PRO20" s="67"/>
      <c r="PRP20" s="67"/>
      <c r="PRQ20" s="67"/>
      <c r="PRR20" s="67"/>
      <c r="PRS20" s="67"/>
      <c r="PRT20" s="67"/>
      <c r="PRU20" s="67"/>
      <c r="PRV20" s="67"/>
      <c r="PRW20" s="67"/>
      <c r="PRX20" s="67"/>
      <c r="PRY20" s="67"/>
      <c r="PRZ20" s="67"/>
      <c r="PSA20" s="67"/>
      <c r="PSB20" s="67"/>
      <c r="PSC20" s="67"/>
      <c r="PSD20" s="67"/>
      <c r="PSE20" s="67"/>
      <c r="PSF20" s="67"/>
      <c r="PSG20" s="67"/>
      <c r="PSH20" s="67"/>
      <c r="PSI20" s="67"/>
      <c r="PSJ20" s="67"/>
      <c r="PSK20" s="67"/>
      <c r="PSL20" s="67"/>
      <c r="PSM20" s="67"/>
      <c r="PSN20" s="67"/>
      <c r="PSO20" s="67"/>
      <c r="PSP20" s="67"/>
      <c r="PSQ20" s="67"/>
      <c r="PSR20" s="67"/>
      <c r="PSS20" s="67"/>
      <c r="PST20" s="67"/>
      <c r="PSU20" s="67"/>
      <c r="PSV20" s="67"/>
      <c r="PSW20" s="67"/>
      <c r="PSX20" s="67"/>
      <c r="PSY20" s="67"/>
      <c r="PSZ20" s="67"/>
      <c r="PTA20" s="67"/>
      <c r="PTB20" s="67"/>
      <c r="PTC20" s="67"/>
      <c r="PTD20" s="67"/>
      <c r="PTE20" s="67"/>
      <c r="PTF20" s="67"/>
      <c r="PTG20" s="67"/>
      <c r="PTH20" s="67"/>
      <c r="PTI20" s="67"/>
      <c r="PTJ20" s="67"/>
      <c r="PTK20" s="67"/>
      <c r="PTL20" s="67"/>
      <c r="PTM20" s="67"/>
      <c r="PTN20" s="67"/>
      <c r="PTO20" s="67"/>
      <c r="PTP20" s="67"/>
      <c r="PTQ20" s="67"/>
      <c r="PTR20" s="67"/>
      <c r="PTS20" s="67"/>
      <c r="PTT20" s="67"/>
      <c r="PTU20" s="67"/>
      <c r="PTV20" s="67"/>
      <c r="PTW20" s="67"/>
      <c r="PTX20" s="67"/>
      <c r="PTY20" s="67"/>
      <c r="PTZ20" s="67"/>
      <c r="PUA20" s="67"/>
      <c r="PUB20" s="67"/>
      <c r="PUC20" s="67"/>
      <c r="PUD20" s="67"/>
      <c r="PUE20" s="67"/>
      <c r="PUF20" s="67"/>
      <c r="PUG20" s="67"/>
      <c r="PUH20" s="67"/>
      <c r="PUI20" s="67"/>
      <c r="PUJ20" s="67"/>
      <c r="PUK20" s="67"/>
      <c r="PUL20" s="67"/>
      <c r="PUM20" s="67"/>
      <c r="PUN20" s="67"/>
      <c r="PUO20" s="67"/>
      <c r="PUP20" s="67"/>
      <c r="PUQ20" s="67"/>
      <c r="PUR20" s="67"/>
      <c r="PUS20" s="67"/>
      <c r="PUT20" s="67"/>
      <c r="PUU20" s="67"/>
      <c r="PUV20" s="67"/>
      <c r="PUW20" s="67"/>
      <c r="PUX20" s="67"/>
      <c r="PUY20" s="67"/>
      <c r="PUZ20" s="67"/>
      <c r="PVA20" s="67"/>
      <c r="PVB20" s="67"/>
      <c r="PVC20" s="67"/>
      <c r="PVD20" s="67"/>
      <c r="PVE20" s="67"/>
      <c r="PVF20" s="67"/>
      <c r="PVG20" s="67"/>
      <c r="PVH20" s="67"/>
      <c r="PVI20" s="67"/>
      <c r="PVJ20" s="67"/>
      <c r="PVK20" s="67"/>
      <c r="PVL20" s="67"/>
      <c r="PVM20" s="67"/>
      <c r="PVN20" s="67"/>
      <c r="PVO20" s="67"/>
      <c r="PVP20" s="67"/>
      <c r="PVQ20" s="67"/>
      <c r="PVR20" s="67"/>
      <c r="PVS20" s="67"/>
      <c r="PVT20" s="67"/>
      <c r="PVU20" s="67"/>
      <c r="PVV20" s="67"/>
      <c r="PVW20" s="67"/>
      <c r="PVX20" s="67"/>
      <c r="PVY20" s="67"/>
      <c r="PVZ20" s="67"/>
      <c r="PWA20" s="67"/>
      <c r="PWB20" s="67"/>
      <c r="PWC20" s="67"/>
      <c r="PWD20" s="67"/>
      <c r="PWE20" s="67"/>
      <c r="PWF20" s="67"/>
      <c r="PWG20" s="67"/>
      <c r="PWH20" s="67"/>
      <c r="PWI20" s="67"/>
      <c r="PWJ20" s="67"/>
      <c r="PWK20" s="67"/>
      <c r="PWL20" s="67"/>
      <c r="PWM20" s="67"/>
      <c r="PWN20" s="67"/>
      <c r="PWO20" s="67"/>
      <c r="PWP20" s="67"/>
      <c r="PWQ20" s="67"/>
      <c r="PWR20" s="67"/>
      <c r="PWS20" s="67"/>
      <c r="PWT20" s="67"/>
      <c r="PWU20" s="67"/>
      <c r="PWV20" s="67"/>
      <c r="PWW20" s="67"/>
      <c r="PWX20" s="67"/>
      <c r="PWY20" s="67"/>
      <c r="PWZ20" s="67"/>
      <c r="PXA20" s="67"/>
      <c r="PXB20" s="67"/>
      <c r="PXC20" s="67"/>
      <c r="PXD20" s="67"/>
      <c r="PXE20" s="67"/>
      <c r="PXF20" s="67"/>
      <c r="PXG20" s="67"/>
      <c r="PXH20" s="67"/>
      <c r="PXI20" s="67"/>
      <c r="PXJ20" s="67"/>
      <c r="PXK20" s="67"/>
      <c r="PXL20" s="67"/>
      <c r="PXM20" s="67"/>
      <c r="PXN20" s="67"/>
      <c r="PXO20" s="67"/>
      <c r="PXP20" s="67"/>
      <c r="PXQ20" s="67"/>
      <c r="PXR20" s="67"/>
      <c r="PXS20" s="67"/>
      <c r="PXT20" s="67"/>
      <c r="PXU20" s="67"/>
      <c r="PXV20" s="67"/>
      <c r="PXW20" s="67"/>
      <c r="PXX20" s="67"/>
      <c r="PXY20" s="67"/>
      <c r="PXZ20" s="67"/>
      <c r="PYA20" s="67"/>
      <c r="PYB20" s="67"/>
      <c r="PYC20" s="67"/>
      <c r="PYD20" s="67"/>
      <c r="PYE20" s="67"/>
      <c r="PYF20" s="67"/>
      <c r="PYG20" s="67"/>
      <c r="PYH20" s="67"/>
      <c r="PYI20" s="67"/>
      <c r="PYJ20" s="67"/>
      <c r="PYK20" s="67"/>
      <c r="PYL20" s="67"/>
      <c r="PYM20" s="67"/>
      <c r="PYN20" s="67"/>
      <c r="PYO20" s="67"/>
      <c r="PYP20" s="67"/>
      <c r="PYQ20" s="67"/>
      <c r="PYR20" s="67"/>
      <c r="PYS20" s="67"/>
      <c r="PYT20" s="67"/>
      <c r="PYU20" s="67"/>
      <c r="PYV20" s="67"/>
      <c r="PYW20" s="67"/>
      <c r="PYX20" s="67"/>
      <c r="PYY20" s="67"/>
      <c r="PYZ20" s="67"/>
      <c r="PZA20" s="67"/>
      <c r="PZB20" s="67"/>
      <c r="PZC20" s="67"/>
      <c r="PZD20" s="67"/>
      <c r="PZE20" s="67"/>
      <c r="PZF20" s="67"/>
      <c r="PZG20" s="67"/>
      <c r="PZH20" s="67"/>
      <c r="PZI20" s="67"/>
      <c r="PZJ20" s="67"/>
      <c r="PZK20" s="67"/>
      <c r="PZL20" s="67"/>
      <c r="PZM20" s="67"/>
      <c r="PZN20" s="67"/>
      <c r="PZO20" s="67"/>
      <c r="PZP20" s="67"/>
      <c r="PZQ20" s="67"/>
      <c r="PZR20" s="67"/>
      <c r="PZS20" s="67"/>
      <c r="PZT20" s="67"/>
      <c r="PZU20" s="67"/>
      <c r="PZV20" s="67"/>
      <c r="PZW20" s="67"/>
      <c r="PZX20" s="67"/>
      <c r="PZY20" s="67"/>
      <c r="PZZ20" s="67"/>
      <c r="QAA20" s="67"/>
      <c r="QAB20" s="67"/>
      <c r="QAC20" s="67"/>
      <c r="QAD20" s="67"/>
      <c r="QAE20" s="67"/>
      <c r="QAF20" s="67"/>
      <c r="QAG20" s="67"/>
      <c r="QAH20" s="67"/>
      <c r="QAI20" s="67"/>
      <c r="QAJ20" s="67"/>
      <c r="QAK20" s="67"/>
      <c r="QAL20" s="67"/>
      <c r="QAM20" s="67"/>
      <c r="QAN20" s="67"/>
      <c r="QAO20" s="67"/>
      <c r="QAP20" s="67"/>
      <c r="QAQ20" s="67"/>
      <c r="QAR20" s="67"/>
      <c r="QAS20" s="67"/>
      <c r="QAT20" s="67"/>
      <c r="QAU20" s="67"/>
      <c r="QAV20" s="67"/>
      <c r="QAW20" s="67"/>
      <c r="QAX20" s="67"/>
      <c r="QAY20" s="67"/>
      <c r="QAZ20" s="67"/>
      <c r="QBA20" s="67"/>
      <c r="QBB20" s="67"/>
      <c r="QBC20" s="67"/>
      <c r="QBD20" s="67"/>
      <c r="QBE20" s="67"/>
      <c r="QBF20" s="67"/>
      <c r="QBG20" s="67"/>
      <c r="QBH20" s="67"/>
      <c r="QBI20" s="67"/>
      <c r="QBJ20" s="67"/>
      <c r="QBK20" s="67"/>
      <c r="QBL20" s="67"/>
      <c r="QBM20" s="67"/>
      <c r="QBN20" s="67"/>
      <c r="QBO20" s="67"/>
      <c r="QBP20" s="67"/>
      <c r="QBQ20" s="67"/>
      <c r="QBR20" s="67"/>
      <c r="QBS20" s="67"/>
      <c r="QBT20" s="67"/>
      <c r="QBU20" s="67"/>
      <c r="QBV20" s="67"/>
      <c r="QBW20" s="67"/>
      <c r="QBX20" s="67"/>
      <c r="QBY20" s="67"/>
      <c r="QBZ20" s="67"/>
      <c r="QCA20" s="67"/>
      <c r="QCB20" s="67"/>
      <c r="QCC20" s="67"/>
      <c r="QCD20" s="67"/>
      <c r="QCE20" s="67"/>
      <c r="QCF20" s="67"/>
      <c r="QCG20" s="67"/>
      <c r="QCH20" s="67"/>
      <c r="QCI20" s="67"/>
      <c r="QCJ20" s="67"/>
      <c r="QCK20" s="67"/>
      <c r="QCL20" s="67"/>
      <c r="QCM20" s="67"/>
      <c r="QCN20" s="67"/>
      <c r="QCO20" s="67"/>
      <c r="QCP20" s="67"/>
      <c r="QCQ20" s="67"/>
      <c r="QCR20" s="67"/>
      <c r="QCS20" s="67"/>
      <c r="QCT20" s="67"/>
      <c r="QCU20" s="67"/>
      <c r="QCV20" s="67"/>
      <c r="QCW20" s="67"/>
      <c r="QCX20" s="67"/>
      <c r="QCY20" s="67"/>
      <c r="QCZ20" s="67"/>
      <c r="QDA20" s="67"/>
      <c r="QDB20" s="67"/>
      <c r="QDC20" s="67"/>
      <c r="QDD20" s="67"/>
      <c r="QDE20" s="67"/>
      <c r="QDF20" s="67"/>
      <c r="QDG20" s="67"/>
      <c r="QDH20" s="67"/>
      <c r="QDI20" s="67"/>
      <c r="QDJ20" s="67"/>
      <c r="QDK20" s="67"/>
      <c r="QDL20" s="67"/>
      <c r="QDM20" s="67"/>
      <c r="QDN20" s="67"/>
      <c r="QDO20" s="67"/>
      <c r="QDP20" s="67"/>
      <c r="QDQ20" s="67"/>
      <c r="QDR20" s="67"/>
      <c r="QDS20" s="67"/>
      <c r="QDT20" s="67"/>
      <c r="QDU20" s="67"/>
      <c r="QDV20" s="67"/>
      <c r="QDW20" s="67"/>
      <c r="QDX20" s="67"/>
      <c r="QDY20" s="67"/>
      <c r="QDZ20" s="67"/>
      <c r="QEA20" s="67"/>
      <c r="QEB20" s="67"/>
      <c r="QEC20" s="67"/>
      <c r="QED20" s="67"/>
      <c r="QEE20" s="67"/>
      <c r="QEF20" s="67"/>
      <c r="QEG20" s="67"/>
      <c r="QEH20" s="67"/>
      <c r="QEI20" s="67"/>
      <c r="QEJ20" s="67"/>
      <c r="QEK20" s="67"/>
      <c r="QEL20" s="67"/>
      <c r="QEM20" s="67"/>
      <c r="QEN20" s="67"/>
      <c r="QEO20" s="67"/>
      <c r="QEP20" s="67"/>
      <c r="QEQ20" s="67"/>
      <c r="QER20" s="67"/>
      <c r="QES20" s="67"/>
      <c r="QET20" s="67"/>
      <c r="QEU20" s="67"/>
      <c r="QEV20" s="67"/>
      <c r="QEW20" s="67"/>
      <c r="QEX20" s="67"/>
      <c r="QEY20" s="67"/>
      <c r="QEZ20" s="67"/>
      <c r="QFA20" s="67"/>
      <c r="QFB20" s="67"/>
      <c r="QFC20" s="67"/>
      <c r="QFD20" s="67"/>
      <c r="QFE20" s="67"/>
      <c r="QFF20" s="67"/>
      <c r="QFG20" s="67"/>
      <c r="QFH20" s="67"/>
      <c r="QFI20" s="67"/>
      <c r="QFJ20" s="67"/>
      <c r="QFK20" s="67"/>
      <c r="QFL20" s="67"/>
      <c r="QFM20" s="67"/>
      <c r="QFN20" s="67"/>
      <c r="QFO20" s="67"/>
      <c r="QFP20" s="67"/>
      <c r="QFQ20" s="67"/>
      <c r="QFR20" s="67"/>
      <c r="QFS20" s="67"/>
      <c r="QFT20" s="67"/>
      <c r="QFU20" s="67"/>
      <c r="QFV20" s="67"/>
      <c r="QFW20" s="67"/>
      <c r="QFX20" s="67"/>
      <c r="QFY20" s="67"/>
      <c r="QFZ20" s="67"/>
      <c r="QGA20" s="67"/>
      <c r="QGB20" s="67"/>
      <c r="QGC20" s="67"/>
      <c r="QGD20" s="67"/>
      <c r="QGE20" s="67"/>
      <c r="QGF20" s="67"/>
      <c r="QGG20" s="67"/>
      <c r="QGH20" s="67"/>
      <c r="QGI20" s="67"/>
      <c r="QGJ20" s="67"/>
      <c r="QGK20" s="67"/>
      <c r="QGL20" s="67"/>
      <c r="QGM20" s="67"/>
      <c r="QGN20" s="67"/>
      <c r="QGO20" s="67"/>
      <c r="QGP20" s="67"/>
      <c r="QGQ20" s="67"/>
      <c r="QGR20" s="67"/>
      <c r="QGS20" s="67"/>
      <c r="QGT20" s="67"/>
      <c r="QGU20" s="67"/>
      <c r="QGV20" s="67"/>
      <c r="QGW20" s="67"/>
      <c r="QGX20" s="67"/>
      <c r="QGY20" s="67"/>
      <c r="QGZ20" s="67"/>
      <c r="QHA20" s="67"/>
      <c r="QHB20" s="67"/>
      <c r="QHC20" s="67"/>
      <c r="QHD20" s="67"/>
      <c r="QHE20" s="67"/>
      <c r="QHF20" s="67"/>
      <c r="QHG20" s="67"/>
      <c r="QHH20" s="67"/>
      <c r="QHI20" s="67"/>
      <c r="QHJ20" s="67"/>
      <c r="QHK20" s="67"/>
      <c r="QHL20" s="67"/>
      <c r="QHM20" s="67"/>
      <c r="QHN20" s="67"/>
      <c r="QHO20" s="67"/>
      <c r="QHP20" s="67"/>
      <c r="QHQ20" s="67"/>
      <c r="QHR20" s="67"/>
      <c r="QHS20" s="67"/>
      <c r="QHT20" s="67"/>
      <c r="QHU20" s="67"/>
      <c r="QHV20" s="67"/>
      <c r="QHW20" s="67"/>
      <c r="QHX20" s="67"/>
      <c r="QHY20" s="67"/>
      <c r="QHZ20" s="67"/>
      <c r="QIA20" s="67"/>
      <c r="QIB20" s="67"/>
      <c r="QIC20" s="67"/>
      <c r="QID20" s="67"/>
      <c r="QIE20" s="67"/>
      <c r="QIF20" s="67"/>
      <c r="QIG20" s="67"/>
      <c r="QIH20" s="67"/>
      <c r="QII20" s="67"/>
      <c r="QIJ20" s="67"/>
      <c r="QIK20" s="67"/>
      <c r="QIL20" s="67"/>
      <c r="QIM20" s="67"/>
      <c r="QIN20" s="67"/>
      <c r="QIO20" s="67"/>
      <c r="QIP20" s="67"/>
      <c r="QIQ20" s="67"/>
      <c r="QIR20" s="67"/>
      <c r="QIS20" s="67"/>
      <c r="QIT20" s="67"/>
      <c r="QIU20" s="67"/>
      <c r="QIV20" s="67"/>
      <c r="QIW20" s="67"/>
      <c r="QIX20" s="67"/>
      <c r="QIY20" s="67"/>
      <c r="QIZ20" s="67"/>
      <c r="QJA20" s="67"/>
      <c r="QJB20" s="67"/>
      <c r="QJC20" s="67"/>
      <c r="QJD20" s="67"/>
      <c r="QJE20" s="67"/>
      <c r="QJF20" s="67"/>
      <c r="QJG20" s="67"/>
      <c r="QJH20" s="67"/>
      <c r="QJI20" s="67"/>
      <c r="QJJ20" s="67"/>
      <c r="QJK20" s="67"/>
      <c r="QJL20" s="67"/>
      <c r="QJM20" s="67"/>
      <c r="QJN20" s="67"/>
      <c r="QJO20" s="67"/>
      <c r="QJP20" s="67"/>
      <c r="QJQ20" s="67"/>
      <c r="QJR20" s="67"/>
      <c r="QJS20" s="67"/>
      <c r="QJT20" s="67"/>
      <c r="QJU20" s="67"/>
      <c r="QJV20" s="67"/>
      <c r="QJW20" s="67"/>
      <c r="QJX20" s="67"/>
      <c r="QJY20" s="67"/>
      <c r="QJZ20" s="67"/>
      <c r="QKA20" s="67"/>
      <c r="QKB20" s="67"/>
      <c r="QKC20" s="67"/>
      <c r="QKD20" s="67"/>
      <c r="QKE20" s="67"/>
      <c r="QKF20" s="67"/>
      <c r="QKG20" s="67"/>
      <c r="QKH20" s="67"/>
      <c r="QKI20" s="67"/>
      <c r="QKJ20" s="67"/>
      <c r="QKK20" s="67"/>
      <c r="QKL20" s="67"/>
      <c r="QKM20" s="67"/>
      <c r="QKN20" s="67"/>
      <c r="QKO20" s="67"/>
      <c r="QKP20" s="67"/>
      <c r="QKQ20" s="67"/>
      <c r="QKR20" s="67"/>
      <c r="QKS20" s="67"/>
      <c r="QKT20" s="67"/>
      <c r="QKU20" s="67"/>
      <c r="QKV20" s="67"/>
      <c r="QKW20" s="67"/>
      <c r="QKX20" s="67"/>
      <c r="QKY20" s="67"/>
      <c r="QKZ20" s="67"/>
      <c r="QLA20" s="67"/>
      <c r="QLB20" s="67"/>
      <c r="QLC20" s="67"/>
      <c r="QLD20" s="67"/>
      <c r="QLE20" s="67"/>
      <c r="QLF20" s="67"/>
      <c r="QLG20" s="67"/>
      <c r="QLH20" s="67"/>
      <c r="QLI20" s="67"/>
      <c r="QLJ20" s="67"/>
      <c r="QLK20" s="67"/>
      <c r="QLL20" s="67"/>
      <c r="QLM20" s="67"/>
      <c r="QLN20" s="67"/>
      <c r="QLO20" s="67"/>
      <c r="QLP20" s="67"/>
      <c r="QLQ20" s="67"/>
      <c r="QLR20" s="67"/>
      <c r="QLS20" s="67"/>
      <c r="QLT20" s="67"/>
      <c r="QLU20" s="67"/>
      <c r="QLV20" s="67"/>
      <c r="QLW20" s="67"/>
      <c r="QLX20" s="67"/>
      <c r="QLY20" s="67"/>
      <c r="QLZ20" s="67"/>
      <c r="QMA20" s="67"/>
      <c r="QMB20" s="67"/>
      <c r="QMC20" s="67"/>
      <c r="QMD20" s="67"/>
      <c r="QME20" s="67"/>
      <c r="QMF20" s="67"/>
      <c r="QMG20" s="67"/>
      <c r="QMH20" s="67"/>
      <c r="QMI20" s="67"/>
      <c r="QMJ20" s="67"/>
      <c r="QMK20" s="67"/>
      <c r="QML20" s="67"/>
      <c r="QMM20" s="67"/>
      <c r="QMN20" s="67"/>
      <c r="QMO20" s="67"/>
      <c r="QMP20" s="67"/>
      <c r="QMQ20" s="67"/>
      <c r="QMR20" s="67"/>
      <c r="QMS20" s="67"/>
      <c r="QMT20" s="67"/>
      <c r="QMU20" s="67"/>
      <c r="QMV20" s="67"/>
      <c r="QMW20" s="67"/>
      <c r="QMX20" s="67"/>
      <c r="QMY20" s="67"/>
      <c r="QMZ20" s="67"/>
      <c r="QNA20" s="67"/>
      <c r="QNB20" s="67"/>
      <c r="QNC20" s="67"/>
      <c r="QND20" s="67"/>
      <c r="QNE20" s="67"/>
      <c r="QNF20" s="67"/>
      <c r="QNG20" s="67"/>
      <c r="QNH20" s="67"/>
      <c r="QNI20" s="67"/>
      <c r="QNJ20" s="67"/>
      <c r="QNK20" s="67"/>
      <c r="QNL20" s="67"/>
      <c r="QNM20" s="67"/>
      <c r="QNN20" s="67"/>
      <c r="QNO20" s="67"/>
      <c r="QNP20" s="67"/>
      <c r="QNQ20" s="67"/>
      <c r="QNR20" s="67"/>
      <c r="QNS20" s="67"/>
      <c r="QNT20" s="67"/>
      <c r="QNU20" s="67"/>
      <c r="QNV20" s="67"/>
      <c r="QNW20" s="67"/>
      <c r="QNX20" s="67"/>
      <c r="QNY20" s="67"/>
      <c r="QNZ20" s="67"/>
      <c r="QOA20" s="67"/>
      <c r="QOB20" s="67"/>
      <c r="QOC20" s="67"/>
      <c r="QOD20" s="67"/>
      <c r="QOE20" s="67"/>
      <c r="QOF20" s="67"/>
      <c r="QOG20" s="67"/>
      <c r="QOH20" s="67"/>
      <c r="QOI20" s="67"/>
      <c r="QOJ20" s="67"/>
      <c r="QOK20" s="67"/>
      <c r="QOL20" s="67"/>
      <c r="QOM20" s="67"/>
      <c r="QON20" s="67"/>
      <c r="QOO20" s="67"/>
      <c r="QOP20" s="67"/>
      <c r="QOQ20" s="67"/>
      <c r="QOR20" s="67"/>
      <c r="QOS20" s="67"/>
      <c r="QOT20" s="67"/>
      <c r="QOU20" s="67"/>
      <c r="QOV20" s="67"/>
      <c r="QOW20" s="67"/>
      <c r="QOX20" s="67"/>
      <c r="QOY20" s="67"/>
      <c r="QOZ20" s="67"/>
      <c r="QPA20" s="67"/>
      <c r="QPB20" s="67"/>
      <c r="QPC20" s="67"/>
      <c r="QPD20" s="67"/>
      <c r="QPE20" s="67"/>
      <c r="QPF20" s="67"/>
      <c r="QPG20" s="67"/>
      <c r="QPH20" s="67"/>
      <c r="QPI20" s="67"/>
      <c r="QPJ20" s="67"/>
      <c r="QPK20" s="67"/>
      <c r="QPL20" s="67"/>
      <c r="QPM20" s="67"/>
      <c r="QPN20" s="67"/>
      <c r="QPO20" s="67"/>
      <c r="QPP20" s="67"/>
      <c r="QPQ20" s="67"/>
      <c r="QPR20" s="67"/>
      <c r="QPS20" s="67"/>
      <c r="QPT20" s="67"/>
      <c r="QPU20" s="67"/>
      <c r="QPV20" s="67"/>
      <c r="QPW20" s="67"/>
      <c r="QPX20" s="67"/>
      <c r="QPY20" s="67"/>
      <c r="QPZ20" s="67"/>
      <c r="QQA20" s="67"/>
      <c r="QQB20" s="67"/>
      <c r="QQC20" s="67"/>
      <c r="QQD20" s="67"/>
      <c r="QQE20" s="67"/>
      <c r="QQF20" s="67"/>
      <c r="QQG20" s="67"/>
      <c r="QQH20" s="67"/>
      <c r="QQI20" s="67"/>
      <c r="QQJ20" s="67"/>
      <c r="QQK20" s="67"/>
      <c r="QQL20" s="67"/>
      <c r="QQM20" s="67"/>
      <c r="QQN20" s="67"/>
      <c r="QQO20" s="67"/>
      <c r="QQP20" s="67"/>
      <c r="QQQ20" s="67"/>
      <c r="QQR20" s="67"/>
      <c r="QQS20" s="67"/>
      <c r="QQT20" s="67"/>
      <c r="QQU20" s="67"/>
      <c r="QQV20" s="67"/>
      <c r="QQW20" s="67"/>
      <c r="QQX20" s="67"/>
      <c r="QQY20" s="67"/>
      <c r="QQZ20" s="67"/>
      <c r="QRA20" s="67"/>
      <c r="QRB20" s="67"/>
      <c r="QRC20" s="67"/>
      <c r="QRD20" s="67"/>
      <c r="QRE20" s="67"/>
      <c r="QRF20" s="67"/>
      <c r="QRG20" s="67"/>
      <c r="QRH20" s="67"/>
      <c r="QRI20" s="67"/>
      <c r="QRJ20" s="67"/>
      <c r="QRK20" s="67"/>
      <c r="QRL20" s="67"/>
      <c r="QRM20" s="67"/>
      <c r="QRN20" s="67"/>
      <c r="QRO20" s="67"/>
      <c r="QRP20" s="67"/>
      <c r="QRQ20" s="67"/>
      <c r="QRR20" s="67"/>
      <c r="QRS20" s="67"/>
      <c r="QRT20" s="67"/>
      <c r="QRU20" s="67"/>
      <c r="QRV20" s="67"/>
      <c r="QRW20" s="67"/>
      <c r="QRX20" s="67"/>
      <c r="QRY20" s="67"/>
      <c r="QRZ20" s="67"/>
      <c r="QSA20" s="67"/>
      <c r="QSB20" s="67"/>
      <c r="QSC20" s="67"/>
      <c r="QSD20" s="67"/>
      <c r="QSE20" s="67"/>
      <c r="QSF20" s="67"/>
      <c r="QSG20" s="67"/>
      <c r="QSH20" s="67"/>
      <c r="QSI20" s="67"/>
      <c r="QSJ20" s="67"/>
      <c r="QSK20" s="67"/>
      <c r="QSL20" s="67"/>
      <c r="QSM20" s="67"/>
      <c r="QSN20" s="67"/>
      <c r="QSO20" s="67"/>
      <c r="QSP20" s="67"/>
      <c r="QSQ20" s="67"/>
      <c r="QSR20" s="67"/>
      <c r="QSS20" s="67"/>
      <c r="QST20" s="67"/>
      <c r="QSU20" s="67"/>
      <c r="QSV20" s="67"/>
      <c r="QSW20" s="67"/>
      <c r="QSX20" s="67"/>
      <c r="QSY20" s="67"/>
      <c r="QSZ20" s="67"/>
      <c r="QTA20" s="67"/>
      <c r="QTB20" s="67"/>
      <c r="QTC20" s="67"/>
      <c r="QTD20" s="67"/>
      <c r="QTE20" s="67"/>
      <c r="QTF20" s="67"/>
      <c r="QTG20" s="67"/>
      <c r="QTH20" s="67"/>
      <c r="QTI20" s="67"/>
      <c r="QTJ20" s="67"/>
      <c r="QTK20" s="67"/>
      <c r="QTL20" s="67"/>
      <c r="QTM20" s="67"/>
      <c r="QTN20" s="67"/>
      <c r="QTO20" s="67"/>
      <c r="QTP20" s="67"/>
      <c r="QTQ20" s="67"/>
      <c r="QTR20" s="67"/>
      <c r="QTS20" s="67"/>
      <c r="QTT20" s="67"/>
      <c r="QTU20" s="67"/>
      <c r="QTV20" s="67"/>
      <c r="QTW20" s="67"/>
      <c r="QTX20" s="67"/>
      <c r="QTY20" s="67"/>
      <c r="QTZ20" s="67"/>
      <c r="QUA20" s="67"/>
      <c r="QUB20" s="67"/>
      <c r="QUC20" s="67"/>
      <c r="QUD20" s="67"/>
      <c r="QUE20" s="67"/>
      <c r="QUF20" s="67"/>
      <c r="QUG20" s="67"/>
      <c r="QUH20" s="67"/>
      <c r="QUI20" s="67"/>
      <c r="QUJ20" s="67"/>
      <c r="QUK20" s="67"/>
      <c r="QUL20" s="67"/>
      <c r="QUM20" s="67"/>
      <c r="QUN20" s="67"/>
      <c r="QUO20" s="67"/>
      <c r="QUP20" s="67"/>
      <c r="QUQ20" s="67"/>
      <c r="QUR20" s="67"/>
      <c r="QUS20" s="67"/>
      <c r="QUT20" s="67"/>
      <c r="QUU20" s="67"/>
      <c r="QUV20" s="67"/>
      <c r="QUW20" s="67"/>
      <c r="QUX20" s="67"/>
      <c r="QUY20" s="67"/>
      <c r="QUZ20" s="67"/>
      <c r="QVA20" s="67"/>
      <c r="QVB20" s="67"/>
      <c r="QVC20" s="67"/>
      <c r="QVD20" s="67"/>
      <c r="QVE20" s="67"/>
      <c r="QVF20" s="67"/>
      <c r="QVG20" s="67"/>
      <c r="QVH20" s="67"/>
      <c r="QVI20" s="67"/>
      <c r="QVJ20" s="67"/>
      <c r="QVK20" s="67"/>
      <c r="QVL20" s="67"/>
      <c r="QVM20" s="67"/>
      <c r="QVN20" s="67"/>
      <c r="QVO20" s="67"/>
      <c r="QVP20" s="67"/>
      <c r="QVQ20" s="67"/>
      <c r="QVR20" s="67"/>
      <c r="QVS20" s="67"/>
      <c r="QVT20" s="67"/>
      <c r="QVU20" s="67"/>
      <c r="QVV20" s="67"/>
      <c r="QVW20" s="67"/>
      <c r="QVX20" s="67"/>
      <c r="QVY20" s="67"/>
      <c r="QVZ20" s="67"/>
      <c r="QWA20" s="67"/>
      <c r="QWB20" s="67"/>
      <c r="QWC20" s="67"/>
      <c r="QWD20" s="67"/>
      <c r="QWE20" s="67"/>
      <c r="QWF20" s="67"/>
      <c r="QWG20" s="67"/>
      <c r="QWH20" s="67"/>
      <c r="QWI20" s="67"/>
      <c r="QWJ20" s="67"/>
      <c r="QWK20" s="67"/>
      <c r="QWL20" s="67"/>
      <c r="QWM20" s="67"/>
      <c r="QWN20" s="67"/>
      <c r="QWO20" s="67"/>
      <c r="QWP20" s="67"/>
      <c r="QWQ20" s="67"/>
      <c r="QWR20" s="67"/>
      <c r="QWS20" s="67"/>
      <c r="QWT20" s="67"/>
      <c r="QWU20" s="67"/>
      <c r="QWV20" s="67"/>
      <c r="QWW20" s="67"/>
      <c r="QWX20" s="67"/>
      <c r="QWY20" s="67"/>
      <c r="QWZ20" s="67"/>
      <c r="QXA20" s="67"/>
      <c r="QXB20" s="67"/>
      <c r="QXC20" s="67"/>
      <c r="QXD20" s="67"/>
      <c r="QXE20" s="67"/>
      <c r="QXF20" s="67"/>
      <c r="QXG20" s="67"/>
      <c r="QXH20" s="67"/>
      <c r="QXI20" s="67"/>
      <c r="QXJ20" s="67"/>
      <c r="QXK20" s="67"/>
      <c r="QXL20" s="67"/>
      <c r="QXM20" s="67"/>
      <c r="QXN20" s="67"/>
      <c r="QXO20" s="67"/>
      <c r="QXP20" s="67"/>
      <c r="QXQ20" s="67"/>
      <c r="QXR20" s="67"/>
      <c r="QXS20" s="67"/>
      <c r="QXT20" s="67"/>
      <c r="QXU20" s="67"/>
      <c r="QXV20" s="67"/>
      <c r="QXW20" s="67"/>
      <c r="QXX20" s="67"/>
      <c r="QXY20" s="67"/>
      <c r="QXZ20" s="67"/>
      <c r="QYA20" s="67"/>
      <c r="QYB20" s="67"/>
      <c r="QYC20" s="67"/>
      <c r="QYD20" s="67"/>
      <c r="QYE20" s="67"/>
      <c r="QYF20" s="67"/>
      <c r="QYG20" s="67"/>
      <c r="QYH20" s="67"/>
      <c r="QYI20" s="67"/>
      <c r="QYJ20" s="67"/>
      <c r="QYK20" s="67"/>
      <c r="QYL20" s="67"/>
      <c r="QYM20" s="67"/>
      <c r="QYN20" s="67"/>
      <c r="QYO20" s="67"/>
      <c r="QYP20" s="67"/>
      <c r="QYQ20" s="67"/>
      <c r="QYR20" s="67"/>
      <c r="QYS20" s="67"/>
      <c r="QYT20" s="67"/>
      <c r="QYU20" s="67"/>
      <c r="QYV20" s="67"/>
      <c r="QYW20" s="67"/>
      <c r="QYX20" s="67"/>
      <c r="QYY20" s="67"/>
      <c r="QYZ20" s="67"/>
      <c r="QZA20" s="67"/>
      <c r="QZB20" s="67"/>
      <c r="QZC20" s="67"/>
      <c r="QZD20" s="67"/>
      <c r="QZE20" s="67"/>
      <c r="QZF20" s="67"/>
      <c r="QZG20" s="67"/>
      <c r="QZH20" s="67"/>
      <c r="QZI20" s="67"/>
      <c r="QZJ20" s="67"/>
      <c r="QZK20" s="67"/>
      <c r="QZL20" s="67"/>
      <c r="QZM20" s="67"/>
      <c r="QZN20" s="67"/>
      <c r="QZO20" s="67"/>
      <c r="QZP20" s="67"/>
      <c r="QZQ20" s="67"/>
      <c r="QZR20" s="67"/>
      <c r="QZS20" s="67"/>
      <c r="QZT20" s="67"/>
      <c r="QZU20" s="67"/>
      <c r="QZV20" s="67"/>
      <c r="QZW20" s="67"/>
      <c r="QZX20" s="67"/>
      <c r="QZY20" s="67"/>
      <c r="QZZ20" s="67"/>
      <c r="RAA20" s="67"/>
      <c r="RAB20" s="67"/>
      <c r="RAC20" s="67"/>
      <c r="RAD20" s="67"/>
      <c r="RAE20" s="67"/>
      <c r="RAF20" s="67"/>
      <c r="RAG20" s="67"/>
      <c r="RAH20" s="67"/>
      <c r="RAI20" s="67"/>
      <c r="RAJ20" s="67"/>
      <c r="RAK20" s="67"/>
      <c r="RAL20" s="67"/>
      <c r="RAM20" s="67"/>
      <c r="RAN20" s="67"/>
      <c r="RAO20" s="67"/>
      <c r="RAP20" s="67"/>
      <c r="RAQ20" s="67"/>
      <c r="RAR20" s="67"/>
      <c r="RAS20" s="67"/>
      <c r="RAT20" s="67"/>
      <c r="RAU20" s="67"/>
      <c r="RAV20" s="67"/>
      <c r="RAW20" s="67"/>
      <c r="RAX20" s="67"/>
      <c r="RAY20" s="67"/>
      <c r="RAZ20" s="67"/>
      <c r="RBA20" s="67"/>
      <c r="RBB20" s="67"/>
      <c r="RBC20" s="67"/>
      <c r="RBD20" s="67"/>
      <c r="RBE20" s="67"/>
      <c r="RBF20" s="67"/>
      <c r="RBG20" s="67"/>
      <c r="RBH20" s="67"/>
      <c r="RBI20" s="67"/>
      <c r="RBJ20" s="67"/>
      <c r="RBK20" s="67"/>
      <c r="RBL20" s="67"/>
      <c r="RBM20" s="67"/>
      <c r="RBN20" s="67"/>
      <c r="RBO20" s="67"/>
      <c r="RBP20" s="67"/>
      <c r="RBQ20" s="67"/>
      <c r="RBR20" s="67"/>
      <c r="RBS20" s="67"/>
      <c r="RBT20" s="67"/>
      <c r="RBU20" s="67"/>
      <c r="RBV20" s="67"/>
      <c r="RBW20" s="67"/>
      <c r="RBX20" s="67"/>
      <c r="RBY20" s="67"/>
      <c r="RBZ20" s="67"/>
      <c r="RCA20" s="67"/>
      <c r="RCB20" s="67"/>
      <c r="RCC20" s="67"/>
      <c r="RCD20" s="67"/>
      <c r="RCE20" s="67"/>
      <c r="RCF20" s="67"/>
      <c r="RCG20" s="67"/>
      <c r="RCH20" s="67"/>
      <c r="RCI20" s="67"/>
      <c r="RCJ20" s="67"/>
      <c r="RCK20" s="67"/>
      <c r="RCL20" s="67"/>
      <c r="RCM20" s="67"/>
      <c r="RCN20" s="67"/>
      <c r="RCO20" s="67"/>
      <c r="RCP20" s="67"/>
      <c r="RCQ20" s="67"/>
      <c r="RCR20" s="67"/>
      <c r="RCS20" s="67"/>
      <c r="RCT20" s="67"/>
      <c r="RCU20" s="67"/>
      <c r="RCV20" s="67"/>
      <c r="RCW20" s="67"/>
      <c r="RCX20" s="67"/>
      <c r="RCY20" s="67"/>
      <c r="RCZ20" s="67"/>
      <c r="RDA20" s="67"/>
      <c r="RDB20" s="67"/>
      <c r="RDC20" s="67"/>
      <c r="RDD20" s="67"/>
      <c r="RDE20" s="67"/>
      <c r="RDF20" s="67"/>
      <c r="RDG20" s="67"/>
      <c r="RDH20" s="67"/>
      <c r="RDI20" s="67"/>
      <c r="RDJ20" s="67"/>
      <c r="RDK20" s="67"/>
      <c r="RDL20" s="67"/>
      <c r="RDM20" s="67"/>
      <c r="RDN20" s="67"/>
      <c r="RDO20" s="67"/>
      <c r="RDP20" s="67"/>
      <c r="RDQ20" s="67"/>
      <c r="RDR20" s="67"/>
      <c r="RDS20" s="67"/>
      <c r="RDT20" s="67"/>
      <c r="RDU20" s="67"/>
      <c r="RDV20" s="67"/>
      <c r="RDW20" s="67"/>
      <c r="RDX20" s="67"/>
      <c r="RDY20" s="67"/>
      <c r="RDZ20" s="67"/>
      <c r="REA20" s="67"/>
      <c r="REB20" s="67"/>
      <c r="REC20" s="67"/>
      <c r="RED20" s="67"/>
      <c r="REE20" s="67"/>
      <c r="REF20" s="67"/>
      <c r="REG20" s="67"/>
      <c r="REH20" s="67"/>
      <c r="REI20" s="67"/>
      <c r="REJ20" s="67"/>
      <c r="REK20" s="67"/>
      <c r="REL20" s="67"/>
      <c r="REM20" s="67"/>
      <c r="REN20" s="67"/>
      <c r="REO20" s="67"/>
      <c r="REP20" s="67"/>
      <c r="REQ20" s="67"/>
      <c r="RER20" s="67"/>
      <c r="RES20" s="67"/>
      <c r="RET20" s="67"/>
      <c r="REU20" s="67"/>
      <c r="REV20" s="67"/>
      <c r="REW20" s="67"/>
      <c r="REX20" s="67"/>
      <c r="REY20" s="67"/>
      <c r="REZ20" s="67"/>
      <c r="RFA20" s="67"/>
      <c r="RFB20" s="67"/>
      <c r="RFC20" s="67"/>
      <c r="RFD20" s="67"/>
      <c r="RFE20" s="67"/>
      <c r="RFF20" s="67"/>
      <c r="RFG20" s="67"/>
      <c r="RFH20" s="67"/>
      <c r="RFI20" s="67"/>
      <c r="RFJ20" s="67"/>
      <c r="RFK20" s="67"/>
      <c r="RFL20" s="67"/>
      <c r="RFM20" s="67"/>
      <c r="RFN20" s="67"/>
      <c r="RFO20" s="67"/>
      <c r="RFP20" s="67"/>
      <c r="RFQ20" s="67"/>
      <c r="RFR20" s="67"/>
      <c r="RFS20" s="67"/>
      <c r="RFT20" s="67"/>
      <c r="RFU20" s="67"/>
      <c r="RFV20" s="67"/>
      <c r="RFW20" s="67"/>
      <c r="RFX20" s="67"/>
      <c r="RFY20" s="67"/>
      <c r="RFZ20" s="67"/>
      <c r="RGA20" s="67"/>
      <c r="RGB20" s="67"/>
      <c r="RGC20" s="67"/>
      <c r="RGD20" s="67"/>
      <c r="RGE20" s="67"/>
      <c r="RGF20" s="67"/>
      <c r="RGG20" s="67"/>
      <c r="RGH20" s="67"/>
      <c r="RGI20" s="67"/>
      <c r="RGJ20" s="67"/>
      <c r="RGK20" s="67"/>
      <c r="RGL20" s="67"/>
      <c r="RGM20" s="67"/>
      <c r="RGN20" s="67"/>
      <c r="RGO20" s="67"/>
      <c r="RGP20" s="67"/>
      <c r="RGQ20" s="67"/>
      <c r="RGR20" s="67"/>
      <c r="RGS20" s="67"/>
      <c r="RGT20" s="67"/>
      <c r="RGU20" s="67"/>
      <c r="RGV20" s="67"/>
      <c r="RGW20" s="67"/>
      <c r="RGX20" s="67"/>
      <c r="RGY20" s="67"/>
      <c r="RGZ20" s="67"/>
      <c r="RHA20" s="67"/>
      <c r="RHB20" s="67"/>
      <c r="RHC20" s="67"/>
      <c r="RHD20" s="67"/>
      <c r="RHE20" s="67"/>
      <c r="RHF20" s="67"/>
      <c r="RHG20" s="67"/>
      <c r="RHH20" s="67"/>
      <c r="RHI20" s="67"/>
      <c r="RHJ20" s="67"/>
      <c r="RHK20" s="67"/>
      <c r="RHL20" s="67"/>
      <c r="RHM20" s="67"/>
      <c r="RHN20" s="67"/>
      <c r="RHO20" s="67"/>
      <c r="RHP20" s="67"/>
      <c r="RHQ20" s="67"/>
      <c r="RHR20" s="67"/>
      <c r="RHS20" s="67"/>
      <c r="RHT20" s="67"/>
      <c r="RHU20" s="67"/>
      <c r="RHV20" s="67"/>
      <c r="RHW20" s="67"/>
      <c r="RHX20" s="67"/>
      <c r="RHY20" s="67"/>
      <c r="RHZ20" s="67"/>
      <c r="RIA20" s="67"/>
      <c r="RIB20" s="67"/>
      <c r="RIC20" s="67"/>
      <c r="RID20" s="67"/>
      <c r="RIE20" s="67"/>
      <c r="RIF20" s="67"/>
      <c r="RIG20" s="67"/>
      <c r="RIH20" s="67"/>
      <c r="RII20" s="67"/>
      <c r="RIJ20" s="67"/>
      <c r="RIK20" s="67"/>
      <c r="RIL20" s="67"/>
      <c r="RIM20" s="67"/>
      <c r="RIN20" s="67"/>
      <c r="RIO20" s="67"/>
      <c r="RIP20" s="67"/>
      <c r="RIQ20" s="67"/>
      <c r="RIR20" s="67"/>
      <c r="RIS20" s="67"/>
      <c r="RIT20" s="67"/>
      <c r="RIU20" s="67"/>
      <c r="RIV20" s="67"/>
      <c r="RIW20" s="67"/>
      <c r="RIX20" s="67"/>
      <c r="RIY20" s="67"/>
      <c r="RIZ20" s="67"/>
      <c r="RJA20" s="67"/>
      <c r="RJB20" s="67"/>
      <c r="RJC20" s="67"/>
      <c r="RJD20" s="67"/>
      <c r="RJE20" s="67"/>
      <c r="RJF20" s="67"/>
      <c r="RJG20" s="67"/>
      <c r="RJH20" s="67"/>
      <c r="RJI20" s="67"/>
      <c r="RJJ20" s="67"/>
      <c r="RJK20" s="67"/>
      <c r="RJL20" s="67"/>
      <c r="RJM20" s="67"/>
      <c r="RJN20" s="67"/>
      <c r="RJO20" s="67"/>
      <c r="RJP20" s="67"/>
      <c r="RJQ20" s="67"/>
      <c r="RJR20" s="67"/>
      <c r="RJS20" s="67"/>
      <c r="RJT20" s="67"/>
      <c r="RJU20" s="67"/>
      <c r="RJV20" s="67"/>
      <c r="RJW20" s="67"/>
      <c r="RJX20" s="67"/>
      <c r="RJY20" s="67"/>
      <c r="RJZ20" s="67"/>
      <c r="RKA20" s="67"/>
      <c r="RKB20" s="67"/>
      <c r="RKC20" s="67"/>
      <c r="RKD20" s="67"/>
      <c r="RKE20" s="67"/>
      <c r="RKF20" s="67"/>
      <c r="RKG20" s="67"/>
      <c r="RKH20" s="67"/>
      <c r="RKI20" s="67"/>
      <c r="RKJ20" s="67"/>
      <c r="RKK20" s="67"/>
      <c r="RKL20" s="67"/>
      <c r="RKM20" s="67"/>
      <c r="RKN20" s="67"/>
      <c r="RKO20" s="67"/>
      <c r="RKP20" s="67"/>
      <c r="RKQ20" s="67"/>
      <c r="RKR20" s="67"/>
      <c r="RKS20" s="67"/>
      <c r="RKT20" s="67"/>
      <c r="RKU20" s="67"/>
      <c r="RKV20" s="67"/>
      <c r="RKW20" s="67"/>
      <c r="RKX20" s="67"/>
      <c r="RKY20" s="67"/>
      <c r="RKZ20" s="67"/>
      <c r="RLA20" s="67"/>
      <c r="RLB20" s="67"/>
      <c r="RLC20" s="67"/>
      <c r="RLD20" s="67"/>
      <c r="RLE20" s="67"/>
      <c r="RLF20" s="67"/>
      <c r="RLG20" s="67"/>
      <c r="RLH20" s="67"/>
      <c r="RLI20" s="67"/>
      <c r="RLJ20" s="67"/>
      <c r="RLK20" s="67"/>
      <c r="RLL20" s="67"/>
      <c r="RLM20" s="67"/>
      <c r="RLN20" s="67"/>
      <c r="RLO20" s="67"/>
      <c r="RLP20" s="67"/>
      <c r="RLQ20" s="67"/>
      <c r="RLR20" s="67"/>
      <c r="RLS20" s="67"/>
      <c r="RLT20" s="67"/>
      <c r="RLU20" s="67"/>
      <c r="RLV20" s="67"/>
      <c r="RLW20" s="67"/>
      <c r="RLX20" s="67"/>
      <c r="RLY20" s="67"/>
      <c r="RLZ20" s="67"/>
      <c r="RMA20" s="67"/>
      <c r="RMB20" s="67"/>
      <c r="RMC20" s="67"/>
      <c r="RMD20" s="67"/>
      <c r="RME20" s="67"/>
      <c r="RMF20" s="67"/>
      <c r="RMG20" s="67"/>
      <c r="RMH20" s="67"/>
      <c r="RMI20" s="67"/>
      <c r="RMJ20" s="67"/>
      <c r="RMK20" s="67"/>
      <c r="RML20" s="67"/>
      <c r="RMM20" s="67"/>
      <c r="RMN20" s="67"/>
      <c r="RMO20" s="67"/>
      <c r="RMP20" s="67"/>
      <c r="RMQ20" s="67"/>
      <c r="RMR20" s="67"/>
      <c r="RMS20" s="67"/>
      <c r="RMT20" s="67"/>
      <c r="RMU20" s="67"/>
      <c r="RMV20" s="67"/>
      <c r="RMW20" s="67"/>
      <c r="RMX20" s="67"/>
      <c r="RMY20" s="67"/>
      <c r="RMZ20" s="67"/>
      <c r="RNA20" s="67"/>
      <c r="RNB20" s="67"/>
      <c r="RNC20" s="67"/>
      <c r="RND20" s="67"/>
      <c r="RNE20" s="67"/>
      <c r="RNF20" s="67"/>
      <c r="RNG20" s="67"/>
      <c r="RNH20" s="67"/>
      <c r="RNI20" s="67"/>
      <c r="RNJ20" s="67"/>
      <c r="RNK20" s="67"/>
      <c r="RNL20" s="67"/>
      <c r="RNM20" s="67"/>
      <c r="RNN20" s="67"/>
      <c r="RNO20" s="67"/>
      <c r="RNP20" s="67"/>
      <c r="RNQ20" s="67"/>
      <c r="RNR20" s="67"/>
      <c r="RNS20" s="67"/>
      <c r="RNT20" s="67"/>
      <c r="RNU20" s="67"/>
      <c r="RNV20" s="67"/>
      <c r="RNW20" s="67"/>
      <c r="RNX20" s="67"/>
      <c r="RNY20" s="67"/>
      <c r="RNZ20" s="67"/>
      <c r="ROA20" s="67"/>
      <c r="ROB20" s="67"/>
      <c r="ROC20" s="67"/>
      <c r="ROD20" s="67"/>
      <c r="ROE20" s="67"/>
      <c r="ROF20" s="67"/>
      <c r="ROG20" s="67"/>
      <c r="ROH20" s="67"/>
      <c r="ROI20" s="67"/>
      <c r="ROJ20" s="67"/>
      <c r="ROK20" s="67"/>
      <c r="ROL20" s="67"/>
      <c r="ROM20" s="67"/>
      <c r="RON20" s="67"/>
      <c r="ROO20" s="67"/>
      <c r="ROP20" s="67"/>
      <c r="ROQ20" s="67"/>
      <c r="ROR20" s="67"/>
      <c r="ROS20" s="67"/>
      <c r="ROT20" s="67"/>
      <c r="ROU20" s="67"/>
      <c r="ROV20" s="67"/>
      <c r="ROW20" s="67"/>
      <c r="ROX20" s="67"/>
      <c r="ROY20" s="67"/>
      <c r="ROZ20" s="67"/>
      <c r="RPA20" s="67"/>
      <c r="RPB20" s="67"/>
      <c r="RPC20" s="67"/>
      <c r="RPD20" s="67"/>
      <c r="RPE20" s="67"/>
      <c r="RPF20" s="67"/>
      <c r="RPG20" s="67"/>
      <c r="RPH20" s="67"/>
      <c r="RPI20" s="67"/>
      <c r="RPJ20" s="67"/>
      <c r="RPK20" s="67"/>
      <c r="RPL20" s="67"/>
      <c r="RPM20" s="67"/>
      <c r="RPN20" s="67"/>
      <c r="RPO20" s="67"/>
      <c r="RPP20" s="67"/>
      <c r="RPQ20" s="67"/>
      <c r="RPR20" s="67"/>
      <c r="RPS20" s="67"/>
      <c r="RPT20" s="67"/>
      <c r="RPU20" s="67"/>
      <c r="RPV20" s="67"/>
      <c r="RPW20" s="67"/>
      <c r="RPX20" s="67"/>
      <c r="RPY20" s="67"/>
      <c r="RPZ20" s="67"/>
      <c r="RQA20" s="67"/>
      <c r="RQB20" s="67"/>
      <c r="RQC20" s="67"/>
      <c r="RQD20" s="67"/>
      <c r="RQE20" s="67"/>
      <c r="RQF20" s="67"/>
      <c r="RQG20" s="67"/>
      <c r="RQH20" s="67"/>
      <c r="RQI20" s="67"/>
      <c r="RQJ20" s="67"/>
      <c r="RQK20" s="67"/>
      <c r="RQL20" s="67"/>
      <c r="RQM20" s="67"/>
      <c r="RQN20" s="67"/>
      <c r="RQO20" s="67"/>
      <c r="RQP20" s="67"/>
      <c r="RQQ20" s="67"/>
      <c r="RQR20" s="67"/>
      <c r="RQS20" s="67"/>
      <c r="RQT20" s="67"/>
      <c r="RQU20" s="67"/>
      <c r="RQV20" s="67"/>
      <c r="RQW20" s="67"/>
      <c r="RQX20" s="67"/>
      <c r="RQY20" s="67"/>
      <c r="RQZ20" s="67"/>
      <c r="RRA20" s="67"/>
      <c r="RRB20" s="67"/>
      <c r="RRC20" s="67"/>
      <c r="RRD20" s="67"/>
      <c r="RRE20" s="67"/>
      <c r="RRF20" s="67"/>
      <c r="RRG20" s="67"/>
      <c r="RRH20" s="67"/>
      <c r="RRI20" s="67"/>
      <c r="RRJ20" s="67"/>
      <c r="RRK20" s="67"/>
      <c r="RRL20" s="67"/>
      <c r="RRM20" s="67"/>
      <c r="RRN20" s="67"/>
      <c r="RRO20" s="67"/>
      <c r="RRP20" s="67"/>
      <c r="RRQ20" s="67"/>
      <c r="RRR20" s="67"/>
      <c r="RRS20" s="67"/>
      <c r="RRT20" s="67"/>
      <c r="RRU20" s="67"/>
      <c r="RRV20" s="67"/>
      <c r="RRW20" s="67"/>
      <c r="RRX20" s="67"/>
      <c r="RRY20" s="67"/>
      <c r="RRZ20" s="67"/>
      <c r="RSA20" s="67"/>
      <c r="RSB20" s="67"/>
      <c r="RSC20" s="67"/>
      <c r="RSD20" s="67"/>
      <c r="RSE20" s="67"/>
      <c r="RSF20" s="67"/>
      <c r="RSG20" s="67"/>
      <c r="RSH20" s="67"/>
      <c r="RSI20" s="67"/>
      <c r="RSJ20" s="67"/>
      <c r="RSK20" s="67"/>
      <c r="RSL20" s="67"/>
      <c r="RSM20" s="67"/>
      <c r="RSN20" s="67"/>
      <c r="RSO20" s="67"/>
      <c r="RSP20" s="67"/>
      <c r="RSQ20" s="67"/>
      <c r="RSR20" s="67"/>
      <c r="RSS20" s="67"/>
      <c r="RST20" s="67"/>
      <c r="RSU20" s="67"/>
      <c r="RSV20" s="67"/>
      <c r="RSW20" s="67"/>
      <c r="RSX20" s="67"/>
      <c r="RSY20" s="67"/>
      <c r="RSZ20" s="67"/>
      <c r="RTA20" s="67"/>
      <c r="RTB20" s="67"/>
      <c r="RTC20" s="67"/>
      <c r="RTD20" s="67"/>
      <c r="RTE20" s="67"/>
      <c r="RTF20" s="67"/>
      <c r="RTG20" s="67"/>
      <c r="RTH20" s="67"/>
      <c r="RTI20" s="67"/>
      <c r="RTJ20" s="67"/>
      <c r="RTK20" s="67"/>
      <c r="RTL20" s="67"/>
      <c r="RTM20" s="67"/>
      <c r="RTN20" s="67"/>
      <c r="RTO20" s="67"/>
      <c r="RTP20" s="67"/>
      <c r="RTQ20" s="67"/>
      <c r="RTR20" s="67"/>
      <c r="RTS20" s="67"/>
      <c r="RTT20" s="67"/>
      <c r="RTU20" s="67"/>
      <c r="RTV20" s="67"/>
      <c r="RTW20" s="67"/>
      <c r="RTX20" s="67"/>
      <c r="RTY20" s="67"/>
      <c r="RTZ20" s="67"/>
      <c r="RUA20" s="67"/>
      <c r="RUB20" s="67"/>
      <c r="RUC20" s="67"/>
      <c r="RUD20" s="67"/>
      <c r="RUE20" s="67"/>
      <c r="RUF20" s="67"/>
      <c r="RUG20" s="67"/>
      <c r="RUH20" s="67"/>
      <c r="RUI20" s="67"/>
      <c r="RUJ20" s="67"/>
      <c r="RUK20" s="67"/>
      <c r="RUL20" s="67"/>
      <c r="RUM20" s="67"/>
      <c r="RUN20" s="67"/>
      <c r="RUO20" s="67"/>
      <c r="RUP20" s="67"/>
      <c r="RUQ20" s="67"/>
      <c r="RUR20" s="67"/>
      <c r="RUS20" s="67"/>
      <c r="RUT20" s="67"/>
      <c r="RUU20" s="67"/>
      <c r="RUV20" s="67"/>
      <c r="RUW20" s="67"/>
      <c r="RUX20" s="67"/>
      <c r="RUY20" s="67"/>
      <c r="RUZ20" s="67"/>
      <c r="RVA20" s="67"/>
      <c r="RVB20" s="67"/>
      <c r="RVC20" s="67"/>
      <c r="RVD20" s="67"/>
      <c r="RVE20" s="67"/>
      <c r="RVF20" s="67"/>
      <c r="RVG20" s="67"/>
      <c r="RVH20" s="67"/>
      <c r="RVI20" s="67"/>
      <c r="RVJ20" s="67"/>
      <c r="RVK20" s="67"/>
      <c r="RVL20" s="67"/>
      <c r="RVM20" s="67"/>
      <c r="RVN20" s="67"/>
      <c r="RVO20" s="67"/>
      <c r="RVP20" s="67"/>
      <c r="RVQ20" s="67"/>
      <c r="RVR20" s="67"/>
      <c r="RVS20" s="67"/>
      <c r="RVT20" s="67"/>
      <c r="RVU20" s="67"/>
      <c r="RVV20" s="67"/>
      <c r="RVW20" s="67"/>
      <c r="RVX20" s="67"/>
      <c r="RVY20" s="67"/>
      <c r="RVZ20" s="67"/>
      <c r="RWA20" s="67"/>
      <c r="RWB20" s="67"/>
      <c r="RWC20" s="67"/>
      <c r="RWD20" s="67"/>
      <c r="RWE20" s="67"/>
      <c r="RWF20" s="67"/>
      <c r="RWG20" s="67"/>
      <c r="RWH20" s="67"/>
      <c r="RWI20" s="67"/>
      <c r="RWJ20" s="67"/>
      <c r="RWK20" s="67"/>
      <c r="RWL20" s="67"/>
      <c r="RWM20" s="67"/>
      <c r="RWN20" s="67"/>
      <c r="RWO20" s="67"/>
      <c r="RWP20" s="67"/>
      <c r="RWQ20" s="67"/>
      <c r="RWR20" s="67"/>
      <c r="RWS20" s="67"/>
      <c r="RWT20" s="67"/>
      <c r="RWU20" s="67"/>
      <c r="RWV20" s="67"/>
      <c r="RWW20" s="67"/>
      <c r="RWX20" s="67"/>
      <c r="RWY20" s="67"/>
      <c r="RWZ20" s="67"/>
      <c r="RXA20" s="67"/>
      <c r="RXB20" s="67"/>
      <c r="RXC20" s="67"/>
      <c r="RXD20" s="67"/>
      <c r="RXE20" s="67"/>
      <c r="RXF20" s="67"/>
      <c r="RXG20" s="67"/>
      <c r="RXH20" s="67"/>
      <c r="RXI20" s="67"/>
      <c r="RXJ20" s="67"/>
      <c r="RXK20" s="67"/>
      <c r="RXL20" s="67"/>
      <c r="RXM20" s="67"/>
      <c r="RXN20" s="67"/>
      <c r="RXO20" s="67"/>
      <c r="RXP20" s="67"/>
      <c r="RXQ20" s="67"/>
      <c r="RXR20" s="67"/>
      <c r="RXS20" s="67"/>
      <c r="RXT20" s="67"/>
      <c r="RXU20" s="67"/>
      <c r="RXV20" s="67"/>
      <c r="RXW20" s="67"/>
      <c r="RXX20" s="67"/>
      <c r="RXY20" s="67"/>
      <c r="RXZ20" s="67"/>
      <c r="RYA20" s="67"/>
      <c r="RYB20" s="67"/>
      <c r="RYC20" s="67"/>
      <c r="RYD20" s="67"/>
      <c r="RYE20" s="67"/>
      <c r="RYF20" s="67"/>
      <c r="RYG20" s="67"/>
      <c r="RYH20" s="67"/>
      <c r="RYI20" s="67"/>
      <c r="RYJ20" s="67"/>
      <c r="RYK20" s="67"/>
      <c r="RYL20" s="67"/>
      <c r="RYM20" s="67"/>
      <c r="RYN20" s="67"/>
      <c r="RYO20" s="67"/>
      <c r="RYP20" s="67"/>
      <c r="RYQ20" s="67"/>
      <c r="RYR20" s="67"/>
      <c r="RYS20" s="67"/>
      <c r="RYT20" s="67"/>
      <c r="RYU20" s="67"/>
      <c r="RYV20" s="67"/>
      <c r="RYW20" s="67"/>
      <c r="RYX20" s="67"/>
      <c r="RYY20" s="67"/>
      <c r="RYZ20" s="67"/>
      <c r="RZA20" s="67"/>
      <c r="RZB20" s="67"/>
      <c r="RZC20" s="67"/>
      <c r="RZD20" s="67"/>
      <c r="RZE20" s="67"/>
      <c r="RZF20" s="67"/>
      <c r="RZG20" s="67"/>
      <c r="RZH20" s="67"/>
      <c r="RZI20" s="67"/>
      <c r="RZJ20" s="67"/>
      <c r="RZK20" s="67"/>
      <c r="RZL20" s="67"/>
      <c r="RZM20" s="67"/>
      <c r="RZN20" s="67"/>
      <c r="RZO20" s="67"/>
      <c r="RZP20" s="67"/>
      <c r="RZQ20" s="67"/>
      <c r="RZR20" s="67"/>
      <c r="RZS20" s="67"/>
      <c r="RZT20" s="67"/>
      <c r="RZU20" s="67"/>
      <c r="RZV20" s="67"/>
      <c r="RZW20" s="67"/>
      <c r="RZX20" s="67"/>
      <c r="RZY20" s="67"/>
      <c r="RZZ20" s="67"/>
      <c r="SAA20" s="67"/>
      <c r="SAB20" s="67"/>
      <c r="SAC20" s="67"/>
      <c r="SAD20" s="67"/>
      <c r="SAE20" s="67"/>
      <c r="SAF20" s="67"/>
      <c r="SAG20" s="67"/>
      <c r="SAH20" s="67"/>
      <c r="SAI20" s="67"/>
      <c r="SAJ20" s="67"/>
      <c r="SAK20" s="67"/>
      <c r="SAL20" s="67"/>
      <c r="SAM20" s="67"/>
      <c r="SAN20" s="67"/>
      <c r="SAO20" s="67"/>
      <c r="SAP20" s="67"/>
      <c r="SAQ20" s="67"/>
      <c r="SAR20" s="67"/>
      <c r="SAS20" s="67"/>
      <c r="SAT20" s="67"/>
      <c r="SAU20" s="67"/>
      <c r="SAV20" s="67"/>
      <c r="SAW20" s="67"/>
      <c r="SAX20" s="67"/>
      <c r="SAY20" s="67"/>
      <c r="SAZ20" s="67"/>
      <c r="SBA20" s="67"/>
      <c r="SBB20" s="67"/>
      <c r="SBC20" s="67"/>
      <c r="SBD20" s="67"/>
      <c r="SBE20" s="67"/>
      <c r="SBF20" s="67"/>
      <c r="SBG20" s="67"/>
      <c r="SBH20" s="67"/>
      <c r="SBI20" s="67"/>
      <c r="SBJ20" s="67"/>
      <c r="SBK20" s="67"/>
      <c r="SBL20" s="67"/>
      <c r="SBM20" s="67"/>
      <c r="SBN20" s="67"/>
      <c r="SBO20" s="67"/>
      <c r="SBP20" s="67"/>
      <c r="SBQ20" s="67"/>
      <c r="SBR20" s="67"/>
      <c r="SBS20" s="67"/>
      <c r="SBT20" s="67"/>
      <c r="SBU20" s="67"/>
      <c r="SBV20" s="67"/>
      <c r="SBW20" s="67"/>
      <c r="SBX20" s="67"/>
      <c r="SBY20" s="67"/>
      <c r="SBZ20" s="67"/>
      <c r="SCA20" s="67"/>
      <c r="SCB20" s="67"/>
      <c r="SCC20" s="67"/>
      <c r="SCD20" s="67"/>
      <c r="SCE20" s="67"/>
      <c r="SCF20" s="67"/>
      <c r="SCG20" s="67"/>
      <c r="SCH20" s="67"/>
      <c r="SCI20" s="67"/>
      <c r="SCJ20" s="67"/>
      <c r="SCK20" s="67"/>
      <c r="SCL20" s="67"/>
      <c r="SCM20" s="67"/>
      <c r="SCN20" s="67"/>
      <c r="SCO20" s="67"/>
      <c r="SCP20" s="67"/>
      <c r="SCQ20" s="67"/>
      <c r="SCR20" s="67"/>
      <c r="SCS20" s="67"/>
      <c r="SCT20" s="67"/>
      <c r="SCU20" s="67"/>
      <c r="SCV20" s="67"/>
      <c r="SCW20" s="67"/>
      <c r="SCX20" s="67"/>
      <c r="SCY20" s="67"/>
      <c r="SCZ20" s="67"/>
      <c r="SDA20" s="67"/>
      <c r="SDB20" s="67"/>
      <c r="SDC20" s="67"/>
      <c r="SDD20" s="67"/>
      <c r="SDE20" s="67"/>
      <c r="SDF20" s="67"/>
      <c r="SDG20" s="67"/>
      <c r="SDH20" s="67"/>
      <c r="SDI20" s="67"/>
      <c r="SDJ20" s="67"/>
      <c r="SDK20" s="67"/>
      <c r="SDL20" s="67"/>
      <c r="SDM20" s="67"/>
      <c r="SDN20" s="67"/>
      <c r="SDO20" s="67"/>
      <c r="SDP20" s="67"/>
      <c r="SDQ20" s="67"/>
      <c r="SDR20" s="67"/>
      <c r="SDS20" s="67"/>
      <c r="SDT20" s="67"/>
      <c r="SDU20" s="67"/>
      <c r="SDV20" s="67"/>
      <c r="SDW20" s="67"/>
      <c r="SDX20" s="67"/>
      <c r="SDY20" s="67"/>
      <c r="SDZ20" s="67"/>
      <c r="SEA20" s="67"/>
      <c r="SEB20" s="67"/>
      <c r="SEC20" s="67"/>
      <c r="SED20" s="67"/>
      <c r="SEE20" s="67"/>
      <c r="SEF20" s="67"/>
      <c r="SEG20" s="67"/>
      <c r="SEH20" s="67"/>
      <c r="SEI20" s="67"/>
      <c r="SEJ20" s="67"/>
      <c r="SEK20" s="67"/>
      <c r="SEL20" s="67"/>
      <c r="SEM20" s="67"/>
      <c r="SEN20" s="67"/>
      <c r="SEO20" s="67"/>
      <c r="SEP20" s="67"/>
      <c r="SEQ20" s="67"/>
      <c r="SER20" s="67"/>
      <c r="SES20" s="67"/>
      <c r="SET20" s="67"/>
      <c r="SEU20" s="67"/>
      <c r="SEV20" s="67"/>
      <c r="SEW20" s="67"/>
      <c r="SEX20" s="67"/>
      <c r="SEY20" s="67"/>
      <c r="SEZ20" s="67"/>
      <c r="SFA20" s="67"/>
      <c r="SFB20" s="67"/>
      <c r="SFC20" s="67"/>
      <c r="SFD20" s="67"/>
      <c r="SFE20" s="67"/>
      <c r="SFF20" s="67"/>
      <c r="SFG20" s="67"/>
      <c r="SFH20" s="67"/>
      <c r="SFI20" s="67"/>
      <c r="SFJ20" s="67"/>
      <c r="SFK20" s="67"/>
      <c r="SFL20" s="67"/>
      <c r="SFM20" s="67"/>
      <c r="SFN20" s="67"/>
      <c r="SFO20" s="67"/>
      <c r="SFP20" s="67"/>
      <c r="SFQ20" s="67"/>
      <c r="SFR20" s="67"/>
      <c r="SFS20" s="67"/>
      <c r="SFT20" s="67"/>
      <c r="SFU20" s="67"/>
      <c r="SFV20" s="67"/>
      <c r="SFW20" s="67"/>
      <c r="SFX20" s="67"/>
      <c r="SFY20" s="67"/>
      <c r="SFZ20" s="67"/>
      <c r="SGA20" s="67"/>
      <c r="SGB20" s="67"/>
      <c r="SGC20" s="67"/>
      <c r="SGD20" s="67"/>
      <c r="SGE20" s="67"/>
      <c r="SGF20" s="67"/>
      <c r="SGG20" s="67"/>
      <c r="SGH20" s="67"/>
      <c r="SGI20" s="67"/>
      <c r="SGJ20" s="67"/>
      <c r="SGK20" s="67"/>
      <c r="SGL20" s="67"/>
      <c r="SGM20" s="67"/>
      <c r="SGN20" s="67"/>
      <c r="SGO20" s="67"/>
      <c r="SGP20" s="67"/>
      <c r="SGQ20" s="67"/>
      <c r="SGR20" s="67"/>
      <c r="SGS20" s="67"/>
      <c r="SGT20" s="67"/>
      <c r="SGU20" s="67"/>
      <c r="SGV20" s="67"/>
      <c r="SGW20" s="67"/>
      <c r="SGX20" s="67"/>
      <c r="SGY20" s="67"/>
      <c r="SGZ20" s="67"/>
      <c r="SHA20" s="67"/>
      <c r="SHB20" s="67"/>
      <c r="SHC20" s="67"/>
      <c r="SHD20" s="67"/>
      <c r="SHE20" s="67"/>
      <c r="SHF20" s="67"/>
      <c r="SHG20" s="67"/>
      <c r="SHH20" s="67"/>
      <c r="SHI20" s="67"/>
      <c r="SHJ20" s="67"/>
      <c r="SHK20" s="67"/>
      <c r="SHL20" s="67"/>
      <c r="SHM20" s="67"/>
      <c r="SHN20" s="67"/>
      <c r="SHO20" s="67"/>
      <c r="SHP20" s="67"/>
      <c r="SHQ20" s="67"/>
      <c r="SHR20" s="67"/>
      <c r="SHS20" s="67"/>
      <c r="SHT20" s="67"/>
      <c r="SHU20" s="67"/>
      <c r="SHV20" s="67"/>
      <c r="SHW20" s="67"/>
      <c r="SHX20" s="67"/>
      <c r="SHY20" s="67"/>
      <c r="SHZ20" s="67"/>
      <c r="SIA20" s="67"/>
      <c r="SIB20" s="67"/>
      <c r="SIC20" s="67"/>
      <c r="SID20" s="67"/>
      <c r="SIE20" s="67"/>
      <c r="SIF20" s="67"/>
      <c r="SIG20" s="67"/>
      <c r="SIH20" s="67"/>
      <c r="SII20" s="67"/>
      <c r="SIJ20" s="67"/>
      <c r="SIK20" s="67"/>
      <c r="SIL20" s="67"/>
      <c r="SIM20" s="67"/>
      <c r="SIN20" s="67"/>
      <c r="SIO20" s="67"/>
      <c r="SIP20" s="67"/>
      <c r="SIQ20" s="67"/>
      <c r="SIR20" s="67"/>
      <c r="SIS20" s="67"/>
      <c r="SIT20" s="67"/>
      <c r="SIU20" s="67"/>
      <c r="SIV20" s="67"/>
      <c r="SIW20" s="67"/>
      <c r="SIX20" s="67"/>
      <c r="SIY20" s="67"/>
      <c r="SIZ20" s="67"/>
      <c r="SJA20" s="67"/>
      <c r="SJB20" s="67"/>
      <c r="SJC20" s="67"/>
      <c r="SJD20" s="67"/>
      <c r="SJE20" s="67"/>
      <c r="SJF20" s="67"/>
      <c r="SJG20" s="67"/>
      <c r="SJH20" s="67"/>
      <c r="SJI20" s="67"/>
      <c r="SJJ20" s="67"/>
      <c r="SJK20" s="67"/>
      <c r="SJL20" s="67"/>
      <c r="SJM20" s="67"/>
      <c r="SJN20" s="67"/>
      <c r="SJO20" s="67"/>
      <c r="SJP20" s="67"/>
      <c r="SJQ20" s="67"/>
      <c r="SJR20" s="67"/>
      <c r="SJS20" s="67"/>
      <c r="SJT20" s="67"/>
      <c r="SJU20" s="67"/>
      <c r="SJV20" s="67"/>
      <c r="SJW20" s="67"/>
      <c r="SJX20" s="67"/>
      <c r="SJY20" s="67"/>
      <c r="SJZ20" s="67"/>
      <c r="SKA20" s="67"/>
      <c r="SKB20" s="67"/>
      <c r="SKC20" s="67"/>
      <c r="SKD20" s="67"/>
      <c r="SKE20" s="67"/>
      <c r="SKF20" s="67"/>
      <c r="SKG20" s="67"/>
      <c r="SKH20" s="67"/>
      <c r="SKI20" s="67"/>
      <c r="SKJ20" s="67"/>
      <c r="SKK20" s="67"/>
      <c r="SKL20" s="67"/>
      <c r="SKM20" s="67"/>
      <c r="SKN20" s="67"/>
      <c r="SKO20" s="67"/>
      <c r="SKP20" s="67"/>
      <c r="SKQ20" s="67"/>
      <c r="SKR20" s="67"/>
      <c r="SKS20" s="67"/>
      <c r="SKT20" s="67"/>
      <c r="SKU20" s="67"/>
      <c r="SKV20" s="67"/>
      <c r="SKW20" s="67"/>
      <c r="SKX20" s="67"/>
      <c r="SKY20" s="67"/>
      <c r="SKZ20" s="67"/>
      <c r="SLA20" s="67"/>
      <c r="SLB20" s="67"/>
      <c r="SLC20" s="67"/>
      <c r="SLD20" s="67"/>
      <c r="SLE20" s="67"/>
      <c r="SLF20" s="67"/>
      <c r="SLG20" s="67"/>
      <c r="SLH20" s="67"/>
      <c r="SLI20" s="67"/>
      <c r="SLJ20" s="67"/>
      <c r="SLK20" s="67"/>
      <c r="SLL20" s="67"/>
      <c r="SLM20" s="67"/>
      <c r="SLN20" s="67"/>
      <c r="SLO20" s="67"/>
      <c r="SLP20" s="67"/>
      <c r="SLQ20" s="67"/>
      <c r="SLR20" s="67"/>
      <c r="SLS20" s="67"/>
      <c r="SLT20" s="67"/>
      <c r="SLU20" s="67"/>
      <c r="SLV20" s="67"/>
      <c r="SLW20" s="67"/>
      <c r="SLX20" s="67"/>
      <c r="SLY20" s="67"/>
      <c r="SLZ20" s="67"/>
      <c r="SMA20" s="67"/>
      <c r="SMB20" s="67"/>
      <c r="SMC20" s="67"/>
      <c r="SMD20" s="67"/>
      <c r="SME20" s="67"/>
      <c r="SMF20" s="67"/>
      <c r="SMG20" s="67"/>
      <c r="SMH20" s="67"/>
      <c r="SMI20" s="67"/>
      <c r="SMJ20" s="67"/>
      <c r="SMK20" s="67"/>
      <c r="SML20" s="67"/>
      <c r="SMM20" s="67"/>
      <c r="SMN20" s="67"/>
      <c r="SMO20" s="67"/>
      <c r="SMP20" s="67"/>
      <c r="SMQ20" s="67"/>
      <c r="SMR20" s="67"/>
      <c r="SMS20" s="67"/>
      <c r="SMT20" s="67"/>
      <c r="SMU20" s="67"/>
      <c r="SMV20" s="67"/>
      <c r="SMW20" s="67"/>
      <c r="SMX20" s="67"/>
      <c r="SMY20" s="67"/>
      <c r="SMZ20" s="67"/>
      <c r="SNA20" s="67"/>
      <c r="SNB20" s="67"/>
      <c r="SNC20" s="67"/>
      <c r="SND20" s="67"/>
      <c r="SNE20" s="67"/>
      <c r="SNF20" s="67"/>
      <c r="SNG20" s="67"/>
      <c r="SNH20" s="67"/>
      <c r="SNI20" s="67"/>
      <c r="SNJ20" s="67"/>
      <c r="SNK20" s="67"/>
      <c r="SNL20" s="67"/>
      <c r="SNM20" s="67"/>
      <c r="SNN20" s="67"/>
      <c r="SNO20" s="67"/>
      <c r="SNP20" s="67"/>
      <c r="SNQ20" s="67"/>
      <c r="SNR20" s="67"/>
      <c r="SNS20" s="67"/>
      <c r="SNT20" s="67"/>
      <c r="SNU20" s="67"/>
      <c r="SNV20" s="67"/>
      <c r="SNW20" s="67"/>
      <c r="SNX20" s="67"/>
      <c r="SNY20" s="67"/>
      <c r="SNZ20" s="67"/>
      <c r="SOA20" s="67"/>
      <c r="SOB20" s="67"/>
      <c r="SOC20" s="67"/>
      <c r="SOD20" s="67"/>
      <c r="SOE20" s="67"/>
      <c r="SOF20" s="67"/>
      <c r="SOG20" s="67"/>
      <c r="SOH20" s="67"/>
      <c r="SOI20" s="67"/>
      <c r="SOJ20" s="67"/>
      <c r="SOK20" s="67"/>
      <c r="SOL20" s="67"/>
      <c r="SOM20" s="67"/>
      <c r="SON20" s="67"/>
      <c r="SOO20" s="67"/>
      <c r="SOP20" s="67"/>
      <c r="SOQ20" s="67"/>
      <c r="SOR20" s="67"/>
      <c r="SOS20" s="67"/>
      <c r="SOT20" s="67"/>
      <c r="SOU20" s="67"/>
      <c r="SOV20" s="67"/>
      <c r="SOW20" s="67"/>
      <c r="SOX20" s="67"/>
      <c r="SOY20" s="67"/>
      <c r="SOZ20" s="67"/>
      <c r="SPA20" s="67"/>
      <c r="SPB20" s="67"/>
      <c r="SPC20" s="67"/>
      <c r="SPD20" s="67"/>
      <c r="SPE20" s="67"/>
      <c r="SPF20" s="67"/>
      <c r="SPG20" s="67"/>
      <c r="SPH20" s="67"/>
      <c r="SPI20" s="67"/>
      <c r="SPJ20" s="67"/>
      <c r="SPK20" s="67"/>
      <c r="SPL20" s="67"/>
      <c r="SPM20" s="67"/>
      <c r="SPN20" s="67"/>
      <c r="SPO20" s="67"/>
      <c r="SPP20" s="67"/>
      <c r="SPQ20" s="67"/>
      <c r="SPR20" s="67"/>
      <c r="SPS20" s="67"/>
      <c r="SPT20" s="67"/>
      <c r="SPU20" s="67"/>
      <c r="SPV20" s="67"/>
      <c r="SPW20" s="67"/>
      <c r="SPX20" s="67"/>
      <c r="SPY20" s="67"/>
      <c r="SPZ20" s="67"/>
      <c r="SQA20" s="67"/>
      <c r="SQB20" s="67"/>
      <c r="SQC20" s="67"/>
      <c r="SQD20" s="67"/>
      <c r="SQE20" s="67"/>
      <c r="SQF20" s="67"/>
      <c r="SQG20" s="67"/>
      <c r="SQH20" s="67"/>
      <c r="SQI20" s="67"/>
      <c r="SQJ20" s="67"/>
      <c r="SQK20" s="67"/>
      <c r="SQL20" s="67"/>
      <c r="SQM20" s="67"/>
      <c r="SQN20" s="67"/>
      <c r="SQO20" s="67"/>
      <c r="SQP20" s="67"/>
      <c r="SQQ20" s="67"/>
      <c r="SQR20" s="67"/>
      <c r="SQS20" s="67"/>
      <c r="SQT20" s="67"/>
      <c r="SQU20" s="67"/>
      <c r="SQV20" s="67"/>
      <c r="SQW20" s="67"/>
      <c r="SQX20" s="67"/>
      <c r="SQY20" s="67"/>
      <c r="SQZ20" s="67"/>
      <c r="SRA20" s="67"/>
      <c r="SRB20" s="67"/>
      <c r="SRC20" s="67"/>
      <c r="SRD20" s="67"/>
      <c r="SRE20" s="67"/>
      <c r="SRF20" s="67"/>
      <c r="SRG20" s="67"/>
      <c r="SRH20" s="67"/>
      <c r="SRI20" s="67"/>
      <c r="SRJ20" s="67"/>
      <c r="SRK20" s="67"/>
      <c r="SRL20" s="67"/>
      <c r="SRM20" s="67"/>
      <c r="SRN20" s="67"/>
      <c r="SRO20" s="67"/>
      <c r="SRP20" s="67"/>
      <c r="SRQ20" s="67"/>
      <c r="SRR20" s="67"/>
      <c r="SRS20" s="67"/>
      <c r="SRT20" s="67"/>
      <c r="SRU20" s="67"/>
      <c r="SRV20" s="67"/>
      <c r="SRW20" s="67"/>
      <c r="SRX20" s="67"/>
      <c r="SRY20" s="67"/>
      <c r="SRZ20" s="67"/>
      <c r="SSA20" s="67"/>
      <c r="SSB20" s="67"/>
      <c r="SSC20" s="67"/>
      <c r="SSD20" s="67"/>
      <c r="SSE20" s="67"/>
      <c r="SSF20" s="67"/>
      <c r="SSG20" s="67"/>
      <c r="SSH20" s="67"/>
      <c r="SSI20" s="67"/>
      <c r="SSJ20" s="67"/>
      <c r="SSK20" s="67"/>
      <c r="SSL20" s="67"/>
      <c r="SSM20" s="67"/>
      <c r="SSN20" s="67"/>
      <c r="SSO20" s="67"/>
      <c r="SSP20" s="67"/>
      <c r="SSQ20" s="67"/>
      <c r="SSR20" s="67"/>
      <c r="SSS20" s="67"/>
      <c r="SST20" s="67"/>
      <c r="SSU20" s="67"/>
      <c r="SSV20" s="67"/>
      <c r="SSW20" s="67"/>
      <c r="SSX20" s="67"/>
      <c r="SSY20" s="67"/>
      <c r="SSZ20" s="67"/>
      <c r="STA20" s="67"/>
      <c r="STB20" s="67"/>
      <c r="STC20" s="67"/>
      <c r="STD20" s="67"/>
      <c r="STE20" s="67"/>
      <c r="STF20" s="67"/>
      <c r="STG20" s="67"/>
      <c r="STH20" s="67"/>
      <c r="STI20" s="67"/>
      <c r="STJ20" s="67"/>
      <c r="STK20" s="67"/>
      <c r="STL20" s="67"/>
      <c r="STM20" s="67"/>
      <c r="STN20" s="67"/>
      <c r="STO20" s="67"/>
      <c r="STP20" s="67"/>
      <c r="STQ20" s="67"/>
      <c r="STR20" s="67"/>
      <c r="STS20" s="67"/>
      <c r="STT20" s="67"/>
      <c r="STU20" s="67"/>
      <c r="STV20" s="67"/>
      <c r="STW20" s="67"/>
      <c r="STX20" s="67"/>
      <c r="STY20" s="67"/>
      <c r="STZ20" s="67"/>
      <c r="SUA20" s="67"/>
      <c r="SUB20" s="67"/>
      <c r="SUC20" s="67"/>
      <c r="SUD20" s="67"/>
      <c r="SUE20" s="67"/>
      <c r="SUF20" s="67"/>
      <c r="SUG20" s="67"/>
      <c r="SUH20" s="67"/>
      <c r="SUI20" s="67"/>
      <c r="SUJ20" s="67"/>
      <c r="SUK20" s="67"/>
      <c r="SUL20" s="67"/>
      <c r="SUM20" s="67"/>
      <c r="SUN20" s="67"/>
      <c r="SUO20" s="67"/>
      <c r="SUP20" s="67"/>
      <c r="SUQ20" s="67"/>
      <c r="SUR20" s="67"/>
      <c r="SUS20" s="67"/>
      <c r="SUT20" s="67"/>
      <c r="SUU20" s="67"/>
      <c r="SUV20" s="67"/>
      <c r="SUW20" s="67"/>
      <c r="SUX20" s="67"/>
      <c r="SUY20" s="67"/>
      <c r="SUZ20" s="67"/>
      <c r="SVA20" s="67"/>
      <c r="SVB20" s="67"/>
      <c r="SVC20" s="67"/>
      <c r="SVD20" s="67"/>
      <c r="SVE20" s="67"/>
      <c r="SVF20" s="67"/>
      <c r="SVG20" s="67"/>
      <c r="SVH20" s="67"/>
      <c r="SVI20" s="67"/>
      <c r="SVJ20" s="67"/>
      <c r="SVK20" s="67"/>
      <c r="SVL20" s="67"/>
      <c r="SVM20" s="67"/>
      <c r="SVN20" s="67"/>
      <c r="SVO20" s="67"/>
      <c r="SVP20" s="67"/>
      <c r="SVQ20" s="67"/>
      <c r="SVR20" s="67"/>
      <c r="SVS20" s="67"/>
      <c r="SVT20" s="67"/>
      <c r="SVU20" s="67"/>
      <c r="SVV20" s="67"/>
      <c r="SVW20" s="67"/>
      <c r="SVX20" s="67"/>
      <c r="SVY20" s="67"/>
      <c r="SVZ20" s="67"/>
      <c r="SWA20" s="67"/>
      <c r="SWB20" s="67"/>
      <c r="SWC20" s="67"/>
      <c r="SWD20" s="67"/>
      <c r="SWE20" s="67"/>
      <c r="SWF20" s="67"/>
      <c r="SWG20" s="67"/>
      <c r="SWH20" s="67"/>
      <c r="SWI20" s="67"/>
      <c r="SWJ20" s="67"/>
      <c r="SWK20" s="67"/>
      <c r="SWL20" s="67"/>
      <c r="SWM20" s="67"/>
      <c r="SWN20" s="67"/>
      <c r="SWO20" s="67"/>
      <c r="SWP20" s="67"/>
      <c r="SWQ20" s="67"/>
      <c r="SWR20" s="67"/>
      <c r="SWS20" s="67"/>
      <c r="SWT20" s="67"/>
      <c r="SWU20" s="67"/>
      <c r="SWV20" s="67"/>
      <c r="SWW20" s="67"/>
      <c r="SWX20" s="67"/>
      <c r="SWY20" s="67"/>
      <c r="SWZ20" s="67"/>
      <c r="SXA20" s="67"/>
      <c r="SXB20" s="67"/>
      <c r="SXC20" s="67"/>
      <c r="SXD20" s="67"/>
      <c r="SXE20" s="67"/>
      <c r="SXF20" s="67"/>
      <c r="SXG20" s="67"/>
      <c r="SXH20" s="67"/>
      <c r="SXI20" s="67"/>
      <c r="SXJ20" s="67"/>
      <c r="SXK20" s="67"/>
      <c r="SXL20" s="67"/>
      <c r="SXM20" s="67"/>
      <c r="SXN20" s="67"/>
      <c r="SXO20" s="67"/>
      <c r="SXP20" s="67"/>
      <c r="SXQ20" s="67"/>
      <c r="SXR20" s="67"/>
      <c r="SXS20" s="67"/>
      <c r="SXT20" s="67"/>
      <c r="SXU20" s="67"/>
      <c r="SXV20" s="67"/>
      <c r="SXW20" s="67"/>
      <c r="SXX20" s="67"/>
      <c r="SXY20" s="67"/>
      <c r="SXZ20" s="67"/>
      <c r="SYA20" s="67"/>
      <c r="SYB20" s="67"/>
      <c r="SYC20" s="67"/>
      <c r="SYD20" s="67"/>
      <c r="SYE20" s="67"/>
      <c r="SYF20" s="67"/>
      <c r="SYG20" s="67"/>
      <c r="SYH20" s="67"/>
      <c r="SYI20" s="67"/>
      <c r="SYJ20" s="67"/>
      <c r="SYK20" s="67"/>
      <c r="SYL20" s="67"/>
      <c r="SYM20" s="67"/>
      <c r="SYN20" s="67"/>
      <c r="SYO20" s="67"/>
      <c r="SYP20" s="67"/>
      <c r="SYQ20" s="67"/>
      <c r="SYR20" s="67"/>
      <c r="SYS20" s="67"/>
      <c r="SYT20" s="67"/>
      <c r="SYU20" s="67"/>
      <c r="SYV20" s="67"/>
      <c r="SYW20" s="67"/>
      <c r="SYX20" s="67"/>
      <c r="SYY20" s="67"/>
      <c r="SYZ20" s="67"/>
      <c r="SZA20" s="67"/>
      <c r="SZB20" s="67"/>
      <c r="SZC20" s="67"/>
      <c r="SZD20" s="67"/>
      <c r="SZE20" s="67"/>
      <c r="SZF20" s="67"/>
      <c r="SZG20" s="67"/>
      <c r="SZH20" s="67"/>
      <c r="SZI20" s="67"/>
      <c r="SZJ20" s="67"/>
      <c r="SZK20" s="67"/>
      <c r="SZL20" s="67"/>
      <c r="SZM20" s="67"/>
      <c r="SZN20" s="67"/>
      <c r="SZO20" s="67"/>
      <c r="SZP20" s="67"/>
      <c r="SZQ20" s="67"/>
      <c r="SZR20" s="67"/>
      <c r="SZS20" s="67"/>
      <c r="SZT20" s="67"/>
      <c r="SZU20" s="67"/>
      <c r="SZV20" s="67"/>
      <c r="SZW20" s="67"/>
      <c r="SZX20" s="67"/>
      <c r="SZY20" s="67"/>
      <c r="SZZ20" s="67"/>
      <c r="TAA20" s="67"/>
      <c r="TAB20" s="67"/>
      <c r="TAC20" s="67"/>
      <c r="TAD20" s="67"/>
      <c r="TAE20" s="67"/>
      <c r="TAF20" s="67"/>
      <c r="TAG20" s="67"/>
      <c r="TAH20" s="67"/>
      <c r="TAI20" s="67"/>
      <c r="TAJ20" s="67"/>
      <c r="TAK20" s="67"/>
      <c r="TAL20" s="67"/>
      <c r="TAM20" s="67"/>
      <c r="TAN20" s="67"/>
      <c r="TAO20" s="67"/>
      <c r="TAP20" s="67"/>
      <c r="TAQ20" s="67"/>
      <c r="TAR20" s="67"/>
      <c r="TAS20" s="67"/>
      <c r="TAT20" s="67"/>
      <c r="TAU20" s="67"/>
      <c r="TAV20" s="67"/>
      <c r="TAW20" s="67"/>
      <c r="TAX20" s="67"/>
      <c r="TAY20" s="67"/>
      <c r="TAZ20" s="67"/>
      <c r="TBA20" s="67"/>
      <c r="TBB20" s="67"/>
      <c r="TBC20" s="67"/>
      <c r="TBD20" s="67"/>
      <c r="TBE20" s="67"/>
      <c r="TBF20" s="67"/>
      <c r="TBG20" s="67"/>
      <c r="TBH20" s="67"/>
      <c r="TBI20" s="67"/>
      <c r="TBJ20" s="67"/>
      <c r="TBK20" s="67"/>
      <c r="TBL20" s="67"/>
      <c r="TBM20" s="67"/>
      <c r="TBN20" s="67"/>
      <c r="TBO20" s="67"/>
      <c r="TBP20" s="67"/>
      <c r="TBQ20" s="67"/>
      <c r="TBR20" s="67"/>
      <c r="TBS20" s="67"/>
      <c r="TBT20" s="67"/>
      <c r="TBU20" s="67"/>
      <c r="TBV20" s="67"/>
      <c r="TBW20" s="67"/>
      <c r="TBX20" s="67"/>
      <c r="TBY20" s="67"/>
      <c r="TBZ20" s="67"/>
      <c r="TCA20" s="67"/>
      <c r="TCB20" s="67"/>
      <c r="TCC20" s="67"/>
      <c r="TCD20" s="67"/>
      <c r="TCE20" s="67"/>
      <c r="TCF20" s="67"/>
      <c r="TCG20" s="67"/>
      <c r="TCH20" s="67"/>
      <c r="TCI20" s="67"/>
      <c r="TCJ20" s="67"/>
      <c r="TCK20" s="67"/>
      <c r="TCL20" s="67"/>
      <c r="TCM20" s="67"/>
      <c r="TCN20" s="67"/>
      <c r="TCO20" s="67"/>
      <c r="TCP20" s="67"/>
      <c r="TCQ20" s="67"/>
      <c r="TCR20" s="67"/>
      <c r="TCS20" s="67"/>
      <c r="TCT20" s="67"/>
      <c r="TCU20" s="67"/>
      <c r="TCV20" s="67"/>
      <c r="TCW20" s="67"/>
      <c r="TCX20" s="67"/>
      <c r="TCY20" s="67"/>
      <c r="TCZ20" s="67"/>
      <c r="TDA20" s="67"/>
      <c r="TDB20" s="67"/>
      <c r="TDC20" s="67"/>
      <c r="TDD20" s="67"/>
      <c r="TDE20" s="67"/>
      <c r="TDF20" s="67"/>
      <c r="TDG20" s="67"/>
      <c r="TDH20" s="67"/>
      <c r="TDI20" s="67"/>
      <c r="TDJ20" s="67"/>
      <c r="TDK20" s="67"/>
      <c r="TDL20" s="67"/>
      <c r="TDM20" s="67"/>
      <c r="TDN20" s="67"/>
      <c r="TDO20" s="67"/>
      <c r="TDP20" s="67"/>
      <c r="TDQ20" s="67"/>
      <c r="TDR20" s="67"/>
      <c r="TDS20" s="67"/>
      <c r="TDT20" s="67"/>
      <c r="TDU20" s="67"/>
      <c r="TDV20" s="67"/>
      <c r="TDW20" s="67"/>
      <c r="TDX20" s="67"/>
      <c r="TDY20" s="67"/>
      <c r="TDZ20" s="67"/>
      <c r="TEA20" s="67"/>
      <c r="TEB20" s="67"/>
      <c r="TEC20" s="67"/>
      <c r="TED20" s="67"/>
      <c r="TEE20" s="67"/>
      <c r="TEF20" s="67"/>
      <c r="TEG20" s="67"/>
      <c r="TEH20" s="67"/>
      <c r="TEI20" s="67"/>
      <c r="TEJ20" s="67"/>
      <c r="TEK20" s="67"/>
      <c r="TEL20" s="67"/>
      <c r="TEM20" s="67"/>
      <c r="TEN20" s="67"/>
      <c r="TEO20" s="67"/>
      <c r="TEP20" s="67"/>
      <c r="TEQ20" s="67"/>
      <c r="TER20" s="67"/>
      <c r="TES20" s="67"/>
      <c r="TET20" s="67"/>
      <c r="TEU20" s="67"/>
      <c r="TEV20" s="67"/>
      <c r="TEW20" s="67"/>
      <c r="TEX20" s="67"/>
      <c r="TEY20" s="67"/>
      <c r="TEZ20" s="67"/>
      <c r="TFA20" s="67"/>
      <c r="TFB20" s="67"/>
      <c r="TFC20" s="67"/>
      <c r="TFD20" s="67"/>
      <c r="TFE20" s="67"/>
      <c r="TFF20" s="67"/>
      <c r="TFG20" s="67"/>
      <c r="TFH20" s="67"/>
      <c r="TFI20" s="67"/>
      <c r="TFJ20" s="67"/>
      <c r="TFK20" s="67"/>
      <c r="TFL20" s="67"/>
      <c r="TFM20" s="67"/>
      <c r="TFN20" s="67"/>
      <c r="TFO20" s="67"/>
      <c r="TFP20" s="67"/>
      <c r="TFQ20" s="67"/>
      <c r="TFR20" s="67"/>
      <c r="TFS20" s="67"/>
      <c r="TFT20" s="67"/>
      <c r="TFU20" s="67"/>
      <c r="TFV20" s="67"/>
      <c r="TFW20" s="67"/>
      <c r="TFX20" s="67"/>
      <c r="TFY20" s="67"/>
      <c r="TFZ20" s="67"/>
      <c r="TGA20" s="67"/>
      <c r="TGB20" s="67"/>
      <c r="TGC20" s="67"/>
      <c r="TGD20" s="67"/>
      <c r="TGE20" s="67"/>
      <c r="TGF20" s="67"/>
      <c r="TGG20" s="67"/>
      <c r="TGH20" s="67"/>
      <c r="TGI20" s="67"/>
      <c r="TGJ20" s="67"/>
      <c r="TGK20" s="67"/>
      <c r="TGL20" s="67"/>
      <c r="TGM20" s="67"/>
      <c r="TGN20" s="67"/>
      <c r="TGO20" s="67"/>
      <c r="TGP20" s="67"/>
      <c r="TGQ20" s="67"/>
      <c r="TGR20" s="67"/>
      <c r="TGS20" s="67"/>
      <c r="TGT20" s="67"/>
      <c r="TGU20" s="67"/>
      <c r="TGV20" s="67"/>
      <c r="TGW20" s="67"/>
      <c r="TGX20" s="67"/>
      <c r="TGY20" s="67"/>
      <c r="TGZ20" s="67"/>
      <c r="THA20" s="67"/>
      <c r="THB20" s="67"/>
      <c r="THC20" s="67"/>
      <c r="THD20" s="67"/>
      <c r="THE20" s="67"/>
      <c r="THF20" s="67"/>
      <c r="THG20" s="67"/>
      <c r="THH20" s="67"/>
      <c r="THI20" s="67"/>
      <c r="THJ20" s="67"/>
      <c r="THK20" s="67"/>
      <c r="THL20" s="67"/>
      <c r="THM20" s="67"/>
      <c r="THN20" s="67"/>
      <c r="THO20" s="67"/>
      <c r="THP20" s="67"/>
      <c r="THQ20" s="67"/>
      <c r="THR20" s="67"/>
      <c r="THS20" s="67"/>
      <c r="THT20" s="67"/>
      <c r="THU20" s="67"/>
      <c r="THV20" s="67"/>
      <c r="THW20" s="67"/>
      <c r="THX20" s="67"/>
      <c r="THY20" s="67"/>
      <c r="THZ20" s="67"/>
      <c r="TIA20" s="67"/>
      <c r="TIB20" s="67"/>
      <c r="TIC20" s="67"/>
      <c r="TID20" s="67"/>
      <c r="TIE20" s="67"/>
      <c r="TIF20" s="67"/>
      <c r="TIG20" s="67"/>
      <c r="TIH20" s="67"/>
      <c r="TII20" s="67"/>
      <c r="TIJ20" s="67"/>
      <c r="TIK20" s="67"/>
      <c r="TIL20" s="67"/>
      <c r="TIM20" s="67"/>
      <c r="TIN20" s="67"/>
      <c r="TIO20" s="67"/>
      <c r="TIP20" s="67"/>
      <c r="TIQ20" s="67"/>
      <c r="TIR20" s="67"/>
      <c r="TIS20" s="67"/>
      <c r="TIT20" s="67"/>
      <c r="TIU20" s="67"/>
      <c r="TIV20" s="67"/>
      <c r="TIW20" s="67"/>
      <c r="TIX20" s="67"/>
      <c r="TIY20" s="67"/>
      <c r="TIZ20" s="67"/>
      <c r="TJA20" s="67"/>
      <c r="TJB20" s="67"/>
      <c r="TJC20" s="67"/>
      <c r="TJD20" s="67"/>
      <c r="TJE20" s="67"/>
      <c r="TJF20" s="67"/>
      <c r="TJG20" s="67"/>
      <c r="TJH20" s="67"/>
      <c r="TJI20" s="67"/>
      <c r="TJJ20" s="67"/>
      <c r="TJK20" s="67"/>
      <c r="TJL20" s="67"/>
      <c r="TJM20" s="67"/>
      <c r="TJN20" s="67"/>
      <c r="TJO20" s="67"/>
      <c r="TJP20" s="67"/>
      <c r="TJQ20" s="67"/>
      <c r="TJR20" s="67"/>
      <c r="TJS20" s="67"/>
      <c r="TJT20" s="67"/>
      <c r="TJU20" s="67"/>
      <c r="TJV20" s="67"/>
      <c r="TJW20" s="67"/>
      <c r="TJX20" s="67"/>
      <c r="TJY20" s="67"/>
      <c r="TJZ20" s="67"/>
      <c r="TKA20" s="67"/>
      <c r="TKB20" s="67"/>
      <c r="TKC20" s="67"/>
      <c r="TKD20" s="67"/>
      <c r="TKE20" s="67"/>
      <c r="TKF20" s="67"/>
      <c r="TKG20" s="67"/>
      <c r="TKH20" s="67"/>
      <c r="TKI20" s="67"/>
      <c r="TKJ20" s="67"/>
      <c r="TKK20" s="67"/>
      <c r="TKL20" s="67"/>
      <c r="TKM20" s="67"/>
      <c r="TKN20" s="67"/>
      <c r="TKO20" s="67"/>
      <c r="TKP20" s="67"/>
      <c r="TKQ20" s="67"/>
      <c r="TKR20" s="67"/>
      <c r="TKS20" s="67"/>
      <c r="TKT20" s="67"/>
      <c r="TKU20" s="67"/>
      <c r="TKV20" s="67"/>
      <c r="TKW20" s="67"/>
      <c r="TKX20" s="67"/>
      <c r="TKY20" s="67"/>
      <c r="TKZ20" s="67"/>
      <c r="TLA20" s="67"/>
      <c r="TLB20" s="67"/>
      <c r="TLC20" s="67"/>
      <c r="TLD20" s="67"/>
      <c r="TLE20" s="67"/>
      <c r="TLF20" s="67"/>
      <c r="TLG20" s="67"/>
      <c r="TLH20" s="67"/>
      <c r="TLI20" s="67"/>
      <c r="TLJ20" s="67"/>
      <c r="TLK20" s="67"/>
      <c r="TLL20" s="67"/>
      <c r="TLM20" s="67"/>
      <c r="TLN20" s="67"/>
      <c r="TLO20" s="67"/>
      <c r="TLP20" s="67"/>
      <c r="TLQ20" s="67"/>
      <c r="TLR20" s="67"/>
      <c r="TLS20" s="67"/>
      <c r="TLT20" s="67"/>
      <c r="TLU20" s="67"/>
      <c r="TLV20" s="67"/>
      <c r="TLW20" s="67"/>
      <c r="TLX20" s="67"/>
      <c r="TLY20" s="67"/>
      <c r="TLZ20" s="67"/>
      <c r="TMA20" s="67"/>
      <c r="TMB20" s="67"/>
      <c r="TMC20" s="67"/>
      <c r="TMD20" s="67"/>
      <c r="TME20" s="67"/>
      <c r="TMF20" s="67"/>
      <c r="TMG20" s="67"/>
      <c r="TMH20" s="67"/>
      <c r="TMI20" s="67"/>
      <c r="TMJ20" s="67"/>
      <c r="TMK20" s="67"/>
      <c r="TML20" s="67"/>
      <c r="TMM20" s="67"/>
      <c r="TMN20" s="67"/>
      <c r="TMO20" s="67"/>
      <c r="TMP20" s="67"/>
      <c r="TMQ20" s="67"/>
      <c r="TMR20" s="67"/>
      <c r="TMS20" s="67"/>
      <c r="TMT20" s="67"/>
      <c r="TMU20" s="67"/>
      <c r="TMV20" s="67"/>
      <c r="TMW20" s="67"/>
      <c r="TMX20" s="67"/>
      <c r="TMY20" s="67"/>
      <c r="TMZ20" s="67"/>
      <c r="TNA20" s="67"/>
      <c r="TNB20" s="67"/>
      <c r="TNC20" s="67"/>
      <c r="TND20" s="67"/>
      <c r="TNE20" s="67"/>
      <c r="TNF20" s="67"/>
      <c r="TNG20" s="67"/>
      <c r="TNH20" s="67"/>
      <c r="TNI20" s="67"/>
      <c r="TNJ20" s="67"/>
      <c r="TNK20" s="67"/>
      <c r="TNL20" s="67"/>
      <c r="TNM20" s="67"/>
      <c r="TNN20" s="67"/>
      <c r="TNO20" s="67"/>
      <c r="TNP20" s="67"/>
      <c r="TNQ20" s="67"/>
      <c r="TNR20" s="67"/>
      <c r="TNS20" s="67"/>
      <c r="TNT20" s="67"/>
      <c r="TNU20" s="67"/>
      <c r="TNV20" s="67"/>
      <c r="TNW20" s="67"/>
      <c r="TNX20" s="67"/>
      <c r="TNY20" s="67"/>
      <c r="TNZ20" s="67"/>
      <c r="TOA20" s="67"/>
      <c r="TOB20" s="67"/>
      <c r="TOC20" s="67"/>
      <c r="TOD20" s="67"/>
      <c r="TOE20" s="67"/>
      <c r="TOF20" s="67"/>
      <c r="TOG20" s="67"/>
      <c r="TOH20" s="67"/>
      <c r="TOI20" s="67"/>
      <c r="TOJ20" s="67"/>
      <c r="TOK20" s="67"/>
      <c r="TOL20" s="67"/>
      <c r="TOM20" s="67"/>
      <c r="TON20" s="67"/>
      <c r="TOO20" s="67"/>
      <c r="TOP20" s="67"/>
      <c r="TOQ20" s="67"/>
      <c r="TOR20" s="67"/>
      <c r="TOS20" s="67"/>
      <c r="TOT20" s="67"/>
      <c r="TOU20" s="67"/>
      <c r="TOV20" s="67"/>
      <c r="TOW20" s="67"/>
      <c r="TOX20" s="67"/>
      <c r="TOY20" s="67"/>
      <c r="TOZ20" s="67"/>
      <c r="TPA20" s="67"/>
      <c r="TPB20" s="67"/>
      <c r="TPC20" s="67"/>
      <c r="TPD20" s="67"/>
      <c r="TPE20" s="67"/>
      <c r="TPF20" s="67"/>
      <c r="TPG20" s="67"/>
      <c r="TPH20" s="67"/>
      <c r="TPI20" s="67"/>
      <c r="TPJ20" s="67"/>
      <c r="TPK20" s="67"/>
      <c r="TPL20" s="67"/>
      <c r="TPM20" s="67"/>
      <c r="TPN20" s="67"/>
      <c r="TPO20" s="67"/>
      <c r="TPP20" s="67"/>
      <c r="TPQ20" s="67"/>
      <c r="TPR20" s="67"/>
      <c r="TPS20" s="67"/>
      <c r="TPT20" s="67"/>
      <c r="TPU20" s="67"/>
      <c r="TPV20" s="67"/>
      <c r="TPW20" s="67"/>
      <c r="TPX20" s="67"/>
      <c r="TPY20" s="67"/>
      <c r="TPZ20" s="67"/>
      <c r="TQA20" s="67"/>
      <c r="TQB20" s="67"/>
      <c r="TQC20" s="67"/>
      <c r="TQD20" s="67"/>
      <c r="TQE20" s="67"/>
      <c r="TQF20" s="67"/>
      <c r="TQG20" s="67"/>
      <c r="TQH20" s="67"/>
      <c r="TQI20" s="67"/>
      <c r="TQJ20" s="67"/>
      <c r="TQK20" s="67"/>
      <c r="TQL20" s="67"/>
      <c r="TQM20" s="67"/>
      <c r="TQN20" s="67"/>
      <c r="TQO20" s="67"/>
      <c r="TQP20" s="67"/>
      <c r="TQQ20" s="67"/>
      <c r="TQR20" s="67"/>
      <c r="TQS20" s="67"/>
      <c r="TQT20" s="67"/>
      <c r="TQU20" s="67"/>
      <c r="TQV20" s="67"/>
      <c r="TQW20" s="67"/>
      <c r="TQX20" s="67"/>
      <c r="TQY20" s="67"/>
      <c r="TQZ20" s="67"/>
      <c r="TRA20" s="67"/>
      <c r="TRB20" s="67"/>
      <c r="TRC20" s="67"/>
      <c r="TRD20" s="67"/>
      <c r="TRE20" s="67"/>
      <c r="TRF20" s="67"/>
      <c r="TRG20" s="67"/>
      <c r="TRH20" s="67"/>
      <c r="TRI20" s="67"/>
      <c r="TRJ20" s="67"/>
      <c r="TRK20" s="67"/>
      <c r="TRL20" s="67"/>
      <c r="TRM20" s="67"/>
      <c r="TRN20" s="67"/>
      <c r="TRO20" s="67"/>
      <c r="TRP20" s="67"/>
      <c r="TRQ20" s="67"/>
      <c r="TRR20" s="67"/>
      <c r="TRS20" s="67"/>
      <c r="TRT20" s="67"/>
      <c r="TRU20" s="67"/>
      <c r="TRV20" s="67"/>
      <c r="TRW20" s="67"/>
      <c r="TRX20" s="67"/>
      <c r="TRY20" s="67"/>
      <c r="TRZ20" s="67"/>
      <c r="TSA20" s="67"/>
      <c r="TSB20" s="67"/>
      <c r="TSC20" s="67"/>
      <c r="TSD20" s="67"/>
      <c r="TSE20" s="67"/>
      <c r="TSF20" s="67"/>
      <c r="TSG20" s="67"/>
      <c r="TSH20" s="67"/>
      <c r="TSI20" s="67"/>
      <c r="TSJ20" s="67"/>
      <c r="TSK20" s="67"/>
      <c r="TSL20" s="67"/>
      <c r="TSM20" s="67"/>
      <c r="TSN20" s="67"/>
      <c r="TSO20" s="67"/>
      <c r="TSP20" s="67"/>
      <c r="TSQ20" s="67"/>
      <c r="TSR20" s="67"/>
      <c r="TSS20" s="67"/>
      <c r="TST20" s="67"/>
      <c r="TSU20" s="67"/>
      <c r="TSV20" s="67"/>
      <c r="TSW20" s="67"/>
      <c r="TSX20" s="67"/>
      <c r="TSY20" s="67"/>
      <c r="TSZ20" s="67"/>
      <c r="TTA20" s="67"/>
      <c r="TTB20" s="67"/>
      <c r="TTC20" s="67"/>
      <c r="TTD20" s="67"/>
      <c r="TTE20" s="67"/>
      <c r="TTF20" s="67"/>
      <c r="TTG20" s="67"/>
      <c r="TTH20" s="67"/>
      <c r="TTI20" s="67"/>
      <c r="TTJ20" s="67"/>
      <c r="TTK20" s="67"/>
      <c r="TTL20" s="67"/>
      <c r="TTM20" s="67"/>
      <c r="TTN20" s="67"/>
      <c r="TTO20" s="67"/>
      <c r="TTP20" s="67"/>
      <c r="TTQ20" s="67"/>
      <c r="TTR20" s="67"/>
      <c r="TTS20" s="67"/>
      <c r="TTT20" s="67"/>
      <c r="TTU20" s="67"/>
      <c r="TTV20" s="67"/>
      <c r="TTW20" s="67"/>
      <c r="TTX20" s="67"/>
      <c r="TTY20" s="67"/>
      <c r="TTZ20" s="67"/>
      <c r="TUA20" s="67"/>
      <c r="TUB20" s="67"/>
      <c r="TUC20" s="67"/>
      <c r="TUD20" s="67"/>
      <c r="TUE20" s="67"/>
      <c r="TUF20" s="67"/>
      <c r="TUG20" s="67"/>
      <c r="TUH20" s="67"/>
      <c r="TUI20" s="67"/>
      <c r="TUJ20" s="67"/>
      <c r="TUK20" s="67"/>
      <c r="TUL20" s="67"/>
      <c r="TUM20" s="67"/>
      <c r="TUN20" s="67"/>
      <c r="TUO20" s="67"/>
      <c r="TUP20" s="67"/>
      <c r="TUQ20" s="67"/>
      <c r="TUR20" s="67"/>
      <c r="TUS20" s="67"/>
      <c r="TUT20" s="67"/>
      <c r="TUU20" s="67"/>
      <c r="TUV20" s="67"/>
      <c r="TUW20" s="67"/>
      <c r="TUX20" s="67"/>
      <c r="TUY20" s="67"/>
      <c r="TUZ20" s="67"/>
      <c r="TVA20" s="67"/>
      <c r="TVB20" s="67"/>
      <c r="TVC20" s="67"/>
      <c r="TVD20" s="67"/>
      <c r="TVE20" s="67"/>
      <c r="TVF20" s="67"/>
      <c r="TVG20" s="67"/>
      <c r="TVH20" s="67"/>
      <c r="TVI20" s="67"/>
      <c r="TVJ20" s="67"/>
      <c r="TVK20" s="67"/>
      <c r="TVL20" s="67"/>
      <c r="TVM20" s="67"/>
      <c r="TVN20" s="67"/>
      <c r="TVO20" s="67"/>
      <c r="TVP20" s="67"/>
      <c r="TVQ20" s="67"/>
      <c r="TVR20" s="67"/>
      <c r="TVS20" s="67"/>
      <c r="TVT20" s="67"/>
      <c r="TVU20" s="67"/>
      <c r="TVV20" s="67"/>
      <c r="TVW20" s="67"/>
      <c r="TVX20" s="67"/>
      <c r="TVY20" s="67"/>
      <c r="TVZ20" s="67"/>
      <c r="TWA20" s="67"/>
      <c r="TWB20" s="67"/>
      <c r="TWC20" s="67"/>
      <c r="TWD20" s="67"/>
      <c r="TWE20" s="67"/>
      <c r="TWF20" s="67"/>
      <c r="TWG20" s="67"/>
      <c r="TWH20" s="67"/>
      <c r="TWI20" s="67"/>
      <c r="TWJ20" s="67"/>
      <c r="TWK20" s="67"/>
      <c r="TWL20" s="67"/>
      <c r="TWM20" s="67"/>
      <c r="TWN20" s="67"/>
      <c r="TWO20" s="67"/>
      <c r="TWP20" s="67"/>
      <c r="TWQ20" s="67"/>
      <c r="TWR20" s="67"/>
      <c r="TWS20" s="67"/>
      <c r="TWT20" s="67"/>
      <c r="TWU20" s="67"/>
      <c r="TWV20" s="67"/>
      <c r="TWW20" s="67"/>
      <c r="TWX20" s="67"/>
      <c r="TWY20" s="67"/>
      <c r="TWZ20" s="67"/>
      <c r="TXA20" s="67"/>
      <c r="TXB20" s="67"/>
      <c r="TXC20" s="67"/>
      <c r="TXD20" s="67"/>
      <c r="TXE20" s="67"/>
      <c r="TXF20" s="67"/>
      <c r="TXG20" s="67"/>
      <c r="TXH20" s="67"/>
      <c r="TXI20" s="67"/>
      <c r="TXJ20" s="67"/>
      <c r="TXK20" s="67"/>
      <c r="TXL20" s="67"/>
      <c r="TXM20" s="67"/>
      <c r="TXN20" s="67"/>
      <c r="TXO20" s="67"/>
      <c r="TXP20" s="67"/>
      <c r="TXQ20" s="67"/>
      <c r="TXR20" s="67"/>
      <c r="TXS20" s="67"/>
      <c r="TXT20" s="67"/>
      <c r="TXU20" s="67"/>
      <c r="TXV20" s="67"/>
      <c r="TXW20" s="67"/>
      <c r="TXX20" s="67"/>
      <c r="TXY20" s="67"/>
      <c r="TXZ20" s="67"/>
      <c r="TYA20" s="67"/>
      <c r="TYB20" s="67"/>
      <c r="TYC20" s="67"/>
      <c r="TYD20" s="67"/>
      <c r="TYE20" s="67"/>
      <c r="TYF20" s="67"/>
      <c r="TYG20" s="67"/>
      <c r="TYH20" s="67"/>
      <c r="TYI20" s="67"/>
      <c r="TYJ20" s="67"/>
      <c r="TYK20" s="67"/>
      <c r="TYL20" s="67"/>
      <c r="TYM20" s="67"/>
      <c r="TYN20" s="67"/>
      <c r="TYO20" s="67"/>
      <c r="TYP20" s="67"/>
      <c r="TYQ20" s="67"/>
      <c r="TYR20" s="67"/>
      <c r="TYS20" s="67"/>
      <c r="TYT20" s="67"/>
      <c r="TYU20" s="67"/>
      <c r="TYV20" s="67"/>
      <c r="TYW20" s="67"/>
      <c r="TYX20" s="67"/>
      <c r="TYY20" s="67"/>
      <c r="TYZ20" s="67"/>
      <c r="TZA20" s="67"/>
      <c r="TZB20" s="67"/>
      <c r="TZC20" s="67"/>
      <c r="TZD20" s="67"/>
      <c r="TZE20" s="67"/>
      <c r="TZF20" s="67"/>
      <c r="TZG20" s="67"/>
      <c r="TZH20" s="67"/>
      <c r="TZI20" s="67"/>
      <c r="TZJ20" s="67"/>
      <c r="TZK20" s="67"/>
      <c r="TZL20" s="67"/>
      <c r="TZM20" s="67"/>
      <c r="TZN20" s="67"/>
      <c r="TZO20" s="67"/>
      <c r="TZP20" s="67"/>
      <c r="TZQ20" s="67"/>
      <c r="TZR20" s="67"/>
      <c r="TZS20" s="67"/>
      <c r="TZT20" s="67"/>
      <c r="TZU20" s="67"/>
      <c r="TZV20" s="67"/>
      <c r="TZW20" s="67"/>
      <c r="TZX20" s="67"/>
      <c r="TZY20" s="67"/>
      <c r="TZZ20" s="67"/>
      <c r="UAA20" s="67"/>
      <c r="UAB20" s="67"/>
      <c r="UAC20" s="67"/>
      <c r="UAD20" s="67"/>
      <c r="UAE20" s="67"/>
      <c r="UAF20" s="67"/>
      <c r="UAG20" s="67"/>
      <c r="UAH20" s="67"/>
      <c r="UAI20" s="67"/>
      <c r="UAJ20" s="67"/>
      <c r="UAK20" s="67"/>
      <c r="UAL20" s="67"/>
      <c r="UAM20" s="67"/>
      <c r="UAN20" s="67"/>
      <c r="UAO20" s="67"/>
      <c r="UAP20" s="67"/>
      <c r="UAQ20" s="67"/>
      <c r="UAR20" s="67"/>
      <c r="UAS20" s="67"/>
      <c r="UAT20" s="67"/>
      <c r="UAU20" s="67"/>
      <c r="UAV20" s="67"/>
      <c r="UAW20" s="67"/>
      <c r="UAX20" s="67"/>
      <c r="UAY20" s="67"/>
      <c r="UAZ20" s="67"/>
      <c r="UBA20" s="67"/>
      <c r="UBB20" s="67"/>
      <c r="UBC20" s="67"/>
      <c r="UBD20" s="67"/>
      <c r="UBE20" s="67"/>
      <c r="UBF20" s="67"/>
      <c r="UBG20" s="67"/>
      <c r="UBH20" s="67"/>
      <c r="UBI20" s="67"/>
      <c r="UBJ20" s="67"/>
      <c r="UBK20" s="67"/>
      <c r="UBL20" s="67"/>
      <c r="UBM20" s="67"/>
      <c r="UBN20" s="67"/>
      <c r="UBO20" s="67"/>
      <c r="UBP20" s="67"/>
      <c r="UBQ20" s="67"/>
      <c r="UBR20" s="67"/>
      <c r="UBS20" s="67"/>
      <c r="UBT20" s="67"/>
      <c r="UBU20" s="67"/>
      <c r="UBV20" s="67"/>
      <c r="UBW20" s="67"/>
      <c r="UBX20" s="67"/>
      <c r="UBY20" s="67"/>
      <c r="UBZ20" s="67"/>
      <c r="UCA20" s="67"/>
      <c r="UCB20" s="67"/>
      <c r="UCC20" s="67"/>
      <c r="UCD20" s="67"/>
      <c r="UCE20" s="67"/>
      <c r="UCF20" s="67"/>
      <c r="UCG20" s="67"/>
      <c r="UCH20" s="67"/>
      <c r="UCI20" s="67"/>
      <c r="UCJ20" s="67"/>
      <c r="UCK20" s="67"/>
      <c r="UCL20" s="67"/>
      <c r="UCM20" s="67"/>
      <c r="UCN20" s="67"/>
      <c r="UCO20" s="67"/>
      <c r="UCP20" s="67"/>
      <c r="UCQ20" s="67"/>
      <c r="UCR20" s="67"/>
      <c r="UCS20" s="67"/>
      <c r="UCT20" s="67"/>
      <c r="UCU20" s="67"/>
      <c r="UCV20" s="67"/>
      <c r="UCW20" s="67"/>
      <c r="UCX20" s="67"/>
      <c r="UCY20" s="67"/>
      <c r="UCZ20" s="67"/>
      <c r="UDA20" s="67"/>
      <c r="UDB20" s="67"/>
      <c r="UDC20" s="67"/>
      <c r="UDD20" s="67"/>
      <c r="UDE20" s="67"/>
      <c r="UDF20" s="67"/>
      <c r="UDG20" s="67"/>
      <c r="UDH20" s="67"/>
      <c r="UDI20" s="67"/>
      <c r="UDJ20" s="67"/>
      <c r="UDK20" s="67"/>
      <c r="UDL20" s="67"/>
      <c r="UDM20" s="67"/>
      <c r="UDN20" s="67"/>
      <c r="UDO20" s="67"/>
      <c r="UDP20" s="67"/>
      <c r="UDQ20" s="67"/>
      <c r="UDR20" s="67"/>
      <c r="UDS20" s="67"/>
      <c r="UDT20" s="67"/>
      <c r="UDU20" s="67"/>
      <c r="UDV20" s="67"/>
      <c r="UDW20" s="67"/>
      <c r="UDX20" s="67"/>
      <c r="UDY20" s="67"/>
      <c r="UDZ20" s="67"/>
      <c r="UEA20" s="67"/>
      <c r="UEB20" s="67"/>
      <c r="UEC20" s="67"/>
      <c r="UED20" s="67"/>
      <c r="UEE20" s="67"/>
      <c r="UEF20" s="67"/>
      <c r="UEG20" s="67"/>
      <c r="UEH20" s="67"/>
      <c r="UEI20" s="67"/>
      <c r="UEJ20" s="67"/>
      <c r="UEK20" s="67"/>
      <c r="UEL20" s="67"/>
      <c r="UEM20" s="67"/>
      <c r="UEN20" s="67"/>
      <c r="UEO20" s="67"/>
      <c r="UEP20" s="67"/>
      <c r="UEQ20" s="67"/>
      <c r="UER20" s="67"/>
      <c r="UES20" s="67"/>
      <c r="UET20" s="67"/>
      <c r="UEU20" s="67"/>
      <c r="UEV20" s="67"/>
      <c r="UEW20" s="67"/>
      <c r="UEX20" s="67"/>
      <c r="UEY20" s="67"/>
      <c r="UEZ20" s="67"/>
      <c r="UFA20" s="67"/>
      <c r="UFB20" s="67"/>
      <c r="UFC20" s="67"/>
      <c r="UFD20" s="67"/>
      <c r="UFE20" s="67"/>
      <c r="UFF20" s="67"/>
      <c r="UFG20" s="67"/>
      <c r="UFH20" s="67"/>
      <c r="UFI20" s="67"/>
      <c r="UFJ20" s="67"/>
      <c r="UFK20" s="67"/>
      <c r="UFL20" s="67"/>
      <c r="UFM20" s="67"/>
      <c r="UFN20" s="67"/>
      <c r="UFO20" s="67"/>
      <c r="UFP20" s="67"/>
      <c r="UFQ20" s="67"/>
      <c r="UFR20" s="67"/>
      <c r="UFS20" s="67"/>
      <c r="UFT20" s="67"/>
      <c r="UFU20" s="67"/>
      <c r="UFV20" s="67"/>
      <c r="UFW20" s="67"/>
      <c r="UFX20" s="67"/>
      <c r="UFY20" s="67"/>
      <c r="UFZ20" s="67"/>
      <c r="UGA20" s="67"/>
      <c r="UGB20" s="67"/>
      <c r="UGC20" s="67"/>
      <c r="UGD20" s="67"/>
      <c r="UGE20" s="67"/>
      <c r="UGF20" s="67"/>
      <c r="UGG20" s="67"/>
      <c r="UGH20" s="67"/>
      <c r="UGI20" s="67"/>
      <c r="UGJ20" s="67"/>
      <c r="UGK20" s="67"/>
      <c r="UGL20" s="67"/>
      <c r="UGM20" s="67"/>
      <c r="UGN20" s="67"/>
      <c r="UGO20" s="67"/>
      <c r="UGP20" s="67"/>
      <c r="UGQ20" s="67"/>
      <c r="UGR20" s="67"/>
      <c r="UGS20" s="67"/>
      <c r="UGT20" s="67"/>
      <c r="UGU20" s="67"/>
      <c r="UGV20" s="67"/>
      <c r="UGW20" s="67"/>
      <c r="UGX20" s="67"/>
      <c r="UGY20" s="67"/>
      <c r="UGZ20" s="67"/>
      <c r="UHA20" s="67"/>
      <c r="UHB20" s="67"/>
      <c r="UHC20" s="67"/>
      <c r="UHD20" s="67"/>
      <c r="UHE20" s="67"/>
      <c r="UHF20" s="67"/>
      <c r="UHG20" s="67"/>
      <c r="UHH20" s="67"/>
      <c r="UHI20" s="67"/>
      <c r="UHJ20" s="67"/>
      <c r="UHK20" s="67"/>
      <c r="UHL20" s="67"/>
      <c r="UHM20" s="67"/>
      <c r="UHN20" s="67"/>
      <c r="UHO20" s="67"/>
      <c r="UHP20" s="67"/>
      <c r="UHQ20" s="67"/>
      <c r="UHR20" s="67"/>
      <c r="UHS20" s="67"/>
      <c r="UHT20" s="67"/>
      <c r="UHU20" s="67"/>
      <c r="UHV20" s="67"/>
      <c r="UHW20" s="67"/>
      <c r="UHX20" s="67"/>
      <c r="UHY20" s="67"/>
      <c r="UHZ20" s="67"/>
      <c r="UIA20" s="67"/>
      <c r="UIB20" s="67"/>
      <c r="UIC20" s="67"/>
      <c r="UID20" s="67"/>
      <c r="UIE20" s="67"/>
      <c r="UIF20" s="67"/>
      <c r="UIG20" s="67"/>
      <c r="UIH20" s="67"/>
      <c r="UII20" s="67"/>
      <c r="UIJ20" s="67"/>
      <c r="UIK20" s="67"/>
      <c r="UIL20" s="67"/>
      <c r="UIM20" s="67"/>
      <c r="UIN20" s="67"/>
      <c r="UIO20" s="67"/>
      <c r="UIP20" s="67"/>
      <c r="UIQ20" s="67"/>
      <c r="UIR20" s="67"/>
      <c r="UIS20" s="67"/>
      <c r="UIT20" s="67"/>
      <c r="UIU20" s="67"/>
      <c r="UIV20" s="67"/>
      <c r="UIW20" s="67"/>
      <c r="UIX20" s="67"/>
      <c r="UIY20" s="67"/>
      <c r="UIZ20" s="67"/>
      <c r="UJA20" s="67"/>
      <c r="UJB20" s="67"/>
      <c r="UJC20" s="67"/>
      <c r="UJD20" s="67"/>
      <c r="UJE20" s="67"/>
      <c r="UJF20" s="67"/>
      <c r="UJG20" s="67"/>
      <c r="UJH20" s="67"/>
      <c r="UJI20" s="67"/>
      <c r="UJJ20" s="67"/>
      <c r="UJK20" s="67"/>
      <c r="UJL20" s="67"/>
      <c r="UJM20" s="67"/>
      <c r="UJN20" s="67"/>
      <c r="UJO20" s="67"/>
      <c r="UJP20" s="67"/>
      <c r="UJQ20" s="67"/>
      <c r="UJR20" s="67"/>
      <c r="UJS20" s="67"/>
      <c r="UJT20" s="67"/>
      <c r="UJU20" s="67"/>
      <c r="UJV20" s="67"/>
      <c r="UJW20" s="67"/>
      <c r="UJX20" s="67"/>
      <c r="UJY20" s="67"/>
      <c r="UJZ20" s="67"/>
      <c r="UKA20" s="67"/>
      <c r="UKB20" s="67"/>
      <c r="UKC20" s="67"/>
      <c r="UKD20" s="67"/>
      <c r="UKE20" s="67"/>
      <c r="UKF20" s="67"/>
      <c r="UKG20" s="67"/>
      <c r="UKH20" s="67"/>
      <c r="UKI20" s="67"/>
      <c r="UKJ20" s="67"/>
      <c r="UKK20" s="67"/>
      <c r="UKL20" s="67"/>
      <c r="UKM20" s="67"/>
      <c r="UKN20" s="67"/>
      <c r="UKO20" s="67"/>
      <c r="UKP20" s="67"/>
      <c r="UKQ20" s="67"/>
      <c r="UKR20" s="67"/>
      <c r="UKS20" s="67"/>
      <c r="UKT20" s="67"/>
      <c r="UKU20" s="67"/>
      <c r="UKV20" s="67"/>
      <c r="UKW20" s="67"/>
      <c r="UKX20" s="67"/>
      <c r="UKY20" s="67"/>
      <c r="UKZ20" s="67"/>
      <c r="ULA20" s="67"/>
      <c r="ULB20" s="67"/>
      <c r="ULC20" s="67"/>
      <c r="ULD20" s="67"/>
      <c r="ULE20" s="67"/>
      <c r="ULF20" s="67"/>
      <c r="ULG20" s="67"/>
      <c r="ULH20" s="67"/>
      <c r="ULI20" s="67"/>
      <c r="ULJ20" s="67"/>
      <c r="ULK20" s="67"/>
      <c r="ULL20" s="67"/>
      <c r="ULM20" s="67"/>
      <c r="ULN20" s="67"/>
      <c r="ULO20" s="67"/>
      <c r="ULP20" s="67"/>
      <c r="ULQ20" s="67"/>
      <c r="ULR20" s="67"/>
      <c r="ULS20" s="67"/>
      <c r="ULT20" s="67"/>
      <c r="ULU20" s="67"/>
      <c r="ULV20" s="67"/>
      <c r="ULW20" s="67"/>
      <c r="ULX20" s="67"/>
      <c r="ULY20" s="67"/>
      <c r="ULZ20" s="67"/>
      <c r="UMA20" s="67"/>
      <c r="UMB20" s="67"/>
      <c r="UMC20" s="67"/>
      <c r="UMD20" s="67"/>
      <c r="UME20" s="67"/>
      <c r="UMF20" s="67"/>
      <c r="UMG20" s="67"/>
      <c r="UMH20" s="67"/>
      <c r="UMI20" s="67"/>
      <c r="UMJ20" s="67"/>
      <c r="UMK20" s="67"/>
      <c r="UML20" s="67"/>
      <c r="UMM20" s="67"/>
      <c r="UMN20" s="67"/>
      <c r="UMO20" s="67"/>
      <c r="UMP20" s="67"/>
      <c r="UMQ20" s="67"/>
      <c r="UMR20" s="67"/>
      <c r="UMS20" s="67"/>
      <c r="UMT20" s="67"/>
      <c r="UMU20" s="67"/>
      <c r="UMV20" s="67"/>
      <c r="UMW20" s="67"/>
      <c r="UMX20" s="67"/>
      <c r="UMY20" s="67"/>
      <c r="UMZ20" s="67"/>
      <c r="UNA20" s="67"/>
      <c r="UNB20" s="67"/>
      <c r="UNC20" s="67"/>
      <c r="UND20" s="67"/>
      <c r="UNE20" s="67"/>
      <c r="UNF20" s="67"/>
      <c r="UNG20" s="67"/>
      <c r="UNH20" s="67"/>
      <c r="UNI20" s="67"/>
      <c r="UNJ20" s="67"/>
      <c r="UNK20" s="67"/>
      <c r="UNL20" s="67"/>
      <c r="UNM20" s="67"/>
      <c r="UNN20" s="67"/>
      <c r="UNO20" s="67"/>
      <c r="UNP20" s="67"/>
      <c r="UNQ20" s="67"/>
      <c r="UNR20" s="67"/>
      <c r="UNS20" s="67"/>
      <c r="UNT20" s="67"/>
      <c r="UNU20" s="67"/>
      <c r="UNV20" s="67"/>
      <c r="UNW20" s="67"/>
      <c r="UNX20" s="67"/>
      <c r="UNY20" s="67"/>
      <c r="UNZ20" s="67"/>
      <c r="UOA20" s="67"/>
      <c r="UOB20" s="67"/>
      <c r="UOC20" s="67"/>
      <c r="UOD20" s="67"/>
      <c r="UOE20" s="67"/>
      <c r="UOF20" s="67"/>
      <c r="UOG20" s="67"/>
      <c r="UOH20" s="67"/>
      <c r="UOI20" s="67"/>
      <c r="UOJ20" s="67"/>
      <c r="UOK20" s="67"/>
      <c r="UOL20" s="67"/>
      <c r="UOM20" s="67"/>
      <c r="UON20" s="67"/>
      <c r="UOO20" s="67"/>
      <c r="UOP20" s="67"/>
      <c r="UOQ20" s="67"/>
      <c r="UOR20" s="67"/>
      <c r="UOS20" s="67"/>
      <c r="UOT20" s="67"/>
      <c r="UOU20" s="67"/>
      <c r="UOV20" s="67"/>
      <c r="UOW20" s="67"/>
      <c r="UOX20" s="67"/>
      <c r="UOY20" s="67"/>
      <c r="UOZ20" s="67"/>
      <c r="UPA20" s="67"/>
      <c r="UPB20" s="67"/>
      <c r="UPC20" s="67"/>
      <c r="UPD20" s="67"/>
      <c r="UPE20" s="67"/>
      <c r="UPF20" s="67"/>
      <c r="UPG20" s="67"/>
      <c r="UPH20" s="67"/>
      <c r="UPI20" s="67"/>
      <c r="UPJ20" s="67"/>
      <c r="UPK20" s="67"/>
      <c r="UPL20" s="67"/>
      <c r="UPM20" s="67"/>
      <c r="UPN20" s="67"/>
      <c r="UPO20" s="67"/>
      <c r="UPP20" s="67"/>
      <c r="UPQ20" s="67"/>
      <c r="UPR20" s="67"/>
      <c r="UPS20" s="67"/>
      <c r="UPT20" s="67"/>
      <c r="UPU20" s="67"/>
      <c r="UPV20" s="67"/>
      <c r="UPW20" s="67"/>
      <c r="UPX20" s="67"/>
      <c r="UPY20" s="67"/>
      <c r="UPZ20" s="67"/>
      <c r="UQA20" s="67"/>
      <c r="UQB20" s="67"/>
      <c r="UQC20" s="67"/>
      <c r="UQD20" s="67"/>
      <c r="UQE20" s="67"/>
      <c r="UQF20" s="67"/>
      <c r="UQG20" s="67"/>
      <c r="UQH20" s="67"/>
      <c r="UQI20" s="67"/>
      <c r="UQJ20" s="67"/>
      <c r="UQK20" s="67"/>
      <c r="UQL20" s="67"/>
      <c r="UQM20" s="67"/>
      <c r="UQN20" s="67"/>
      <c r="UQO20" s="67"/>
      <c r="UQP20" s="67"/>
      <c r="UQQ20" s="67"/>
      <c r="UQR20" s="67"/>
      <c r="UQS20" s="67"/>
      <c r="UQT20" s="67"/>
      <c r="UQU20" s="67"/>
      <c r="UQV20" s="67"/>
      <c r="UQW20" s="67"/>
      <c r="UQX20" s="67"/>
      <c r="UQY20" s="67"/>
      <c r="UQZ20" s="67"/>
      <c r="URA20" s="67"/>
      <c r="URB20" s="67"/>
      <c r="URC20" s="67"/>
      <c r="URD20" s="67"/>
      <c r="URE20" s="67"/>
      <c r="URF20" s="67"/>
      <c r="URG20" s="67"/>
      <c r="URH20" s="67"/>
      <c r="URI20" s="67"/>
      <c r="URJ20" s="67"/>
      <c r="URK20" s="67"/>
      <c r="URL20" s="67"/>
      <c r="URM20" s="67"/>
      <c r="URN20" s="67"/>
      <c r="URO20" s="67"/>
      <c r="URP20" s="67"/>
      <c r="URQ20" s="67"/>
      <c r="URR20" s="67"/>
      <c r="URS20" s="67"/>
      <c r="URT20" s="67"/>
      <c r="URU20" s="67"/>
      <c r="URV20" s="67"/>
      <c r="URW20" s="67"/>
      <c r="URX20" s="67"/>
      <c r="URY20" s="67"/>
      <c r="URZ20" s="67"/>
      <c r="USA20" s="67"/>
      <c r="USB20" s="67"/>
      <c r="USC20" s="67"/>
      <c r="USD20" s="67"/>
      <c r="USE20" s="67"/>
      <c r="USF20" s="67"/>
      <c r="USG20" s="67"/>
      <c r="USH20" s="67"/>
      <c r="USI20" s="67"/>
      <c r="USJ20" s="67"/>
      <c r="USK20" s="67"/>
      <c r="USL20" s="67"/>
      <c r="USM20" s="67"/>
      <c r="USN20" s="67"/>
      <c r="USO20" s="67"/>
      <c r="USP20" s="67"/>
      <c r="USQ20" s="67"/>
      <c r="USR20" s="67"/>
      <c r="USS20" s="67"/>
      <c r="UST20" s="67"/>
      <c r="USU20" s="67"/>
      <c r="USV20" s="67"/>
      <c r="USW20" s="67"/>
      <c r="USX20" s="67"/>
      <c r="USY20" s="67"/>
      <c r="USZ20" s="67"/>
      <c r="UTA20" s="67"/>
      <c r="UTB20" s="67"/>
      <c r="UTC20" s="67"/>
      <c r="UTD20" s="67"/>
      <c r="UTE20" s="67"/>
      <c r="UTF20" s="67"/>
      <c r="UTG20" s="67"/>
      <c r="UTH20" s="67"/>
      <c r="UTI20" s="67"/>
      <c r="UTJ20" s="67"/>
      <c r="UTK20" s="67"/>
      <c r="UTL20" s="67"/>
      <c r="UTM20" s="67"/>
      <c r="UTN20" s="67"/>
      <c r="UTO20" s="67"/>
      <c r="UTP20" s="67"/>
      <c r="UTQ20" s="67"/>
      <c r="UTR20" s="67"/>
      <c r="UTS20" s="67"/>
      <c r="UTT20" s="67"/>
      <c r="UTU20" s="67"/>
      <c r="UTV20" s="67"/>
      <c r="UTW20" s="67"/>
      <c r="UTX20" s="67"/>
      <c r="UTY20" s="67"/>
      <c r="UTZ20" s="67"/>
      <c r="UUA20" s="67"/>
      <c r="UUB20" s="67"/>
      <c r="UUC20" s="67"/>
      <c r="UUD20" s="67"/>
      <c r="UUE20" s="67"/>
      <c r="UUF20" s="67"/>
      <c r="UUG20" s="67"/>
      <c r="UUH20" s="67"/>
      <c r="UUI20" s="67"/>
      <c r="UUJ20" s="67"/>
      <c r="UUK20" s="67"/>
      <c r="UUL20" s="67"/>
      <c r="UUM20" s="67"/>
      <c r="UUN20" s="67"/>
      <c r="UUO20" s="67"/>
      <c r="UUP20" s="67"/>
      <c r="UUQ20" s="67"/>
      <c r="UUR20" s="67"/>
      <c r="UUS20" s="67"/>
      <c r="UUT20" s="67"/>
      <c r="UUU20" s="67"/>
      <c r="UUV20" s="67"/>
      <c r="UUW20" s="67"/>
      <c r="UUX20" s="67"/>
      <c r="UUY20" s="67"/>
      <c r="UUZ20" s="67"/>
      <c r="UVA20" s="67"/>
      <c r="UVB20" s="67"/>
      <c r="UVC20" s="67"/>
      <c r="UVD20" s="67"/>
      <c r="UVE20" s="67"/>
      <c r="UVF20" s="67"/>
      <c r="UVG20" s="67"/>
      <c r="UVH20" s="67"/>
      <c r="UVI20" s="67"/>
      <c r="UVJ20" s="67"/>
      <c r="UVK20" s="67"/>
      <c r="UVL20" s="67"/>
      <c r="UVM20" s="67"/>
      <c r="UVN20" s="67"/>
      <c r="UVO20" s="67"/>
      <c r="UVP20" s="67"/>
      <c r="UVQ20" s="67"/>
      <c r="UVR20" s="67"/>
      <c r="UVS20" s="67"/>
      <c r="UVT20" s="67"/>
      <c r="UVU20" s="67"/>
      <c r="UVV20" s="67"/>
      <c r="UVW20" s="67"/>
      <c r="UVX20" s="67"/>
      <c r="UVY20" s="67"/>
      <c r="UVZ20" s="67"/>
      <c r="UWA20" s="67"/>
      <c r="UWB20" s="67"/>
      <c r="UWC20" s="67"/>
      <c r="UWD20" s="67"/>
      <c r="UWE20" s="67"/>
      <c r="UWF20" s="67"/>
      <c r="UWG20" s="67"/>
      <c r="UWH20" s="67"/>
      <c r="UWI20" s="67"/>
      <c r="UWJ20" s="67"/>
      <c r="UWK20" s="67"/>
      <c r="UWL20" s="67"/>
      <c r="UWM20" s="67"/>
      <c r="UWN20" s="67"/>
      <c r="UWO20" s="67"/>
      <c r="UWP20" s="67"/>
      <c r="UWQ20" s="67"/>
      <c r="UWR20" s="67"/>
      <c r="UWS20" s="67"/>
      <c r="UWT20" s="67"/>
      <c r="UWU20" s="67"/>
      <c r="UWV20" s="67"/>
      <c r="UWW20" s="67"/>
      <c r="UWX20" s="67"/>
      <c r="UWY20" s="67"/>
      <c r="UWZ20" s="67"/>
      <c r="UXA20" s="67"/>
      <c r="UXB20" s="67"/>
      <c r="UXC20" s="67"/>
      <c r="UXD20" s="67"/>
      <c r="UXE20" s="67"/>
      <c r="UXF20" s="67"/>
      <c r="UXG20" s="67"/>
      <c r="UXH20" s="67"/>
      <c r="UXI20" s="67"/>
      <c r="UXJ20" s="67"/>
      <c r="UXK20" s="67"/>
      <c r="UXL20" s="67"/>
      <c r="UXM20" s="67"/>
      <c r="UXN20" s="67"/>
      <c r="UXO20" s="67"/>
      <c r="UXP20" s="67"/>
      <c r="UXQ20" s="67"/>
      <c r="UXR20" s="67"/>
      <c r="UXS20" s="67"/>
      <c r="UXT20" s="67"/>
      <c r="UXU20" s="67"/>
      <c r="UXV20" s="67"/>
      <c r="UXW20" s="67"/>
      <c r="UXX20" s="67"/>
      <c r="UXY20" s="67"/>
      <c r="UXZ20" s="67"/>
      <c r="UYA20" s="67"/>
      <c r="UYB20" s="67"/>
      <c r="UYC20" s="67"/>
      <c r="UYD20" s="67"/>
      <c r="UYE20" s="67"/>
      <c r="UYF20" s="67"/>
      <c r="UYG20" s="67"/>
      <c r="UYH20" s="67"/>
      <c r="UYI20" s="67"/>
      <c r="UYJ20" s="67"/>
      <c r="UYK20" s="67"/>
      <c r="UYL20" s="67"/>
      <c r="UYM20" s="67"/>
      <c r="UYN20" s="67"/>
      <c r="UYO20" s="67"/>
      <c r="UYP20" s="67"/>
      <c r="UYQ20" s="67"/>
      <c r="UYR20" s="67"/>
      <c r="UYS20" s="67"/>
      <c r="UYT20" s="67"/>
      <c r="UYU20" s="67"/>
      <c r="UYV20" s="67"/>
      <c r="UYW20" s="67"/>
      <c r="UYX20" s="67"/>
      <c r="UYY20" s="67"/>
      <c r="UYZ20" s="67"/>
      <c r="UZA20" s="67"/>
      <c r="UZB20" s="67"/>
      <c r="UZC20" s="67"/>
      <c r="UZD20" s="67"/>
      <c r="UZE20" s="67"/>
      <c r="UZF20" s="67"/>
      <c r="UZG20" s="67"/>
      <c r="UZH20" s="67"/>
      <c r="UZI20" s="67"/>
      <c r="UZJ20" s="67"/>
      <c r="UZK20" s="67"/>
      <c r="UZL20" s="67"/>
      <c r="UZM20" s="67"/>
      <c r="UZN20" s="67"/>
      <c r="UZO20" s="67"/>
      <c r="UZP20" s="67"/>
      <c r="UZQ20" s="67"/>
      <c r="UZR20" s="67"/>
      <c r="UZS20" s="67"/>
      <c r="UZT20" s="67"/>
      <c r="UZU20" s="67"/>
      <c r="UZV20" s="67"/>
      <c r="UZW20" s="67"/>
      <c r="UZX20" s="67"/>
      <c r="UZY20" s="67"/>
      <c r="UZZ20" s="67"/>
      <c r="VAA20" s="67"/>
      <c r="VAB20" s="67"/>
      <c r="VAC20" s="67"/>
      <c r="VAD20" s="67"/>
      <c r="VAE20" s="67"/>
      <c r="VAF20" s="67"/>
      <c r="VAG20" s="67"/>
      <c r="VAH20" s="67"/>
      <c r="VAI20" s="67"/>
      <c r="VAJ20" s="67"/>
      <c r="VAK20" s="67"/>
      <c r="VAL20" s="67"/>
      <c r="VAM20" s="67"/>
      <c r="VAN20" s="67"/>
      <c r="VAO20" s="67"/>
      <c r="VAP20" s="67"/>
      <c r="VAQ20" s="67"/>
      <c r="VAR20" s="67"/>
      <c r="VAS20" s="67"/>
      <c r="VAT20" s="67"/>
      <c r="VAU20" s="67"/>
      <c r="VAV20" s="67"/>
      <c r="VAW20" s="67"/>
      <c r="VAX20" s="67"/>
      <c r="VAY20" s="67"/>
      <c r="VAZ20" s="67"/>
      <c r="VBA20" s="67"/>
      <c r="VBB20" s="67"/>
      <c r="VBC20" s="67"/>
      <c r="VBD20" s="67"/>
      <c r="VBE20" s="67"/>
      <c r="VBF20" s="67"/>
      <c r="VBG20" s="67"/>
      <c r="VBH20" s="67"/>
      <c r="VBI20" s="67"/>
      <c r="VBJ20" s="67"/>
      <c r="VBK20" s="67"/>
      <c r="VBL20" s="67"/>
      <c r="VBM20" s="67"/>
      <c r="VBN20" s="67"/>
      <c r="VBO20" s="67"/>
      <c r="VBP20" s="67"/>
      <c r="VBQ20" s="67"/>
      <c r="VBR20" s="67"/>
      <c r="VBS20" s="67"/>
      <c r="VBT20" s="67"/>
      <c r="VBU20" s="67"/>
      <c r="VBV20" s="67"/>
      <c r="VBW20" s="67"/>
      <c r="VBX20" s="67"/>
      <c r="VBY20" s="67"/>
      <c r="VBZ20" s="67"/>
      <c r="VCA20" s="67"/>
      <c r="VCB20" s="67"/>
      <c r="VCC20" s="67"/>
      <c r="VCD20" s="67"/>
      <c r="VCE20" s="67"/>
      <c r="VCF20" s="67"/>
      <c r="VCG20" s="67"/>
      <c r="VCH20" s="67"/>
      <c r="VCI20" s="67"/>
      <c r="VCJ20" s="67"/>
      <c r="VCK20" s="67"/>
      <c r="VCL20" s="67"/>
      <c r="VCM20" s="67"/>
      <c r="VCN20" s="67"/>
      <c r="VCO20" s="67"/>
      <c r="VCP20" s="67"/>
      <c r="VCQ20" s="67"/>
      <c r="VCR20" s="67"/>
      <c r="VCS20" s="67"/>
      <c r="VCT20" s="67"/>
      <c r="VCU20" s="67"/>
      <c r="VCV20" s="67"/>
      <c r="VCW20" s="67"/>
      <c r="VCX20" s="67"/>
      <c r="VCY20" s="67"/>
      <c r="VCZ20" s="67"/>
      <c r="VDA20" s="67"/>
      <c r="VDB20" s="67"/>
      <c r="VDC20" s="67"/>
      <c r="VDD20" s="67"/>
      <c r="VDE20" s="67"/>
      <c r="VDF20" s="67"/>
      <c r="VDG20" s="67"/>
      <c r="VDH20" s="67"/>
      <c r="VDI20" s="67"/>
      <c r="VDJ20" s="67"/>
      <c r="VDK20" s="67"/>
      <c r="VDL20" s="67"/>
      <c r="VDM20" s="67"/>
      <c r="VDN20" s="67"/>
      <c r="VDO20" s="67"/>
      <c r="VDP20" s="67"/>
      <c r="VDQ20" s="67"/>
      <c r="VDR20" s="67"/>
      <c r="VDS20" s="67"/>
      <c r="VDT20" s="67"/>
      <c r="VDU20" s="67"/>
      <c r="VDV20" s="67"/>
      <c r="VDW20" s="67"/>
      <c r="VDX20" s="67"/>
      <c r="VDY20" s="67"/>
      <c r="VDZ20" s="67"/>
      <c r="VEA20" s="67"/>
      <c r="VEB20" s="67"/>
      <c r="VEC20" s="67"/>
      <c r="VED20" s="67"/>
      <c r="VEE20" s="67"/>
      <c r="VEF20" s="67"/>
      <c r="VEG20" s="67"/>
      <c r="VEH20" s="67"/>
      <c r="VEI20" s="67"/>
      <c r="VEJ20" s="67"/>
      <c r="VEK20" s="67"/>
      <c r="VEL20" s="67"/>
      <c r="VEM20" s="67"/>
      <c r="VEN20" s="67"/>
      <c r="VEO20" s="67"/>
      <c r="VEP20" s="67"/>
      <c r="VEQ20" s="67"/>
      <c r="VER20" s="67"/>
      <c r="VES20" s="67"/>
      <c r="VET20" s="67"/>
      <c r="VEU20" s="67"/>
      <c r="VEV20" s="67"/>
      <c r="VEW20" s="67"/>
      <c r="VEX20" s="67"/>
      <c r="VEY20" s="67"/>
      <c r="VEZ20" s="67"/>
      <c r="VFA20" s="67"/>
      <c r="VFB20" s="67"/>
      <c r="VFC20" s="67"/>
      <c r="VFD20" s="67"/>
      <c r="VFE20" s="67"/>
      <c r="VFF20" s="67"/>
      <c r="VFG20" s="67"/>
      <c r="VFH20" s="67"/>
      <c r="VFI20" s="67"/>
      <c r="VFJ20" s="67"/>
      <c r="VFK20" s="67"/>
      <c r="VFL20" s="67"/>
      <c r="VFM20" s="67"/>
      <c r="VFN20" s="67"/>
      <c r="VFO20" s="67"/>
      <c r="VFP20" s="67"/>
      <c r="VFQ20" s="67"/>
      <c r="VFR20" s="67"/>
      <c r="VFS20" s="67"/>
      <c r="VFT20" s="67"/>
      <c r="VFU20" s="67"/>
      <c r="VFV20" s="67"/>
      <c r="VFW20" s="67"/>
      <c r="VFX20" s="67"/>
      <c r="VFY20" s="67"/>
      <c r="VFZ20" s="67"/>
      <c r="VGA20" s="67"/>
      <c r="VGB20" s="67"/>
      <c r="VGC20" s="67"/>
      <c r="VGD20" s="67"/>
      <c r="VGE20" s="67"/>
      <c r="VGF20" s="67"/>
      <c r="VGG20" s="67"/>
      <c r="VGH20" s="67"/>
      <c r="VGI20" s="67"/>
      <c r="VGJ20" s="67"/>
      <c r="VGK20" s="67"/>
      <c r="VGL20" s="67"/>
      <c r="VGM20" s="67"/>
      <c r="VGN20" s="67"/>
      <c r="VGO20" s="67"/>
      <c r="VGP20" s="67"/>
      <c r="VGQ20" s="67"/>
      <c r="VGR20" s="67"/>
      <c r="VGS20" s="67"/>
      <c r="VGT20" s="67"/>
      <c r="VGU20" s="67"/>
      <c r="VGV20" s="67"/>
      <c r="VGW20" s="67"/>
      <c r="VGX20" s="67"/>
      <c r="VGY20" s="67"/>
      <c r="VGZ20" s="67"/>
      <c r="VHA20" s="67"/>
      <c r="VHB20" s="67"/>
      <c r="VHC20" s="67"/>
      <c r="VHD20" s="67"/>
      <c r="VHE20" s="67"/>
      <c r="VHF20" s="67"/>
      <c r="VHG20" s="67"/>
      <c r="VHH20" s="67"/>
      <c r="VHI20" s="67"/>
      <c r="VHJ20" s="67"/>
      <c r="VHK20" s="67"/>
      <c r="VHL20" s="67"/>
      <c r="VHM20" s="67"/>
      <c r="VHN20" s="67"/>
      <c r="VHO20" s="67"/>
      <c r="VHP20" s="67"/>
      <c r="VHQ20" s="67"/>
      <c r="VHR20" s="67"/>
      <c r="VHS20" s="67"/>
      <c r="VHT20" s="67"/>
      <c r="VHU20" s="67"/>
      <c r="VHV20" s="67"/>
      <c r="VHW20" s="67"/>
      <c r="VHX20" s="67"/>
      <c r="VHY20" s="67"/>
      <c r="VHZ20" s="67"/>
      <c r="VIA20" s="67"/>
      <c r="VIB20" s="67"/>
      <c r="VIC20" s="67"/>
      <c r="VID20" s="67"/>
      <c r="VIE20" s="67"/>
      <c r="VIF20" s="67"/>
      <c r="VIG20" s="67"/>
      <c r="VIH20" s="67"/>
      <c r="VII20" s="67"/>
      <c r="VIJ20" s="67"/>
      <c r="VIK20" s="67"/>
      <c r="VIL20" s="67"/>
      <c r="VIM20" s="67"/>
      <c r="VIN20" s="67"/>
      <c r="VIO20" s="67"/>
      <c r="VIP20" s="67"/>
      <c r="VIQ20" s="67"/>
      <c r="VIR20" s="67"/>
      <c r="VIS20" s="67"/>
      <c r="VIT20" s="67"/>
      <c r="VIU20" s="67"/>
      <c r="VIV20" s="67"/>
      <c r="VIW20" s="67"/>
      <c r="VIX20" s="67"/>
      <c r="VIY20" s="67"/>
      <c r="VIZ20" s="67"/>
      <c r="VJA20" s="67"/>
      <c r="VJB20" s="67"/>
      <c r="VJC20" s="67"/>
      <c r="VJD20" s="67"/>
      <c r="VJE20" s="67"/>
      <c r="VJF20" s="67"/>
      <c r="VJG20" s="67"/>
      <c r="VJH20" s="67"/>
      <c r="VJI20" s="67"/>
      <c r="VJJ20" s="67"/>
      <c r="VJK20" s="67"/>
      <c r="VJL20" s="67"/>
      <c r="VJM20" s="67"/>
      <c r="VJN20" s="67"/>
      <c r="VJO20" s="67"/>
      <c r="VJP20" s="67"/>
      <c r="VJQ20" s="67"/>
      <c r="VJR20" s="67"/>
      <c r="VJS20" s="67"/>
      <c r="VJT20" s="67"/>
      <c r="VJU20" s="67"/>
      <c r="VJV20" s="67"/>
      <c r="VJW20" s="67"/>
      <c r="VJX20" s="67"/>
      <c r="VJY20" s="67"/>
      <c r="VJZ20" s="67"/>
      <c r="VKA20" s="67"/>
      <c r="VKB20" s="67"/>
      <c r="VKC20" s="67"/>
      <c r="VKD20" s="67"/>
      <c r="VKE20" s="67"/>
      <c r="VKF20" s="67"/>
      <c r="VKG20" s="67"/>
      <c r="VKH20" s="67"/>
      <c r="VKI20" s="67"/>
      <c r="VKJ20" s="67"/>
      <c r="VKK20" s="67"/>
      <c r="VKL20" s="67"/>
      <c r="VKM20" s="67"/>
      <c r="VKN20" s="67"/>
      <c r="VKO20" s="67"/>
      <c r="VKP20" s="67"/>
      <c r="VKQ20" s="67"/>
      <c r="VKR20" s="67"/>
      <c r="VKS20" s="67"/>
      <c r="VKT20" s="67"/>
      <c r="VKU20" s="67"/>
      <c r="VKV20" s="67"/>
      <c r="VKW20" s="67"/>
      <c r="VKX20" s="67"/>
      <c r="VKY20" s="67"/>
      <c r="VKZ20" s="67"/>
      <c r="VLA20" s="67"/>
      <c r="VLB20" s="67"/>
      <c r="VLC20" s="67"/>
      <c r="VLD20" s="67"/>
      <c r="VLE20" s="67"/>
      <c r="VLF20" s="67"/>
      <c r="VLG20" s="67"/>
      <c r="VLH20" s="67"/>
      <c r="VLI20" s="67"/>
      <c r="VLJ20" s="67"/>
      <c r="VLK20" s="67"/>
      <c r="VLL20" s="67"/>
      <c r="VLM20" s="67"/>
      <c r="VLN20" s="67"/>
      <c r="VLO20" s="67"/>
      <c r="VLP20" s="67"/>
      <c r="VLQ20" s="67"/>
      <c r="VLR20" s="67"/>
      <c r="VLS20" s="67"/>
      <c r="VLT20" s="67"/>
      <c r="VLU20" s="67"/>
      <c r="VLV20" s="67"/>
      <c r="VLW20" s="67"/>
      <c r="VLX20" s="67"/>
      <c r="VLY20" s="67"/>
      <c r="VLZ20" s="67"/>
      <c r="VMA20" s="67"/>
      <c r="VMB20" s="67"/>
      <c r="VMC20" s="67"/>
      <c r="VMD20" s="67"/>
      <c r="VME20" s="67"/>
      <c r="VMF20" s="67"/>
      <c r="VMG20" s="67"/>
      <c r="VMH20" s="67"/>
      <c r="VMI20" s="67"/>
      <c r="VMJ20" s="67"/>
      <c r="VMK20" s="67"/>
      <c r="VML20" s="67"/>
      <c r="VMM20" s="67"/>
      <c r="VMN20" s="67"/>
      <c r="VMO20" s="67"/>
      <c r="VMP20" s="67"/>
      <c r="VMQ20" s="67"/>
      <c r="VMR20" s="67"/>
      <c r="VMS20" s="67"/>
      <c r="VMT20" s="67"/>
      <c r="VMU20" s="67"/>
      <c r="VMV20" s="67"/>
      <c r="VMW20" s="67"/>
      <c r="VMX20" s="67"/>
      <c r="VMY20" s="67"/>
      <c r="VMZ20" s="67"/>
      <c r="VNA20" s="67"/>
      <c r="VNB20" s="67"/>
      <c r="VNC20" s="67"/>
      <c r="VND20" s="67"/>
      <c r="VNE20" s="67"/>
      <c r="VNF20" s="67"/>
      <c r="VNG20" s="67"/>
      <c r="VNH20" s="67"/>
      <c r="VNI20" s="67"/>
      <c r="VNJ20" s="67"/>
      <c r="VNK20" s="67"/>
      <c r="VNL20" s="67"/>
      <c r="VNM20" s="67"/>
      <c r="VNN20" s="67"/>
      <c r="VNO20" s="67"/>
      <c r="VNP20" s="67"/>
      <c r="VNQ20" s="67"/>
      <c r="VNR20" s="67"/>
      <c r="VNS20" s="67"/>
      <c r="VNT20" s="67"/>
      <c r="VNU20" s="67"/>
      <c r="VNV20" s="67"/>
      <c r="VNW20" s="67"/>
      <c r="VNX20" s="67"/>
      <c r="VNY20" s="67"/>
      <c r="VNZ20" s="67"/>
      <c r="VOA20" s="67"/>
      <c r="VOB20" s="67"/>
      <c r="VOC20" s="67"/>
      <c r="VOD20" s="67"/>
      <c r="VOE20" s="67"/>
      <c r="VOF20" s="67"/>
      <c r="VOG20" s="67"/>
      <c r="VOH20" s="67"/>
      <c r="VOI20" s="67"/>
      <c r="VOJ20" s="67"/>
      <c r="VOK20" s="67"/>
      <c r="VOL20" s="67"/>
      <c r="VOM20" s="67"/>
      <c r="VON20" s="67"/>
      <c r="VOO20" s="67"/>
      <c r="VOP20" s="67"/>
      <c r="VOQ20" s="67"/>
      <c r="VOR20" s="67"/>
      <c r="VOS20" s="67"/>
      <c r="VOT20" s="67"/>
      <c r="VOU20" s="67"/>
      <c r="VOV20" s="67"/>
      <c r="VOW20" s="67"/>
      <c r="VOX20" s="67"/>
      <c r="VOY20" s="67"/>
      <c r="VOZ20" s="67"/>
      <c r="VPA20" s="67"/>
      <c r="VPB20" s="67"/>
      <c r="VPC20" s="67"/>
      <c r="VPD20" s="67"/>
      <c r="VPE20" s="67"/>
      <c r="VPF20" s="67"/>
      <c r="VPG20" s="67"/>
      <c r="VPH20" s="67"/>
      <c r="VPI20" s="67"/>
      <c r="VPJ20" s="67"/>
      <c r="VPK20" s="67"/>
      <c r="VPL20" s="67"/>
      <c r="VPM20" s="67"/>
      <c r="VPN20" s="67"/>
      <c r="VPO20" s="67"/>
      <c r="VPP20" s="67"/>
      <c r="VPQ20" s="67"/>
      <c r="VPR20" s="67"/>
      <c r="VPS20" s="67"/>
      <c r="VPT20" s="67"/>
      <c r="VPU20" s="67"/>
      <c r="VPV20" s="67"/>
      <c r="VPW20" s="67"/>
      <c r="VPX20" s="67"/>
      <c r="VPY20" s="67"/>
      <c r="VPZ20" s="67"/>
      <c r="VQA20" s="67"/>
      <c r="VQB20" s="67"/>
      <c r="VQC20" s="67"/>
      <c r="VQD20" s="67"/>
      <c r="VQE20" s="67"/>
      <c r="VQF20" s="67"/>
      <c r="VQG20" s="67"/>
      <c r="VQH20" s="67"/>
      <c r="VQI20" s="67"/>
      <c r="VQJ20" s="67"/>
      <c r="VQK20" s="67"/>
      <c r="VQL20" s="67"/>
      <c r="VQM20" s="67"/>
      <c r="VQN20" s="67"/>
      <c r="VQO20" s="67"/>
      <c r="VQP20" s="67"/>
      <c r="VQQ20" s="67"/>
      <c r="VQR20" s="67"/>
      <c r="VQS20" s="67"/>
      <c r="VQT20" s="67"/>
      <c r="VQU20" s="67"/>
      <c r="VQV20" s="67"/>
      <c r="VQW20" s="67"/>
      <c r="VQX20" s="67"/>
      <c r="VQY20" s="67"/>
      <c r="VQZ20" s="67"/>
      <c r="VRA20" s="67"/>
      <c r="VRB20" s="67"/>
      <c r="VRC20" s="67"/>
      <c r="VRD20" s="67"/>
      <c r="VRE20" s="67"/>
      <c r="VRF20" s="67"/>
      <c r="VRG20" s="67"/>
      <c r="VRH20" s="67"/>
      <c r="VRI20" s="67"/>
      <c r="VRJ20" s="67"/>
      <c r="VRK20" s="67"/>
      <c r="VRL20" s="67"/>
      <c r="VRM20" s="67"/>
      <c r="VRN20" s="67"/>
      <c r="VRO20" s="67"/>
      <c r="VRP20" s="67"/>
      <c r="VRQ20" s="67"/>
      <c r="VRR20" s="67"/>
      <c r="VRS20" s="67"/>
      <c r="VRT20" s="67"/>
      <c r="VRU20" s="67"/>
      <c r="VRV20" s="67"/>
      <c r="VRW20" s="67"/>
      <c r="VRX20" s="67"/>
      <c r="VRY20" s="67"/>
      <c r="VRZ20" s="67"/>
      <c r="VSA20" s="67"/>
      <c r="VSB20" s="67"/>
      <c r="VSC20" s="67"/>
      <c r="VSD20" s="67"/>
      <c r="VSE20" s="67"/>
      <c r="VSF20" s="67"/>
      <c r="VSG20" s="67"/>
      <c r="VSH20" s="67"/>
      <c r="VSI20" s="67"/>
      <c r="VSJ20" s="67"/>
      <c r="VSK20" s="67"/>
      <c r="VSL20" s="67"/>
      <c r="VSM20" s="67"/>
      <c r="VSN20" s="67"/>
      <c r="VSO20" s="67"/>
      <c r="VSP20" s="67"/>
      <c r="VSQ20" s="67"/>
      <c r="VSR20" s="67"/>
      <c r="VSS20" s="67"/>
      <c r="VST20" s="67"/>
      <c r="VSU20" s="67"/>
      <c r="VSV20" s="67"/>
      <c r="VSW20" s="67"/>
      <c r="VSX20" s="67"/>
      <c r="VSY20" s="67"/>
      <c r="VSZ20" s="67"/>
      <c r="VTA20" s="67"/>
      <c r="VTB20" s="67"/>
      <c r="VTC20" s="67"/>
      <c r="VTD20" s="67"/>
      <c r="VTE20" s="67"/>
      <c r="VTF20" s="67"/>
      <c r="VTG20" s="67"/>
      <c r="VTH20" s="67"/>
      <c r="VTI20" s="67"/>
      <c r="VTJ20" s="67"/>
      <c r="VTK20" s="67"/>
      <c r="VTL20" s="67"/>
      <c r="VTM20" s="67"/>
      <c r="VTN20" s="67"/>
      <c r="VTO20" s="67"/>
      <c r="VTP20" s="67"/>
      <c r="VTQ20" s="67"/>
      <c r="VTR20" s="67"/>
      <c r="VTS20" s="67"/>
      <c r="VTT20" s="67"/>
      <c r="VTU20" s="67"/>
      <c r="VTV20" s="67"/>
      <c r="VTW20" s="67"/>
      <c r="VTX20" s="67"/>
      <c r="VTY20" s="67"/>
      <c r="VTZ20" s="67"/>
      <c r="VUA20" s="67"/>
      <c r="VUB20" s="67"/>
      <c r="VUC20" s="67"/>
      <c r="VUD20" s="67"/>
      <c r="VUE20" s="67"/>
      <c r="VUF20" s="67"/>
      <c r="VUG20" s="67"/>
      <c r="VUH20" s="67"/>
      <c r="VUI20" s="67"/>
      <c r="VUJ20" s="67"/>
      <c r="VUK20" s="67"/>
      <c r="VUL20" s="67"/>
      <c r="VUM20" s="67"/>
      <c r="VUN20" s="67"/>
      <c r="VUO20" s="67"/>
      <c r="VUP20" s="67"/>
      <c r="VUQ20" s="67"/>
      <c r="VUR20" s="67"/>
      <c r="VUS20" s="67"/>
      <c r="VUT20" s="67"/>
      <c r="VUU20" s="67"/>
      <c r="VUV20" s="67"/>
      <c r="VUW20" s="67"/>
      <c r="VUX20" s="67"/>
      <c r="VUY20" s="67"/>
      <c r="VUZ20" s="67"/>
      <c r="VVA20" s="67"/>
      <c r="VVB20" s="67"/>
      <c r="VVC20" s="67"/>
      <c r="VVD20" s="67"/>
      <c r="VVE20" s="67"/>
      <c r="VVF20" s="67"/>
      <c r="VVG20" s="67"/>
      <c r="VVH20" s="67"/>
      <c r="VVI20" s="67"/>
      <c r="VVJ20" s="67"/>
      <c r="VVK20" s="67"/>
      <c r="VVL20" s="67"/>
      <c r="VVM20" s="67"/>
      <c r="VVN20" s="67"/>
      <c r="VVO20" s="67"/>
      <c r="VVP20" s="67"/>
      <c r="VVQ20" s="67"/>
      <c r="VVR20" s="67"/>
      <c r="VVS20" s="67"/>
      <c r="VVT20" s="67"/>
      <c r="VVU20" s="67"/>
      <c r="VVV20" s="67"/>
      <c r="VVW20" s="67"/>
      <c r="VVX20" s="67"/>
      <c r="VVY20" s="67"/>
      <c r="VVZ20" s="67"/>
      <c r="VWA20" s="67"/>
      <c r="VWB20" s="67"/>
      <c r="VWC20" s="67"/>
      <c r="VWD20" s="67"/>
      <c r="VWE20" s="67"/>
      <c r="VWF20" s="67"/>
      <c r="VWG20" s="67"/>
      <c r="VWH20" s="67"/>
      <c r="VWI20" s="67"/>
      <c r="VWJ20" s="67"/>
      <c r="VWK20" s="67"/>
      <c r="VWL20" s="67"/>
      <c r="VWM20" s="67"/>
      <c r="VWN20" s="67"/>
      <c r="VWO20" s="67"/>
      <c r="VWP20" s="67"/>
      <c r="VWQ20" s="67"/>
      <c r="VWR20" s="67"/>
      <c r="VWS20" s="67"/>
      <c r="VWT20" s="67"/>
      <c r="VWU20" s="67"/>
      <c r="VWV20" s="67"/>
      <c r="VWW20" s="67"/>
      <c r="VWX20" s="67"/>
      <c r="VWY20" s="67"/>
      <c r="VWZ20" s="67"/>
      <c r="VXA20" s="67"/>
      <c r="VXB20" s="67"/>
      <c r="VXC20" s="67"/>
      <c r="VXD20" s="67"/>
      <c r="VXE20" s="67"/>
      <c r="VXF20" s="67"/>
      <c r="VXG20" s="67"/>
      <c r="VXH20" s="67"/>
      <c r="VXI20" s="67"/>
      <c r="VXJ20" s="67"/>
      <c r="VXK20" s="67"/>
      <c r="VXL20" s="67"/>
      <c r="VXM20" s="67"/>
      <c r="VXN20" s="67"/>
      <c r="VXO20" s="67"/>
      <c r="VXP20" s="67"/>
      <c r="VXQ20" s="67"/>
      <c r="VXR20" s="67"/>
      <c r="VXS20" s="67"/>
      <c r="VXT20" s="67"/>
      <c r="VXU20" s="67"/>
      <c r="VXV20" s="67"/>
      <c r="VXW20" s="67"/>
      <c r="VXX20" s="67"/>
      <c r="VXY20" s="67"/>
      <c r="VXZ20" s="67"/>
      <c r="VYA20" s="67"/>
      <c r="VYB20" s="67"/>
      <c r="VYC20" s="67"/>
      <c r="VYD20" s="67"/>
      <c r="VYE20" s="67"/>
      <c r="VYF20" s="67"/>
      <c r="VYG20" s="67"/>
      <c r="VYH20" s="67"/>
      <c r="VYI20" s="67"/>
      <c r="VYJ20" s="67"/>
      <c r="VYK20" s="67"/>
      <c r="VYL20" s="67"/>
      <c r="VYM20" s="67"/>
      <c r="VYN20" s="67"/>
      <c r="VYO20" s="67"/>
      <c r="VYP20" s="67"/>
      <c r="VYQ20" s="67"/>
      <c r="VYR20" s="67"/>
      <c r="VYS20" s="67"/>
      <c r="VYT20" s="67"/>
      <c r="VYU20" s="67"/>
      <c r="VYV20" s="67"/>
      <c r="VYW20" s="67"/>
      <c r="VYX20" s="67"/>
      <c r="VYY20" s="67"/>
      <c r="VYZ20" s="67"/>
      <c r="VZA20" s="67"/>
      <c r="VZB20" s="67"/>
      <c r="VZC20" s="67"/>
      <c r="VZD20" s="67"/>
      <c r="VZE20" s="67"/>
      <c r="VZF20" s="67"/>
      <c r="VZG20" s="67"/>
      <c r="VZH20" s="67"/>
      <c r="VZI20" s="67"/>
      <c r="VZJ20" s="67"/>
      <c r="VZK20" s="67"/>
      <c r="VZL20" s="67"/>
      <c r="VZM20" s="67"/>
      <c r="VZN20" s="67"/>
      <c r="VZO20" s="67"/>
      <c r="VZP20" s="67"/>
      <c r="VZQ20" s="67"/>
      <c r="VZR20" s="67"/>
      <c r="VZS20" s="67"/>
      <c r="VZT20" s="67"/>
      <c r="VZU20" s="67"/>
      <c r="VZV20" s="67"/>
      <c r="VZW20" s="67"/>
      <c r="VZX20" s="67"/>
      <c r="VZY20" s="67"/>
      <c r="VZZ20" s="67"/>
      <c r="WAA20" s="67"/>
      <c r="WAB20" s="67"/>
      <c r="WAC20" s="67"/>
      <c r="WAD20" s="67"/>
      <c r="WAE20" s="67"/>
      <c r="WAF20" s="67"/>
      <c r="WAG20" s="67"/>
      <c r="WAH20" s="67"/>
      <c r="WAI20" s="67"/>
      <c r="WAJ20" s="67"/>
      <c r="WAK20" s="67"/>
      <c r="WAL20" s="67"/>
      <c r="WAM20" s="67"/>
      <c r="WAN20" s="67"/>
      <c r="WAO20" s="67"/>
      <c r="WAP20" s="67"/>
      <c r="WAQ20" s="67"/>
      <c r="WAR20" s="67"/>
      <c r="WAS20" s="67"/>
      <c r="WAT20" s="67"/>
      <c r="WAU20" s="67"/>
      <c r="WAV20" s="67"/>
      <c r="WAW20" s="67"/>
      <c r="WAX20" s="67"/>
      <c r="WAY20" s="67"/>
      <c r="WAZ20" s="67"/>
      <c r="WBA20" s="67"/>
      <c r="WBB20" s="67"/>
      <c r="WBC20" s="67"/>
      <c r="WBD20" s="67"/>
      <c r="WBE20" s="67"/>
      <c r="WBF20" s="67"/>
      <c r="WBG20" s="67"/>
      <c r="WBH20" s="67"/>
      <c r="WBI20" s="67"/>
      <c r="WBJ20" s="67"/>
      <c r="WBK20" s="67"/>
      <c r="WBL20" s="67"/>
      <c r="WBM20" s="67"/>
      <c r="WBN20" s="67"/>
      <c r="WBO20" s="67"/>
      <c r="WBP20" s="67"/>
      <c r="WBQ20" s="67"/>
      <c r="WBR20" s="67"/>
      <c r="WBS20" s="67"/>
      <c r="WBT20" s="67"/>
      <c r="WBU20" s="67"/>
      <c r="WBV20" s="67"/>
      <c r="WBW20" s="67"/>
      <c r="WBX20" s="67"/>
      <c r="WBY20" s="67"/>
      <c r="WBZ20" s="67"/>
      <c r="WCA20" s="67"/>
      <c r="WCB20" s="67"/>
      <c r="WCC20" s="67"/>
      <c r="WCD20" s="67"/>
      <c r="WCE20" s="67"/>
      <c r="WCF20" s="67"/>
      <c r="WCG20" s="67"/>
      <c r="WCH20" s="67"/>
      <c r="WCI20" s="67"/>
      <c r="WCJ20" s="67"/>
      <c r="WCK20" s="67"/>
      <c r="WCL20" s="67"/>
      <c r="WCM20" s="67"/>
      <c r="WCN20" s="67"/>
      <c r="WCO20" s="67"/>
      <c r="WCP20" s="67"/>
      <c r="WCQ20" s="67"/>
      <c r="WCR20" s="67"/>
      <c r="WCS20" s="67"/>
      <c r="WCT20" s="67"/>
      <c r="WCU20" s="67"/>
      <c r="WCV20" s="67"/>
      <c r="WCW20" s="67"/>
      <c r="WCX20" s="67"/>
      <c r="WCY20" s="67"/>
      <c r="WCZ20" s="67"/>
      <c r="WDA20" s="67"/>
      <c r="WDB20" s="67"/>
      <c r="WDC20" s="67"/>
      <c r="WDD20" s="67"/>
      <c r="WDE20" s="67"/>
      <c r="WDF20" s="67"/>
      <c r="WDG20" s="67"/>
      <c r="WDH20" s="67"/>
      <c r="WDI20" s="67"/>
      <c r="WDJ20" s="67"/>
      <c r="WDK20" s="67"/>
      <c r="WDL20" s="67"/>
      <c r="WDM20" s="67"/>
      <c r="WDN20" s="67"/>
      <c r="WDO20" s="67"/>
      <c r="WDP20" s="67"/>
      <c r="WDQ20" s="67"/>
      <c r="WDR20" s="67"/>
      <c r="WDS20" s="67"/>
      <c r="WDT20" s="67"/>
      <c r="WDU20" s="67"/>
      <c r="WDV20" s="67"/>
      <c r="WDW20" s="67"/>
      <c r="WDX20" s="67"/>
      <c r="WDY20" s="67"/>
      <c r="WDZ20" s="67"/>
      <c r="WEA20" s="67"/>
      <c r="WEB20" s="67"/>
      <c r="WEC20" s="67"/>
      <c r="WED20" s="67"/>
      <c r="WEE20" s="67"/>
      <c r="WEF20" s="67"/>
      <c r="WEG20" s="67"/>
      <c r="WEH20" s="67"/>
      <c r="WEI20" s="67"/>
      <c r="WEJ20" s="67"/>
      <c r="WEK20" s="67"/>
      <c r="WEL20" s="67"/>
      <c r="WEM20" s="67"/>
      <c r="WEN20" s="67"/>
      <c r="WEO20" s="67"/>
      <c r="WEP20" s="67"/>
      <c r="WEQ20" s="67"/>
      <c r="WER20" s="67"/>
      <c r="WES20" s="67"/>
      <c r="WET20" s="67"/>
      <c r="WEU20" s="67"/>
      <c r="WEV20" s="67"/>
      <c r="WEW20" s="67"/>
      <c r="WEX20" s="67"/>
      <c r="WEY20" s="67"/>
      <c r="WEZ20" s="67"/>
      <c r="WFA20" s="67"/>
      <c r="WFB20" s="67"/>
      <c r="WFC20" s="67"/>
      <c r="WFD20" s="67"/>
      <c r="WFE20" s="67"/>
      <c r="WFF20" s="67"/>
      <c r="WFG20" s="67"/>
      <c r="WFH20" s="67"/>
      <c r="WFI20" s="67"/>
      <c r="WFJ20" s="67"/>
      <c r="WFK20" s="67"/>
      <c r="WFL20" s="67"/>
      <c r="WFM20" s="67"/>
      <c r="WFN20" s="67"/>
      <c r="WFO20" s="67"/>
      <c r="WFP20" s="67"/>
      <c r="WFQ20" s="67"/>
      <c r="WFR20" s="67"/>
      <c r="WFS20" s="67"/>
      <c r="WFT20" s="67"/>
      <c r="WFU20" s="67"/>
      <c r="WFV20" s="67"/>
      <c r="WFW20" s="67"/>
      <c r="WFX20" s="67"/>
      <c r="WFY20" s="67"/>
      <c r="WFZ20" s="67"/>
      <c r="WGA20" s="67"/>
      <c r="WGB20" s="67"/>
      <c r="WGC20" s="67"/>
      <c r="WGD20" s="67"/>
      <c r="WGE20" s="67"/>
      <c r="WGF20" s="67"/>
      <c r="WGG20" s="67"/>
      <c r="WGH20" s="67"/>
      <c r="WGI20" s="67"/>
      <c r="WGJ20" s="67"/>
      <c r="WGK20" s="67"/>
      <c r="WGL20" s="67"/>
      <c r="WGM20" s="67"/>
      <c r="WGN20" s="67"/>
      <c r="WGO20" s="67"/>
      <c r="WGP20" s="67"/>
      <c r="WGQ20" s="67"/>
      <c r="WGR20" s="67"/>
      <c r="WGS20" s="67"/>
      <c r="WGT20" s="67"/>
      <c r="WGU20" s="67"/>
      <c r="WGV20" s="67"/>
      <c r="WGW20" s="67"/>
      <c r="WGX20" s="67"/>
      <c r="WGY20" s="67"/>
      <c r="WGZ20" s="67"/>
      <c r="WHA20" s="67"/>
      <c r="WHB20" s="67"/>
      <c r="WHC20" s="67"/>
      <c r="WHD20" s="67"/>
      <c r="WHE20" s="67"/>
      <c r="WHF20" s="67"/>
      <c r="WHG20" s="67"/>
      <c r="WHH20" s="67"/>
      <c r="WHI20" s="67"/>
      <c r="WHJ20" s="67"/>
      <c r="WHK20" s="67"/>
      <c r="WHL20" s="67"/>
      <c r="WHM20" s="67"/>
      <c r="WHN20" s="67"/>
      <c r="WHO20" s="67"/>
      <c r="WHP20" s="67"/>
      <c r="WHQ20" s="67"/>
      <c r="WHR20" s="67"/>
      <c r="WHS20" s="67"/>
      <c r="WHT20" s="67"/>
      <c r="WHU20" s="67"/>
      <c r="WHV20" s="67"/>
      <c r="WHW20" s="67"/>
      <c r="WHX20" s="67"/>
      <c r="WHY20" s="67"/>
      <c r="WHZ20" s="67"/>
      <c r="WIA20" s="67"/>
      <c r="WIB20" s="67"/>
      <c r="WIC20" s="67"/>
      <c r="WID20" s="67"/>
      <c r="WIE20" s="67"/>
      <c r="WIF20" s="67"/>
      <c r="WIG20" s="67"/>
      <c r="WIH20" s="67"/>
      <c r="WII20" s="67"/>
      <c r="WIJ20" s="67"/>
      <c r="WIK20" s="67"/>
      <c r="WIL20" s="67"/>
      <c r="WIM20" s="67"/>
      <c r="WIN20" s="67"/>
      <c r="WIO20" s="67"/>
      <c r="WIP20" s="67"/>
      <c r="WIQ20" s="67"/>
      <c r="WIR20" s="67"/>
      <c r="WIS20" s="67"/>
      <c r="WIT20" s="67"/>
      <c r="WIU20" s="67"/>
      <c r="WIV20" s="67"/>
      <c r="WIW20" s="67"/>
      <c r="WIX20" s="67"/>
      <c r="WIY20" s="67"/>
      <c r="WIZ20" s="67"/>
      <c r="WJA20" s="67"/>
      <c r="WJB20" s="67"/>
      <c r="WJC20" s="67"/>
      <c r="WJD20" s="67"/>
      <c r="WJE20" s="67"/>
      <c r="WJF20" s="67"/>
      <c r="WJG20" s="67"/>
      <c r="WJH20" s="67"/>
      <c r="WJI20" s="67"/>
      <c r="WJJ20" s="67"/>
      <c r="WJK20" s="67"/>
      <c r="WJL20" s="67"/>
      <c r="WJM20" s="67"/>
      <c r="WJN20" s="67"/>
      <c r="WJO20" s="67"/>
      <c r="WJP20" s="67"/>
      <c r="WJQ20" s="67"/>
      <c r="WJR20" s="67"/>
      <c r="WJS20" s="67"/>
      <c r="WJT20" s="67"/>
      <c r="WJU20" s="67"/>
      <c r="WJV20" s="67"/>
      <c r="WJW20" s="67"/>
      <c r="WJX20" s="67"/>
      <c r="WJY20" s="67"/>
      <c r="WJZ20" s="67"/>
      <c r="WKA20" s="67"/>
      <c r="WKB20" s="67"/>
      <c r="WKC20" s="67"/>
      <c r="WKD20" s="67"/>
      <c r="WKE20" s="67"/>
      <c r="WKF20" s="67"/>
      <c r="WKG20" s="67"/>
      <c r="WKH20" s="67"/>
      <c r="WKI20" s="67"/>
      <c r="WKJ20" s="67"/>
      <c r="WKK20" s="67"/>
      <c r="WKL20" s="67"/>
      <c r="WKM20" s="67"/>
      <c r="WKN20" s="67"/>
      <c r="WKO20" s="67"/>
      <c r="WKP20" s="67"/>
      <c r="WKQ20" s="67"/>
      <c r="WKR20" s="67"/>
      <c r="WKS20" s="67"/>
      <c r="WKT20" s="67"/>
      <c r="WKU20" s="67"/>
      <c r="WKV20" s="67"/>
      <c r="WKW20" s="67"/>
      <c r="WKX20" s="67"/>
      <c r="WKY20" s="67"/>
      <c r="WKZ20" s="67"/>
      <c r="WLA20" s="67"/>
      <c r="WLB20" s="67"/>
      <c r="WLC20" s="67"/>
      <c r="WLD20" s="67"/>
      <c r="WLE20" s="67"/>
      <c r="WLF20" s="67"/>
      <c r="WLG20" s="67"/>
      <c r="WLH20" s="67"/>
      <c r="WLI20" s="67"/>
      <c r="WLJ20" s="67"/>
      <c r="WLK20" s="67"/>
      <c r="WLL20" s="67"/>
      <c r="WLM20" s="67"/>
      <c r="WLN20" s="67"/>
      <c r="WLO20" s="67"/>
      <c r="WLP20" s="67"/>
      <c r="WLQ20" s="67"/>
      <c r="WLR20" s="67"/>
      <c r="WLS20" s="67"/>
      <c r="WLT20" s="67"/>
      <c r="WLU20" s="67"/>
      <c r="WLV20" s="67"/>
      <c r="WLW20" s="67"/>
      <c r="WLX20" s="67"/>
      <c r="WLY20" s="67"/>
      <c r="WLZ20" s="67"/>
      <c r="WMA20" s="67"/>
      <c r="WMB20" s="67"/>
      <c r="WMC20" s="67"/>
      <c r="WMD20" s="67"/>
      <c r="WME20" s="67"/>
      <c r="WMF20" s="67"/>
      <c r="WMG20" s="67"/>
      <c r="WMH20" s="67"/>
      <c r="WMI20" s="67"/>
      <c r="WMJ20" s="67"/>
      <c r="WMK20" s="67"/>
      <c r="WML20" s="67"/>
      <c r="WMM20" s="67"/>
      <c r="WMN20" s="67"/>
      <c r="WMO20" s="67"/>
      <c r="WMP20" s="67"/>
      <c r="WMQ20" s="67"/>
      <c r="WMR20" s="67"/>
      <c r="WMS20" s="67"/>
      <c r="WMT20" s="67"/>
      <c r="WMU20" s="67"/>
      <c r="WMV20" s="67"/>
      <c r="WMW20" s="67"/>
      <c r="WMX20" s="67"/>
      <c r="WMY20" s="67"/>
      <c r="WMZ20" s="67"/>
      <c r="WNA20" s="67"/>
      <c r="WNB20" s="67"/>
      <c r="WNC20" s="67"/>
      <c r="WND20" s="67"/>
      <c r="WNE20" s="67"/>
      <c r="WNF20" s="67"/>
      <c r="WNG20" s="67"/>
      <c r="WNH20" s="67"/>
      <c r="WNI20" s="67"/>
      <c r="WNJ20" s="67"/>
      <c r="WNK20" s="67"/>
      <c r="WNL20" s="67"/>
      <c r="WNM20" s="67"/>
      <c r="WNN20" s="67"/>
      <c r="WNO20" s="67"/>
      <c r="WNP20" s="67"/>
      <c r="WNQ20" s="67"/>
      <c r="WNR20" s="67"/>
      <c r="WNS20" s="67"/>
      <c r="WNT20" s="67"/>
      <c r="WNU20" s="67"/>
      <c r="WNV20" s="67"/>
      <c r="WNW20" s="67"/>
      <c r="WNX20" s="67"/>
      <c r="WNY20" s="67"/>
      <c r="WNZ20" s="67"/>
      <c r="WOA20" s="67"/>
      <c r="WOB20" s="67"/>
      <c r="WOC20" s="67"/>
      <c r="WOD20" s="67"/>
      <c r="WOE20" s="67"/>
      <c r="WOF20" s="67"/>
      <c r="WOG20" s="67"/>
      <c r="WOH20" s="67"/>
      <c r="WOI20" s="67"/>
      <c r="WOJ20" s="67"/>
      <c r="WOK20" s="67"/>
      <c r="WOL20" s="67"/>
      <c r="WOM20" s="67"/>
      <c r="WON20" s="67"/>
      <c r="WOO20" s="67"/>
      <c r="WOP20" s="67"/>
      <c r="WOQ20" s="67"/>
      <c r="WOR20" s="67"/>
      <c r="WOS20" s="67"/>
      <c r="WOT20" s="67"/>
      <c r="WOU20" s="67"/>
      <c r="WOV20" s="67"/>
      <c r="WOW20" s="67"/>
      <c r="WOX20" s="67"/>
      <c r="WOY20" s="67"/>
      <c r="WOZ20" s="67"/>
      <c r="WPA20" s="67"/>
      <c r="WPB20" s="67"/>
      <c r="WPC20" s="67"/>
      <c r="WPD20" s="67"/>
      <c r="WPE20" s="67"/>
      <c r="WPF20" s="67"/>
      <c r="WPG20" s="67"/>
      <c r="WPH20" s="67"/>
      <c r="WPI20" s="67"/>
      <c r="WPJ20" s="67"/>
      <c r="WPK20" s="67"/>
      <c r="WPL20" s="67"/>
      <c r="WPM20" s="67"/>
      <c r="WPN20" s="67"/>
      <c r="WPO20" s="67"/>
      <c r="WPP20" s="67"/>
      <c r="WPQ20" s="67"/>
      <c r="WPR20" s="67"/>
      <c r="WPS20" s="67"/>
      <c r="WPT20" s="67"/>
      <c r="WPU20" s="67"/>
      <c r="WPV20" s="67"/>
      <c r="WPW20" s="67"/>
      <c r="WPX20" s="67"/>
      <c r="WPY20" s="67"/>
      <c r="WPZ20" s="67"/>
      <c r="WQA20" s="67"/>
      <c r="WQB20" s="67"/>
      <c r="WQC20" s="67"/>
      <c r="WQD20" s="67"/>
      <c r="WQE20" s="67"/>
      <c r="WQF20" s="67"/>
      <c r="WQG20" s="67"/>
      <c r="WQH20" s="67"/>
      <c r="WQI20" s="67"/>
      <c r="WQJ20" s="67"/>
      <c r="WQK20" s="67"/>
      <c r="WQL20" s="67"/>
      <c r="WQM20" s="67"/>
      <c r="WQN20" s="67"/>
      <c r="WQO20" s="67"/>
      <c r="WQP20" s="67"/>
      <c r="WQQ20" s="67"/>
      <c r="WQR20" s="67"/>
      <c r="WQS20" s="67"/>
      <c r="WQT20" s="67"/>
      <c r="WQU20" s="67"/>
      <c r="WQV20" s="67"/>
      <c r="WQW20" s="67"/>
      <c r="WQX20" s="67"/>
      <c r="WQY20" s="67"/>
      <c r="WQZ20" s="67"/>
      <c r="WRA20" s="67"/>
      <c r="WRB20" s="67"/>
      <c r="WRC20" s="67"/>
      <c r="WRD20" s="67"/>
      <c r="WRE20" s="67"/>
      <c r="WRF20" s="67"/>
      <c r="WRG20" s="67"/>
      <c r="WRH20" s="67"/>
      <c r="WRI20" s="67"/>
      <c r="WRJ20" s="67"/>
      <c r="WRK20" s="67"/>
      <c r="WRL20" s="67"/>
      <c r="WRM20" s="67"/>
      <c r="WRN20" s="67"/>
      <c r="WRO20" s="67"/>
      <c r="WRP20" s="67"/>
      <c r="WRQ20" s="67"/>
      <c r="WRR20" s="67"/>
      <c r="WRS20" s="67"/>
      <c r="WRT20" s="67"/>
      <c r="WRU20" s="67"/>
      <c r="WRV20" s="67"/>
      <c r="WRW20" s="67"/>
      <c r="WRX20" s="67"/>
      <c r="WRY20" s="67"/>
      <c r="WRZ20" s="67"/>
      <c r="WSA20" s="67"/>
      <c r="WSB20" s="67"/>
      <c r="WSC20" s="67"/>
      <c r="WSD20" s="67"/>
      <c r="WSE20" s="67"/>
      <c r="WSF20" s="67"/>
      <c r="WSG20" s="67"/>
      <c r="WSH20" s="67"/>
      <c r="WSI20" s="67"/>
      <c r="WSJ20" s="67"/>
      <c r="WSK20" s="67"/>
      <c r="WSL20" s="67"/>
      <c r="WSM20" s="67"/>
      <c r="WSN20" s="67"/>
      <c r="WSO20" s="67"/>
      <c r="WSP20" s="67"/>
      <c r="WSQ20" s="67"/>
      <c r="WSR20" s="67"/>
      <c r="WSS20" s="67"/>
      <c r="WST20" s="67"/>
      <c r="WSU20" s="67"/>
      <c r="WSV20" s="67"/>
      <c r="WSW20" s="67"/>
      <c r="WSX20" s="67"/>
      <c r="WSY20" s="67"/>
      <c r="WSZ20" s="67"/>
      <c r="WTA20" s="67"/>
      <c r="WTB20" s="67"/>
      <c r="WTC20" s="67"/>
      <c r="WTD20" s="67"/>
      <c r="WTE20" s="67"/>
      <c r="WTF20" s="67"/>
      <c r="WTG20" s="67"/>
      <c r="WTH20" s="67"/>
      <c r="WTI20" s="67"/>
      <c r="WTJ20" s="67"/>
      <c r="WTK20" s="67"/>
      <c r="WTL20" s="67"/>
      <c r="WTM20" s="67"/>
      <c r="WTN20" s="67"/>
      <c r="WTO20" s="67"/>
      <c r="WTP20" s="67"/>
      <c r="WTQ20" s="67"/>
      <c r="WTR20" s="67"/>
      <c r="WTS20" s="67"/>
      <c r="WTT20" s="67"/>
      <c r="WTU20" s="67"/>
      <c r="WTV20" s="67"/>
      <c r="WTW20" s="67"/>
      <c r="WTX20" s="67"/>
      <c r="WTY20" s="67"/>
      <c r="WTZ20" s="67"/>
      <c r="WUA20" s="67"/>
      <c r="WUB20" s="67"/>
      <c r="WUC20" s="67"/>
      <c r="WUD20" s="67"/>
      <c r="WUE20" s="67"/>
      <c r="WUF20" s="67"/>
      <c r="WUG20" s="67"/>
      <c r="WUH20" s="67"/>
      <c r="WUI20" s="67"/>
      <c r="WUJ20" s="67"/>
      <c r="WUK20" s="67"/>
      <c r="WUL20" s="67"/>
      <c r="WUM20" s="67"/>
      <c r="WUN20" s="67"/>
      <c r="WUO20" s="67"/>
      <c r="WUP20" s="67"/>
      <c r="WUQ20" s="67"/>
      <c r="WUR20" s="67"/>
      <c r="WUS20" s="67"/>
      <c r="WUT20" s="67"/>
      <c r="WUU20" s="67"/>
      <c r="WUV20" s="67"/>
      <c r="WUW20" s="67"/>
      <c r="WUX20" s="67"/>
      <c r="WUY20" s="67"/>
      <c r="WUZ20" s="67"/>
      <c r="WVA20" s="67"/>
      <c r="WVB20" s="67"/>
      <c r="WVC20" s="67"/>
      <c r="WVD20" s="67"/>
      <c r="WVE20" s="67"/>
      <c r="WVF20" s="67"/>
      <c r="WVG20" s="67"/>
      <c r="WVH20" s="67"/>
      <c r="WVI20" s="67"/>
      <c r="WVJ20" s="67"/>
      <c r="WVK20" s="67"/>
      <c r="WVL20" s="67"/>
      <c r="WVM20" s="67"/>
      <c r="WVN20" s="67"/>
      <c r="WVO20" s="67"/>
      <c r="WVP20" s="67"/>
      <c r="WVQ20" s="67"/>
      <c r="WVR20" s="67"/>
      <c r="WVS20" s="67"/>
      <c r="WVT20" s="67"/>
      <c r="WVU20" s="67"/>
      <c r="WVV20" s="67"/>
      <c r="WVW20" s="67"/>
      <c r="WVX20" s="67"/>
      <c r="WVY20" s="67"/>
      <c r="WVZ20" s="67"/>
      <c r="WWA20" s="67"/>
      <c r="WWB20" s="67"/>
      <c r="WWC20" s="67"/>
      <c r="WWD20" s="67"/>
      <c r="WWE20" s="67"/>
      <c r="WWF20" s="67"/>
      <c r="WWG20" s="67"/>
      <c r="WWH20" s="67"/>
      <c r="WWI20" s="67"/>
      <c r="WWJ20" s="67"/>
      <c r="WWK20" s="67"/>
      <c r="WWL20" s="67"/>
      <c r="WWM20" s="67"/>
      <c r="WWN20" s="67"/>
      <c r="WWO20" s="67"/>
      <c r="WWP20" s="67"/>
      <c r="WWQ20" s="67"/>
      <c r="WWR20" s="67"/>
      <c r="WWS20" s="67"/>
      <c r="WWT20" s="67"/>
      <c r="WWU20" s="67"/>
      <c r="WWV20" s="67"/>
      <c r="WWW20" s="67"/>
      <c r="WWX20" s="67"/>
      <c r="WWY20" s="67"/>
      <c r="WWZ20" s="67"/>
      <c r="WXA20" s="67"/>
      <c r="WXB20" s="67"/>
      <c r="WXC20" s="67"/>
      <c r="WXD20" s="67"/>
      <c r="WXE20" s="67"/>
      <c r="WXF20" s="67"/>
      <c r="WXG20" s="67"/>
      <c r="WXH20" s="67"/>
      <c r="WXI20" s="67"/>
      <c r="WXJ20" s="67"/>
      <c r="WXK20" s="67"/>
      <c r="WXL20" s="67"/>
      <c r="WXM20" s="67"/>
      <c r="WXN20" s="67"/>
      <c r="WXO20" s="67"/>
      <c r="WXP20" s="67"/>
      <c r="WXQ20" s="67"/>
      <c r="WXR20" s="67"/>
      <c r="WXS20" s="67"/>
      <c r="WXT20" s="67"/>
      <c r="WXU20" s="67"/>
      <c r="WXV20" s="67"/>
      <c r="WXW20" s="67"/>
      <c r="WXX20" s="67"/>
      <c r="WXY20" s="67"/>
      <c r="WXZ20" s="67"/>
      <c r="WYA20" s="67"/>
      <c r="WYB20" s="67"/>
      <c r="WYC20" s="67"/>
      <c r="WYD20" s="67"/>
      <c r="WYE20" s="67"/>
      <c r="WYF20" s="67"/>
      <c r="WYG20" s="67"/>
      <c r="WYH20" s="67"/>
      <c r="WYI20" s="67"/>
      <c r="WYJ20" s="67"/>
      <c r="WYK20" s="67"/>
      <c r="WYL20" s="67"/>
      <c r="WYM20" s="67"/>
      <c r="WYN20" s="67"/>
      <c r="WYO20" s="67"/>
      <c r="WYP20" s="67"/>
      <c r="WYQ20" s="67"/>
      <c r="WYR20" s="67"/>
      <c r="WYS20" s="67"/>
      <c r="WYT20" s="67"/>
      <c r="WYU20" s="67"/>
      <c r="WYV20" s="67"/>
      <c r="WYW20" s="67"/>
      <c r="WYX20" s="67"/>
      <c r="WYY20" s="67"/>
      <c r="WYZ20" s="67"/>
      <c r="WZA20" s="67"/>
      <c r="WZB20" s="67"/>
      <c r="WZC20" s="67"/>
      <c r="WZD20" s="67"/>
      <c r="WZE20" s="67"/>
      <c r="WZF20" s="67"/>
      <c r="WZG20" s="67"/>
      <c r="WZH20" s="67"/>
      <c r="WZI20" s="67"/>
      <c r="WZJ20" s="67"/>
      <c r="WZK20" s="67"/>
      <c r="WZL20" s="67"/>
      <c r="WZM20" s="67"/>
      <c r="WZN20" s="67"/>
      <c r="WZO20" s="67"/>
      <c r="WZP20" s="67"/>
      <c r="WZQ20" s="67"/>
      <c r="WZR20" s="67"/>
      <c r="WZS20" s="67"/>
      <c r="WZT20" s="67"/>
      <c r="WZU20" s="67"/>
      <c r="WZV20" s="67"/>
      <c r="WZW20" s="67"/>
      <c r="WZX20" s="67"/>
      <c r="WZY20" s="67"/>
      <c r="WZZ20" s="67"/>
      <c r="XAA20" s="67"/>
      <c r="XAB20" s="67"/>
      <c r="XAC20" s="67"/>
      <c r="XAD20" s="67"/>
      <c r="XAE20" s="67"/>
      <c r="XAF20" s="67"/>
      <c r="XAG20" s="67"/>
      <c r="XAH20" s="67"/>
      <c r="XAI20" s="67"/>
      <c r="XAJ20" s="67"/>
      <c r="XAK20" s="67"/>
      <c r="XAL20" s="67"/>
      <c r="XAM20" s="67"/>
      <c r="XAN20" s="67"/>
      <c r="XAO20" s="67"/>
      <c r="XAP20" s="67"/>
      <c r="XAQ20" s="67"/>
      <c r="XAR20" s="67"/>
      <c r="XAS20" s="67"/>
      <c r="XAT20" s="67"/>
      <c r="XAU20" s="67"/>
      <c r="XAV20" s="67"/>
      <c r="XAW20" s="67"/>
      <c r="XAX20" s="67"/>
      <c r="XAY20" s="67"/>
      <c r="XAZ20" s="67"/>
      <c r="XBA20" s="67"/>
      <c r="XBB20" s="67"/>
      <c r="XBC20" s="67"/>
      <c r="XBD20" s="67"/>
      <c r="XBE20" s="67"/>
      <c r="XBF20" s="67"/>
      <c r="XBG20" s="67"/>
      <c r="XBH20" s="67"/>
      <c r="XBI20" s="67"/>
      <c r="XBJ20" s="67"/>
      <c r="XBK20" s="67"/>
      <c r="XBL20" s="67"/>
      <c r="XBM20" s="67"/>
      <c r="XBN20" s="67"/>
      <c r="XBO20" s="67"/>
      <c r="XBP20" s="67"/>
      <c r="XBQ20" s="67"/>
      <c r="XBR20" s="67"/>
      <c r="XBS20" s="67"/>
      <c r="XBT20" s="67"/>
      <c r="XBU20" s="67"/>
      <c r="XBV20" s="67"/>
      <c r="XBW20" s="67"/>
      <c r="XBX20" s="67"/>
      <c r="XBY20" s="67"/>
      <c r="XBZ20" s="67"/>
      <c r="XCA20" s="67"/>
      <c r="XCB20" s="67"/>
      <c r="XCC20" s="67"/>
      <c r="XCD20" s="67"/>
      <c r="XCE20" s="67"/>
      <c r="XCF20" s="67"/>
      <c r="XCG20" s="67"/>
      <c r="XCH20" s="67"/>
      <c r="XCI20" s="67"/>
      <c r="XCJ20" s="67"/>
      <c r="XCK20" s="67"/>
      <c r="XCL20" s="67"/>
      <c r="XCM20" s="67"/>
      <c r="XCN20" s="67"/>
      <c r="XCO20" s="67"/>
      <c r="XCP20" s="67"/>
      <c r="XCQ20" s="67"/>
      <c r="XCR20" s="67"/>
      <c r="XCS20" s="67"/>
      <c r="XCT20" s="67"/>
      <c r="XCU20" s="67"/>
      <c r="XCV20" s="67"/>
      <c r="XCW20" s="67"/>
      <c r="XCX20" s="67"/>
      <c r="XCY20" s="67"/>
      <c r="XCZ20" s="67"/>
      <c r="XDA20" s="67"/>
      <c r="XDB20" s="67"/>
      <c r="XDC20" s="67"/>
      <c r="XDD20" s="67"/>
      <c r="XDE20" s="67"/>
      <c r="XDF20" s="67"/>
      <c r="XDG20" s="67"/>
      <c r="XDH20" s="67"/>
      <c r="XDI20" s="67"/>
      <c r="XDJ20" s="67"/>
      <c r="XDK20" s="67"/>
      <c r="XDL20" s="67"/>
      <c r="XDM20" s="67"/>
      <c r="XDN20" s="67"/>
      <c r="XDO20" s="67"/>
      <c r="XDP20" s="67"/>
      <c r="XDQ20" s="67"/>
      <c r="XDR20" s="67"/>
      <c r="XDS20" s="67"/>
      <c r="XDT20" s="67"/>
      <c r="XDU20" s="67"/>
      <c r="XDV20" s="67"/>
      <c r="XDW20" s="67"/>
      <c r="XDX20" s="67"/>
      <c r="XDY20" s="67"/>
      <c r="XDZ20" s="67"/>
      <c r="XEA20" s="67"/>
      <c r="XEB20" s="67"/>
      <c r="XEC20" s="67"/>
      <c r="XED20" s="67"/>
      <c r="XEE20" s="67"/>
      <c r="XEF20" s="67"/>
      <c r="XEG20" s="67"/>
      <c r="XEH20" s="67"/>
      <c r="XEI20" s="67"/>
      <c r="XEJ20" s="67"/>
      <c r="XEK20" s="67"/>
      <c r="XEL20" s="67"/>
      <c r="XEM20" s="67"/>
      <c r="XEN20" s="67"/>
      <c r="XEO20" s="67"/>
      <c r="XEP20" s="67"/>
      <c r="XEQ20" s="67"/>
      <c r="XER20" s="67"/>
      <c r="XES20" s="67"/>
      <c r="XET20" s="67"/>
      <c r="XEU20" s="67"/>
      <c r="XEV20" s="67"/>
      <c r="XEW20" s="67"/>
      <c r="XEX20" s="67"/>
      <c r="XEY20" s="67"/>
      <c r="XEZ20" s="67"/>
      <c r="XFA20" s="67"/>
      <c r="XFB20" s="67"/>
      <c r="XFC20" s="67"/>
      <c r="XFD20" s="67"/>
    </row>
    <row r="21" spans="4:16384" x14ac:dyDescent="0.25">
      <c r="D21" s="54" t="s">
        <v>102</v>
      </c>
      <c r="F21" s="59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</row>
    <row r="22" spans="4:16384" x14ac:dyDescent="0.25">
      <c r="D22" s="46" t="s">
        <v>171</v>
      </c>
      <c r="E22" t="s">
        <v>103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>
        <v>48</v>
      </c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76">
        <v>73</v>
      </c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76">
        <v>77</v>
      </c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76"/>
      <c r="CD22" s="59"/>
      <c r="CE22" s="59"/>
      <c r="CF22" s="59"/>
      <c r="CG22" s="59"/>
      <c r="CH22" s="59">
        <v>264</v>
      </c>
      <c r="CI22" s="59"/>
      <c r="CJ22" s="59"/>
      <c r="CK22" s="59"/>
      <c r="CL22" s="59"/>
      <c r="CM22" s="59"/>
      <c r="CN22" s="59"/>
      <c r="CO22" s="59"/>
      <c r="CP22" s="59"/>
      <c r="CQ22" s="59"/>
      <c r="CR22" s="55"/>
      <c r="CS22" s="65"/>
      <c r="CT22" s="65"/>
      <c r="CU22" s="65"/>
      <c r="CV22" s="65"/>
      <c r="CW22" s="65"/>
      <c r="CX22" s="65"/>
      <c r="CY22" s="65"/>
      <c r="CZ22" s="65"/>
      <c r="DA22" s="65"/>
      <c r="DB22" s="77"/>
      <c r="DC22" s="65"/>
      <c r="DD22" s="65"/>
      <c r="DE22" s="65"/>
      <c r="DF22" s="65"/>
      <c r="DG22" s="65"/>
      <c r="DH22" s="65"/>
      <c r="DI22" s="65"/>
      <c r="DJ22" s="65"/>
      <c r="DK22" s="65"/>
      <c r="DL22" s="77"/>
    </row>
    <row r="23" spans="4:16384" x14ac:dyDescent="0.25">
      <c r="D23" t="s">
        <v>104</v>
      </c>
      <c r="E23" t="s">
        <v>105</v>
      </c>
      <c r="F23">
        <v>1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6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76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76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76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76"/>
      <c r="CS23" s="65"/>
      <c r="CT23" s="65"/>
      <c r="CU23" s="65"/>
      <c r="CV23" s="65"/>
      <c r="CW23" s="65"/>
      <c r="CX23" s="65"/>
      <c r="CY23" s="65"/>
      <c r="CZ23" s="65"/>
      <c r="DA23" s="65"/>
      <c r="DB23" s="77"/>
      <c r="DC23" s="65"/>
      <c r="DD23" s="65"/>
      <c r="DE23" s="65"/>
      <c r="DF23" s="65"/>
      <c r="DG23" s="65"/>
      <c r="DH23" s="65"/>
      <c r="DI23" s="65"/>
      <c r="DJ23" s="65"/>
      <c r="DK23" s="65"/>
      <c r="DL23" s="77"/>
    </row>
    <row r="24" spans="4:16384" x14ac:dyDescent="0.25">
      <c r="D24" t="s">
        <v>76</v>
      </c>
      <c r="E24" t="s">
        <v>77</v>
      </c>
      <c r="F24">
        <f>F5</f>
        <v>0.45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6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65"/>
      <c r="CU24" s="65"/>
      <c r="CW24" s="65"/>
      <c r="CY24" s="65"/>
      <c r="DA24" s="65"/>
      <c r="DC24" s="65"/>
      <c r="DE24" s="65"/>
      <c r="DG24" s="65"/>
      <c r="DI24" s="65"/>
      <c r="DK24" s="65"/>
    </row>
    <row r="25" spans="4:16384" x14ac:dyDescent="0.25">
      <c r="D25" t="s">
        <v>106</v>
      </c>
      <c r="E25" t="s">
        <v>107</v>
      </c>
      <c r="G25" s="59">
        <f t="shared" ref="G25:BR25" si="13">G22*$F$24*$F$23*$F$3</f>
        <v>0</v>
      </c>
      <c r="H25" s="59">
        <f t="shared" si="13"/>
        <v>0</v>
      </c>
      <c r="I25" s="59">
        <f t="shared" si="13"/>
        <v>0</v>
      </c>
      <c r="J25" s="59">
        <f t="shared" si="13"/>
        <v>0</v>
      </c>
      <c r="K25" s="59">
        <f t="shared" si="13"/>
        <v>0</v>
      </c>
      <c r="L25" s="59">
        <f t="shared" si="13"/>
        <v>0</v>
      </c>
      <c r="M25" s="59">
        <f t="shared" si="13"/>
        <v>0</v>
      </c>
      <c r="N25" s="59">
        <f t="shared" si="13"/>
        <v>0</v>
      </c>
      <c r="O25" s="59">
        <f t="shared" si="13"/>
        <v>0</v>
      </c>
      <c r="P25" s="59">
        <f t="shared" si="13"/>
        <v>0</v>
      </c>
      <c r="Q25" s="59">
        <f t="shared" si="13"/>
        <v>0</v>
      </c>
      <c r="R25" s="59">
        <f t="shared" si="13"/>
        <v>0</v>
      </c>
      <c r="S25" s="59">
        <f t="shared" si="13"/>
        <v>0</v>
      </c>
      <c r="T25" s="59">
        <f t="shared" si="13"/>
        <v>0</v>
      </c>
      <c r="U25" s="59">
        <f t="shared" si="13"/>
        <v>0</v>
      </c>
      <c r="V25" s="59">
        <f t="shared" si="13"/>
        <v>0</v>
      </c>
      <c r="W25" s="59">
        <f t="shared" si="13"/>
        <v>0</v>
      </c>
      <c r="X25" s="59">
        <f t="shared" si="13"/>
        <v>0</v>
      </c>
      <c r="Y25" s="59">
        <f t="shared" si="13"/>
        <v>0</v>
      </c>
      <c r="Z25" s="59">
        <f t="shared" si="13"/>
        <v>0</v>
      </c>
      <c r="AA25" s="59">
        <f t="shared" si="13"/>
        <v>0</v>
      </c>
      <c r="AB25" s="59">
        <f t="shared" si="13"/>
        <v>0</v>
      </c>
      <c r="AC25" s="59">
        <f t="shared" si="13"/>
        <v>0</v>
      </c>
      <c r="AD25" s="59">
        <f t="shared" si="13"/>
        <v>0</v>
      </c>
      <c r="AE25" s="59">
        <f t="shared" si="13"/>
        <v>0</v>
      </c>
      <c r="AF25" s="59">
        <f t="shared" si="13"/>
        <v>0</v>
      </c>
      <c r="AG25" s="59">
        <f t="shared" si="13"/>
        <v>0</v>
      </c>
      <c r="AH25" s="59">
        <f t="shared" si="13"/>
        <v>0</v>
      </c>
      <c r="AI25" s="59">
        <f t="shared" si="13"/>
        <v>0</v>
      </c>
      <c r="AJ25" s="59">
        <f t="shared" si="13"/>
        <v>21.6</v>
      </c>
      <c r="AK25" s="59">
        <f t="shared" si="13"/>
        <v>0</v>
      </c>
      <c r="AL25" s="59">
        <f t="shared" si="13"/>
        <v>0</v>
      </c>
      <c r="AM25" s="59">
        <f t="shared" si="13"/>
        <v>0</v>
      </c>
      <c r="AN25" s="59">
        <f t="shared" si="13"/>
        <v>0</v>
      </c>
      <c r="AO25" s="59">
        <f t="shared" si="13"/>
        <v>0</v>
      </c>
      <c r="AP25" s="59">
        <f t="shared" si="13"/>
        <v>0</v>
      </c>
      <c r="AQ25" s="59">
        <f t="shared" si="13"/>
        <v>0</v>
      </c>
      <c r="AR25" s="59">
        <f t="shared" si="13"/>
        <v>0</v>
      </c>
      <c r="AS25" s="59">
        <f t="shared" si="13"/>
        <v>0</v>
      </c>
      <c r="AT25" s="59">
        <f t="shared" si="13"/>
        <v>0</v>
      </c>
      <c r="AU25" s="59">
        <f t="shared" si="13"/>
        <v>0</v>
      </c>
      <c r="AV25" s="59">
        <f t="shared" si="13"/>
        <v>0</v>
      </c>
      <c r="AW25" s="59">
        <f t="shared" si="13"/>
        <v>0</v>
      </c>
      <c r="AX25" s="59">
        <f t="shared" si="13"/>
        <v>0</v>
      </c>
      <c r="AY25" s="59">
        <f t="shared" si="13"/>
        <v>32.85</v>
      </c>
      <c r="AZ25" s="59">
        <f t="shared" si="13"/>
        <v>0</v>
      </c>
      <c r="BA25" s="59">
        <f t="shared" si="13"/>
        <v>0</v>
      </c>
      <c r="BB25" s="59">
        <f t="shared" si="13"/>
        <v>0</v>
      </c>
      <c r="BC25" s="59">
        <f t="shared" si="13"/>
        <v>0</v>
      </c>
      <c r="BD25" s="59">
        <f t="shared" si="13"/>
        <v>0</v>
      </c>
      <c r="BE25" s="59">
        <f t="shared" si="13"/>
        <v>0</v>
      </c>
      <c r="BF25" s="59">
        <f t="shared" si="13"/>
        <v>0</v>
      </c>
      <c r="BG25" s="59">
        <f t="shared" si="13"/>
        <v>0</v>
      </c>
      <c r="BH25" s="59">
        <f t="shared" si="13"/>
        <v>0</v>
      </c>
      <c r="BI25" s="59">
        <f t="shared" si="13"/>
        <v>0</v>
      </c>
      <c r="BJ25" s="59">
        <f t="shared" si="13"/>
        <v>0</v>
      </c>
      <c r="BK25" s="59">
        <f t="shared" si="13"/>
        <v>0</v>
      </c>
      <c r="BL25" s="59">
        <f t="shared" si="13"/>
        <v>0</v>
      </c>
      <c r="BM25" s="59">
        <f t="shared" si="13"/>
        <v>0</v>
      </c>
      <c r="BN25" s="59">
        <f t="shared" si="13"/>
        <v>34.65</v>
      </c>
      <c r="BO25" s="59">
        <f t="shared" si="13"/>
        <v>0</v>
      </c>
      <c r="BP25" s="59">
        <f t="shared" si="13"/>
        <v>0</v>
      </c>
      <c r="BQ25" s="59">
        <f t="shared" si="13"/>
        <v>0</v>
      </c>
      <c r="BR25" s="59">
        <f t="shared" si="13"/>
        <v>0</v>
      </c>
      <c r="BS25" s="59">
        <f t="shared" ref="BS25:CH25" si="14">BS22*$F$24*$F$23*$F$3</f>
        <v>0</v>
      </c>
      <c r="BT25" s="59">
        <f t="shared" si="14"/>
        <v>0</v>
      </c>
      <c r="BU25" s="59">
        <f t="shared" si="14"/>
        <v>0</v>
      </c>
      <c r="BV25" s="59">
        <f t="shared" si="14"/>
        <v>0</v>
      </c>
      <c r="BW25" s="59">
        <f t="shared" si="14"/>
        <v>0</v>
      </c>
      <c r="BX25" s="59">
        <f t="shared" si="14"/>
        <v>0</v>
      </c>
      <c r="BY25" s="59">
        <f t="shared" si="14"/>
        <v>0</v>
      </c>
      <c r="BZ25" s="59">
        <f t="shared" si="14"/>
        <v>0</v>
      </c>
      <c r="CA25" s="59">
        <f t="shared" si="14"/>
        <v>0</v>
      </c>
      <c r="CB25" s="59">
        <f t="shared" si="14"/>
        <v>0</v>
      </c>
      <c r="CC25" s="59">
        <f t="shared" si="14"/>
        <v>0</v>
      </c>
      <c r="CD25" s="59">
        <f t="shared" si="14"/>
        <v>0</v>
      </c>
      <c r="CE25" s="59">
        <f t="shared" si="14"/>
        <v>0</v>
      </c>
      <c r="CF25" s="59">
        <f t="shared" si="14"/>
        <v>0</v>
      </c>
      <c r="CG25" s="59">
        <f t="shared" si="14"/>
        <v>0</v>
      </c>
      <c r="CH25" s="59">
        <f t="shared" si="14"/>
        <v>118.8</v>
      </c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</row>
    <row r="26" spans="4:16384" x14ac:dyDescent="0.25">
      <c r="D26" t="s">
        <v>108</v>
      </c>
      <c r="E26" t="s">
        <v>109</v>
      </c>
      <c r="G26" s="59">
        <f>G25*0.475</f>
        <v>0</v>
      </c>
      <c r="H26" s="59">
        <f t="shared" ref="H26:BS26" si="15">H25*0.475</f>
        <v>0</v>
      </c>
      <c r="I26" s="59">
        <f t="shared" si="15"/>
        <v>0</v>
      </c>
      <c r="J26" s="59">
        <f t="shared" si="15"/>
        <v>0</v>
      </c>
      <c r="K26" s="59">
        <f t="shared" si="15"/>
        <v>0</v>
      </c>
      <c r="L26" s="59">
        <f t="shared" si="15"/>
        <v>0</v>
      </c>
      <c r="M26" s="59">
        <f t="shared" si="15"/>
        <v>0</v>
      </c>
      <c r="N26" s="59">
        <f t="shared" si="15"/>
        <v>0</v>
      </c>
      <c r="O26" s="59">
        <f t="shared" si="15"/>
        <v>0</v>
      </c>
      <c r="P26" s="59">
        <f t="shared" si="15"/>
        <v>0</v>
      </c>
      <c r="Q26" s="59">
        <f t="shared" si="15"/>
        <v>0</v>
      </c>
      <c r="R26" s="59">
        <f t="shared" si="15"/>
        <v>0</v>
      </c>
      <c r="S26" s="59">
        <f t="shared" si="15"/>
        <v>0</v>
      </c>
      <c r="T26" s="59">
        <f t="shared" si="15"/>
        <v>0</v>
      </c>
      <c r="U26" s="59">
        <f t="shared" si="15"/>
        <v>0</v>
      </c>
      <c r="V26" s="59">
        <f t="shared" si="15"/>
        <v>0</v>
      </c>
      <c r="W26" s="59">
        <f t="shared" si="15"/>
        <v>0</v>
      </c>
      <c r="X26" s="59">
        <f t="shared" si="15"/>
        <v>0</v>
      </c>
      <c r="Y26" s="59">
        <f t="shared" si="15"/>
        <v>0</v>
      </c>
      <c r="Z26" s="59">
        <f t="shared" si="15"/>
        <v>0</v>
      </c>
      <c r="AA26" s="59">
        <f t="shared" si="15"/>
        <v>0</v>
      </c>
      <c r="AB26" s="59">
        <f t="shared" si="15"/>
        <v>0</v>
      </c>
      <c r="AC26" s="59">
        <f t="shared" si="15"/>
        <v>0</v>
      </c>
      <c r="AD26" s="59">
        <f t="shared" si="15"/>
        <v>0</v>
      </c>
      <c r="AE26" s="59">
        <f t="shared" si="15"/>
        <v>0</v>
      </c>
      <c r="AF26" s="59">
        <f t="shared" si="15"/>
        <v>0</v>
      </c>
      <c r="AG26" s="59">
        <f t="shared" si="15"/>
        <v>0</v>
      </c>
      <c r="AH26" s="59">
        <f t="shared" si="15"/>
        <v>0</v>
      </c>
      <c r="AI26" s="59">
        <f t="shared" si="15"/>
        <v>0</v>
      </c>
      <c r="AJ26" s="59">
        <f t="shared" si="15"/>
        <v>10.26</v>
      </c>
      <c r="AK26" s="59">
        <f t="shared" si="15"/>
        <v>0</v>
      </c>
      <c r="AL26" s="59">
        <f t="shared" si="15"/>
        <v>0</v>
      </c>
      <c r="AM26" s="59">
        <f t="shared" si="15"/>
        <v>0</v>
      </c>
      <c r="AN26" s="59">
        <f t="shared" si="15"/>
        <v>0</v>
      </c>
      <c r="AO26" s="59">
        <f t="shared" si="15"/>
        <v>0</v>
      </c>
      <c r="AP26" s="59">
        <f t="shared" si="15"/>
        <v>0</v>
      </c>
      <c r="AQ26" s="59">
        <f t="shared" si="15"/>
        <v>0</v>
      </c>
      <c r="AR26" s="59">
        <f t="shared" si="15"/>
        <v>0</v>
      </c>
      <c r="AS26" s="59">
        <f t="shared" si="15"/>
        <v>0</v>
      </c>
      <c r="AT26" s="59">
        <f t="shared" si="15"/>
        <v>0</v>
      </c>
      <c r="AU26" s="59">
        <f t="shared" si="15"/>
        <v>0</v>
      </c>
      <c r="AV26" s="59">
        <f t="shared" si="15"/>
        <v>0</v>
      </c>
      <c r="AW26" s="59">
        <f t="shared" si="15"/>
        <v>0</v>
      </c>
      <c r="AX26" s="59">
        <f t="shared" si="15"/>
        <v>0</v>
      </c>
      <c r="AY26" s="59">
        <f t="shared" si="15"/>
        <v>15.60375</v>
      </c>
      <c r="AZ26" s="59">
        <f t="shared" si="15"/>
        <v>0</v>
      </c>
      <c r="BA26" s="59">
        <f t="shared" si="15"/>
        <v>0</v>
      </c>
      <c r="BB26" s="59">
        <f t="shared" si="15"/>
        <v>0</v>
      </c>
      <c r="BC26" s="59">
        <f t="shared" si="15"/>
        <v>0</v>
      </c>
      <c r="BD26" s="59">
        <f t="shared" si="15"/>
        <v>0</v>
      </c>
      <c r="BE26" s="59">
        <f t="shared" si="15"/>
        <v>0</v>
      </c>
      <c r="BF26" s="59">
        <f t="shared" si="15"/>
        <v>0</v>
      </c>
      <c r="BG26" s="59">
        <f t="shared" si="15"/>
        <v>0</v>
      </c>
      <c r="BH26" s="59">
        <f t="shared" si="15"/>
        <v>0</v>
      </c>
      <c r="BI26" s="59">
        <f t="shared" si="15"/>
        <v>0</v>
      </c>
      <c r="BJ26" s="59">
        <f t="shared" si="15"/>
        <v>0</v>
      </c>
      <c r="BK26" s="59">
        <f t="shared" si="15"/>
        <v>0</v>
      </c>
      <c r="BL26" s="59">
        <f t="shared" si="15"/>
        <v>0</v>
      </c>
      <c r="BM26" s="59">
        <f t="shared" si="15"/>
        <v>0</v>
      </c>
      <c r="BN26" s="59">
        <f t="shared" si="15"/>
        <v>16.458749999999998</v>
      </c>
      <c r="BO26" s="59">
        <f t="shared" si="15"/>
        <v>0</v>
      </c>
      <c r="BP26" s="59">
        <f t="shared" si="15"/>
        <v>0</v>
      </c>
      <c r="BQ26" s="59">
        <f t="shared" si="15"/>
        <v>0</v>
      </c>
      <c r="BR26" s="59">
        <f t="shared" si="15"/>
        <v>0</v>
      </c>
      <c r="BS26" s="59">
        <f t="shared" si="15"/>
        <v>0</v>
      </c>
      <c r="BT26" s="59">
        <f t="shared" ref="BT26:CH26" si="16">BT25*0.475</f>
        <v>0</v>
      </c>
      <c r="BU26" s="59">
        <f t="shared" si="16"/>
        <v>0</v>
      </c>
      <c r="BV26" s="59">
        <f t="shared" si="16"/>
        <v>0</v>
      </c>
      <c r="BW26" s="59">
        <f t="shared" si="16"/>
        <v>0</v>
      </c>
      <c r="BX26" s="59">
        <f t="shared" si="16"/>
        <v>0</v>
      </c>
      <c r="BY26" s="59">
        <f t="shared" si="16"/>
        <v>0</v>
      </c>
      <c r="BZ26" s="59">
        <f t="shared" si="16"/>
        <v>0</v>
      </c>
      <c r="CA26" s="59">
        <f t="shared" si="16"/>
        <v>0</v>
      </c>
      <c r="CB26" s="59">
        <f t="shared" si="16"/>
        <v>0</v>
      </c>
      <c r="CC26" s="59">
        <f t="shared" si="16"/>
        <v>0</v>
      </c>
      <c r="CD26" s="59">
        <f t="shared" si="16"/>
        <v>0</v>
      </c>
      <c r="CE26" s="59">
        <f t="shared" si="16"/>
        <v>0</v>
      </c>
      <c r="CF26" s="59">
        <f t="shared" si="16"/>
        <v>0</v>
      </c>
      <c r="CG26" s="59">
        <f t="shared" si="16"/>
        <v>0</v>
      </c>
      <c r="CH26" s="59">
        <f t="shared" si="16"/>
        <v>56.429999999999993</v>
      </c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</row>
    <row r="27" spans="4:16384" x14ac:dyDescent="0.25">
      <c r="D27" s="93" t="s">
        <v>167</v>
      </c>
      <c r="F27" s="1">
        <v>0.5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</row>
    <row r="28" spans="4:16384" x14ac:dyDescent="0.25">
      <c r="D28" s="46" t="s">
        <v>162</v>
      </c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>
        <f>0</f>
        <v>0</v>
      </c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>
        <f>30%*F27/F23</f>
        <v>0.15</v>
      </c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>
        <f>70%*F27/F23</f>
        <v>0.35</v>
      </c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>
        <f>80%*F27/F23</f>
        <v>0.4</v>
      </c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9"/>
      <c r="CU28" s="79"/>
      <c r="CV28" s="79"/>
      <c r="CW28" s="79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</row>
    <row r="29" spans="4:16384" x14ac:dyDescent="0.25">
      <c r="D29" s="46" t="s">
        <v>110</v>
      </c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>
        <f>60%*F27/F23+(1-60%*F27/F23)*50%</f>
        <v>0.64999999999999991</v>
      </c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>
        <f>50%*F27/F23+(1-80%*F27/F23)*50%</f>
        <v>0.55000000000000004</v>
      </c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>
        <f>30%*F27/F23+(1-100%*F27/F23)*50%</f>
        <v>0.4</v>
      </c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>
        <f>20%*F27/F23+(1-100%*F27/F23)*50%</f>
        <v>0.35</v>
      </c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9"/>
      <c r="CU29" s="79"/>
      <c r="CV29" s="79"/>
      <c r="CW29" s="79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</row>
    <row r="30" spans="4:16384" x14ac:dyDescent="0.25">
      <c r="D30" s="46" t="s">
        <v>111</v>
      </c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>
        <f>(1-60%*F27/F23)*50%</f>
        <v>0.35</v>
      </c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>
        <f>(1-80%*F27/F23)*50%</f>
        <v>0.3</v>
      </c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>
        <f>(1-100%*F27/F23)*50%</f>
        <v>0.25</v>
      </c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>
        <f>(1-100%*F27/F23)*50%</f>
        <v>0.25</v>
      </c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9"/>
      <c r="CU30" s="79"/>
      <c r="CV30" s="79"/>
      <c r="CW30" s="79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</row>
    <row r="31" spans="4:16384" x14ac:dyDescent="0.25">
      <c r="D31" s="46" t="s">
        <v>112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9"/>
      <c r="CU31" s="79"/>
      <c r="CV31" s="79"/>
      <c r="CW31" s="79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</row>
    <row r="32" spans="4:16384" x14ac:dyDescent="0.25">
      <c r="D32" t="s">
        <v>163</v>
      </c>
      <c r="G32" s="59">
        <f t="shared" ref="G32:AL32" si="17">IF(G26=0,0,G26*G28)</f>
        <v>0</v>
      </c>
      <c r="H32" s="59">
        <f t="shared" si="17"/>
        <v>0</v>
      </c>
      <c r="I32" s="59">
        <f t="shared" si="17"/>
        <v>0</v>
      </c>
      <c r="J32" s="59">
        <f t="shared" si="17"/>
        <v>0</v>
      </c>
      <c r="K32" s="59">
        <f t="shared" si="17"/>
        <v>0</v>
      </c>
      <c r="L32" s="59">
        <f t="shared" si="17"/>
        <v>0</v>
      </c>
      <c r="M32" s="59">
        <f t="shared" si="17"/>
        <v>0</v>
      </c>
      <c r="N32" s="59">
        <f t="shared" si="17"/>
        <v>0</v>
      </c>
      <c r="O32" s="59">
        <f t="shared" si="17"/>
        <v>0</v>
      </c>
      <c r="P32" s="59">
        <f t="shared" si="17"/>
        <v>0</v>
      </c>
      <c r="Q32" s="59">
        <f t="shared" si="17"/>
        <v>0</v>
      </c>
      <c r="R32" s="59">
        <f t="shared" si="17"/>
        <v>0</v>
      </c>
      <c r="S32" s="59">
        <f t="shared" si="17"/>
        <v>0</v>
      </c>
      <c r="T32" s="59">
        <f t="shared" si="17"/>
        <v>0</v>
      </c>
      <c r="U32" s="59">
        <f t="shared" si="17"/>
        <v>0</v>
      </c>
      <c r="V32" s="59">
        <f t="shared" si="17"/>
        <v>0</v>
      </c>
      <c r="W32" s="59">
        <f t="shared" si="17"/>
        <v>0</v>
      </c>
      <c r="X32" s="59">
        <f t="shared" si="17"/>
        <v>0</v>
      </c>
      <c r="Y32" s="59">
        <f t="shared" si="17"/>
        <v>0</v>
      </c>
      <c r="Z32" s="59">
        <f t="shared" si="17"/>
        <v>0</v>
      </c>
      <c r="AA32" s="59">
        <f t="shared" si="17"/>
        <v>0</v>
      </c>
      <c r="AB32" s="59">
        <f t="shared" si="17"/>
        <v>0</v>
      </c>
      <c r="AC32" s="59">
        <f t="shared" si="17"/>
        <v>0</v>
      </c>
      <c r="AD32" s="59">
        <f t="shared" si="17"/>
        <v>0</v>
      </c>
      <c r="AE32" s="59">
        <f t="shared" si="17"/>
        <v>0</v>
      </c>
      <c r="AF32" s="59">
        <f t="shared" si="17"/>
        <v>0</v>
      </c>
      <c r="AG32" s="59">
        <f t="shared" si="17"/>
        <v>0</v>
      </c>
      <c r="AH32" s="59">
        <f t="shared" si="17"/>
        <v>0</v>
      </c>
      <c r="AI32" s="59">
        <f t="shared" si="17"/>
        <v>0</v>
      </c>
      <c r="AJ32" s="59">
        <f t="shared" si="17"/>
        <v>0</v>
      </c>
      <c r="AK32" s="59">
        <f t="shared" si="17"/>
        <v>0</v>
      </c>
      <c r="AL32" s="59">
        <f t="shared" si="17"/>
        <v>0</v>
      </c>
      <c r="AM32" s="59">
        <f t="shared" ref="AM32:BR32" si="18">IF(AM26=0,0,AM26*AM28)</f>
        <v>0</v>
      </c>
      <c r="AN32" s="59">
        <f t="shared" si="18"/>
        <v>0</v>
      </c>
      <c r="AO32" s="59">
        <f t="shared" si="18"/>
        <v>0</v>
      </c>
      <c r="AP32" s="59">
        <f t="shared" si="18"/>
        <v>0</v>
      </c>
      <c r="AQ32" s="59">
        <f t="shared" si="18"/>
        <v>0</v>
      </c>
      <c r="AR32" s="59">
        <f t="shared" si="18"/>
        <v>0</v>
      </c>
      <c r="AS32" s="59">
        <f t="shared" si="18"/>
        <v>0</v>
      </c>
      <c r="AT32" s="59">
        <f t="shared" si="18"/>
        <v>0</v>
      </c>
      <c r="AU32" s="59">
        <f t="shared" si="18"/>
        <v>0</v>
      </c>
      <c r="AV32" s="59">
        <f t="shared" si="18"/>
        <v>0</v>
      </c>
      <c r="AW32" s="59">
        <f t="shared" si="18"/>
        <v>0</v>
      </c>
      <c r="AX32" s="59">
        <f t="shared" si="18"/>
        <v>0</v>
      </c>
      <c r="AY32" s="59">
        <f t="shared" si="18"/>
        <v>2.3405624999999999</v>
      </c>
      <c r="AZ32" s="59">
        <f t="shared" si="18"/>
        <v>0</v>
      </c>
      <c r="BA32" s="59">
        <f t="shared" si="18"/>
        <v>0</v>
      </c>
      <c r="BB32" s="59">
        <f t="shared" si="18"/>
        <v>0</v>
      </c>
      <c r="BC32" s="59">
        <f t="shared" si="18"/>
        <v>0</v>
      </c>
      <c r="BD32" s="59">
        <f t="shared" si="18"/>
        <v>0</v>
      </c>
      <c r="BE32" s="59">
        <f t="shared" si="18"/>
        <v>0</v>
      </c>
      <c r="BF32" s="59">
        <f t="shared" si="18"/>
        <v>0</v>
      </c>
      <c r="BG32" s="59">
        <f t="shared" si="18"/>
        <v>0</v>
      </c>
      <c r="BH32" s="59">
        <f t="shared" si="18"/>
        <v>0</v>
      </c>
      <c r="BI32" s="59">
        <f t="shared" si="18"/>
        <v>0</v>
      </c>
      <c r="BJ32" s="59">
        <f t="shared" si="18"/>
        <v>0</v>
      </c>
      <c r="BK32" s="59">
        <f t="shared" si="18"/>
        <v>0</v>
      </c>
      <c r="BL32" s="59">
        <f t="shared" si="18"/>
        <v>0</v>
      </c>
      <c r="BM32" s="59">
        <f t="shared" si="18"/>
        <v>0</v>
      </c>
      <c r="BN32" s="59">
        <f t="shared" si="18"/>
        <v>5.7605624999999989</v>
      </c>
      <c r="BO32" s="59">
        <f t="shared" si="18"/>
        <v>0</v>
      </c>
      <c r="BP32" s="59">
        <f t="shared" si="18"/>
        <v>0</v>
      </c>
      <c r="BQ32" s="59">
        <f t="shared" si="18"/>
        <v>0</v>
      </c>
      <c r="BR32" s="59">
        <f t="shared" si="18"/>
        <v>0</v>
      </c>
      <c r="BS32" s="59">
        <f t="shared" ref="BS32:CH32" si="19">IF(BS26=0,0,BS26*BS28)</f>
        <v>0</v>
      </c>
      <c r="BT32" s="59">
        <f t="shared" si="19"/>
        <v>0</v>
      </c>
      <c r="BU32" s="59">
        <f t="shared" si="19"/>
        <v>0</v>
      </c>
      <c r="BV32" s="59">
        <f t="shared" si="19"/>
        <v>0</v>
      </c>
      <c r="BW32" s="59">
        <f t="shared" si="19"/>
        <v>0</v>
      </c>
      <c r="BX32" s="59">
        <f t="shared" si="19"/>
        <v>0</v>
      </c>
      <c r="BY32" s="59">
        <f t="shared" si="19"/>
        <v>0</v>
      </c>
      <c r="BZ32" s="59">
        <f t="shared" si="19"/>
        <v>0</v>
      </c>
      <c r="CA32" s="59">
        <f t="shared" si="19"/>
        <v>0</v>
      </c>
      <c r="CB32" s="59">
        <f t="shared" si="19"/>
        <v>0</v>
      </c>
      <c r="CC32" s="59">
        <f t="shared" si="19"/>
        <v>0</v>
      </c>
      <c r="CD32" s="59">
        <f t="shared" si="19"/>
        <v>0</v>
      </c>
      <c r="CE32" s="59">
        <f t="shared" si="19"/>
        <v>0</v>
      </c>
      <c r="CF32" s="59">
        <f t="shared" si="19"/>
        <v>0</v>
      </c>
      <c r="CG32" s="59">
        <f t="shared" si="19"/>
        <v>0</v>
      </c>
      <c r="CH32" s="59">
        <f t="shared" si="19"/>
        <v>22.571999999999999</v>
      </c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</row>
    <row r="33" spans="4:116" x14ac:dyDescent="0.25">
      <c r="D33" t="s">
        <v>113</v>
      </c>
      <c r="G33" s="59">
        <f t="shared" ref="G33:AL33" si="20">IF(G26=0,0,G26*G29)</f>
        <v>0</v>
      </c>
      <c r="H33" s="59">
        <f t="shared" si="20"/>
        <v>0</v>
      </c>
      <c r="I33" s="59">
        <f t="shared" si="20"/>
        <v>0</v>
      </c>
      <c r="J33" s="59">
        <f t="shared" si="20"/>
        <v>0</v>
      </c>
      <c r="K33" s="59">
        <f t="shared" si="20"/>
        <v>0</v>
      </c>
      <c r="L33" s="59">
        <f t="shared" si="20"/>
        <v>0</v>
      </c>
      <c r="M33" s="59">
        <f t="shared" si="20"/>
        <v>0</v>
      </c>
      <c r="N33" s="59">
        <f t="shared" si="20"/>
        <v>0</v>
      </c>
      <c r="O33" s="59">
        <f t="shared" si="20"/>
        <v>0</v>
      </c>
      <c r="P33" s="59">
        <f t="shared" si="20"/>
        <v>0</v>
      </c>
      <c r="Q33" s="59">
        <f t="shared" si="20"/>
        <v>0</v>
      </c>
      <c r="R33" s="59">
        <f t="shared" si="20"/>
        <v>0</v>
      </c>
      <c r="S33" s="59">
        <f t="shared" si="20"/>
        <v>0</v>
      </c>
      <c r="T33" s="59">
        <f t="shared" si="20"/>
        <v>0</v>
      </c>
      <c r="U33" s="59">
        <f t="shared" si="20"/>
        <v>0</v>
      </c>
      <c r="V33" s="59">
        <f t="shared" si="20"/>
        <v>0</v>
      </c>
      <c r="W33" s="59">
        <f t="shared" si="20"/>
        <v>0</v>
      </c>
      <c r="X33" s="59">
        <f t="shared" si="20"/>
        <v>0</v>
      </c>
      <c r="Y33" s="59">
        <f t="shared" si="20"/>
        <v>0</v>
      </c>
      <c r="Z33" s="59">
        <f t="shared" si="20"/>
        <v>0</v>
      </c>
      <c r="AA33" s="59">
        <f t="shared" si="20"/>
        <v>0</v>
      </c>
      <c r="AB33" s="59">
        <f t="shared" si="20"/>
        <v>0</v>
      </c>
      <c r="AC33" s="59">
        <f t="shared" si="20"/>
        <v>0</v>
      </c>
      <c r="AD33" s="59">
        <f t="shared" si="20"/>
        <v>0</v>
      </c>
      <c r="AE33" s="59">
        <f t="shared" si="20"/>
        <v>0</v>
      </c>
      <c r="AF33" s="59">
        <f t="shared" si="20"/>
        <v>0</v>
      </c>
      <c r="AG33" s="59">
        <f t="shared" si="20"/>
        <v>0</v>
      </c>
      <c r="AH33" s="59">
        <f t="shared" si="20"/>
        <v>0</v>
      </c>
      <c r="AI33" s="59">
        <f t="shared" si="20"/>
        <v>0</v>
      </c>
      <c r="AJ33" s="59">
        <f t="shared" si="20"/>
        <v>6.6689999999999987</v>
      </c>
      <c r="AK33" s="59">
        <f t="shared" si="20"/>
        <v>0</v>
      </c>
      <c r="AL33" s="59">
        <f t="shared" si="20"/>
        <v>0</v>
      </c>
      <c r="AM33" s="59">
        <f t="shared" ref="AM33:BR33" si="21">IF(AM26=0,0,AM26*AM29)</f>
        <v>0</v>
      </c>
      <c r="AN33" s="59">
        <f t="shared" si="21"/>
        <v>0</v>
      </c>
      <c r="AO33" s="59">
        <f t="shared" si="21"/>
        <v>0</v>
      </c>
      <c r="AP33" s="59">
        <f t="shared" si="21"/>
        <v>0</v>
      </c>
      <c r="AQ33" s="59">
        <f t="shared" si="21"/>
        <v>0</v>
      </c>
      <c r="AR33" s="59">
        <f t="shared" si="21"/>
        <v>0</v>
      </c>
      <c r="AS33" s="59">
        <f t="shared" si="21"/>
        <v>0</v>
      </c>
      <c r="AT33" s="59">
        <f t="shared" si="21"/>
        <v>0</v>
      </c>
      <c r="AU33" s="59">
        <f t="shared" si="21"/>
        <v>0</v>
      </c>
      <c r="AV33" s="59">
        <f t="shared" si="21"/>
        <v>0</v>
      </c>
      <c r="AW33" s="59">
        <f t="shared" si="21"/>
        <v>0</v>
      </c>
      <c r="AX33" s="59">
        <f t="shared" si="21"/>
        <v>0</v>
      </c>
      <c r="AY33" s="59">
        <f t="shared" si="21"/>
        <v>8.582062500000001</v>
      </c>
      <c r="AZ33" s="59">
        <f t="shared" si="21"/>
        <v>0</v>
      </c>
      <c r="BA33" s="59">
        <f t="shared" si="21"/>
        <v>0</v>
      </c>
      <c r="BB33" s="59">
        <f t="shared" si="21"/>
        <v>0</v>
      </c>
      <c r="BC33" s="59">
        <f t="shared" si="21"/>
        <v>0</v>
      </c>
      <c r="BD33" s="59">
        <f t="shared" si="21"/>
        <v>0</v>
      </c>
      <c r="BE33" s="59">
        <f t="shared" si="21"/>
        <v>0</v>
      </c>
      <c r="BF33" s="59">
        <f t="shared" si="21"/>
        <v>0</v>
      </c>
      <c r="BG33" s="59">
        <f t="shared" si="21"/>
        <v>0</v>
      </c>
      <c r="BH33" s="59">
        <f t="shared" si="21"/>
        <v>0</v>
      </c>
      <c r="BI33" s="59">
        <f t="shared" si="21"/>
        <v>0</v>
      </c>
      <c r="BJ33" s="59">
        <f t="shared" si="21"/>
        <v>0</v>
      </c>
      <c r="BK33" s="59">
        <f t="shared" si="21"/>
        <v>0</v>
      </c>
      <c r="BL33" s="59">
        <f t="shared" si="21"/>
        <v>0</v>
      </c>
      <c r="BM33" s="59">
        <f t="shared" si="21"/>
        <v>0</v>
      </c>
      <c r="BN33" s="59">
        <f t="shared" si="21"/>
        <v>6.5834999999999999</v>
      </c>
      <c r="BO33" s="59">
        <f t="shared" si="21"/>
        <v>0</v>
      </c>
      <c r="BP33" s="59">
        <f t="shared" si="21"/>
        <v>0</v>
      </c>
      <c r="BQ33" s="59">
        <f t="shared" si="21"/>
        <v>0</v>
      </c>
      <c r="BR33" s="59">
        <f t="shared" si="21"/>
        <v>0</v>
      </c>
      <c r="BS33" s="59">
        <f t="shared" ref="BS33:CH33" si="22">IF(BS26=0,0,BS26*BS29)</f>
        <v>0</v>
      </c>
      <c r="BT33" s="59">
        <f t="shared" si="22"/>
        <v>0</v>
      </c>
      <c r="BU33" s="59">
        <f t="shared" si="22"/>
        <v>0</v>
      </c>
      <c r="BV33" s="59">
        <f t="shared" si="22"/>
        <v>0</v>
      </c>
      <c r="BW33" s="59">
        <f t="shared" si="22"/>
        <v>0</v>
      </c>
      <c r="BX33" s="59">
        <f t="shared" si="22"/>
        <v>0</v>
      </c>
      <c r="BY33" s="59">
        <f t="shared" si="22"/>
        <v>0</v>
      </c>
      <c r="BZ33" s="59">
        <f t="shared" si="22"/>
        <v>0</v>
      </c>
      <c r="CA33" s="59">
        <f t="shared" si="22"/>
        <v>0</v>
      </c>
      <c r="CB33" s="59">
        <f t="shared" si="22"/>
        <v>0</v>
      </c>
      <c r="CC33" s="59">
        <f t="shared" si="22"/>
        <v>0</v>
      </c>
      <c r="CD33" s="59">
        <f t="shared" si="22"/>
        <v>0</v>
      </c>
      <c r="CE33" s="59">
        <f t="shared" si="22"/>
        <v>0</v>
      </c>
      <c r="CF33" s="59">
        <f t="shared" si="22"/>
        <v>0</v>
      </c>
      <c r="CG33" s="59">
        <f t="shared" si="22"/>
        <v>0</v>
      </c>
      <c r="CH33" s="59">
        <f t="shared" si="22"/>
        <v>19.750499999999995</v>
      </c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</row>
    <row r="34" spans="4:116" x14ac:dyDescent="0.25">
      <c r="D34" t="s">
        <v>114</v>
      </c>
      <c r="G34" s="59">
        <f t="shared" ref="G34:AL34" si="23">IF(G26=0,0,G26*G30)</f>
        <v>0</v>
      </c>
      <c r="H34" s="59">
        <f t="shared" si="23"/>
        <v>0</v>
      </c>
      <c r="I34" s="59">
        <f t="shared" si="23"/>
        <v>0</v>
      </c>
      <c r="J34" s="59">
        <f t="shared" si="23"/>
        <v>0</v>
      </c>
      <c r="K34" s="59">
        <f t="shared" si="23"/>
        <v>0</v>
      </c>
      <c r="L34" s="59">
        <f t="shared" si="23"/>
        <v>0</v>
      </c>
      <c r="M34" s="59">
        <f t="shared" si="23"/>
        <v>0</v>
      </c>
      <c r="N34" s="59">
        <f t="shared" si="23"/>
        <v>0</v>
      </c>
      <c r="O34" s="59">
        <f t="shared" si="23"/>
        <v>0</v>
      </c>
      <c r="P34" s="59">
        <f t="shared" si="23"/>
        <v>0</v>
      </c>
      <c r="Q34" s="59">
        <f t="shared" si="23"/>
        <v>0</v>
      </c>
      <c r="R34" s="59">
        <f t="shared" si="23"/>
        <v>0</v>
      </c>
      <c r="S34" s="59">
        <f t="shared" si="23"/>
        <v>0</v>
      </c>
      <c r="T34" s="59">
        <f t="shared" si="23"/>
        <v>0</v>
      </c>
      <c r="U34" s="59">
        <f t="shared" si="23"/>
        <v>0</v>
      </c>
      <c r="V34" s="59">
        <f t="shared" si="23"/>
        <v>0</v>
      </c>
      <c r="W34" s="59">
        <f t="shared" si="23"/>
        <v>0</v>
      </c>
      <c r="X34" s="59">
        <f t="shared" si="23"/>
        <v>0</v>
      </c>
      <c r="Y34" s="59">
        <f t="shared" si="23"/>
        <v>0</v>
      </c>
      <c r="Z34" s="59">
        <f t="shared" si="23"/>
        <v>0</v>
      </c>
      <c r="AA34" s="59">
        <f t="shared" si="23"/>
        <v>0</v>
      </c>
      <c r="AB34" s="59">
        <f t="shared" si="23"/>
        <v>0</v>
      </c>
      <c r="AC34" s="59">
        <f t="shared" si="23"/>
        <v>0</v>
      </c>
      <c r="AD34" s="59">
        <f t="shared" si="23"/>
        <v>0</v>
      </c>
      <c r="AE34" s="59">
        <f t="shared" si="23"/>
        <v>0</v>
      </c>
      <c r="AF34" s="59">
        <f t="shared" si="23"/>
        <v>0</v>
      </c>
      <c r="AG34" s="59">
        <f t="shared" si="23"/>
        <v>0</v>
      </c>
      <c r="AH34" s="59">
        <f t="shared" si="23"/>
        <v>0</v>
      </c>
      <c r="AI34" s="59">
        <f t="shared" si="23"/>
        <v>0</v>
      </c>
      <c r="AJ34" s="59">
        <f t="shared" si="23"/>
        <v>3.5909999999999997</v>
      </c>
      <c r="AK34" s="59">
        <f t="shared" si="23"/>
        <v>0</v>
      </c>
      <c r="AL34" s="59">
        <f t="shared" si="23"/>
        <v>0</v>
      </c>
      <c r="AM34" s="59">
        <f t="shared" ref="AM34:BR34" si="24">IF(AM26=0,0,AM26*AM30)</f>
        <v>0</v>
      </c>
      <c r="AN34" s="59">
        <f t="shared" si="24"/>
        <v>0</v>
      </c>
      <c r="AO34" s="59">
        <f t="shared" si="24"/>
        <v>0</v>
      </c>
      <c r="AP34" s="59">
        <f t="shared" si="24"/>
        <v>0</v>
      </c>
      <c r="AQ34" s="59">
        <f t="shared" si="24"/>
        <v>0</v>
      </c>
      <c r="AR34" s="59">
        <f t="shared" si="24"/>
        <v>0</v>
      </c>
      <c r="AS34" s="59">
        <f t="shared" si="24"/>
        <v>0</v>
      </c>
      <c r="AT34" s="59">
        <f t="shared" si="24"/>
        <v>0</v>
      </c>
      <c r="AU34" s="59">
        <f t="shared" si="24"/>
        <v>0</v>
      </c>
      <c r="AV34" s="59">
        <f t="shared" si="24"/>
        <v>0</v>
      </c>
      <c r="AW34" s="59">
        <f t="shared" si="24"/>
        <v>0</v>
      </c>
      <c r="AX34" s="59">
        <f t="shared" si="24"/>
        <v>0</v>
      </c>
      <c r="AY34" s="59">
        <f t="shared" si="24"/>
        <v>4.6811249999999998</v>
      </c>
      <c r="AZ34" s="59">
        <f t="shared" si="24"/>
        <v>0</v>
      </c>
      <c r="BA34" s="59">
        <f t="shared" si="24"/>
        <v>0</v>
      </c>
      <c r="BB34" s="59">
        <f t="shared" si="24"/>
        <v>0</v>
      </c>
      <c r="BC34" s="59">
        <f t="shared" si="24"/>
        <v>0</v>
      </c>
      <c r="BD34" s="59">
        <f t="shared" si="24"/>
        <v>0</v>
      </c>
      <c r="BE34" s="59">
        <f t="shared" si="24"/>
        <v>0</v>
      </c>
      <c r="BF34" s="59">
        <f t="shared" si="24"/>
        <v>0</v>
      </c>
      <c r="BG34" s="59">
        <f t="shared" si="24"/>
        <v>0</v>
      </c>
      <c r="BH34" s="59">
        <f t="shared" si="24"/>
        <v>0</v>
      </c>
      <c r="BI34" s="59">
        <f t="shared" si="24"/>
        <v>0</v>
      </c>
      <c r="BJ34" s="59">
        <f t="shared" si="24"/>
        <v>0</v>
      </c>
      <c r="BK34" s="59">
        <f t="shared" si="24"/>
        <v>0</v>
      </c>
      <c r="BL34" s="59">
        <f t="shared" si="24"/>
        <v>0</v>
      </c>
      <c r="BM34" s="59">
        <f t="shared" si="24"/>
        <v>0</v>
      </c>
      <c r="BN34" s="59">
        <f t="shared" si="24"/>
        <v>4.1146874999999996</v>
      </c>
      <c r="BO34" s="59">
        <f t="shared" si="24"/>
        <v>0</v>
      </c>
      <c r="BP34" s="59">
        <f t="shared" si="24"/>
        <v>0</v>
      </c>
      <c r="BQ34" s="59">
        <f t="shared" si="24"/>
        <v>0</v>
      </c>
      <c r="BR34" s="59">
        <f t="shared" si="24"/>
        <v>0</v>
      </c>
      <c r="BS34" s="59">
        <f t="shared" ref="BS34:CH34" si="25">IF(BS26=0,0,BS26*BS30)</f>
        <v>0</v>
      </c>
      <c r="BT34" s="59">
        <f t="shared" si="25"/>
        <v>0</v>
      </c>
      <c r="BU34" s="59">
        <f t="shared" si="25"/>
        <v>0</v>
      </c>
      <c r="BV34" s="59">
        <f t="shared" si="25"/>
        <v>0</v>
      </c>
      <c r="BW34" s="59">
        <f t="shared" si="25"/>
        <v>0</v>
      </c>
      <c r="BX34" s="59">
        <f t="shared" si="25"/>
        <v>0</v>
      </c>
      <c r="BY34" s="59">
        <f t="shared" si="25"/>
        <v>0</v>
      </c>
      <c r="BZ34" s="59">
        <f t="shared" si="25"/>
        <v>0</v>
      </c>
      <c r="CA34" s="59">
        <f t="shared" si="25"/>
        <v>0</v>
      </c>
      <c r="CB34" s="59">
        <f t="shared" si="25"/>
        <v>0</v>
      </c>
      <c r="CC34" s="59">
        <f t="shared" si="25"/>
        <v>0</v>
      </c>
      <c r="CD34" s="59">
        <f t="shared" si="25"/>
        <v>0</v>
      </c>
      <c r="CE34" s="59">
        <f t="shared" si="25"/>
        <v>0</v>
      </c>
      <c r="CF34" s="59">
        <f t="shared" si="25"/>
        <v>0</v>
      </c>
      <c r="CG34" s="59">
        <f t="shared" si="25"/>
        <v>0</v>
      </c>
      <c r="CH34" s="59">
        <f t="shared" si="25"/>
        <v>14.107499999999998</v>
      </c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</row>
    <row r="35" spans="4:116" x14ac:dyDescent="0.25">
      <c r="D35" t="s">
        <v>115</v>
      </c>
      <c r="G35" s="59">
        <f t="shared" ref="G35:AL35" si="26">IF(G26=0,0,G26*G31)</f>
        <v>0</v>
      </c>
      <c r="H35" s="59">
        <f t="shared" si="26"/>
        <v>0</v>
      </c>
      <c r="I35" s="59">
        <f t="shared" si="26"/>
        <v>0</v>
      </c>
      <c r="J35" s="59">
        <f t="shared" si="26"/>
        <v>0</v>
      </c>
      <c r="K35" s="59">
        <f t="shared" si="26"/>
        <v>0</v>
      </c>
      <c r="L35" s="59">
        <f t="shared" si="26"/>
        <v>0</v>
      </c>
      <c r="M35" s="59">
        <f t="shared" si="26"/>
        <v>0</v>
      </c>
      <c r="N35" s="59">
        <f t="shared" si="26"/>
        <v>0</v>
      </c>
      <c r="O35" s="59">
        <f t="shared" si="26"/>
        <v>0</v>
      </c>
      <c r="P35" s="59">
        <f t="shared" si="26"/>
        <v>0</v>
      </c>
      <c r="Q35" s="59">
        <f t="shared" si="26"/>
        <v>0</v>
      </c>
      <c r="R35" s="59">
        <f t="shared" si="26"/>
        <v>0</v>
      </c>
      <c r="S35" s="59">
        <f t="shared" si="26"/>
        <v>0</v>
      </c>
      <c r="T35" s="59">
        <f t="shared" si="26"/>
        <v>0</v>
      </c>
      <c r="U35" s="59">
        <f t="shared" si="26"/>
        <v>0</v>
      </c>
      <c r="V35" s="59">
        <f t="shared" si="26"/>
        <v>0</v>
      </c>
      <c r="W35" s="59">
        <f t="shared" si="26"/>
        <v>0</v>
      </c>
      <c r="X35" s="59">
        <f t="shared" si="26"/>
        <v>0</v>
      </c>
      <c r="Y35" s="59">
        <f t="shared" si="26"/>
        <v>0</v>
      </c>
      <c r="Z35" s="59">
        <f t="shared" si="26"/>
        <v>0</v>
      </c>
      <c r="AA35" s="59">
        <f t="shared" si="26"/>
        <v>0</v>
      </c>
      <c r="AB35" s="59">
        <f t="shared" si="26"/>
        <v>0</v>
      </c>
      <c r="AC35" s="59">
        <f t="shared" si="26"/>
        <v>0</v>
      </c>
      <c r="AD35" s="59">
        <f t="shared" si="26"/>
        <v>0</v>
      </c>
      <c r="AE35" s="59">
        <f t="shared" si="26"/>
        <v>0</v>
      </c>
      <c r="AF35" s="59">
        <f t="shared" si="26"/>
        <v>0</v>
      </c>
      <c r="AG35" s="59">
        <f t="shared" si="26"/>
        <v>0</v>
      </c>
      <c r="AH35" s="59">
        <f t="shared" si="26"/>
        <v>0</v>
      </c>
      <c r="AI35" s="59">
        <f t="shared" si="26"/>
        <v>0</v>
      </c>
      <c r="AJ35" s="59">
        <f t="shared" si="26"/>
        <v>0</v>
      </c>
      <c r="AK35" s="59">
        <f t="shared" si="26"/>
        <v>0</v>
      </c>
      <c r="AL35" s="59">
        <f t="shared" si="26"/>
        <v>0</v>
      </c>
      <c r="AM35" s="59">
        <f t="shared" ref="AM35:BR35" si="27">IF(AM26=0,0,AM26*AM31)</f>
        <v>0</v>
      </c>
      <c r="AN35" s="59">
        <f t="shared" si="27"/>
        <v>0</v>
      </c>
      <c r="AO35" s="59">
        <f t="shared" si="27"/>
        <v>0</v>
      </c>
      <c r="AP35" s="59">
        <f t="shared" si="27"/>
        <v>0</v>
      </c>
      <c r="AQ35" s="59">
        <f t="shared" si="27"/>
        <v>0</v>
      </c>
      <c r="AR35" s="59">
        <f t="shared" si="27"/>
        <v>0</v>
      </c>
      <c r="AS35" s="59">
        <f t="shared" si="27"/>
        <v>0</v>
      </c>
      <c r="AT35" s="59">
        <f t="shared" si="27"/>
        <v>0</v>
      </c>
      <c r="AU35" s="59">
        <f t="shared" si="27"/>
        <v>0</v>
      </c>
      <c r="AV35" s="59">
        <f t="shared" si="27"/>
        <v>0</v>
      </c>
      <c r="AW35" s="59">
        <f t="shared" si="27"/>
        <v>0</v>
      </c>
      <c r="AX35" s="59">
        <f t="shared" si="27"/>
        <v>0</v>
      </c>
      <c r="AY35" s="59">
        <f t="shared" si="27"/>
        <v>0</v>
      </c>
      <c r="AZ35" s="59">
        <f t="shared" si="27"/>
        <v>0</v>
      </c>
      <c r="BA35" s="59">
        <f t="shared" si="27"/>
        <v>0</v>
      </c>
      <c r="BB35" s="59">
        <f t="shared" si="27"/>
        <v>0</v>
      </c>
      <c r="BC35" s="59">
        <f t="shared" si="27"/>
        <v>0</v>
      </c>
      <c r="BD35" s="59">
        <f t="shared" si="27"/>
        <v>0</v>
      </c>
      <c r="BE35" s="59">
        <f t="shared" si="27"/>
        <v>0</v>
      </c>
      <c r="BF35" s="59">
        <f t="shared" si="27"/>
        <v>0</v>
      </c>
      <c r="BG35" s="59">
        <f t="shared" si="27"/>
        <v>0</v>
      </c>
      <c r="BH35" s="59">
        <f t="shared" si="27"/>
        <v>0</v>
      </c>
      <c r="BI35" s="59">
        <f t="shared" si="27"/>
        <v>0</v>
      </c>
      <c r="BJ35" s="59">
        <f t="shared" si="27"/>
        <v>0</v>
      </c>
      <c r="BK35" s="59">
        <f t="shared" si="27"/>
        <v>0</v>
      </c>
      <c r="BL35" s="59">
        <f t="shared" si="27"/>
        <v>0</v>
      </c>
      <c r="BM35" s="59">
        <f t="shared" si="27"/>
        <v>0</v>
      </c>
      <c r="BN35" s="59">
        <f t="shared" si="27"/>
        <v>0</v>
      </c>
      <c r="BO35" s="59">
        <f t="shared" si="27"/>
        <v>0</v>
      </c>
      <c r="BP35" s="59">
        <f t="shared" si="27"/>
        <v>0</v>
      </c>
      <c r="BQ35" s="59">
        <f t="shared" si="27"/>
        <v>0</v>
      </c>
      <c r="BR35" s="59">
        <f t="shared" si="27"/>
        <v>0</v>
      </c>
      <c r="BS35" s="59">
        <f t="shared" ref="BS35:CH35" si="28">IF(BS26=0,0,BS26*BS31)</f>
        <v>0</v>
      </c>
      <c r="BT35" s="59">
        <f t="shared" si="28"/>
        <v>0</v>
      </c>
      <c r="BU35" s="59">
        <f t="shared" si="28"/>
        <v>0</v>
      </c>
      <c r="BV35" s="59">
        <f t="shared" si="28"/>
        <v>0</v>
      </c>
      <c r="BW35" s="59">
        <f t="shared" si="28"/>
        <v>0</v>
      </c>
      <c r="BX35" s="59">
        <f t="shared" si="28"/>
        <v>0</v>
      </c>
      <c r="BY35" s="59">
        <f t="shared" si="28"/>
        <v>0</v>
      </c>
      <c r="BZ35" s="59">
        <f t="shared" si="28"/>
        <v>0</v>
      </c>
      <c r="CA35" s="59">
        <f t="shared" si="28"/>
        <v>0</v>
      </c>
      <c r="CB35" s="59">
        <f t="shared" si="28"/>
        <v>0</v>
      </c>
      <c r="CC35" s="59">
        <f t="shared" si="28"/>
        <v>0</v>
      </c>
      <c r="CD35" s="59">
        <f t="shared" si="28"/>
        <v>0</v>
      </c>
      <c r="CE35" s="59">
        <f t="shared" si="28"/>
        <v>0</v>
      </c>
      <c r="CF35" s="59">
        <f t="shared" si="28"/>
        <v>0</v>
      </c>
      <c r="CG35" s="59">
        <f t="shared" si="28"/>
        <v>0</v>
      </c>
      <c r="CH35" s="59">
        <f t="shared" si="28"/>
        <v>0</v>
      </c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</row>
    <row r="36" spans="4:116" x14ac:dyDescent="0.25">
      <c r="D36" s="93" t="s">
        <v>165</v>
      </c>
      <c r="E36" t="s">
        <v>116</v>
      </c>
      <c r="F36">
        <f>(LN(2))/35</f>
        <v>1.980420515885558E-2</v>
      </c>
      <c r="G36" s="59">
        <v>0</v>
      </c>
      <c r="H36" s="59">
        <f>G36*EXP(-$F$36)+G32*(1-EXP(-$F$36))/$F$36</f>
        <v>0</v>
      </c>
      <c r="I36" s="59">
        <f t="shared" ref="I36:BT36" si="29">H36*EXP(-$F$36)+H32*(1-EXP(-$F$36))/$F$36</f>
        <v>0</v>
      </c>
      <c r="J36" s="59">
        <f t="shared" si="29"/>
        <v>0</v>
      </c>
      <c r="K36" s="59">
        <f t="shared" si="29"/>
        <v>0</v>
      </c>
      <c r="L36" s="59">
        <f t="shared" si="29"/>
        <v>0</v>
      </c>
      <c r="M36" s="59">
        <f t="shared" si="29"/>
        <v>0</v>
      </c>
      <c r="N36" s="59">
        <f t="shared" si="29"/>
        <v>0</v>
      </c>
      <c r="O36" s="59">
        <f t="shared" si="29"/>
        <v>0</v>
      </c>
      <c r="P36" s="59">
        <f t="shared" si="29"/>
        <v>0</v>
      </c>
      <c r="Q36" s="59">
        <f t="shared" si="29"/>
        <v>0</v>
      </c>
      <c r="R36" s="59">
        <f t="shared" si="29"/>
        <v>0</v>
      </c>
      <c r="S36" s="59">
        <f t="shared" si="29"/>
        <v>0</v>
      </c>
      <c r="T36" s="59">
        <f t="shared" si="29"/>
        <v>0</v>
      </c>
      <c r="U36" s="59">
        <f t="shared" si="29"/>
        <v>0</v>
      </c>
      <c r="V36" s="59">
        <f t="shared" si="29"/>
        <v>0</v>
      </c>
      <c r="W36" s="59">
        <f t="shared" si="29"/>
        <v>0</v>
      </c>
      <c r="X36" s="59">
        <f t="shared" si="29"/>
        <v>0</v>
      </c>
      <c r="Y36" s="59">
        <f t="shared" si="29"/>
        <v>0</v>
      </c>
      <c r="Z36" s="59">
        <f t="shared" si="29"/>
        <v>0</v>
      </c>
      <c r="AA36" s="59">
        <f t="shared" si="29"/>
        <v>0</v>
      </c>
      <c r="AB36" s="59">
        <f t="shared" si="29"/>
        <v>0</v>
      </c>
      <c r="AC36" s="59">
        <f t="shared" si="29"/>
        <v>0</v>
      </c>
      <c r="AD36" s="59">
        <f t="shared" si="29"/>
        <v>0</v>
      </c>
      <c r="AE36" s="59">
        <f t="shared" si="29"/>
        <v>0</v>
      </c>
      <c r="AF36" s="59">
        <f t="shared" si="29"/>
        <v>0</v>
      </c>
      <c r="AG36" s="59">
        <f t="shared" si="29"/>
        <v>0</v>
      </c>
      <c r="AH36" s="59">
        <f t="shared" si="29"/>
        <v>0</v>
      </c>
      <c r="AI36" s="59">
        <f t="shared" si="29"/>
        <v>0</v>
      </c>
      <c r="AJ36" s="59">
        <f t="shared" si="29"/>
        <v>0</v>
      </c>
      <c r="AK36" s="59">
        <f t="shared" si="29"/>
        <v>0</v>
      </c>
      <c r="AL36" s="59">
        <f t="shared" si="29"/>
        <v>0</v>
      </c>
      <c r="AM36" s="59">
        <f t="shared" si="29"/>
        <v>0</v>
      </c>
      <c r="AN36" s="59">
        <f t="shared" si="29"/>
        <v>0</v>
      </c>
      <c r="AO36" s="59">
        <f t="shared" si="29"/>
        <v>0</v>
      </c>
      <c r="AP36" s="59">
        <f t="shared" si="29"/>
        <v>0</v>
      </c>
      <c r="AQ36" s="59">
        <f t="shared" si="29"/>
        <v>0</v>
      </c>
      <c r="AR36" s="59">
        <f t="shared" si="29"/>
        <v>0</v>
      </c>
      <c r="AS36" s="59">
        <f t="shared" si="29"/>
        <v>0</v>
      </c>
      <c r="AT36" s="59">
        <f t="shared" si="29"/>
        <v>0</v>
      </c>
      <c r="AU36" s="59">
        <f t="shared" si="29"/>
        <v>0</v>
      </c>
      <c r="AV36" s="59">
        <f t="shared" si="29"/>
        <v>0</v>
      </c>
      <c r="AW36" s="59">
        <f t="shared" si="29"/>
        <v>0</v>
      </c>
      <c r="AX36" s="59">
        <f t="shared" si="29"/>
        <v>0</v>
      </c>
      <c r="AY36" s="59">
        <f t="shared" si="29"/>
        <v>0</v>
      </c>
      <c r="AZ36" s="59">
        <f t="shared" si="29"/>
        <v>2.3175382528450457</v>
      </c>
      <c r="BA36" s="59">
        <f t="shared" si="29"/>
        <v>2.2720927412655114</v>
      </c>
      <c r="BB36" s="59">
        <f t="shared" si="29"/>
        <v>2.2275383884490267</v>
      </c>
      <c r="BC36" s="59">
        <f t="shared" si="29"/>
        <v>2.1838577193158013</v>
      </c>
      <c r="BD36" s="59">
        <f t="shared" si="29"/>
        <v>2.1410336014617011</v>
      </c>
      <c r="BE36" s="59">
        <f t="shared" si="29"/>
        <v>2.099049238438587</v>
      </c>
      <c r="BF36" s="59">
        <f t="shared" si="29"/>
        <v>2.0578881631664232</v>
      </c>
      <c r="BG36" s="59">
        <f t="shared" si="29"/>
        <v>2.0175342314745697</v>
      </c>
      <c r="BH36" s="59">
        <f t="shared" si="29"/>
        <v>1.9779716157697254</v>
      </c>
      <c r="BI36" s="59">
        <f t="shared" si="29"/>
        <v>1.9391847988280402</v>
      </c>
      <c r="BJ36" s="59">
        <f t="shared" si="29"/>
        <v>1.9011585677089591</v>
      </c>
      <c r="BK36" s="59">
        <f t="shared" si="29"/>
        <v>1.8638780077884125</v>
      </c>
      <c r="BL36" s="59">
        <f t="shared" si="29"/>
        <v>1.8273284969090116</v>
      </c>
      <c r="BM36" s="59">
        <f t="shared" si="29"/>
        <v>1.7914956996449554</v>
      </c>
      <c r="BN36" s="59">
        <f t="shared" si="29"/>
        <v>1.7563655616793989</v>
      </c>
      <c r="BO36" s="59">
        <f t="shared" si="29"/>
        <v>7.4258198215682398</v>
      </c>
      <c r="BP36" s="59">
        <f t="shared" si="29"/>
        <v>7.2802040241701462</v>
      </c>
      <c r="BQ36" s="59">
        <f t="shared" si="29"/>
        <v>7.1374436637421628</v>
      </c>
      <c r="BR36" s="59">
        <f t="shared" si="29"/>
        <v>6.9974827469069503</v>
      </c>
      <c r="BS36" s="59">
        <f t="shared" si="29"/>
        <v>6.8602663782831463</v>
      </c>
      <c r="BT36" s="59">
        <f t="shared" si="29"/>
        <v>6.7257407389543342</v>
      </c>
      <c r="BU36" s="59">
        <f t="shared" ref="BU36:CH36" si="30">BT36*EXP(-$F$36)+BT32*(1-EXP(-$F$36))/$F$36</f>
        <v>6.5938530653602223</v>
      </c>
      <c r="BV36" s="59">
        <f t="shared" si="30"/>
        <v>6.464551628601753</v>
      </c>
      <c r="BW36" s="59">
        <f t="shared" si="30"/>
        <v>6.3377857141520284</v>
      </c>
      <c r="BX36" s="59">
        <f t="shared" si="30"/>
        <v>6.2135056019650898</v>
      </c>
      <c r="BY36" s="59">
        <f t="shared" si="30"/>
        <v>6.0916625469747538</v>
      </c>
      <c r="BZ36" s="59">
        <f t="shared" si="30"/>
        <v>5.9722087599758531</v>
      </c>
      <c r="CA36" s="59">
        <f t="shared" si="30"/>
        <v>5.8550973888803846</v>
      </c>
      <c r="CB36" s="59">
        <f t="shared" si="30"/>
        <v>5.7402825003412152</v>
      </c>
      <c r="CC36" s="59">
        <f t="shared" si="30"/>
        <v>5.6277190617361317</v>
      </c>
      <c r="CD36" s="59">
        <f t="shared" si="30"/>
        <v>5.5173629235051758</v>
      </c>
      <c r="CE36" s="59">
        <f t="shared" si="30"/>
        <v>5.409170801834331</v>
      </c>
      <c r="CF36" s="59">
        <f t="shared" si="30"/>
        <v>5.3031002616787735</v>
      </c>
      <c r="CG36" s="59">
        <f t="shared" si="30"/>
        <v>5.199109700119025</v>
      </c>
      <c r="CH36" s="59">
        <f t="shared" si="30"/>
        <v>5.0971583300434835</v>
      </c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</row>
    <row r="37" spans="4:116" x14ac:dyDescent="0.25">
      <c r="D37" t="s">
        <v>117</v>
      </c>
      <c r="E37" t="s">
        <v>118</v>
      </c>
      <c r="F37">
        <f>LN(2)/25</f>
        <v>2.7725887222397813E-2</v>
      </c>
      <c r="G37" s="59">
        <v>0</v>
      </c>
      <c r="H37" s="59">
        <f>G37*EXP(-$F$37)+G33*(1-EXP(-$F$37))/$F$37</f>
        <v>0</v>
      </c>
      <c r="I37" s="59">
        <f t="shared" ref="I37:BT37" si="31">H37*EXP(-$F$37)+H33*(1-EXP(-$F$37))/$F$37</f>
        <v>0</v>
      </c>
      <c r="J37" s="59">
        <f t="shared" si="31"/>
        <v>0</v>
      </c>
      <c r="K37" s="59">
        <f t="shared" si="31"/>
        <v>0</v>
      </c>
      <c r="L37" s="59">
        <f t="shared" si="31"/>
        <v>0</v>
      </c>
      <c r="M37" s="59">
        <f t="shared" si="31"/>
        <v>0</v>
      </c>
      <c r="N37" s="59">
        <f t="shared" si="31"/>
        <v>0</v>
      </c>
      <c r="O37" s="59">
        <f t="shared" si="31"/>
        <v>0</v>
      </c>
      <c r="P37" s="59">
        <f t="shared" si="31"/>
        <v>0</v>
      </c>
      <c r="Q37" s="59">
        <f t="shared" si="31"/>
        <v>0</v>
      </c>
      <c r="R37" s="59">
        <f t="shared" si="31"/>
        <v>0</v>
      </c>
      <c r="S37" s="59">
        <f t="shared" si="31"/>
        <v>0</v>
      </c>
      <c r="T37" s="59">
        <f t="shared" si="31"/>
        <v>0</v>
      </c>
      <c r="U37" s="59">
        <f t="shared" si="31"/>
        <v>0</v>
      </c>
      <c r="V37" s="59">
        <f t="shared" si="31"/>
        <v>0</v>
      </c>
      <c r="W37" s="59">
        <f t="shared" si="31"/>
        <v>0</v>
      </c>
      <c r="X37" s="59">
        <f t="shared" si="31"/>
        <v>0</v>
      </c>
      <c r="Y37" s="59">
        <f t="shared" si="31"/>
        <v>0</v>
      </c>
      <c r="Z37" s="59">
        <f t="shared" si="31"/>
        <v>0</v>
      </c>
      <c r="AA37" s="59">
        <f t="shared" si="31"/>
        <v>0</v>
      </c>
      <c r="AB37" s="59">
        <f t="shared" si="31"/>
        <v>0</v>
      </c>
      <c r="AC37" s="59">
        <f t="shared" si="31"/>
        <v>0</v>
      </c>
      <c r="AD37" s="59">
        <f t="shared" si="31"/>
        <v>0</v>
      </c>
      <c r="AE37" s="59">
        <f t="shared" si="31"/>
        <v>0</v>
      </c>
      <c r="AF37" s="59">
        <f t="shared" si="31"/>
        <v>0</v>
      </c>
      <c r="AG37" s="59">
        <f t="shared" si="31"/>
        <v>0</v>
      </c>
      <c r="AH37" s="59">
        <f t="shared" si="31"/>
        <v>0</v>
      </c>
      <c r="AI37" s="59">
        <f t="shared" si="31"/>
        <v>0</v>
      </c>
      <c r="AJ37" s="59">
        <f t="shared" si="31"/>
        <v>0</v>
      </c>
      <c r="AK37" s="59">
        <f t="shared" si="31"/>
        <v>6.5773965768766613</v>
      </c>
      <c r="AL37" s="59">
        <f t="shared" si="31"/>
        <v>6.3975373215917157</v>
      </c>
      <c r="AM37" s="59">
        <f t="shared" si="31"/>
        <v>6.2225963271009244</v>
      </c>
      <c r="AN37" s="59">
        <f t="shared" si="31"/>
        <v>6.0524391033042306</v>
      </c>
      <c r="AO37" s="59">
        <f t="shared" si="31"/>
        <v>5.8869348377404371</v>
      </c>
      <c r="AP37" s="59">
        <f t="shared" si="31"/>
        <v>5.7259562950219767</v>
      </c>
      <c r="AQ37" s="59">
        <f t="shared" si="31"/>
        <v>5.5693797190196461</v>
      </c>
      <c r="AR37" s="59">
        <f t="shared" si="31"/>
        <v>5.4170847377221039</v>
      </c>
      <c r="AS37" s="59">
        <f t="shared" si="31"/>
        <v>5.2689542706969874</v>
      </c>
      <c r="AT37" s="59">
        <f t="shared" si="31"/>
        <v>5.1248744390825154</v>
      </c>
      <c r="AU37" s="59">
        <f t="shared" si="31"/>
        <v>4.9847344780403704</v>
      </c>
      <c r="AV37" s="59">
        <f t="shared" si="31"/>
        <v>4.8484266516025629</v>
      </c>
      <c r="AW37" s="59">
        <f t="shared" si="31"/>
        <v>4.7158461698468148</v>
      </c>
      <c r="AX37" s="59">
        <f t="shared" si="31"/>
        <v>4.5868911083367818</v>
      </c>
      <c r="AY37" s="59">
        <f t="shared" si="31"/>
        <v>4.461462329765193</v>
      </c>
      <c r="AZ37" s="59">
        <f t="shared" si="31"/>
        <v>12.80364522061139</v>
      </c>
      <c r="BA37" s="59">
        <f t="shared" si="31"/>
        <v>12.453528868739333</v>
      </c>
      <c r="BB37" s="59">
        <f t="shared" si="31"/>
        <v>12.112986466921036</v>
      </c>
      <c r="BC37" s="59">
        <f t="shared" si="31"/>
        <v>11.781756214988807</v>
      </c>
      <c r="BD37" s="59">
        <f t="shared" si="31"/>
        <v>11.459583471714307</v>
      </c>
      <c r="BE37" s="59">
        <f t="shared" si="31"/>
        <v>11.146220559046975</v>
      </c>
      <c r="BF37" s="59">
        <f t="shared" si="31"/>
        <v>10.841426571705572</v>
      </c>
      <c r="BG37" s="59">
        <f t="shared" si="31"/>
        <v>10.544967191976438</v>
      </c>
      <c r="BH37" s="59">
        <f t="shared" si="31"/>
        <v>10.256614509576119</v>
      </c>
      <c r="BI37" s="59">
        <f t="shared" si="31"/>
        <v>9.9761468464398444</v>
      </c>
      <c r="BJ37" s="59">
        <f t="shared" si="31"/>
        <v>9.7033485863011855</v>
      </c>
      <c r="BK37" s="59">
        <f t="shared" si="31"/>
        <v>9.4380100089318546</v>
      </c>
      <c r="BL37" s="59">
        <f t="shared" si="31"/>
        <v>9.1799271289142368</v>
      </c>
      <c r="BM37" s="59">
        <f t="shared" si="31"/>
        <v>8.9289015388226911</v>
      </c>
      <c r="BN37" s="59">
        <f t="shared" si="31"/>
        <v>8.6847402566930594</v>
      </c>
      <c r="BO37" s="59">
        <f t="shared" si="31"/>
        <v>14.940326557400365</v>
      </c>
      <c r="BP37" s="59">
        <f t="shared" si="31"/>
        <v>14.531782542010625</v>
      </c>
      <c r="BQ37" s="59">
        <f t="shared" si="31"/>
        <v>14.134410184206113</v>
      </c>
      <c r="BR37" s="59">
        <f t="shared" si="31"/>
        <v>13.74790399442267</v>
      </c>
      <c r="BS37" s="59">
        <f t="shared" si="31"/>
        <v>13.371966836724331</v>
      </c>
      <c r="BT37" s="59">
        <f t="shared" si="31"/>
        <v>13.006309700372931</v>
      </c>
      <c r="BU37" s="59">
        <f t="shared" ref="BU37:CH37" si="32">BT37*EXP(-$F$37)+BT33*(1-EXP(-$F$37))/$F$37</f>
        <v>12.650651477644132</v>
      </c>
      <c r="BV37" s="59">
        <f t="shared" si="32"/>
        <v>12.304718747719106</v>
      </c>
      <c r="BW37" s="59">
        <f t="shared" si="32"/>
        <v>11.96824556648569</v>
      </c>
      <c r="BX37" s="59">
        <f t="shared" si="32"/>
        <v>11.640973262087458</v>
      </c>
      <c r="BY37" s="59">
        <f t="shared" si="32"/>
        <v>11.322650236063499</v>
      </c>
      <c r="BZ37" s="59">
        <f t="shared" si="32"/>
        <v>11.013031769926044</v>
      </c>
      <c r="CA37" s="59">
        <f t="shared" si="32"/>
        <v>10.711879837027247</v>
      </c>
      <c r="CB37" s="59">
        <f t="shared" si="32"/>
        <v>10.418962919570459</v>
      </c>
      <c r="CC37" s="59">
        <f t="shared" si="32"/>
        <v>10.134055830625359</v>
      </c>
      <c r="CD37" s="59">
        <f t="shared" si="32"/>
        <v>9.8569395410100746</v>
      </c>
      <c r="CE37" s="59">
        <f t="shared" si="32"/>
        <v>9.5874010109072323</v>
      </c>
      <c r="CF37" s="59">
        <f t="shared" si="32"/>
        <v>9.3252330260844669</v>
      </c>
      <c r="CG37" s="59">
        <f t="shared" si="32"/>
        <v>9.0702340385934956</v>
      </c>
      <c r="CH37" s="59">
        <f t="shared" si="32"/>
        <v>8.8222080118252784</v>
      </c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</row>
    <row r="38" spans="4:116" x14ac:dyDescent="0.25">
      <c r="D38" t="s">
        <v>119</v>
      </c>
      <c r="E38" t="s">
        <v>120</v>
      </c>
      <c r="F38">
        <f>LN(2)/2</f>
        <v>0.34657359027997264</v>
      </c>
      <c r="G38" s="59">
        <v>0</v>
      </c>
      <c r="H38" s="59">
        <f>G38*EXP(-$F$38)+G34*(1-EXP(-$F$38))/$F$38</f>
        <v>0</v>
      </c>
      <c r="I38" s="59">
        <f t="shared" ref="I38:BT38" si="33">H38*EXP(-$F$38)+H34*(1-EXP(-$F$38))/$F$38</f>
        <v>0</v>
      </c>
      <c r="J38" s="59">
        <f t="shared" si="33"/>
        <v>0</v>
      </c>
      <c r="K38" s="59">
        <f t="shared" si="33"/>
        <v>0</v>
      </c>
      <c r="L38" s="59">
        <f t="shared" si="33"/>
        <v>0</v>
      </c>
      <c r="M38" s="59">
        <f t="shared" si="33"/>
        <v>0</v>
      </c>
      <c r="N38" s="59">
        <f t="shared" si="33"/>
        <v>0</v>
      </c>
      <c r="O38" s="59">
        <f t="shared" si="33"/>
        <v>0</v>
      </c>
      <c r="P38" s="59">
        <f t="shared" si="33"/>
        <v>0</v>
      </c>
      <c r="Q38" s="59">
        <f t="shared" si="33"/>
        <v>0</v>
      </c>
      <c r="R38" s="59">
        <f t="shared" si="33"/>
        <v>0</v>
      </c>
      <c r="S38" s="59">
        <f t="shared" si="33"/>
        <v>0</v>
      </c>
      <c r="T38" s="59">
        <f t="shared" si="33"/>
        <v>0</v>
      </c>
      <c r="U38" s="59">
        <f t="shared" si="33"/>
        <v>0</v>
      </c>
      <c r="V38" s="59">
        <f t="shared" si="33"/>
        <v>0</v>
      </c>
      <c r="W38" s="59">
        <f t="shared" si="33"/>
        <v>0</v>
      </c>
      <c r="X38" s="59">
        <f t="shared" si="33"/>
        <v>0</v>
      </c>
      <c r="Y38" s="59">
        <f t="shared" si="33"/>
        <v>0</v>
      </c>
      <c r="Z38" s="59">
        <f t="shared" si="33"/>
        <v>0</v>
      </c>
      <c r="AA38" s="59">
        <f t="shared" si="33"/>
        <v>0</v>
      </c>
      <c r="AB38" s="59">
        <f t="shared" si="33"/>
        <v>0</v>
      </c>
      <c r="AC38" s="59">
        <f t="shared" si="33"/>
        <v>0</v>
      </c>
      <c r="AD38" s="59">
        <f t="shared" si="33"/>
        <v>0</v>
      </c>
      <c r="AE38" s="59">
        <f t="shared" si="33"/>
        <v>0</v>
      </c>
      <c r="AF38" s="59">
        <f t="shared" si="33"/>
        <v>0</v>
      </c>
      <c r="AG38" s="59">
        <f t="shared" si="33"/>
        <v>0</v>
      </c>
      <c r="AH38" s="59">
        <f t="shared" si="33"/>
        <v>0</v>
      </c>
      <c r="AI38" s="59">
        <f t="shared" si="33"/>
        <v>0</v>
      </c>
      <c r="AJ38" s="59">
        <f t="shared" si="33"/>
        <v>0</v>
      </c>
      <c r="AK38" s="59">
        <f t="shared" si="33"/>
        <v>3.0347942782063924</v>
      </c>
      <c r="AL38" s="59">
        <f t="shared" si="33"/>
        <v>2.1459236136258739</v>
      </c>
      <c r="AM38" s="59">
        <f t="shared" si="33"/>
        <v>1.5173971391031962</v>
      </c>
      <c r="AN38" s="59">
        <f t="shared" si="33"/>
        <v>1.072961806812937</v>
      </c>
      <c r="AO38" s="59">
        <f t="shared" si="33"/>
        <v>0.75869856955159809</v>
      </c>
      <c r="AP38" s="59">
        <f t="shared" si="33"/>
        <v>0.53648090340646848</v>
      </c>
      <c r="AQ38" s="59">
        <f t="shared" si="33"/>
        <v>0.37934928477579904</v>
      </c>
      <c r="AR38" s="59">
        <f t="shared" si="33"/>
        <v>0.26824045170323424</v>
      </c>
      <c r="AS38" s="59">
        <f t="shared" si="33"/>
        <v>0.18967464238789952</v>
      </c>
      <c r="AT38" s="59">
        <f t="shared" si="33"/>
        <v>0.13412022585161712</v>
      </c>
      <c r="AU38" s="59">
        <f t="shared" si="33"/>
        <v>9.4837321193949761E-2</v>
      </c>
      <c r="AV38" s="59">
        <f t="shared" si="33"/>
        <v>6.706011292580856E-2</v>
      </c>
      <c r="AW38" s="59">
        <f t="shared" si="33"/>
        <v>4.7418660596974881E-2</v>
      </c>
      <c r="AX38" s="59">
        <f t="shared" si="33"/>
        <v>3.353005646290428E-2</v>
      </c>
      <c r="AY38" s="59">
        <f t="shared" si="33"/>
        <v>2.370933029848744E-2</v>
      </c>
      <c r="AZ38" s="59">
        <f t="shared" si="33"/>
        <v>3.9728361408933566</v>
      </c>
      <c r="BA38" s="59">
        <f t="shared" si="33"/>
        <v>2.809219375768687</v>
      </c>
      <c r="BB38" s="59">
        <f t="shared" si="33"/>
        <v>1.9864180704466787</v>
      </c>
      <c r="BC38" s="59">
        <f t="shared" si="33"/>
        <v>1.4046096878843437</v>
      </c>
      <c r="BD38" s="59">
        <f t="shared" si="33"/>
        <v>0.99320903522333948</v>
      </c>
      <c r="BE38" s="59">
        <f t="shared" si="33"/>
        <v>0.70230484394217196</v>
      </c>
      <c r="BF38" s="59">
        <f t="shared" si="33"/>
        <v>0.49660451761166985</v>
      </c>
      <c r="BG38" s="59">
        <f t="shared" si="33"/>
        <v>0.35115242197108604</v>
      </c>
      <c r="BH38" s="59">
        <f t="shared" si="33"/>
        <v>0.24830225880583495</v>
      </c>
      <c r="BI38" s="59">
        <f t="shared" si="33"/>
        <v>0.17557621098554305</v>
      </c>
      <c r="BJ38" s="59">
        <f t="shared" si="33"/>
        <v>0.1241511294029175</v>
      </c>
      <c r="BK38" s="59">
        <f t="shared" si="33"/>
        <v>8.7788105492771537E-2</v>
      </c>
      <c r="BL38" s="59">
        <f t="shared" si="33"/>
        <v>6.2075564701458759E-2</v>
      </c>
      <c r="BM38" s="59">
        <f t="shared" si="33"/>
        <v>4.3894052746385775E-2</v>
      </c>
      <c r="BN38" s="59">
        <f t="shared" si="33"/>
        <v>3.1037782350729383E-2</v>
      </c>
      <c r="BO38" s="59">
        <f t="shared" si="33"/>
        <v>3.4993154701513505</v>
      </c>
      <c r="BP38" s="59">
        <f t="shared" si="33"/>
        <v>2.474389698455012</v>
      </c>
      <c r="BQ38" s="59">
        <f t="shared" si="33"/>
        <v>1.7496577350756757</v>
      </c>
      <c r="BR38" s="59">
        <f t="shared" si="33"/>
        <v>1.2371948492275062</v>
      </c>
      <c r="BS38" s="59">
        <f t="shared" si="33"/>
        <v>0.87482886753783795</v>
      </c>
      <c r="BT38" s="59">
        <f t="shared" si="33"/>
        <v>0.61859742461375322</v>
      </c>
      <c r="BU38" s="59">
        <f t="shared" ref="BU38:CH38" si="34">BT38*EXP(-$F$38)+BT34*(1-EXP(-$F$38))/$F$38</f>
        <v>0.43741443376891903</v>
      </c>
      <c r="BV38" s="59">
        <f t="shared" si="34"/>
        <v>0.30929871230687661</v>
      </c>
      <c r="BW38" s="59">
        <f t="shared" si="34"/>
        <v>0.21870721688445952</v>
      </c>
      <c r="BX38" s="59">
        <f t="shared" si="34"/>
        <v>0.15464935615343831</v>
      </c>
      <c r="BY38" s="59">
        <f t="shared" si="34"/>
        <v>0.10935360844222976</v>
      </c>
      <c r="BZ38" s="59">
        <f t="shared" si="34"/>
        <v>7.7324678076719153E-2</v>
      </c>
      <c r="CA38" s="59">
        <f t="shared" si="34"/>
        <v>5.4676804221114879E-2</v>
      </c>
      <c r="CB38" s="59">
        <f t="shared" si="34"/>
        <v>3.8662339038359576E-2</v>
      </c>
      <c r="CC38" s="59">
        <f t="shared" si="34"/>
        <v>2.7338402110557439E-2</v>
      </c>
      <c r="CD38" s="59">
        <f t="shared" si="34"/>
        <v>1.9331169519179788E-2</v>
      </c>
      <c r="CE38" s="59">
        <f t="shared" si="34"/>
        <v>1.366920105527872E-2</v>
      </c>
      <c r="CF38" s="59">
        <f t="shared" si="34"/>
        <v>9.6655847595898941E-3</v>
      </c>
      <c r="CG38" s="59">
        <f t="shared" si="34"/>
        <v>6.8346005276393599E-3</v>
      </c>
      <c r="CH38" s="59">
        <f t="shared" si="34"/>
        <v>4.832792379794947E-3</v>
      </c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</row>
    <row r="39" spans="4:116" x14ac:dyDescent="0.25">
      <c r="D39" t="s">
        <v>121</v>
      </c>
      <c r="E39" s="80" t="s">
        <v>122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>
        <v>0</v>
      </c>
      <c r="AY39" s="59">
        <v>0</v>
      </c>
      <c r="AZ39" s="59">
        <v>0</v>
      </c>
      <c r="BA39" s="59">
        <v>0</v>
      </c>
      <c r="BB39" s="59">
        <v>0</v>
      </c>
      <c r="BC39" s="59">
        <v>0</v>
      </c>
      <c r="BD39" s="59">
        <v>0</v>
      </c>
      <c r="BE39" s="59">
        <v>0</v>
      </c>
      <c r="BF39" s="59">
        <v>0</v>
      </c>
      <c r="BG39" s="59">
        <v>0</v>
      </c>
      <c r="BH39" s="59">
        <v>0</v>
      </c>
      <c r="BI39" s="59">
        <v>0</v>
      </c>
      <c r="BJ39" s="59">
        <v>0</v>
      </c>
      <c r="BK39" s="59">
        <v>0</v>
      </c>
      <c r="BL39" s="59">
        <v>0</v>
      </c>
      <c r="BM39" s="59">
        <v>0</v>
      </c>
      <c r="BN39" s="59">
        <v>0</v>
      </c>
      <c r="BO39" s="59">
        <v>0</v>
      </c>
      <c r="BP39" s="59">
        <v>0</v>
      </c>
      <c r="BQ39" s="59">
        <v>0</v>
      </c>
      <c r="BR39" s="59">
        <v>0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0</v>
      </c>
      <c r="BZ39" s="59">
        <v>0</v>
      </c>
      <c r="CA39" s="59">
        <v>0</v>
      </c>
      <c r="CB39" s="59">
        <v>0</v>
      </c>
      <c r="CC39" s="59">
        <v>0</v>
      </c>
      <c r="CD39" s="59">
        <v>0</v>
      </c>
      <c r="CE39" s="59">
        <v>0</v>
      </c>
      <c r="CF39" s="59">
        <v>0</v>
      </c>
      <c r="CG39" s="59">
        <v>0</v>
      </c>
      <c r="CH39" s="59">
        <v>0</v>
      </c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</row>
    <row r="40" spans="4:116" x14ac:dyDescent="0.25">
      <c r="D40" t="s">
        <v>123</v>
      </c>
      <c r="G40" s="59">
        <f>SUM(G36:G39)</f>
        <v>0</v>
      </c>
      <c r="H40" s="59">
        <f>SUM(H36:H39)</f>
        <v>0</v>
      </c>
      <c r="I40" s="59">
        <f t="shared" ref="I40:BT40" si="35">SUM(I36:I39)</f>
        <v>0</v>
      </c>
      <c r="J40" s="59">
        <f t="shared" si="35"/>
        <v>0</v>
      </c>
      <c r="K40" s="59">
        <f t="shared" si="35"/>
        <v>0</v>
      </c>
      <c r="L40" s="59">
        <f t="shared" si="35"/>
        <v>0</v>
      </c>
      <c r="M40" s="59">
        <f t="shared" si="35"/>
        <v>0</v>
      </c>
      <c r="N40" s="59">
        <f t="shared" si="35"/>
        <v>0</v>
      </c>
      <c r="O40" s="59">
        <f t="shared" si="35"/>
        <v>0</v>
      </c>
      <c r="P40" s="59">
        <f t="shared" si="35"/>
        <v>0</v>
      </c>
      <c r="Q40" s="59">
        <f t="shared" si="35"/>
        <v>0</v>
      </c>
      <c r="R40" s="59">
        <f t="shared" si="35"/>
        <v>0</v>
      </c>
      <c r="S40" s="59">
        <f t="shared" si="35"/>
        <v>0</v>
      </c>
      <c r="T40" s="59">
        <f t="shared" si="35"/>
        <v>0</v>
      </c>
      <c r="U40" s="59">
        <f t="shared" si="35"/>
        <v>0</v>
      </c>
      <c r="V40" s="59">
        <f t="shared" si="35"/>
        <v>0</v>
      </c>
      <c r="W40" s="59">
        <f t="shared" si="35"/>
        <v>0</v>
      </c>
      <c r="X40" s="59">
        <f t="shared" si="35"/>
        <v>0</v>
      </c>
      <c r="Y40" s="59">
        <f t="shared" si="35"/>
        <v>0</v>
      </c>
      <c r="Z40" s="59">
        <f t="shared" si="35"/>
        <v>0</v>
      </c>
      <c r="AA40" s="59">
        <f t="shared" si="35"/>
        <v>0</v>
      </c>
      <c r="AB40" s="59">
        <f t="shared" si="35"/>
        <v>0</v>
      </c>
      <c r="AC40" s="59">
        <f t="shared" si="35"/>
        <v>0</v>
      </c>
      <c r="AD40" s="59">
        <f t="shared" si="35"/>
        <v>0</v>
      </c>
      <c r="AE40" s="59">
        <f t="shared" si="35"/>
        <v>0</v>
      </c>
      <c r="AF40" s="59">
        <f t="shared" si="35"/>
        <v>0</v>
      </c>
      <c r="AG40" s="59">
        <f t="shared" si="35"/>
        <v>0</v>
      </c>
      <c r="AH40" s="59">
        <f t="shared" si="35"/>
        <v>0</v>
      </c>
      <c r="AI40" s="59">
        <f t="shared" si="35"/>
        <v>0</v>
      </c>
      <c r="AJ40" s="59">
        <f t="shared" si="35"/>
        <v>0</v>
      </c>
      <c r="AK40" s="59">
        <f t="shared" si="35"/>
        <v>9.6121908550830533</v>
      </c>
      <c r="AL40" s="59">
        <f t="shared" si="35"/>
        <v>8.5434609352175901</v>
      </c>
      <c r="AM40" s="59">
        <f t="shared" si="35"/>
        <v>7.7399934662041208</v>
      </c>
      <c r="AN40" s="59">
        <f t="shared" si="35"/>
        <v>7.1254009101171674</v>
      </c>
      <c r="AO40" s="59">
        <f t="shared" si="35"/>
        <v>6.6456334072920349</v>
      </c>
      <c r="AP40" s="59">
        <f t="shared" si="35"/>
        <v>6.2624371984284455</v>
      </c>
      <c r="AQ40" s="59">
        <f t="shared" si="35"/>
        <v>5.948729003795445</v>
      </c>
      <c r="AR40" s="59">
        <f t="shared" si="35"/>
        <v>5.6853251894253383</v>
      </c>
      <c r="AS40" s="59">
        <f t="shared" si="35"/>
        <v>5.4586289130848868</v>
      </c>
      <c r="AT40" s="59">
        <f t="shared" si="35"/>
        <v>5.2589946649341321</v>
      </c>
      <c r="AU40" s="59">
        <f t="shared" si="35"/>
        <v>5.0795717992343201</v>
      </c>
      <c r="AV40" s="59">
        <f t="shared" si="35"/>
        <v>4.9154867645283717</v>
      </c>
      <c r="AW40" s="59">
        <f t="shared" si="35"/>
        <v>4.7632648304437897</v>
      </c>
      <c r="AX40" s="59">
        <f t="shared" si="35"/>
        <v>4.6204211647996862</v>
      </c>
      <c r="AY40" s="59">
        <f t="shared" si="35"/>
        <v>4.4851716600636804</v>
      </c>
      <c r="AZ40" s="59">
        <f t="shared" si="35"/>
        <v>19.09401961434979</v>
      </c>
      <c r="BA40" s="59">
        <f t="shared" si="35"/>
        <v>17.534840985773531</v>
      </c>
      <c r="BB40" s="59">
        <f t="shared" si="35"/>
        <v>16.326942925816741</v>
      </c>
      <c r="BC40" s="59">
        <f t="shared" si="35"/>
        <v>15.370223622188952</v>
      </c>
      <c r="BD40" s="59">
        <f t="shared" si="35"/>
        <v>14.593826108399346</v>
      </c>
      <c r="BE40" s="59">
        <f t="shared" si="35"/>
        <v>13.947574641427735</v>
      </c>
      <c r="BF40" s="59">
        <f t="shared" si="35"/>
        <v>13.395919252483665</v>
      </c>
      <c r="BG40" s="59">
        <f t="shared" si="35"/>
        <v>12.913653845422093</v>
      </c>
      <c r="BH40" s="59">
        <f t="shared" si="35"/>
        <v>12.482888384151678</v>
      </c>
      <c r="BI40" s="59">
        <f t="shared" si="35"/>
        <v>12.090907856253427</v>
      </c>
      <c r="BJ40" s="59">
        <f t="shared" si="35"/>
        <v>11.728658283413063</v>
      </c>
      <c r="BK40" s="59">
        <f t="shared" si="35"/>
        <v>11.389676122213039</v>
      </c>
      <c r="BL40" s="59">
        <f t="shared" si="35"/>
        <v>11.069331190524707</v>
      </c>
      <c r="BM40" s="59">
        <f t="shared" si="35"/>
        <v>10.764291291214031</v>
      </c>
      <c r="BN40" s="59">
        <f t="shared" si="35"/>
        <v>10.472143600723188</v>
      </c>
      <c r="BO40" s="59">
        <f t="shared" si="35"/>
        <v>25.865461849119956</v>
      </c>
      <c r="BP40" s="59">
        <f t="shared" si="35"/>
        <v>24.286376264635784</v>
      </c>
      <c r="BQ40" s="59">
        <f t="shared" si="35"/>
        <v>23.021511583023951</v>
      </c>
      <c r="BR40" s="59">
        <f t="shared" si="35"/>
        <v>21.982581590557125</v>
      </c>
      <c r="BS40" s="59">
        <f t="shared" si="35"/>
        <v>21.107062082545312</v>
      </c>
      <c r="BT40" s="59">
        <f t="shared" si="35"/>
        <v>20.35064786394102</v>
      </c>
      <c r="BU40" s="59">
        <f t="shared" ref="BU40:CH40" si="36">SUM(BU36:BU39)</f>
        <v>19.681918976773272</v>
      </c>
      <c r="BV40" s="59">
        <f t="shared" si="36"/>
        <v>19.078569088627734</v>
      </c>
      <c r="BW40" s="59">
        <f t="shared" si="36"/>
        <v>18.524738497522179</v>
      </c>
      <c r="BX40" s="59">
        <f t="shared" si="36"/>
        <v>18.009128220205987</v>
      </c>
      <c r="BY40" s="59">
        <f t="shared" si="36"/>
        <v>17.523666391480482</v>
      </c>
      <c r="BZ40" s="59">
        <f t="shared" si="36"/>
        <v>17.062565207978615</v>
      </c>
      <c r="CA40" s="59">
        <f t="shared" si="36"/>
        <v>16.621654030128745</v>
      </c>
      <c r="CB40" s="59">
        <f t="shared" si="36"/>
        <v>16.197907758950034</v>
      </c>
      <c r="CC40" s="59">
        <f t="shared" si="36"/>
        <v>15.789113294472047</v>
      </c>
      <c r="CD40" s="59">
        <f t="shared" si="36"/>
        <v>15.39363363403443</v>
      </c>
      <c r="CE40" s="59">
        <f t="shared" si="36"/>
        <v>15.010241013796843</v>
      </c>
      <c r="CF40" s="59">
        <f t="shared" si="36"/>
        <v>14.63799887252283</v>
      </c>
      <c r="CG40" s="59">
        <f t="shared" si="36"/>
        <v>14.276178339240161</v>
      </c>
      <c r="CH40" s="59">
        <f t="shared" si="36"/>
        <v>13.924199134248557</v>
      </c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</row>
    <row r="41" spans="4:116" x14ac:dyDescent="0.25">
      <c r="D41" t="s">
        <v>124</v>
      </c>
      <c r="E41" t="s">
        <v>125</v>
      </c>
      <c r="G41" s="59">
        <f>G40*44/12</f>
        <v>0</v>
      </c>
      <c r="H41" s="59">
        <f t="shared" ref="H41:BS41" si="37">H40*44/12</f>
        <v>0</v>
      </c>
      <c r="I41" s="59">
        <f t="shared" si="37"/>
        <v>0</v>
      </c>
      <c r="J41" s="59">
        <f t="shared" si="37"/>
        <v>0</v>
      </c>
      <c r="K41" s="59">
        <f t="shared" si="37"/>
        <v>0</v>
      </c>
      <c r="L41" s="59">
        <f t="shared" si="37"/>
        <v>0</v>
      </c>
      <c r="M41" s="59">
        <f t="shared" si="37"/>
        <v>0</v>
      </c>
      <c r="N41" s="59">
        <f t="shared" si="37"/>
        <v>0</v>
      </c>
      <c r="O41" s="59">
        <f t="shared" si="37"/>
        <v>0</v>
      </c>
      <c r="P41" s="59">
        <f t="shared" si="37"/>
        <v>0</v>
      </c>
      <c r="Q41" s="59">
        <f t="shared" si="37"/>
        <v>0</v>
      </c>
      <c r="R41" s="59">
        <f t="shared" si="37"/>
        <v>0</v>
      </c>
      <c r="S41" s="59">
        <f t="shared" si="37"/>
        <v>0</v>
      </c>
      <c r="T41" s="59">
        <f t="shared" si="37"/>
        <v>0</v>
      </c>
      <c r="U41" s="59">
        <f t="shared" si="37"/>
        <v>0</v>
      </c>
      <c r="V41" s="59">
        <f t="shared" si="37"/>
        <v>0</v>
      </c>
      <c r="W41" s="59">
        <f t="shared" si="37"/>
        <v>0</v>
      </c>
      <c r="X41" s="59">
        <f t="shared" si="37"/>
        <v>0</v>
      </c>
      <c r="Y41" s="59">
        <f t="shared" si="37"/>
        <v>0</v>
      </c>
      <c r="Z41" s="59">
        <f t="shared" si="37"/>
        <v>0</v>
      </c>
      <c r="AA41" s="59">
        <f t="shared" si="37"/>
        <v>0</v>
      </c>
      <c r="AB41" s="59">
        <f t="shared" si="37"/>
        <v>0</v>
      </c>
      <c r="AC41" s="59">
        <f t="shared" si="37"/>
        <v>0</v>
      </c>
      <c r="AD41" s="59">
        <f t="shared" si="37"/>
        <v>0</v>
      </c>
      <c r="AE41" s="59">
        <f t="shared" si="37"/>
        <v>0</v>
      </c>
      <c r="AF41" s="59">
        <f t="shared" si="37"/>
        <v>0</v>
      </c>
      <c r="AG41" s="59">
        <f t="shared" si="37"/>
        <v>0</v>
      </c>
      <c r="AH41" s="59">
        <f t="shared" si="37"/>
        <v>0</v>
      </c>
      <c r="AI41" s="59">
        <f t="shared" si="37"/>
        <v>0</v>
      </c>
      <c r="AJ41" s="59">
        <f t="shared" si="37"/>
        <v>0</v>
      </c>
      <c r="AK41" s="59">
        <f t="shared" si="37"/>
        <v>35.244699801971194</v>
      </c>
      <c r="AL41" s="59">
        <f t="shared" si="37"/>
        <v>31.326023429131165</v>
      </c>
      <c r="AM41" s="59">
        <f t="shared" si="37"/>
        <v>28.379976042748442</v>
      </c>
      <c r="AN41" s="59">
        <f t="shared" si="37"/>
        <v>26.126470003762947</v>
      </c>
      <c r="AO41" s="59">
        <f t="shared" si="37"/>
        <v>24.367322493404128</v>
      </c>
      <c r="AP41" s="59">
        <f t="shared" si="37"/>
        <v>22.962269727570966</v>
      </c>
      <c r="AQ41" s="59">
        <f t="shared" si="37"/>
        <v>21.812006347249966</v>
      </c>
      <c r="AR41" s="59">
        <f t="shared" si="37"/>
        <v>20.84619236122624</v>
      </c>
      <c r="AS41" s="59">
        <f t="shared" si="37"/>
        <v>20.014972681311253</v>
      </c>
      <c r="AT41" s="59">
        <f t="shared" si="37"/>
        <v>19.282980438091816</v>
      </c>
      <c r="AU41" s="59">
        <f t="shared" si="37"/>
        <v>18.625096597192506</v>
      </c>
      <c r="AV41" s="59">
        <f t="shared" si="37"/>
        <v>18.023451469937363</v>
      </c>
      <c r="AW41" s="59">
        <f t="shared" si="37"/>
        <v>17.465304378293897</v>
      </c>
      <c r="AX41" s="59">
        <f t="shared" si="37"/>
        <v>16.941544270932184</v>
      </c>
      <c r="AY41" s="59">
        <f t="shared" si="37"/>
        <v>16.445629420233494</v>
      </c>
      <c r="AZ41" s="59">
        <f t="shared" si="37"/>
        <v>70.011405252615887</v>
      </c>
      <c r="BA41" s="59">
        <f t="shared" si="37"/>
        <v>64.294416947836282</v>
      </c>
      <c r="BB41" s="59">
        <f t="shared" si="37"/>
        <v>59.865457394661384</v>
      </c>
      <c r="BC41" s="59">
        <f t="shared" si="37"/>
        <v>56.357486614692824</v>
      </c>
      <c r="BD41" s="59">
        <f t="shared" si="37"/>
        <v>53.510695730797607</v>
      </c>
      <c r="BE41" s="59">
        <f t="shared" si="37"/>
        <v>51.141107018568363</v>
      </c>
      <c r="BF41" s="59">
        <f t="shared" si="37"/>
        <v>49.118370592440101</v>
      </c>
      <c r="BG41" s="59">
        <f t="shared" si="37"/>
        <v>47.350064099881003</v>
      </c>
      <c r="BH41" s="59">
        <f t="shared" si="37"/>
        <v>45.770590741889485</v>
      </c>
      <c r="BI41" s="59">
        <f t="shared" si="37"/>
        <v>44.333328806262564</v>
      </c>
      <c r="BJ41" s="59">
        <f t="shared" si="37"/>
        <v>43.005080372514563</v>
      </c>
      <c r="BK41" s="59">
        <f t="shared" si="37"/>
        <v>41.762145781447806</v>
      </c>
      <c r="BL41" s="59">
        <f t="shared" si="37"/>
        <v>40.587547698590591</v>
      </c>
      <c r="BM41" s="59">
        <f t="shared" si="37"/>
        <v>39.469068067784782</v>
      </c>
      <c r="BN41" s="59">
        <f t="shared" si="37"/>
        <v>38.397859869318353</v>
      </c>
      <c r="BO41" s="59">
        <f t="shared" si="37"/>
        <v>94.840026780106498</v>
      </c>
      <c r="BP41" s="59">
        <f t="shared" si="37"/>
        <v>89.050046303664544</v>
      </c>
      <c r="BQ41" s="59">
        <f t="shared" si="37"/>
        <v>84.412209137754488</v>
      </c>
      <c r="BR41" s="59">
        <f t="shared" si="37"/>
        <v>80.602799165376126</v>
      </c>
      <c r="BS41" s="59">
        <f t="shared" si="37"/>
        <v>77.392560969332806</v>
      </c>
      <c r="BT41" s="59">
        <f t="shared" ref="BT41:CH41" si="38">BT40*44/12</f>
        <v>74.619042167783746</v>
      </c>
      <c r="BU41" s="59">
        <f t="shared" si="38"/>
        <v>72.167036248168657</v>
      </c>
      <c r="BV41" s="59">
        <f t="shared" si="38"/>
        <v>69.954753324968365</v>
      </c>
      <c r="BW41" s="59">
        <f t="shared" si="38"/>
        <v>67.924041157581328</v>
      </c>
      <c r="BX41" s="59">
        <f t="shared" si="38"/>
        <v>66.033470140755284</v>
      </c>
      <c r="BY41" s="59">
        <f t="shared" si="38"/>
        <v>64.253443435428437</v>
      </c>
      <c r="BZ41" s="59">
        <f t="shared" si="38"/>
        <v>62.562739095921586</v>
      </c>
      <c r="CA41" s="59">
        <f t="shared" si="38"/>
        <v>60.94606477713873</v>
      </c>
      <c r="CB41" s="59">
        <f t="shared" si="38"/>
        <v>59.392328449483465</v>
      </c>
      <c r="CC41" s="59">
        <f t="shared" si="38"/>
        <v>57.893415413064169</v>
      </c>
      <c r="CD41" s="59">
        <f t="shared" si="38"/>
        <v>56.443323324792914</v>
      </c>
      <c r="CE41" s="59">
        <f t="shared" si="38"/>
        <v>55.037550383921761</v>
      </c>
      <c r="CF41" s="59">
        <f t="shared" si="38"/>
        <v>53.672662532583708</v>
      </c>
      <c r="CG41" s="59">
        <f t="shared" si="38"/>
        <v>52.345987243880586</v>
      </c>
      <c r="CH41" s="59">
        <f t="shared" si="38"/>
        <v>51.055396825578043</v>
      </c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</row>
    <row r="42" spans="4:116" x14ac:dyDescent="0.25"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</row>
    <row r="43" spans="4:116" x14ac:dyDescent="0.25">
      <c r="E43" t="s">
        <v>126</v>
      </c>
      <c r="G43" s="59">
        <f t="shared" ref="G43:BR43" si="39">G41-G97</f>
        <v>0</v>
      </c>
      <c r="H43" s="59">
        <f t="shared" si="39"/>
        <v>0</v>
      </c>
      <c r="I43" s="59">
        <f t="shared" si="39"/>
        <v>0</v>
      </c>
      <c r="J43" s="59">
        <f t="shared" si="39"/>
        <v>0</v>
      </c>
      <c r="K43" s="59">
        <f t="shared" si="39"/>
        <v>0</v>
      </c>
      <c r="L43" s="59">
        <f t="shared" si="39"/>
        <v>0</v>
      </c>
      <c r="M43" s="59">
        <f t="shared" si="39"/>
        <v>0</v>
      </c>
      <c r="N43" s="59">
        <f t="shared" si="39"/>
        <v>0</v>
      </c>
      <c r="O43" s="59">
        <f t="shared" si="39"/>
        <v>0</v>
      </c>
      <c r="P43" s="59">
        <f t="shared" si="39"/>
        <v>0</v>
      </c>
      <c r="Q43" s="59">
        <f t="shared" si="39"/>
        <v>0</v>
      </c>
      <c r="R43" s="59">
        <f t="shared" si="39"/>
        <v>0</v>
      </c>
      <c r="S43" s="59">
        <f t="shared" si="39"/>
        <v>0</v>
      </c>
      <c r="T43" s="59">
        <f t="shared" si="39"/>
        <v>0</v>
      </c>
      <c r="U43" s="59">
        <f t="shared" si="39"/>
        <v>0</v>
      </c>
      <c r="V43" s="59">
        <f t="shared" si="39"/>
        <v>0</v>
      </c>
      <c r="W43" s="59">
        <f t="shared" si="39"/>
        <v>0</v>
      </c>
      <c r="X43" s="59">
        <f t="shared" si="39"/>
        <v>0</v>
      </c>
      <c r="Y43" s="59">
        <f t="shared" si="39"/>
        <v>0</v>
      </c>
      <c r="Z43" s="59">
        <f t="shared" si="39"/>
        <v>0</v>
      </c>
      <c r="AA43" s="59">
        <f t="shared" si="39"/>
        <v>0</v>
      </c>
      <c r="AB43" s="59">
        <f t="shared" si="39"/>
        <v>0</v>
      </c>
      <c r="AC43" s="59">
        <f t="shared" si="39"/>
        <v>0</v>
      </c>
      <c r="AD43" s="59">
        <f t="shared" si="39"/>
        <v>0</v>
      </c>
      <c r="AE43" s="59">
        <f t="shared" si="39"/>
        <v>0</v>
      </c>
      <c r="AF43" s="59">
        <f t="shared" si="39"/>
        <v>0</v>
      </c>
      <c r="AG43" s="59">
        <f t="shared" si="39"/>
        <v>0</v>
      </c>
      <c r="AH43" s="59">
        <f t="shared" si="39"/>
        <v>0</v>
      </c>
      <c r="AI43" s="59">
        <f t="shared" si="39"/>
        <v>0</v>
      </c>
      <c r="AJ43" s="59">
        <f t="shared" si="39"/>
        <v>0</v>
      </c>
      <c r="AK43" s="59">
        <f t="shared" si="39"/>
        <v>35.244699801971194</v>
      </c>
      <c r="AL43" s="59">
        <f t="shared" si="39"/>
        <v>31.326023429131165</v>
      </c>
      <c r="AM43" s="59">
        <f t="shared" si="39"/>
        <v>28.379976042748442</v>
      </c>
      <c r="AN43" s="59">
        <f t="shared" si="39"/>
        <v>26.126470003762947</v>
      </c>
      <c r="AO43" s="59">
        <f t="shared" si="39"/>
        <v>24.367322493404128</v>
      </c>
      <c r="AP43" s="59">
        <f t="shared" si="39"/>
        <v>22.962269727570966</v>
      </c>
      <c r="AQ43" s="59">
        <f t="shared" si="39"/>
        <v>21.812006347249966</v>
      </c>
      <c r="AR43" s="59">
        <f t="shared" si="39"/>
        <v>20.84619236122624</v>
      </c>
      <c r="AS43" s="59">
        <f t="shared" si="39"/>
        <v>20.014972681311253</v>
      </c>
      <c r="AT43" s="59">
        <f t="shared" si="39"/>
        <v>19.282980438091816</v>
      </c>
      <c r="AU43" s="59">
        <f t="shared" si="39"/>
        <v>18.625096597192506</v>
      </c>
      <c r="AV43" s="59">
        <f t="shared" si="39"/>
        <v>18.023451469937363</v>
      </c>
      <c r="AW43" s="59">
        <f t="shared" si="39"/>
        <v>17.465304378293897</v>
      </c>
      <c r="AX43" s="59">
        <f t="shared" si="39"/>
        <v>16.941544270932184</v>
      </c>
      <c r="AY43" s="59">
        <f t="shared" si="39"/>
        <v>16.445629420233494</v>
      </c>
      <c r="AZ43" s="59">
        <f t="shared" si="39"/>
        <v>70.011405252615887</v>
      </c>
      <c r="BA43" s="59">
        <f t="shared" si="39"/>
        <v>64.294416947836282</v>
      </c>
      <c r="BB43" s="59">
        <f t="shared" si="39"/>
        <v>59.865457394661384</v>
      </c>
      <c r="BC43" s="59">
        <f t="shared" si="39"/>
        <v>56.357486614692824</v>
      </c>
      <c r="BD43" s="59">
        <f t="shared" si="39"/>
        <v>53.510695730797607</v>
      </c>
      <c r="BE43" s="59">
        <f t="shared" si="39"/>
        <v>51.141107018568363</v>
      </c>
      <c r="BF43" s="59">
        <f t="shared" si="39"/>
        <v>49.118370592440101</v>
      </c>
      <c r="BG43" s="59">
        <f t="shared" si="39"/>
        <v>47.350064099881003</v>
      </c>
      <c r="BH43" s="59">
        <f t="shared" si="39"/>
        <v>45.770590741889485</v>
      </c>
      <c r="BI43" s="59">
        <f t="shared" si="39"/>
        <v>44.333328806262564</v>
      </c>
      <c r="BJ43" s="59">
        <f t="shared" si="39"/>
        <v>43.005080372514563</v>
      </c>
      <c r="BK43" s="59">
        <f t="shared" si="39"/>
        <v>41.762145781447806</v>
      </c>
      <c r="BL43" s="59">
        <f t="shared" si="39"/>
        <v>40.587547698590591</v>
      </c>
      <c r="BM43" s="59">
        <f t="shared" si="39"/>
        <v>39.469068067784782</v>
      </c>
      <c r="BN43" s="59">
        <f t="shared" si="39"/>
        <v>38.397859869318353</v>
      </c>
      <c r="BO43" s="59">
        <f t="shared" si="39"/>
        <v>94.840026780106498</v>
      </c>
      <c r="BP43" s="59">
        <f t="shared" si="39"/>
        <v>89.050046303664544</v>
      </c>
      <c r="BQ43" s="59">
        <f t="shared" si="39"/>
        <v>84.412209137754488</v>
      </c>
      <c r="BR43" s="59">
        <f t="shared" si="39"/>
        <v>80.602799165376126</v>
      </c>
      <c r="BS43" s="59">
        <f t="shared" ref="BS43:CH43" si="40">BS41-BS97</f>
        <v>77.392560969332806</v>
      </c>
      <c r="BT43" s="59">
        <f t="shared" si="40"/>
        <v>74.619042167783746</v>
      </c>
      <c r="BU43" s="59">
        <f t="shared" si="40"/>
        <v>72.167036248168657</v>
      </c>
      <c r="BV43" s="59">
        <f t="shared" si="40"/>
        <v>69.954753324968365</v>
      </c>
      <c r="BW43" s="59">
        <f t="shared" si="40"/>
        <v>67.924041157581328</v>
      </c>
      <c r="BX43" s="59">
        <f t="shared" si="40"/>
        <v>66.033470140755284</v>
      </c>
      <c r="BY43" s="59">
        <f t="shared" si="40"/>
        <v>64.253443435428437</v>
      </c>
      <c r="BZ43" s="59">
        <f t="shared" si="40"/>
        <v>62.562739095921586</v>
      </c>
      <c r="CA43" s="59">
        <f t="shared" si="40"/>
        <v>60.94606477713873</v>
      </c>
      <c r="CB43" s="59">
        <f t="shared" si="40"/>
        <v>59.392328449483465</v>
      </c>
      <c r="CC43" s="59">
        <f t="shared" si="40"/>
        <v>57.893415413064169</v>
      </c>
      <c r="CD43" s="59">
        <f t="shared" si="40"/>
        <v>56.443323324792914</v>
      </c>
      <c r="CE43" s="59">
        <f t="shared" si="40"/>
        <v>55.037550383921761</v>
      </c>
      <c r="CF43" s="59">
        <f t="shared" si="40"/>
        <v>53.672662532583708</v>
      </c>
      <c r="CG43" s="59">
        <f t="shared" si="40"/>
        <v>52.345987243880586</v>
      </c>
      <c r="CH43" s="59">
        <f t="shared" si="40"/>
        <v>51.055396825578043</v>
      </c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</row>
    <row r="44" spans="4:116" x14ac:dyDescent="0.25">
      <c r="E44" s="62" t="s">
        <v>157</v>
      </c>
      <c r="F44" s="81"/>
      <c r="G44" s="63">
        <f>1/30*SUM(G43:AJ43)</f>
        <v>0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0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</row>
    <row r="45" spans="4:116" ht="15.75" thickBot="1" x14ac:dyDescent="0.3">
      <c r="E45" s="62"/>
      <c r="F45" s="81"/>
      <c r="G45" s="63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0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</row>
    <row r="46" spans="4:116" ht="15.75" thickBot="1" x14ac:dyDescent="0.3">
      <c r="E46" s="82" t="s">
        <v>55</v>
      </c>
      <c r="F46" s="83"/>
      <c r="G46" s="69">
        <f>MIN(G44:G45)</f>
        <v>0</v>
      </c>
      <c r="H46" s="84" t="s">
        <v>161</v>
      </c>
      <c r="I46" s="69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0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</row>
    <row r="47" spans="4:116" x14ac:dyDescent="0.25">
      <c r="G47" s="65"/>
      <c r="H47" s="87" t="s">
        <v>159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6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</row>
    <row r="48" spans="4:116" x14ac:dyDescent="0.25">
      <c r="D48" s="54" t="s">
        <v>127</v>
      </c>
      <c r="E48" s="54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6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</row>
    <row r="49" spans="4:116" x14ac:dyDescent="0.25">
      <c r="E49" t="s">
        <v>79</v>
      </c>
      <c r="F49" s="46" t="s">
        <v>80</v>
      </c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6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</row>
    <row r="50" spans="4:116" x14ac:dyDescent="0.25">
      <c r="D50" t="s">
        <v>128</v>
      </c>
      <c r="F50">
        <f>VLOOKUP(F49,'Référencement Essences'!$B$3:$C$6,2,0)</f>
        <v>0.43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6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</row>
    <row r="51" spans="4:116" x14ac:dyDescent="0.25">
      <c r="D51" t="s">
        <v>129</v>
      </c>
      <c r="E51" s="81" t="s">
        <v>130</v>
      </c>
      <c r="G51" s="65">
        <f t="shared" ref="G51:AJ51" si="41">$F$50*G22*$F$3</f>
        <v>0</v>
      </c>
      <c r="H51" s="65">
        <f t="shared" si="41"/>
        <v>0</v>
      </c>
      <c r="I51" s="65">
        <f t="shared" si="41"/>
        <v>0</v>
      </c>
      <c r="J51" s="65">
        <f t="shared" si="41"/>
        <v>0</v>
      </c>
      <c r="K51" s="65">
        <f t="shared" si="41"/>
        <v>0</v>
      </c>
      <c r="L51" s="65">
        <f t="shared" si="41"/>
        <v>0</v>
      </c>
      <c r="M51" s="65">
        <f t="shared" si="41"/>
        <v>0</v>
      </c>
      <c r="N51" s="65">
        <f t="shared" si="41"/>
        <v>0</v>
      </c>
      <c r="O51" s="65">
        <f t="shared" si="41"/>
        <v>0</v>
      </c>
      <c r="P51" s="65">
        <f t="shared" si="41"/>
        <v>0</v>
      </c>
      <c r="Q51" s="65">
        <f t="shared" si="41"/>
        <v>0</v>
      </c>
      <c r="R51" s="65">
        <f t="shared" si="41"/>
        <v>0</v>
      </c>
      <c r="S51" s="65">
        <f t="shared" si="41"/>
        <v>0</v>
      </c>
      <c r="T51" s="65">
        <f t="shared" si="41"/>
        <v>0</v>
      </c>
      <c r="U51" s="65">
        <f t="shared" si="41"/>
        <v>0</v>
      </c>
      <c r="V51" s="65">
        <f t="shared" si="41"/>
        <v>0</v>
      </c>
      <c r="W51" s="65">
        <f t="shared" si="41"/>
        <v>0</v>
      </c>
      <c r="X51" s="65">
        <f t="shared" si="41"/>
        <v>0</v>
      </c>
      <c r="Y51" s="65">
        <f t="shared" si="41"/>
        <v>0</v>
      </c>
      <c r="Z51" s="65">
        <f t="shared" si="41"/>
        <v>0</v>
      </c>
      <c r="AA51" s="65">
        <f t="shared" si="41"/>
        <v>0</v>
      </c>
      <c r="AB51" s="65">
        <f t="shared" si="41"/>
        <v>0</v>
      </c>
      <c r="AC51" s="65">
        <f t="shared" si="41"/>
        <v>0</v>
      </c>
      <c r="AD51" s="65">
        <f t="shared" si="41"/>
        <v>0</v>
      </c>
      <c r="AE51" s="65">
        <f t="shared" si="41"/>
        <v>0</v>
      </c>
      <c r="AF51" s="65">
        <f t="shared" si="41"/>
        <v>0</v>
      </c>
      <c r="AG51" s="65">
        <f t="shared" si="41"/>
        <v>0</v>
      </c>
      <c r="AH51" s="65">
        <f t="shared" si="41"/>
        <v>0</v>
      </c>
      <c r="AI51" s="65">
        <f t="shared" si="41"/>
        <v>0</v>
      </c>
      <c r="AJ51" s="65">
        <f t="shared" si="41"/>
        <v>20.64</v>
      </c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</row>
    <row r="52" spans="4:116" x14ac:dyDescent="0.25">
      <c r="D52" s="81" t="s">
        <v>131</v>
      </c>
      <c r="F52" s="63">
        <f>SUM(G51:AJ51)</f>
        <v>20.64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6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</row>
    <row r="53" spans="4:116" ht="15.75" thickBot="1" x14ac:dyDescent="0.3">
      <c r="E53" s="62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6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</row>
    <row r="54" spans="4:116" ht="15.75" thickBot="1" x14ac:dyDescent="0.3">
      <c r="E54" s="9" t="s">
        <v>78</v>
      </c>
      <c r="F54" s="83"/>
      <c r="G54" s="69">
        <f>F52-G104</f>
        <v>20.64</v>
      </c>
      <c r="H54" s="71" t="s">
        <v>160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6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</row>
    <row r="55" spans="4:116" x14ac:dyDescent="0.25">
      <c r="G55" s="65"/>
      <c r="H55" s="87" t="s">
        <v>159</v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6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</row>
    <row r="56" spans="4:116" x14ac:dyDescent="0.25"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6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</row>
    <row r="57" spans="4:116" x14ac:dyDescent="0.25"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6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</row>
    <row r="58" spans="4:116" x14ac:dyDescent="0.25">
      <c r="D58" s="43" t="s">
        <v>132</v>
      </c>
      <c r="E58" s="44"/>
      <c r="F58" s="44"/>
      <c r="G58" s="44"/>
      <c r="H58" s="44"/>
      <c r="I58" s="44"/>
      <c r="J58" s="44"/>
      <c r="K58" s="77"/>
      <c r="AJ58" s="45"/>
    </row>
    <row r="59" spans="4:116" x14ac:dyDescent="0.25">
      <c r="K59" s="77"/>
      <c r="AJ59" s="45"/>
    </row>
    <row r="60" spans="4:116" x14ac:dyDescent="0.25">
      <c r="K60" s="77"/>
      <c r="AJ60" s="45"/>
    </row>
    <row r="61" spans="4:116" x14ac:dyDescent="0.25">
      <c r="D61" t="s">
        <v>168</v>
      </c>
      <c r="E61" t="s">
        <v>133</v>
      </c>
      <c r="F61" s="49">
        <v>1</v>
      </c>
      <c r="K61" s="77"/>
      <c r="AJ61" s="45"/>
    </row>
    <row r="62" spans="4:116" x14ac:dyDescent="0.25">
      <c r="D62" s="46" t="s">
        <v>134</v>
      </c>
      <c r="E62" t="s">
        <v>135</v>
      </c>
      <c r="F62" s="89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5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136</v>
      </c>
      <c r="E63" t="s">
        <v>72</v>
      </c>
      <c r="F63" s="46">
        <f>$F$3</f>
        <v>1</v>
      </c>
      <c r="AJ63" s="45"/>
    </row>
    <row r="64" spans="4:116" x14ac:dyDescent="0.25">
      <c r="D64" t="s">
        <v>169</v>
      </c>
      <c r="E64" t="s">
        <v>77</v>
      </c>
      <c r="F64" s="46">
        <v>0.38</v>
      </c>
      <c r="AJ64" s="45"/>
    </row>
    <row r="65" spans="4:86" x14ac:dyDescent="0.25">
      <c r="D65" s="15"/>
      <c r="E65" t="s">
        <v>79</v>
      </c>
      <c r="F65" s="46" t="s">
        <v>80</v>
      </c>
      <c r="AJ65" s="45"/>
    </row>
    <row r="66" spans="4:86" x14ac:dyDescent="0.25">
      <c r="D66" t="s">
        <v>82</v>
      </c>
      <c r="E66" t="s">
        <v>83</v>
      </c>
      <c r="F66">
        <f>VLOOKUP(F65,'Référencement Essences'!B10:C11,2,0)</f>
        <v>1.3</v>
      </c>
      <c r="AJ66" s="45"/>
    </row>
    <row r="67" spans="4:86" x14ac:dyDescent="0.25">
      <c r="D67" s="54" t="s">
        <v>84</v>
      </c>
      <c r="E67" s="54"/>
      <c r="AJ67" s="45"/>
    </row>
    <row r="68" spans="4:86" x14ac:dyDescent="0.25">
      <c r="D68" t="s">
        <v>172</v>
      </c>
      <c r="E68" t="s">
        <v>86</v>
      </c>
      <c r="G68">
        <f>G62*$F$61</f>
        <v>1</v>
      </c>
      <c r="H68">
        <f t="shared" ref="H68:BS68" si="42">H62*$F$61</f>
        <v>2</v>
      </c>
      <c r="I68">
        <f t="shared" si="42"/>
        <v>3</v>
      </c>
      <c r="J68">
        <f t="shared" si="42"/>
        <v>4</v>
      </c>
      <c r="K68">
        <f t="shared" si="42"/>
        <v>5</v>
      </c>
      <c r="L68">
        <f t="shared" si="42"/>
        <v>6</v>
      </c>
      <c r="M68">
        <f t="shared" si="42"/>
        <v>7</v>
      </c>
      <c r="N68">
        <f t="shared" si="42"/>
        <v>8</v>
      </c>
      <c r="O68">
        <f t="shared" si="42"/>
        <v>9</v>
      </c>
      <c r="P68">
        <f t="shared" si="42"/>
        <v>10</v>
      </c>
      <c r="Q68">
        <f t="shared" si="42"/>
        <v>11</v>
      </c>
      <c r="R68">
        <f t="shared" si="42"/>
        <v>12</v>
      </c>
      <c r="S68">
        <f t="shared" si="42"/>
        <v>13</v>
      </c>
      <c r="T68">
        <f t="shared" si="42"/>
        <v>14</v>
      </c>
      <c r="U68">
        <f t="shared" si="42"/>
        <v>15</v>
      </c>
      <c r="V68">
        <f t="shared" si="42"/>
        <v>16</v>
      </c>
      <c r="W68">
        <f t="shared" si="42"/>
        <v>17</v>
      </c>
      <c r="X68">
        <f t="shared" si="42"/>
        <v>18</v>
      </c>
      <c r="Y68">
        <f t="shared" si="42"/>
        <v>19</v>
      </c>
      <c r="Z68">
        <f t="shared" si="42"/>
        <v>20</v>
      </c>
      <c r="AA68">
        <f t="shared" si="42"/>
        <v>21</v>
      </c>
      <c r="AB68">
        <f t="shared" si="42"/>
        <v>22</v>
      </c>
      <c r="AC68">
        <f t="shared" si="42"/>
        <v>23</v>
      </c>
      <c r="AD68">
        <f t="shared" si="42"/>
        <v>24</v>
      </c>
      <c r="AE68">
        <f t="shared" si="42"/>
        <v>25</v>
      </c>
      <c r="AF68">
        <f t="shared" si="42"/>
        <v>26</v>
      </c>
      <c r="AG68">
        <f t="shared" si="42"/>
        <v>27</v>
      </c>
      <c r="AH68">
        <f t="shared" si="42"/>
        <v>28</v>
      </c>
      <c r="AI68">
        <f t="shared" si="42"/>
        <v>29</v>
      </c>
      <c r="AJ68" s="50">
        <f t="shared" si="42"/>
        <v>30</v>
      </c>
      <c r="AK68">
        <f t="shared" si="42"/>
        <v>31</v>
      </c>
      <c r="AL68">
        <f t="shared" si="42"/>
        <v>32</v>
      </c>
      <c r="AM68">
        <f t="shared" si="42"/>
        <v>33</v>
      </c>
      <c r="AN68">
        <f t="shared" si="42"/>
        <v>34</v>
      </c>
      <c r="AO68">
        <f t="shared" si="42"/>
        <v>35</v>
      </c>
      <c r="AP68">
        <f t="shared" si="42"/>
        <v>36</v>
      </c>
      <c r="AQ68">
        <f t="shared" si="42"/>
        <v>37</v>
      </c>
      <c r="AR68">
        <f t="shared" si="42"/>
        <v>38</v>
      </c>
      <c r="AS68">
        <f t="shared" si="42"/>
        <v>39</v>
      </c>
      <c r="AT68">
        <f t="shared" si="42"/>
        <v>40</v>
      </c>
      <c r="AU68">
        <f t="shared" si="42"/>
        <v>41</v>
      </c>
      <c r="AV68">
        <f t="shared" si="42"/>
        <v>42</v>
      </c>
      <c r="AW68">
        <f t="shared" si="42"/>
        <v>43</v>
      </c>
      <c r="AX68">
        <f t="shared" si="42"/>
        <v>44</v>
      </c>
      <c r="AY68">
        <f t="shared" si="42"/>
        <v>45</v>
      </c>
      <c r="AZ68">
        <f t="shared" si="42"/>
        <v>46</v>
      </c>
      <c r="BA68">
        <f t="shared" si="42"/>
        <v>47</v>
      </c>
      <c r="BB68">
        <f t="shared" si="42"/>
        <v>48</v>
      </c>
      <c r="BC68">
        <f t="shared" si="42"/>
        <v>49</v>
      </c>
      <c r="BD68">
        <f t="shared" si="42"/>
        <v>50</v>
      </c>
      <c r="BE68">
        <f t="shared" si="42"/>
        <v>51</v>
      </c>
      <c r="BF68">
        <f t="shared" si="42"/>
        <v>52</v>
      </c>
      <c r="BG68">
        <f t="shared" si="42"/>
        <v>53</v>
      </c>
      <c r="BH68">
        <f t="shared" si="42"/>
        <v>54</v>
      </c>
      <c r="BI68">
        <f t="shared" si="42"/>
        <v>55</v>
      </c>
      <c r="BJ68">
        <f t="shared" si="42"/>
        <v>56</v>
      </c>
      <c r="BK68">
        <f t="shared" si="42"/>
        <v>57</v>
      </c>
      <c r="BL68">
        <f t="shared" si="42"/>
        <v>58</v>
      </c>
      <c r="BM68">
        <f t="shared" si="42"/>
        <v>59</v>
      </c>
      <c r="BN68">
        <f t="shared" si="42"/>
        <v>60</v>
      </c>
      <c r="BO68">
        <f t="shared" si="42"/>
        <v>61</v>
      </c>
      <c r="BP68">
        <f t="shared" si="42"/>
        <v>62</v>
      </c>
      <c r="BQ68">
        <f t="shared" si="42"/>
        <v>63</v>
      </c>
      <c r="BR68">
        <f t="shared" si="42"/>
        <v>64</v>
      </c>
      <c r="BS68">
        <f t="shared" si="42"/>
        <v>65</v>
      </c>
      <c r="BT68">
        <f t="shared" ref="BT68:CH68" si="43">BT62*$F$61</f>
        <v>66</v>
      </c>
      <c r="BU68">
        <f t="shared" si="43"/>
        <v>67</v>
      </c>
      <c r="BV68">
        <f t="shared" si="43"/>
        <v>68</v>
      </c>
      <c r="BW68">
        <f t="shared" si="43"/>
        <v>69</v>
      </c>
      <c r="BX68">
        <f t="shared" si="43"/>
        <v>70</v>
      </c>
      <c r="BY68">
        <f t="shared" si="43"/>
        <v>71</v>
      </c>
      <c r="BZ68">
        <f t="shared" si="43"/>
        <v>72</v>
      </c>
      <c r="CA68">
        <f t="shared" si="43"/>
        <v>73</v>
      </c>
      <c r="CB68">
        <f t="shared" si="43"/>
        <v>74</v>
      </c>
      <c r="CC68">
        <f t="shared" si="43"/>
        <v>75</v>
      </c>
      <c r="CD68">
        <f t="shared" si="43"/>
        <v>76</v>
      </c>
      <c r="CE68">
        <f t="shared" si="43"/>
        <v>77</v>
      </c>
      <c r="CF68">
        <f t="shared" si="43"/>
        <v>78</v>
      </c>
      <c r="CG68">
        <f t="shared" si="43"/>
        <v>79</v>
      </c>
      <c r="CH68">
        <f t="shared" si="43"/>
        <v>80</v>
      </c>
    </row>
    <row r="69" spans="4:86" x14ac:dyDescent="0.25">
      <c r="D69" t="s">
        <v>87</v>
      </c>
      <c r="E69" t="s">
        <v>88</v>
      </c>
      <c r="G69" s="59">
        <f>G68*$F$66*$F$64*$F$63</f>
        <v>0.49400000000000005</v>
      </c>
      <c r="H69" s="59">
        <f t="shared" ref="H69:BS69" si="44">H68*$F$66*$F$64*$F$63</f>
        <v>0.9880000000000001</v>
      </c>
      <c r="I69" s="59">
        <f t="shared" si="44"/>
        <v>1.4820000000000002</v>
      </c>
      <c r="J69" s="59">
        <f t="shared" si="44"/>
        <v>1.9760000000000002</v>
      </c>
      <c r="K69" s="59">
        <f t="shared" si="44"/>
        <v>2.4700000000000002</v>
      </c>
      <c r="L69" s="59">
        <f t="shared" si="44"/>
        <v>2.9640000000000004</v>
      </c>
      <c r="M69" s="59">
        <f t="shared" si="44"/>
        <v>3.4579999999999997</v>
      </c>
      <c r="N69" s="59">
        <f t="shared" si="44"/>
        <v>3.9520000000000004</v>
      </c>
      <c r="O69" s="59">
        <f t="shared" si="44"/>
        <v>4.4460000000000006</v>
      </c>
      <c r="P69" s="59">
        <f t="shared" si="44"/>
        <v>4.9400000000000004</v>
      </c>
      <c r="Q69" s="59">
        <f t="shared" si="44"/>
        <v>5.4340000000000002</v>
      </c>
      <c r="R69" s="59">
        <f t="shared" si="44"/>
        <v>5.9280000000000008</v>
      </c>
      <c r="S69" s="59">
        <f t="shared" si="44"/>
        <v>6.4220000000000006</v>
      </c>
      <c r="T69" s="59">
        <f t="shared" si="44"/>
        <v>6.9159999999999995</v>
      </c>
      <c r="U69" s="59">
        <f t="shared" si="44"/>
        <v>7.41</v>
      </c>
      <c r="V69" s="59">
        <f t="shared" si="44"/>
        <v>7.9040000000000008</v>
      </c>
      <c r="W69" s="59">
        <f t="shared" si="44"/>
        <v>8.3980000000000015</v>
      </c>
      <c r="X69" s="59">
        <f t="shared" si="44"/>
        <v>8.8920000000000012</v>
      </c>
      <c r="Y69" s="59">
        <f t="shared" si="44"/>
        <v>9.3859999999999992</v>
      </c>
      <c r="Z69" s="59">
        <f t="shared" si="44"/>
        <v>9.8800000000000008</v>
      </c>
      <c r="AA69" s="59">
        <f t="shared" si="44"/>
        <v>10.374000000000001</v>
      </c>
      <c r="AB69" s="59">
        <f t="shared" si="44"/>
        <v>10.868</v>
      </c>
      <c r="AC69" s="59">
        <f t="shared" si="44"/>
        <v>11.362</v>
      </c>
      <c r="AD69" s="59">
        <f t="shared" si="44"/>
        <v>11.856000000000002</v>
      </c>
      <c r="AE69" s="59">
        <f t="shared" si="44"/>
        <v>12.35</v>
      </c>
      <c r="AF69" s="59">
        <f t="shared" si="44"/>
        <v>12.844000000000001</v>
      </c>
      <c r="AG69" s="59">
        <f t="shared" si="44"/>
        <v>13.338000000000001</v>
      </c>
      <c r="AH69" s="59">
        <f t="shared" si="44"/>
        <v>13.831999999999999</v>
      </c>
      <c r="AI69" s="59">
        <f t="shared" si="44"/>
        <v>14.326000000000001</v>
      </c>
      <c r="AJ69" s="50">
        <f t="shared" si="44"/>
        <v>14.82</v>
      </c>
      <c r="AK69" s="59">
        <f t="shared" si="44"/>
        <v>15.314000000000002</v>
      </c>
      <c r="AL69" s="59">
        <f t="shared" si="44"/>
        <v>15.808000000000002</v>
      </c>
      <c r="AM69" s="59">
        <f t="shared" si="44"/>
        <v>16.302</v>
      </c>
      <c r="AN69" s="59">
        <f t="shared" si="44"/>
        <v>16.796000000000003</v>
      </c>
      <c r="AO69" s="59">
        <f t="shared" si="44"/>
        <v>17.29</v>
      </c>
      <c r="AP69" s="59">
        <f t="shared" si="44"/>
        <v>17.784000000000002</v>
      </c>
      <c r="AQ69" s="59">
        <f t="shared" si="44"/>
        <v>18.278000000000002</v>
      </c>
      <c r="AR69" s="59">
        <f t="shared" si="44"/>
        <v>18.771999999999998</v>
      </c>
      <c r="AS69" s="59">
        <f t="shared" si="44"/>
        <v>19.266000000000002</v>
      </c>
      <c r="AT69" s="59">
        <f t="shared" si="44"/>
        <v>19.760000000000002</v>
      </c>
      <c r="AU69" s="59">
        <f t="shared" si="44"/>
        <v>20.254000000000001</v>
      </c>
      <c r="AV69" s="59">
        <f t="shared" si="44"/>
        <v>20.748000000000001</v>
      </c>
      <c r="AW69" s="59">
        <f t="shared" si="44"/>
        <v>21.242000000000001</v>
      </c>
      <c r="AX69" s="59">
        <f t="shared" si="44"/>
        <v>21.736000000000001</v>
      </c>
      <c r="AY69" s="59">
        <f t="shared" si="44"/>
        <v>22.23</v>
      </c>
      <c r="AZ69" s="59">
        <f t="shared" si="44"/>
        <v>22.724</v>
      </c>
      <c r="BA69" s="59">
        <f t="shared" si="44"/>
        <v>23.218</v>
      </c>
      <c r="BB69" s="59">
        <f t="shared" si="44"/>
        <v>23.712000000000003</v>
      </c>
      <c r="BC69" s="59">
        <f t="shared" si="44"/>
        <v>24.206000000000003</v>
      </c>
      <c r="BD69" s="59">
        <f t="shared" si="44"/>
        <v>24.7</v>
      </c>
      <c r="BE69" s="59">
        <f t="shared" si="44"/>
        <v>25.193999999999999</v>
      </c>
      <c r="BF69" s="59">
        <f t="shared" si="44"/>
        <v>25.688000000000002</v>
      </c>
      <c r="BG69" s="59">
        <f t="shared" si="44"/>
        <v>26.182000000000002</v>
      </c>
      <c r="BH69" s="59">
        <f t="shared" si="44"/>
        <v>26.676000000000002</v>
      </c>
      <c r="BI69" s="59">
        <f t="shared" si="44"/>
        <v>27.17</v>
      </c>
      <c r="BJ69" s="59">
        <f t="shared" si="44"/>
        <v>27.663999999999998</v>
      </c>
      <c r="BK69" s="59">
        <f t="shared" si="44"/>
        <v>28.158000000000005</v>
      </c>
      <c r="BL69" s="59">
        <f t="shared" si="44"/>
        <v>28.652000000000001</v>
      </c>
      <c r="BM69" s="59">
        <f t="shared" si="44"/>
        <v>29.146000000000001</v>
      </c>
      <c r="BN69" s="59">
        <f t="shared" si="44"/>
        <v>29.64</v>
      </c>
      <c r="BO69" s="59">
        <f t="shared" si="44"/>
        <v>30.134</v>
      </c>
      <c r="BP69" s="59">
        <f t="shared" si="44"/>
        <v>30.628000000000004</v>
      </c>
      <c r="BQ69" s="59">
        <f t="shared" si="44"/>
        <v>31.122000000000003</v>
      </c>
      <c r="BR69" s="59">
        <f t="shared" si="44"/>
        <v>31.616000000000003</v>
      </c>
      <c r="BS69" s="59">
        <f t="shared" si="44"/>
        <v>32.11</v>
      </c>
      <c r="BT69" s="59">
        <f t="shared" ref="BT69:CH69" si="45">BT68*$F$66*$F$64*$F$63</f>
        <v>32.603999999999999</v>
      </c>
      <c r="BU69" s="59">
        <f t="shared" si="45"/>
        <v>33.098000000000006</v>
      </c>
      <c r="BV69" s="59">
        <f t="shared" si="45"/>
        <v>33.592000000000006</v>
      </c>
      <c r="BW69" s="59">
        <f t="shared" si="45"/>
        <v>34.085999999999999</v>
      </c>
      <c r="BX69" s="59">
        <f t="shared" si="45"/>
        <v>34.58</v>
      </c>
      <c r="BY69" s="59">
        <f t="shared" si="45"/>
        <v>35.073999999999998</v>
      </c>
      <c r="BZ69" s="59">
        <f t="shared" si="45"/>
        <v>35.568000000000005</v>
      </c>
      <c r="CA69" s="59">
        <f t="shared" si="45"/>
        <v>36.062000000000005</v>
      </c>
      <c r="CB69" s="59">
        <f t="shared" si="45"/>
        <v>36.556000000000004</v>
      </c>
      <c r="CC69" s="59">
        <f t="shared" si="45"/>
        <v>37.049999999999997</v>
      </c>
      <c r="CD69" s="59">
        <f t="shared" si="45"/>
        <v>37.543999999999997</v>
      </c>
      <c r="CE69" s="59">
        <f t="shared" si="45"/>
        <v>38.038000000000004</v>
      </c>
      <c r="CF69" s="59">
        <f t="shared" si="45"/>
        <v>38.532000000000004</v>
      </c>
      <c r="CG69" s="59">
        <f t="shared" si="45"/>
        <v>39.026000000000003</v>
      </c>
      <c r="CH69" s="59">
        <f t="shared" si="45"/>
        <v>39.520000000000003</v>
      </c>
    </row>
    <row r="70" spans="4:86" x14ac:dyDescent="0.25">
      <c r="D70" t="s">
        <v>89</v>
      </c>
      <c r="E70" t="s">
        <v>90</v>
      </c>
      <c r="G70" s="59">
        <f>EXP(-1.0587+0.8836*LN(G69)+0.284)</f>
        <v>0.24713212124918574</v>
      </c>
      <c r="H70" s="59">
        <f t="shared" ref="H70:BS70" si="46">EXP(-1.0587+0.8836*LN(H69)+0.284)</f>
        <v>0.45595218483732475</v>
      </c>
      <c r="I70" s="59">
        <f t="shared" si="46"/>
        <v>0.65239937694593597</v>
      </c>
      <c r="J70" s="59">
        <f t="shared" si="46"/>
        <v>0.84121964318960396</v>
      </c>
      <c r="K70" s="59">
        <f t="shared" si="46"/>
        <v>1.0245640017032431</v>
      </c>
      <c r="L70" s="59">
        <f t="shared" si="46"/>
        <v>1.2036594830385248</v>
      </c>
      <c r="M70" s="59">
        <f t="shared" si="46"/>
        <v>1.3792971063482822</v>
      </c>
      <c r="N70" s="59">
        <f t="shared" si="46"/>
        <v>1.5520278477018838</v>
      </c>
      <c r="O70" s="59">
        <f t="shared" si="46"/>
        <v>1.7222566815192901</v>
      </c>
      <c r="P70" s="59">
        <f t="shared" si="46"/>
        <v>1.8902933083766646</v>
      </c>
      <c r="Q70" s="59">
        <f t="shared" si="46"/>
        <v>2.0563819044260145</v>
      </c>
      <c r="R70" s="59">
        <f t="shared" si="46"/>
        <v>2.2207197037661026</v>
      </c>
      <c r="S70" s="59">
        <f t="shared" si="46"/>
        <v>2.3834691936258152</v>
      </c>
      <c r="T70" s="59">
        <f t="shared" si="46"/>
        <v>2.5447664431495727</v>
      </c>
      <c r="U70" s="59">
        <f t="shared" si="46"/>
        <v>2.7047269815583848</v>
      </c>
      <c r="V70" s="59">
        <f t="shared" si="46"/>
        <v>2.863450062707606</v>
      </c>
      <c r="W70" s="59">
        <f t="shared" si="46"/>
        <v>3.0210218324899261</v>
      </c>
      <c r="X70" s="59">
        <f t="shared" si="46"/>
        <v>3.177517729464268</v>
      </c>
      <c r="Y70" s="59">
        <f t="shared" si="46"/>
        <v>3.3330043367174276</v>
      </c>
      <c r="Z70" s="59">
        <f t="shared" si="46"/>
        <v>3.4875408327380875</v>
      </c>
      <c r="AA70" s="59">
        <f t="shared" si="46"/>
        <v>3.6411801438697724</v>
      </c>
      <c r="AB70" s="59">
        <f t="shared" si="46"/>
        <v>3.7939698710293386</v>
      </c>
      <c r="AC70" s="59">
        <f t="shared" si="46"/>
        <v>3.9459530431682608</v>
      </c>
      <c r="AD70" s="59">
        <f t="shared" si="46"/>
        <v>4.0971687359997011</v>
      </c>
      <c r="AE70" s="59">
        <f t="shared" si="46"/>
        <v>4.2476525846986481</v>
      </c>
      <c r="AF70" s="59">
        <f t="shared" si="46"/>
        <v>4.3974372122609209</v>
      </c>
      <c r="AG70" s="59">
        <f t="shared" si="46"/>
        <v>4.5465525901071517</v>
      </c>
      <c r="AH70" s="59">
        <f t="shared" si="46"/>
        <v>4.6950263437621773</v>
      </c>
      <c r="AI70" s="59">
        <f t="shared" si="46"/>
        <v>4.8428840136387867</v>
      </c>
      <c r="AJ70" s="50">
        <f t="shared" si="46"/>
        <v>4.9901492788407484</v>
      </c>
      <c r="AK70" s="59">
        <f t="shared" si="46"/>
        <v>5.1368441502871596</v>
      </c>
      <c r="AL70" s="59">
        <f t="shared" si="46"/>
        <v>5.2829891382175376</v>
      </c>
      <c r="AM70" s="59">
        <f t="shared" si="46"/>
        <v>5.4286033981705639</v>
      </c>
      <c r="AN70" s="59">
        <f t="shared" si="46"/>
        <v>5.5737048587712827</v>
      </c>
      <c r="AO70" s="59">
        <f t="shared" si="46"/>
        <v>5.7183103340620756</v>
      </c>
      <c r="AP70" s="59">
        <f t="shared" si="46"/>
        <v>5.862435622634961</v>
      </c>
      <c r="AQ70" s="59">
        <f t="shared" si="46"/>
        <v>6.0060955954395334</v>
      </c>
      <c r="AR70" s="59">
        <f t="shared" si="46"/>
        <v>6.1493042738312065</v>
      </c>
      <c r="AS70" s="59">
        <f t="shared" si="46"/>
        <v>6.2920748991727349</v>
      </c>
      <c r="AT70" s="59">
        <f t="shared" si="46"/>
        <v>6.4344199950962606</v>
      </c>
      <c r="AU70" s="59">
        <f t="shared" si="46"/>
        <v>6.5763514233638842</v>
      </c>
      <c r="AV70" s="59">
        <f t="shared" si="46"/>
        <v>6.7178804341249814</v>
      </c>
      <c r="AW70" s="59">
        <f t="shared" si="46"/>
        <v>6.859017711252279</v>
      </c>
      <c r="AX70" s="59">
        <f t="shared" si="46"/>
        <v>6.9997734133417913</v>
      </c>
      <c r="AY70" s="59">
        <f t="shared" si="46"/>
        <v>7.140157210880437</v>
      </c>
      <c r="AZ70" s="59">
        <f t="shared" si="46"/>
        <v>7.2801783200166952</v>
      </c>
      <c r="BA70" s="59">
        <f t="shared" si="46"/>
        <v>7.4198455333118369</v>
      </c>
      <c r="BB70" s="59">
        <f t="shared" si="46"/>
        <v>7.5591672478002456</v>
      </c>
      <c r="BC70" s="59">
        <f t="shared" si="46"/>
        <v>7.6981514906452642</v>
      </c>
      <c r="BD70" s="59">
        <f t="shared" si="46"/>
        <v>7.8368059426416634</v>
      </c>
      <c r="BE70" s="59">
        <f t="shared" si="46"/>
        <v>7.9751379597847016</v>
      </c>
      <c r="BF70" s="59">
        <f t="shared" si="46"/>
        <v>8.1131545930997735</v>
      </c>
      <c r="BG70" s="59">
        <f t="shared" si="46"/>
        <v>8.2508626069035156</v>
      </c>
      <c r="BH70" s="59">
        <f t="shared" si="46"/>
        <v>8.3882684956477913</v>
      </c>
      <c r="BI70" s="59">
        <f t="shared" si="46"/>
        <v>8.5253784994806523</v>
      </c>
      <c r="BJ70" s="59">
        <f t="shared" si="46"/>
        <v>8.6621986186436075</v>
      </c>
      <c r="BK70" s="59">
        <f t="shared" si="46"/>
        <v>8.7987346268113562</v>
      </c>
      <c r="BL70" s="59">
        <f t="shared" si="46"/>
        <v>8.9349920834689254</v>
      </c>
      <c r="BM70" s="59">
        <f t="shared" si="46"/>
        <v>9.0709763454110544</v>
      </c>
      <c r="BN70" s="59">
        <f t="shared" si="46"/>
        <v>9.2066925774398314</v>
      </c>
      <c r="BO70" s="59">
        <f t="shared" si="46"/>
        <v>9.3421457623289594</v>
      </c>
      <c r="BP70" s="59">
        <f t="shared" si="46"/>
        <v>9.4773407101161204</v>
      </c>
      <c r="BQ70" s="59">
        <f t="shared" si="46"/>
        <v>9.6122820667788016</v>
      </c>
      <c r="BR70" s="59">
        <f t="shared" si="46"/>
        <v>9.7469743223436929</v>
      </c>
      <c r="BS70" s="59">
        <f t="shared" si="46"/>
        <v>9.8814218184748146</v>
      </c>
      <c r="BT70" s="59">
        <f t="shared" ref="BT70:CH70" si="47">EXP(-1.0587+0.8836*LN(BT69)+0.284)</f>
        <v>10.015628755581478</v>
      </c>
      <c r="BU70" s="59">
        <f t="shared" si="47"/>
        <v>10.149599199483198</v>
      </c>
      <c r="BV70" s="59">
        <f t="shared" si="47"/>
        <v>10.283337087665423</v>
      </c>
      <c r="BW70" s="59">
        <f t="shared" si="47"/>
        <v>10.416846235156795</v>
      </c>
      <c r="BX70" s="59">
        <f t="shared" si="47"/>
        <v>10.550130340056093</v>
      </c>
      <c r="BY70" s="59">
        <f t="shared" si="47"/>
        <v>10.683192988734282</v>
      </c>
      <c r="BZ70" s="59">
        <f t="shared" si="47"/>
        <v>10.816037660735208</v>
      </c>
      <c r="CA70" s="59">
        <f t="shared" si="47"/>
        <v>10.948667733396306</v>
      </c>
      <c r="CB70" s="59">
        <f t="shared" si="47"/>
        <v>11.081086486208886</v>
      </c>
      <c r="CC70" s="59">
        <f t="shared" si="47"/>
        <v>11.21329710493602</v>
      </c>
      <c r="CD70" s="59">
        <f t="shared" si="47"/>
        <v>11.345302685504608</v>
      </c>
      <c r="CE70" s="59">
        <f t="shared" si="47"/>
        <v>11.477106237686685</v>
      </c>
      <c r="CF70" s="59">
        <f t="shared" si="47"/>
        <v>11.608710688584155</v>
      </c>
      <c r="CG70" s="59">
        <f t="shared" si="47"/>
        <v>11.740118885929631</v>
      </c>
      <c r="CH70" s="59">
        <f t="shared" si="47"/>
        <v>11.871333601215445</v>
      </c>
    </row>
    <row r="71" spans="4:86" x14ac:dyDescent="0.25">
      <c r="D71" t="s">
        <v>138</v>
      </c>
      <c r="E71" t="s">
        <v>72</v>
      </c>
      <c r="G71" s="59">
        <f>$F$63*70</f>
        <v>70</v>
      </c>
      <c r="H71" s="59">
        <f t="shared" ref="H71:BS71" si="48">$F$63*70</f>
        <v>70</v>
      </c>
      <c r="I71" s="59">
        <f t="shared" si="48"/>
        <v>70</v>
      </c>
      <c r="J71" s="59">
        <f t="shared" si="48"/>
        <v>70</v>
      </c>
      <c r="K71" s="59">
        <f t="shared" si="48"/>
        <v>70</v>
      </c>
      <c r="L71" s="59">
        <f t="shared" si="48"/>
        <v>70</v>
      </c>
      <c r="M71" s="59">
        <f t="shared" si="48"/>
        <v>70</v>
      </c>
      <c r="N71" s="59">
        <f t="shared" si="48"/>
        <v>70</v>
      </c>
      <c r="O71" s="59">
        <f t="shared" si="48"/>
        <v>70</v>
      </c>
      <c r="P71" s="59">
        <f t="shared" si="48"/>
        <v>70</v>
      </c>
      <c r="Q71" s="59">
        <f t="shared" si="48"/>
        <v>70</v>
      </c>
      <c r="R71" s="59">
        <f t="shared" si="48"/>
        <v>70</v>
      </c>
      <c r="S71" s="59">
        <f t="shared" si="48"/>
        <v>70</v>
      </c>
      <c r="T71" s="59">
        <f t="shared" si="48"/>
        <v>70</v>
      </c>
      <c r="U71" s="59">
        <f t="shared" si="48"/>
        <v>70</v>
      </c>
      <c r="V71" s="59">
        <f t="shared" si="48"/>
        <v>70</v>
      </c>
      <c r="W71" s="59">
        <f t="shared" si="48"/>
        <v>70</v>
      </c>
      <c r="X71" s="59">
        <f t="shared" si="48"/>
        <v>70</v>
      </c>
      <c r="Y71" s="59">
        <f t="shared" si="48"/>
        <v>70</v>
      </c>
      <c r="Z71" s="59">
        <f t="shared" si="48"/>
        <v>70</v>
      </c>
      <c r="AA71" s="59">
        <f t="shared" si="48"/>
        <v>70</v>
      </c>
      <c r="AB71" s="59">
        <f t="shared" si="48"/>
        <v>70</v>
      </c>
      <c r="AC71" s="59">
        <f t="shared" si="48"/>
        <v>70</v>
      </c>
      <c r="AD71" s="59">
        <f t="shared" si="48"/>
        <v>70</v>
      </c>
      <c r="AE71" s="59">
        <f t="shared" si="48"/>
        <v>70</v>
      </c>
      <c r="AF71" s="59">
        <f t="shared" si="48"/>
        <v>70</v>
      </c>
      <c r="AG71" s="59">
        <f t="shared" si="48"/>
        <v>70</v>
      </c>
      <c r="AH71" s="59">
        <f t="shared" si="48"/>
        <v>70</v>
      </c>
      <c r="AI71" s="59">
        <f t="shared" si="48"/>
        <v>70</v>
      </c>
      <c r="AJ71" s="50">
        <f t="shared" si="48"/>
        <v>70</v>
      </c>
      <c r="AK71" s="59">
        <f t="shared" si="48"/>
        <v>70</v>
      </c>
      <c r="AL71" s="59">
        <f t="shared" si="48"/>
        <v>70</v>
      </c>
      <c r="AM71" s="59">
        <f t="shared" si="48"/>
        <v>70</v>
      </c>
      <c r="AN71" s="59">
        <f t="shared" si="48"/>
        <v>70</v>
      </c>
      <c r="AO71" s="59">
        <f t="shared" si="48"/>
        <v>70</v>
      </c>
      <c r="AP71" s="59">
        <f t="shared" si="48"/>
        <v>70</v>
      </c>
      <c r="AQ71" s="59">
        <f t="shared" si="48"/>
        <v>70</v>
      </c>
      <c r="AR71" s="59">
        <f t="shared" si="48"/>
        <v>70</v>
      </c>
      <c r="AS71" s="59">
        <f t="shared" si="48"/>
        <v>70</v>
      </c>
      <c r="AT71" s="59">
        <f t="shared" si="48"/>
        <v>70</v>
      </c>
      <c r="AU71" s="59">
        <f t="shared" si="48"/>
        <v>70</v>
      </c>
      <c r="AV71" s="59">
        <f t="shared" si="48"/>
        <v>70</v>
      </c>
      <c r="AW71" s="59">
        <f t="shared" si="48"/>
        <v>70</v>
      </c>
      <c r="AX71" s="59">
        <f t="shared" si="48"/>
        <v>70</v>
      </c>
      <c r="AY71" s="59">
        <f t="shared" si="48"/>
        <v>70</v>
      </c>
      <c r="AZ71" s="59">
        <f t="shared" si="48"/>
        <v>70</v>
      </c>
      <c r="BA71" s="59">
        <f t="shared" si="48"/>
        <v>70</v>
      </c>
      <c r="BB71" s="59">
        <f t="shared" si="48"/>
        <v>70</v>
      </c>
      <c r="BC71" s="59">
        <f t="shared" si="48"/>
        <v>70</v>
      </c>
      <c r="BD71" s="59">
        <f t="shared" si="48"/>
        <v>70</v>
      </c>
      <c r="BE71" s="59">
        <f t="shared" si="48"/>
        <v>70</v>
      </c>
      <c r="BF71" s="59">
        <f t="shared" si="48"/>
        <v>70</v>
      </c>
      <c r="BG71" s="59">
        <f t="shared" si="48"/>
        <v>70</v>
      </c>
      <c r="BH71" s="59">
        <f t="shared" si="48"/>
        <v>70</v>
      </c>
      <c r="BI71" s="59">
        <f t="shared" si="48"/>
        <v>70</v>
      </c>
      <c r="BJ71" s="59">
        <f t="shared" si="48"/>
        <v>70</v>
      </c>
      <c r="BK71" s="59">
        <f t="shared" si="48"/>
        <v>70</v>
      </c>
      <c r="BL71" s="59">
        <f t="shared" si="48"/>
        <v>70</v>
      </c>
      <c r="BM71" s="59">
        <f t="shared" si="48"/>
        <v>70</v>
      </c>
      <c r="BN71" s="59">
        <f t="shared" si="48"/>
        <v>70</v>
      </c>
      <c r="BO71" s="59">
        <f t="shared" si="48"/>
        <v>70</v>
      </c>
      <c r="BP71" s="59">
        <f t="shared" si="48"/>
        <v>70</v>
      </c>
      <c r="BQ71" s="59">
        <f t="shared" si="48"/>
        <v>70</v>
      </c>
      <c r="BR71" s="59">
        <f t="shared" si="48"/>
        <v>70</v>
      </c>
      <c r="BS71" s="59">
        <f t="shared" si="48"/>
        <v>70</v>
      </c>
      <c r="BT71" s="59">
        <f t="shared" ref="BT71:CH71" si="49">$F$63*70</f>
        <v>70</v>
      </c>
      <c r="BU71" s="59">
        <f t="shared" si="49"/>
        <v>70</v>
      </c>
      <c r="BV71" s="59">
        <f t="shared" si="49"/>
        <v>70</v>
      </c>
      <c r="BW71" s="59">
        <f t="shared" si="49"/>
        <v>70</v>
      </c>
      <c r="BX71" s="59">
        <f t="shared" si="49"/>
        <v>70</v>
      </c>
      <c r="BY71" s="59">
        <f t="shared" si="49"/>
        <v>70</v>
      </c>
      <c r="BZ71" s="59">
        <f t="shared" si="49"/>
        <v>70</v>
      </c>
      <c r="CA71" s="59">
        <f t="shared" si="49"/>
        <v>70</v>
      </c>
      <c r="CB71" s="59">
        <f t="shared" si="49"/>
        <v>70</v>
      </c>
      <c r="CC71" s="59">
        <f t="shared" si="49"/>
        <v>70</v>
      </c>
      <c r="CD71" s="59">
        <f t="shared" si="49"/>
        <v>70</v>
      </c>
      <c r="CE71" s="59">
        <f t="shared" si="49"/>
        <v>70</v>
      </c>
      <c r="CF71" s="59">
        <f t="shared" si="49"/>
        <v>70</v>
      </c>
      <c r="CG71" s="59">
        <f t="shared" si="49"/>
        <v>70</v>
      </c>
      <c r="CH71" s="59">
        <f t="shared" si="49"/>
        <v>70</v>
      </c>
    </row>
    <row r="72" spans="4:86" ht="16.5" x14ac:dyDescent="0.25">
      <c r="D72" s="46" t="s">
        <v>92</v>
      </c>
      <c r="E72" t="s">
        <v>93</v>
      </c>
      <c r="F72" s="61" t="s">
        <v>94</v>
      </c>
      <c r="G72" s="59">
        <f>IF(G62&gt;30,10*$F$63,$F$63*(10/2+10/30*G62/2))</f>
        <v>5.166666666666667</v>
      </c>
      <c r="H72" s="59">
        <f t="shared" ref="H72:BS72" si="50">IF(H62&gt;30,10*$F$63,$F$63*(10/2+10/30*H62/2))</f>
        <v>5.333333333333333</v>
      </c>
      <c r="I72" s="59">
        <f t="shared" si="50"/>
        <v>5.5</v>
      </c>
      <c r="J72" s="59">
        <f t="shared" si="50"/>
        <v>5.666666666666667</v>
      </c>
      <c r="K72" s="59">
        <f t="shared" si="50"/>
        <v>5.833333333333333</v>
      </c>
      <c r="L72" s="59">
        <f t="shared" si="50"/>
        <v>6</v>
      </c>
      <c r="M72" s="59">
        <f t="shared" si="50"/>
        <v>6.1666666666666661</v>
      </c>
      <c r="N72" s="59">
        <f t="shared" si="50"/>
        <v>6.333333333333333</v>
      </c>
      <c r="O72" s="59">
        <f t="shared" si="50"/>
        <v>6.5</v>
      </c>
      <c r="P72" s="59">
        <f t="shared" si="50"/>
        <v>6.6666666666666661</v>
      </c>
      <c r="Q72" s="59">
        <f t="shared" si="50"/>
        <v>6.833333333333333</v>
      </c>
      <c r="R72" s="59">
        <f t="shared" si="50"/>
        <v>7</v>
      </c>
      <c r="S72" s="59">
        <f t="shared" si="50"/>
        <v>7.1666666666666661</v>
      </c>
      <c r="T72" s="59">
        <f t="shared" si="50"/>
        <v>7.333333333333333</v>
      </c>
      <c r="U72" s="59">
        <f t="shared" si="50"/>
        <v>7.5</v>
      </c>
      <c r="V72" s="59">
        <f t="shared" si="50"/>
        <v>7.6666666666666661</v>
      </c>
      <c r="W72" s="59">
        <f t="shared" si="50"/>
        <v>7.833333333333333</v>
      </c>
      <c r="X72" s="59">
        <f t="shared" si="50"/>
        <v>8</v>
      </c>
      <c r="Y72" s="59">
        <f t="shared" si="50"/>
        <v>8.1666666666666661</v>
      </c>
      <c r="Z72" s="59">
        <f t="shared" si="50"/>
        <v>8.3333333333333321</v>
      </c>
      <c r="AA72" s="59">
        <f t="shared" si="50"/>
        <v>8.5</v>
      </c>
      <c r="AB72" s="59">
        <f t="shared" si="50"/>
        <v>8.6666666666666661</v>
      </c>
      <c r="AC72" s="59">
        <f t="shared" si="50"/>
        <v>8.8333333333333321</v>
      </c>
      <c r="AD72" s="59">
        <f t="shared" si="50"/>
        <v>9</v>
      </c>
      <c r="AE72" s="59">
        <f t="shared" si="50"/>
        <v>9.1666666666666661</v>
      </c>
      <c r="AF72" s="59">
        <f t="shared" si="50"/>
        <v>9.3333333333333321</v>
      </c>
      <c r="AG72" s="59">
        <f t="shared" si="50"/>
        <v>9.5</v>
      </c>
      <c r="AH72" s="59">
        <f t="shared" si="50"/>
        <v>9.6666666666666661</v>
      </c>
      <c r="AI72" s="59">
        <f t="shared" si="50"/>
        <v>9.8333333333333321</v>
      </c>
      <c r="AJ72" s="50">
        <f t="shared" si="50"/>
        <v>10</v>
      </c>
      <c r="AK72" s="59">
        <f t="shared" si="50"/>
        <v>10</v>
      </c>
      <c r="AL72" s="59">
        <f t="shared" si="50"/>
        <v>10</v>
      </c>
      <c r="AM72" s="59">
        <f t="shared" si="50"/>
        <v>10</v>
      </c>
      <c r="AN72" s="59">
        <f t="shared" si="50"/>
        <v>10</v>
      </c>
      <c r="AO72" s="59">
        <f t="shared" si="50"/>
        <v>10</v>
      </c>
      <c r="AP72" s="59">
        <f t="shared" si="50"/>
        <v>10</v>
      </c>
      <c r="AQ72" s="59">
        <f t="shared" si="50"/>
        <v>10</v>
      </c>
      <c r="AR72" s="59">
        <f t="shared" si="50"/>
        <v>10</v>
      </c>
      <c r="AS72" s="59">
        <f t="shared" si="50"/>
        <v>10</v>
      </c>
      <c r="AT72" s="59">
        <f t="shared" si="50"/>
        <v>10</v>
      </c>
      <c r="AU72" s="59">
        <f t="shared" si="50"/>
        <v>10</v>
      </c>
      <c r="AV72" s="59">
        <f t="shared" si="50"/>
        <v>10</v>
      </c>
      <c r="AW72" s="59">
        <f t="shared" si="50"/>
        <v>10</v>
      </c>
      <c r="AX72" s="59">
        <f t="shared" si="50"/>
        <v>10</v>
      </c>
      <c r="AY72" s="59">
        <f t="shared" si="50"/>
        <v>10</v>
      </c>
      <c r="AZ72" s="59">
        <f t="shared" si="50"/>
        <v>10</v>
      </c>
      <c r="BA72" s="59">
        <f t="shared" si="50"/>
        <v>10</v>
      </c>
      <c r="BB72" s="59">
        <f t="shared" si="50"/>
        <v>10</v>
      </c>
      <c r="BC72" s="59">
        <f t="shared" si="50"/>
        <v>10</v>
      </c>
      <c r="BD72" s="59">
        <f t="shared" si="50"/>
        <v>10</v>
      </c>
      <c r="BE72" s="59">
        <f t="shared" si="50"/>
        <v>10</v>
      </c>
      <c r="BF72" s="59">
        <f t="shared" si="50"/>
        <v>10</v>
      </c>
      <c r="BG72" s="59">
        <f t="shared" si="50"/>
        <v>10</v>
      </c>
      <c r="BH72" s="59">
        <f t="shared" si="50"/>
        <v>10</v>
      </c>
      <c r="BI72" s="59">
        <f t="shared" si="50"/>
        <v>10</v>
      </c>
      <c r="BJ72" s="59">
        <f t="shared" si="50"/>
        <v>10</v>
      </c>
      <c r="BK72" s="59">
        <f t="shared" si="50"/>
        <v>10</v>
      </c>
      <c r="BL72" s="59">
        <f t="shared" si="50"/>
        <v>10</v>
      </c>
      <c r="BM72" s="59">
        <f t="shared" si="50"/>
        <v>10</v>
      </c>
      <c r="BN72" s="59">
        <f t="shared" si="50"/>
        <v>10</v>
      </c>
      <c r="BO72" s="59">
        <f t="shared" si="50"/>
        <v>10</v>
      </c>
      <c r="BP72" s="59">
        <f t="shared" si="50"/>
        <v>10</v>
      </c>
      <c r="BQ72" s="59">
        <f t="shared" si="50"/>
        <v>10</v>
      </c>
      <c r="BR72" s="59">
        <f t="shared" si="50"/>
        <v>10</v>
      </c>
      <c r="BS72" s="59">
        <f t="shared" si="50"/>
        <v>10</v>
      </c>
      <c r="BT72" s="59">
        <f t="shared" ref="BT72:CH72" si="51">IF(BT62&gt;30,10*$F$63,$F$63*(10/2+10/30*BT62/2))</f>
        <v>10</v>
      </c>
      <c r="BU72" s="59">
        <f t="shared" si="51"/>
        <v>10</v>
      </c>
      <c r="BV72" s="59">
        <f t="shared" si="51"/>
        <v>10</v>
      </c>
      <c r="BW72" s="59">
        <f t="shared" si="51"/>
        <v>10</v>
      </c>
      <c r="BX72" s="59">
        <f t="shared" si="51"/>
        <v>10</v>
      </c>
      <c r="BY72" s="59">
        <f t="shared" si="51"/>
        <v>10</v>
      </c>
      <c r="BZ72" s="59">
        <f t="shared" si="51"/>
        <v>10</v>
      </c>
      <c r="CA72" s="59">
        <f t="shared" si="51"/>
        <v>10</v>
      </c>
      <c r="CB72" s="59">
        <f t="shared" si="51"/>
        <v>10</v>
      </c>
      <c r="CC72" s="59">
        <f t="shared" si="51"/>
        <v>10</v>
      </c>
      <c r="CD72" s="59">
        <f t="shared" si="51"/>
        <v>10</v>
      </c>
      <c r="CE72" s="59">
        <f t="shared" si="51"/>
        <v>10</v>
      </c>
      <c r="CF72" s="59">
        <f t="shared" si="51"/>
        <v>10</v>
      </c>
      <c r="CG72" s="59">
        <f t="shared" si="51"/>
        <v>10</v>
      </c>
      <c r="CH72" s="59">
        <f t="shared" si="51"/>
        <v>10</v>
      </c>
    </row>
    <row r="73" spans="4:86" x14ac:dyDescent="0.25">
      <c r="D73" t="s">
        <v>95</v>
      </c>
      <c r="E73" t="s">
        <v>96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0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>
        <v>0</v>
      </c>
      <c r="AY73" s="59">
        <v>0</v>
      </c>
      <c r="AZ73" s="59">
        <v>0</v>
      </c>
      <c r="BA73" s="59">
        <v>0</v>
      </c>
      <c r="BB73" s="59">
        <v>0</v>
      </c>
      <c r="BC73" s="59">
        <v>0</v>
      </c>
      <c r="BD73" s="59">
        <v>0</v>
      </c>
      <c r="BE73" s="59">
        <v>0</v>
      </c>
      <c r="BF73" s="59">
        <v>0</v>
      </c>
      <c r="BG73" s="59">
        <v>0</v>
      </c>
      <c r="BH73" s="59">
        <v>0</v>
      </c>
      <c r="BI73" s="59">
        <v>0</v>
      </c>
      <c r="BJ73" s="59">
        <v>0</v>
      </c>
      <c r="BK73" s="59">
        <v>0</v>
      </c>
      <c r="BL73" s="59">
        <v>0</v>
      </c>
      <c r="BM73" s="59">
        <v>0</v>
      </c>
      <c r="BN73" s="59">
        <v>0</v>
      </c>
      <c r="BO73" s="59">
        <v>0</v>
      </c>
      <c r="BP73" s="59">
        <v>0</v>
      </c>
      <c r="BQ73" s="59">
        <v>0</v>
      </c>
      <c r="BR73" s="59">
        <v>0</v>
      </c>
      <c r="BS73" s="59">
        <v>0</v>
      </c>
      <c r="BT73" s="59">
        <v>0</v>
      </c>
      <c r="BU73" s="59">
        <v>0</v>
      </c>
      <c r="BV73" s="59">
        <v>0</v>
      </c>
      <c r="BW73" s="59">
        <v>0</v>
      </c>
      <c r="BX73" s="59">
        <v>0</v>
      </c>
      <c r="BY73" s="59">
        <v>0</v>
      </c>
      <c r="BZ73" s="59">
        <v>0</v>
      </c>
      <c r="CA73" s="59">
        <v>0</v>
      </c>
      <c r="CB73" s="59">
        <v>0</v>
      </c>
      <c r="CC73" s="59">
        <v>0</v>
      </c>
      <c r="CD73" s="59">
        <v>0</v>
      </c>
      <c r="CE73" s="59">
        <v>0</v>
      </c>
      <c r="CF73" s="59">
        <v>0</v>
      </c>
      <c r="CG73" s="59">
        <v>0</v>
      </c>
      <c r="CH73" s="59">
        <v>0</v>
      </c>
    </row>
    <row r="74" spans="4:86" x14ac:dyDescent="0.25">
      <c r="D74" t="s">
        <v>139</v>
      </c>
      <c r="E74" t="s">
        <v>140</v>
      </c>
      <c r="F74" s="59"/>
      <c r="G74" s="59">
        <f>((G69+G70)*0.475+G71+G72+G73)*44/12</f>
        <v>276.90191622228679</v>
      </c>
      <c r="H74" s="59">
        <f t="shared" ref="H74:AU74" si="52">((H69+H70)*0.475+H71+H72+H73)*44/12</f>
        <v>278.73710561081384</v>
      </c>
      <c r="I74" s="59">
        <f t="shared" si="52"/>
        <v>280.55074558151415</v>
      </c>
      <c r="J74" s="59">
        <f t="shared" si="52"/>
        <v>282.35110198966635</v>
      </c>
      <c r="K74" s="59">
        <f t="shared" si="52"/>
        <v>284.14192119185532</v>
      </c>
      <c r="L74" s="59">
        <f t="shared" si="52"/>
        <v>285.9253402662921</v>
      </c>
      <c r="M74" s="59">
        <f t="shared" si="52"/>
        <v>287.70273690466774</v>
      </c>
      <c r="N74" s="59">
        <f t="shared" si="52"/>
        <v>289.47507072363629</v>
      </c>
      <c r="O74" s="59">
        <f t="shared" si="52"/>
        <v>291.24304705364608</v>
      </c>
      <c r="P74" s="59">
        <f t="shared" si="52"/>
        <v>293.00720528986716</v>
      </c>
      <c r="Q74" s="59">
        <f t="shared" si="52"/>
        <v>294.76797070576418</v>
      </c>
      <c r="R74" s="59">
        <f t="shared" si="52"/>
        <v>296.52568681739263</v>
      </c>
      <c r="S74" s="59">
        <f t="shared" si="52"/>
        <v>298.28063662334273</v>
      </c>
      <c r="T74" s="59">
        <f t="shared" si="52"/>
        <v>300.03305711070772</v>
      </c>
      <c r="U74" s="59">
        <f t="shared" si="52"/>
        <v>301.78314949288085</v>
      </c>
      <c r="V74" s="59">
        <f t="shared" si="52"/>
        <v>303.53108663699356</v>
      </c>
      <c r="W74" s="59">
        <f t="shared" si="52"/>
        <v>305.2770185804755</v>
      </c>
      <c r="X74" s="59">
        <f t="shared" si="52"/>
        <v>307.02107671215026</v>
      </c>
      <c r="Y74" s="59">
        <f t="shared" si="52"/>
        <v>308.76337699756067</v>
      </c>
      <c r="Z74" s="59">
        <f t="shared" si="52"/>
        <v>310.5040225059077</v>
      </c>
      <c r="AA74" s="59">
        <f t="shared" si="52"/>
        <v>312.24310541723986</v>
      </c>
      <c r="AB74" s="59">
        <f t="shared" si="52"/>
        <v>313.98070863648724</v>
      </c>
      <c r="AC74" s="59">
        <f t="shared" si="52"/>
        <v>315.71690710574023</v>
      </c>
      <c r="AD74" s="59">
        <f t="shared" si="52"/>
        <v>317.45176888186614</v>
      </c>
      <c r="AE74" s="59">
        <f t="shared" si="52"/>
        <v>319.18535602946127</v>
      </c>
      <c r="AF74" s="59">
        <f t="shared" si="52"/>
        <v>320.91772536691002</v>
      </c>
      <c r="AG74" s="59">
        <f t="shared" si="52"/>
        <v>322.6489290944366</v>
      </c>
      <c r="AH74" s="59">
        <f t="shared" si="52"/>
        <v>324.37901532649693</v>
      </c>
      <c r="AI74" s="59">
        <f t="shared" si="52"/>
        <v>326.10802854597642</v>
      </c>
      <c r="AJ74" s="50">
        <f t="shared" si="52"/>
        <v>327.83600999398101</v>
      </c>
      <c r="AK74" s="59">
        <f t="shared" si="52"/>
        <v>328.95188689508348</v>
      </c>
      <c r="AL74" s="59">
        <f t="shared" si="52"/>
        <v>330.06680608239554</v>
      </c>
      <c r="AM74" s="59">
        <f t="shared" si="52"/>
        <v>331.18080091848043</v>
      </c>
      <c r="AN74" s="59">
        <f t="shared" si="52"/>
        <v>332.29390262902666</v>
      </c>
      <c r="AO74" s="59">
        <f t="shared" si="52"/>
        <v>333.40614049849142</v>
      </c>
      <c r="AP74" s="59">
        <f t="shared" si="52"/>
        <v>334.51754204275591</v>
      </c>
      <c r="AQ74" s="59">
        <f t="shared" si="52"/>
        <v>335.62813316205717</v>
      </c>
      <c r="AR74" s="59">
        <f t="shared" si="52"/>
        <v>336.73793827692265</v>
      </c>
      <c r="AS74" s="59">
        <f t="shared" si="52"/>
        <v>337.8469804493925</v>
      </c>
      <c r="AT74" s="59">
        <f t="shared" si="52"/>
        <v>338.95528149145929</v>
      </c>
      <c r="AU74" s="59">
        <f t="shared" si="52"/>
        <v>340.06286206235876</v>
      </c>
      <c r="AV74" s="59">
        <f>((AV69+AV70)*0.475+AV71+AV72+AV73)*44/12</f>
        <v>341.16974175610102</v>
      </c>
      <c r="AW74" s="59">
        <f t="shared" ref="AW74:CG74" si="53">((AW69+AW70)*0.475+AW71+AW72+AW73)*44/12</f>
        <v>342.27593918043107</v>
      </c>
      <c r="AX74" s="59">
        <f t="shared" si="53"/>
        <v>343.38147202823694</v>
      </c>
      <c r="AY74" s="59">
        <f t="shared" si="53"/>
        <v>344.4863571422834</v>
      </c>
      <c r="AZ74" s="59">
        <f t="shared" si="53"/>
        <v>345.59061057402909</v>
      </c>
      <c r="BA74" s="59">
        <f t="shared" si="53"/>
        <v>346.69424763718479</v>
      </c>
      <c r="BB74" s="59">
        <f t="shared" si="53"/>
        <v>347.79728295658538</v>
      </c>
      <c r="BC74" s="59">
        <f t="shared" si="53"/>
        <v>348.89973051287387</v>
      </c>
      <c r="BD74" s="59">
        <f t="shared" si="53"/>
        <v>350.00160368343421</v>
      </c>
      <c r="BE74" s="59">
        <f t="shared" si="53"/>
        <v>351.10291527995832</v>
      </c>
      <c r="BF74" s="59">
        <f t="shared" si="53"/>
        <v>352.20367758298215</v>
      </c>
      <c r="BG74" s="59">
        <f t="shared" si="53"/>
        <v>353.30390237369028</v>
      </c>
      <c r="BH74" s="59">
        <f t="shared" si="53"/>
        <v>354.40360096325321</v>
      </c>
      <c r="BI74" s="59">
        <f t="shared" si="53"/>
        <v>355.5027842199288</v>
      </c>
      <c r="BJ74" s="59">
        <f t="shared" si="53"/>
        <v>356.60146259413756</v>
      </c>
      <c r="BK74" s="59">
        <f t="shared" si="53"/>
        <v>357.69964614169641</v>
      </c>
      <c r="BL74" s="59">
        <f t="shared" si="53"/>
        <v>358.7973445453751</v>
      </c>
      <c r="BM74" s="59">
        <f t="shared" si="53"/>
        <v>359.89456713492427</v>
      </c>
      <c r="BN74" s="59">
        <f t="shared" si="53"/>
        <v>360.9913229057077</v>
      </c>
      <c r="BO74" s="59">
        <f t="shared" si="53"/>
        <v>362.08762053605625</v>
      </c>
      <c r="BP74" s="59">
        <f t="shared" si="53"/>
        <v>363.18346840345225</v>
      </c>
      <c r="BQ74" s="59">
        <f t="shared" si="53"/>
        <v>364.27887459963972</v>
      </c>
      <c r="BR74" s="59">
        <f t="shared" si="53"/>
        <v>365.37384694474855</v>
      </c>
      <c r="BS74" s="59">
        <f t="shared" si="53"/>
        <v>366.46839300051028</v>
      </c>
      <c r="BT74" s="59">
        <f t="shared" si="53"/>
        <v>367.56252008263772</v>
      </c>
      <c r="BU74" s="59">
        <f t="shared" si="53"/>
        <v>368.65623527243332</v>
      </c>
      <c r="BV74" s="59">
        <f t="shared" si="53"/>
        <v>369.74954542768393</v>
      </c>
      <c r="BW74" s="59">
        <f t="shared" si="53"/>
        <v>370.84245719289805</v>
      </c>
      <c r="BX74" s="59">
        <f t="shared" si="53"/>
        <v>371.93497700893107</v>
      </c>
      <c r="BY74" s="59">
        <f t="shared" si="53"/>
        <v>373.0271111220456</v>
      </c>
      <c r="BZ74" s="59">
        <f t="shared" si="53"/>
        <v>374.11886559244721</v>
      </c>
      <c r="CA74" s="59">
        <f t="shared" si="53"/>
        <v>375.21024630233188</v>
      </c>
      <c r="CB74" s="59">
        <f t="shared" si="53"/>
        <v>376.30125896348045</v>
      </c>
      <c r="CC74" s="59">
        <f t="shared" si="53"/>
        <v>377.39190912443019</v>
      </c>
      <c r="CD74" s="59">
        <f t="shared" si="53"/>
        <v>378.48220217725384</v>
      </c>
      <c r="CE74" s="59">
        <f t="shared" si="53"/>
        <v>379.57214336397101</v>
      </c>
      <c r="CF74" s="59">
        <f t="shared" si="53"/>
        <v>380.66173778261742</v>
      </c>
      <c r="CG74" s="59">
        <f t="shared" si="53"/>
        <v>381.75099039299408</v>
      </c>
      <c r="CH74" s="59">
        <f>((CH69+CH70)*0.475+CH71+CH72+CH73)*44/12</f>
        <v>382.83990602211696</v>
      </c>
    </row>
    <row r="75" spans="4:86" x14ac:dyDescent="0.25">
      <c r="F75" s="59"/>
      <c r="G75" s="59"/>
      <c r="H75" s="64"/>
      <c r="AJ75" s="45"/>
    </row>
    <row r="76" spans="4:86" x14ac:dyDescent="0.25">
      <c r="F76" s="59"/>
      <c r="G76" s="59"/>
      <c r="AJ76" s="45"/>
    </row>
    <row r="77" spans="4:86" x14ac:dyDescent="0.25">
      <c r="AJ77" s="45"/>
    </row>
    <row r="78" spans="4:86" x14ac:dyDescent="0.25">
      <c r="D78" s="54" t="s">
        <v>102</v>
      </c>
      <c r="E78" s="54"/>
      <c r="AJ78" s="45"/>
    </row>
    <row r="79" spans="4:86" x14ac:dyDescent="0.25">
      <c r="D79" t="s">
        <v>141</v>
      </c>
      <c r="E79" s="46" t="s">
        <v>137</v>
      </c>
      <c r="G79" s="65"/>
      <c r="AJ79" s="45"/>
      <c r="CH79">
        <f>CH68</f>
        <v>80</v>
      </c>
    </row>
    <row r="80" spans="4:86" x14ac:dyDescent="0.25">
      <c r="D80" t="s">
        <v>76</v>
      </c>
      <c r="E80" t="s">
        <v>77</v>
      </c>
      <c r="F80" s="65">
        <f>F64</f>
        <v>0.38</v>
      </c>
      <c r="G80" s="65"/>
      <c r="AJ80" s="45"/>
    </row>
    <row r="81" spans="4:87" x14ac:dyDescent="0.25">
      <c r="D81" t="s">
        <v>106</v>
      </c>
      <c r="E81" t="s">
        <v>107</v>
      </c>
      <c r="G81" s="65">
        <f>G79*$F$80*$F$63</f>
        <v>0</v>
      </c>
      <c r="H81" s="65">
        <f t="shared" ref="H81:BS81" si="54">H79*$F$80*$F$63</f>
        <v>0</v>
      </c>
      <c r="I81" s="65">
        <f t="shared" si="54"/>
        <v>0</v>
      </c>
      <c r="J81" s="65">
        <f t="shared" si="54"/>
        <v>0</v>
      </c>
      <c r="K81" s="65">
        <f t="shared" si="54"/>
        <v>0</v>
      </c>
      <c r="L81" s="65">
        <f t="shared" si="54"/>
        <v>0</v>
      </c>
      <c r="M81" s="65">
        <f t="shared" si="54"/>
        <v>0</v>
      </c>
      <c r="N81" s="65">
        <f t="shared" si="54"/>
        <v>0</v>
      </c>
      <c r="O81" s="65">
        <f t="shared" si="54"/>
        <v>0</v>
      </c>
      <c r="P81" s="65">
        <f t="shared" si="54"/>
        <v>0</v>
      </c>
      <c r="Q81" s="65">
        <f t="shared" si="54"/>
        <v>0</v>
      </c>
      <c r="R81" s="65">
        <f t="shared" si="54"/>
        <v>0</v>
      </c>
      <c r="S81" s="65">
        <f t="shared" si="54"/>
        <v>0</v>
      </c>
      <c r="T81" s="65">
        <f t="shared" si="54"/>
        <v>0</v>
      </c>
      <c r="U81" s="65">
        <f t="shared" si="54"/>
        <v>0</v>
      </c>
      <c r="V81" s="65">
        <f t="shared" si="54"/>
        <v>0</v>
      </c>
      <c r="W81" s="65">
        <f t="shared" si="54"/>
        <v>0</v>
      </c>
      <c r="X81" s="65">
        <f t="shared" si="54"/>
        <v>0</v>
      </c>
      <c r="Y81" s="65">
        <f t="shared" si="54"/>
        <v>0</v>
      </c>
      <c r="Z81" s="65">
        <f t="shared" si="54"/>
        <v>0</v>
      </c>
      <c r="AA81" s="65">
        <f t="shared" si="54"/>
        <v>0</v>
      </c>
      <c r="AB81" s="65">
        <f t="shared" si="54"/>
        <v>0</v>
      </c>
      <c r="AC81" s="65">
        <f t="shared" si="54"/>
        <v>0</v>
      </c>
      <c r="AD81" s="65">
        <f t="shared" si="54"/>
        <v>0</v>
      </c>
      <c r="AE81" s="65">
        <f t="shared" si="54"/>
        <v>0</v>
      </c>
      <c r="AF81" s="65">
        <f t="shared" si="54"/>
        <v>0</v>
      </c>
      <c r="AG81" s="65">
        <f t="shared" si="54"/>
        <v>0</v>
      </c>
      <c r="AH81" s="65">
        <f t="shared" si="54"/>
        <v>0</v>
      </c>
      <c r="AI81" s="65">
        <f t="shared" si="54"/>
        <v>0</v>
      </c>
      <c r="AJ81" s="66">
        <f t="shared" si="54"/>
        <v>0</v>
      </c>
      <c r="AK81" s="65">
        <f t="shared" si="54"/>
        <v>0</v>
      </c>
      <c r="AL81" s="65">
        <f t="shared" si="54"/>
        <v>0</v>
      </c>
      <c r="AM81" s="65">
        <f t="shared" si="54"/>
        <v>0</v>
      </c>
      <c r="AN81" s="65">
        <f t="shared" si="54"/>
        <v>0</v>
      </c>
      <c r="AO81" s="65">
        <f t="shared" si="54"/>
        <v>0</v>
      </c>
      <c r="AP81" s="65">
        <f t="shared" si="54"/>
        <v>0</v>
      </c>
      <c r="AQ81" s="65">
        <f t="shared" si="54"/>
        <v>0</v>
      </c>
      <c r="AR81" s="65">
        <f t="shared" si="54"/>
        <v>0</v>
      </c>
      <c r="AS81" s="65">
        <f t="shared" si="54"/>
        <v>0</v>
      </c>
      <c r="AT81" s="65">
        <f t="shared" si="54"/>
        <v>0</v>
      </c>
      <c r="AU81" s="65">
        <f t="shared" si="54"/>
        <v>0</v>
      </c>
      <c r="AV81" s="65">
        <f t="shared" si="54"/>
        <v>0</v>
      </c>
      <c r="AW81" s="65">
        <f t="shared" si="54"/>
        <v>0</v>
      </c>
      <c r="AX81" s="65">
        <f t="shared" si="54"/>
        <v>0</v>
      </c>
      <c r="AY81" s="65">
        <f t="shared" si="54"/>
        <v>0</v>
      </c>
      <c r="AZ81" s="65">
        <f t="shared" si="54"/>
        <v>0</v>
      </c>
      <c r="BA81" s="65">
        <f t="shared" si="54"/>
        <v>0</v>
      </c>
      <c r="BB81" s="65">
        <f t="shared" si="54"/>
        <v>0</v>
      </c>
      <c r="BC81" s="65">
        <f t="shared" si="54"/>
        <v>0</v>
      </c>
      <c r="BD81" s="65">
        <f t="shared" si="54"/>
        <v>0</v>
      </c>
      <c r="BE81" s="65">
        <f t="shared" si="54"/>
        <v>0</v>
      </c>
      <c r="BF81" s="65">
        <f t="shared" si="54"/>
        <v>0</v>
      </c>
      <c r="BG81" s="65">
        <f t="shared" si="54"/>
        <v>0</v>
      </c>
      <c r="BH81" s="65">
        <f t="shared" si="54"/>
        <v>0</v>
      </c>
      <c r="BI81" s="65">
        <f t="shared" si="54"/>
        <v>0</v>
      </c>
      <c r="BJ81" s="65">
        <f t="shared" si="54"/>
        <v>0</v>
      </c>
      <c r="BK81" s="65">
        <f t="shared" si="54"/>
        <v>0</v>
      </c>
      <c r="BL81" s="65">
        <f t="shared" si="54"/>
        <v>0</v>
      </c>
      <c r="BM81" s="65">
        <f t="shared" si="54"/>
        <v>0</v>
      </c>
      <c r="BN81" s="65">
        <f t="shared" si="54"/>
        <v>0</v>
      </c>
      <c r="BO81" s="65">
        <f t="shared" si="54"/>
        <v>0</v>
      </c>
      <c r="BP81" s="65">
        <f t="shared" si="54"/>
        <v>0</v>
      </c>
      <c r="BQ81" s="65">
        <f t="shared" si="54"/>
        <v>0</v>
      </c>
      <c r="BR81" s="65">
        <f t="shared" si="54"/>
        <v>0</v>
      </c>
      <c r="BS81" s="65">
        <f t="shared" si="54"/>
        <v>0</v>
      </c>
      <c r="BT81" s="65">
        <f t="shared" ref="BT81:CH81" si="55">BT79*$F$80*$F$63</f>
        <v>0</v>
      </c>
      <c r="BU81" s="65">
        <f t="shared" si="55"/>
        <v>0</v>
      </c>
      <c r="BV81" s="65">
        <f t="shared" si="55"/>
        <v>0</v>
      </c>
      <c r="BW81" s="65">
        <f t="shared" si="55"/>
        <v>0</v>
      </c>
      <c r="BX81" s="65">
        <f t="shared" si="55"/>
        <v>0</v>
      </c>
      <c r="BY81" s="65">
        <f t="shared" si="55"/>
        <v>0</v>
      </c>
      <c r="BZ81" s="65">
        <f t="shared" si="55"/>
        <v>0</v>
      </c>
      <c r="CA81" s="65">
        <f t="shared" si="55"/>
        <v>0</v>
      </c>
      <c r="CB81" s="65">
        <f t="shared" si="55"/>
        <v>0</v>
      </c>
      <c r="CC81" s="65">
        <f t="shared" si="55"/>
        <v>0</v>
      </c>
      <c r="CD81" s="65">
        <f t="shared" si="55"/>
        <v>0</v>
      </c>
      <c r="CE81" s="65">
        <f t="shared" si="55"/>
        <v>0</v>
      </c>
      <c r="CF81" s="65">
        <f t="shared" si="55"/>
        <v>0</v>
      </c>
      <c r="CG81" s="65">
        <f t="shared" si="55"/>
        <v>0</v>
      </c>
      <c r="CH81" s="65">
        <f t="shared" si="55"/>
        <v>30.4</v>
      </c>
      <c r="CI81" s="65"/>
    </row>
    <row r="82" spans="4:87" x14ac:dyDescent="0.25">
      <c r="D82" t="s">
        <v>108</v>
      </c>
      <c r="E82" t="s">
        <v>142</v>
      </c>
      <c r="G82" s="65">
        <f>G81*0.475</f>
        <v>0</v>
      </c>
      <c r="H82" s="65">
        <f t="shared" ref="H82:BS82" si="56">H81*0.475</f>
        <v>0</v>
      </c>
      <c r="I82" s="65">
        <f t="shared" si="56"/>
        <v>0</v>
      </c>
      <c r="J82" s="65">
        <f t="shared" si="56"/>
        <v>0</v>
      </c>
      <c r="K82" s="65">
        <f t="shared" si="56"/>
        <v>0</v>
      </c>
      <c r="L82" s="65">
        <f t="shared" si="56"/>
        <v>0</v>
      </c>
      <c r="M82" s="65">
        <f t="shared" si="56"/>
        <v>0</v>
      </c>
      <c r="N82" s="65">
        <f t="shared" si="56"/>
        <v>0</v>
      </c>
      <c r="O82" s="65">
        <f t="shared" si="56"/>
        <v>0</v>
      </c>
      <c r="P82" s="65">
        <f t="shared" si="56"/>
        <v>0</v>
      </c>
      <c r="Q82" s="65">
        <f t="shared" si="56"/>
        <v>0</v>
      </c>
      <c r="R82" s="65">
        <f t="shared" si="56"/>
        <v>0</v>
      </c>
      <c r="S82" s="65">
        <f t="shared" si="56"/>
        <v>0</v>
      </c>
      <c r="T82" s="65">
        <f t="shared" si="56"/>
        <v>0</v>
      </c>
      <c r="U82" s="65">
        <f t="shared" si="56"/>
        <v>0</v>
      </c>
      <c r="V82" s="65">
        <f t="shared" si="56"/>
        <v>0</v>
      </c>
      <c r="W82" s="65">
        <f t="shared" si="56"/>
        <v>0</v>
      </c>
      <c r="X82" s="65">
        <f t="shared" si="56"/>
        <v>0</v>
      </c>
      <c r="Y82" s="65">
        <f t="shared" si="56"/>
        <v>0</v>
      </c>
      <c r="Z82" s="65">
        <f t="shared" si="56"/>
        <v>0</v>
      </c>
      <c r="AA82" s="65">
        <f t="shared" si="56"/>
        <v>0</v>
      </c>
      <c r="AB82" s="65">
        <f t="shared" si="56"/>
        <v>0</v>
      </c>
      <c r="AC82" s="65">
        <f t="shared" si="56"/>
        <v>0</v>
      </c>
      <c r="AD82" s="65">
        <f t="shared" si="56"/>
        <v>0</v>
      </c>
      <c r="AE82" s="65">
        <f t="shared" si="56"/>
        <v>0</v>
      </c>
      <c r="AF82" s="65">
        <f t="shared" si="56"/>
        <v>0</v>
      </c>
      <c r="AG82" s="65">
        <f t="shared" si="56"/>
        <v>0</v>
      </c>
      <c r="AH82" s="65">
        <f t="shared" si="56"/>
        <v>0</v>
      </c>
      <c r="AI82" s="65">
        <f t="shared" si="56"/>
        <v>0</v>
      </c>
      <c r="AJ82" s="66">
        <f t="shared" si="56"/>
        <v>0</v>
      </c>
      <c r="AK82" s="65">
        <f t="shared" si="56"/>
        <v>0</v>
      </c>
      <c r="AL82" s="65">
        <f t="shared" si="56"/>
        <v>0</v>
      </c>
      <c r="AM82" s="65">
        <f t="shared" si="56"/>
        <v>0</v>
      </c>
      <c r="AN82" s="65">
        <f t="shared" si="56"/>
        <v>0</v>
      </c>
      <c r="AO82" s="65">
        <f t="shared" si="56"/>
        <v>0</v>
      </c>
      <c r="AP82" s="65">
        <f t="shared" si="56"/>
        <v>0</v>
      </c>
      <c r="AQ82" s="65">
        <f t="shared" si="56"/>
        <v>0</v>
      </c>
      <c r="AR82" s="65">
        <f t="shared" si="56"/>
        <v>0</v>
      </c>
      <c r="AS82" s="65">
        <f t="shared" si="56"/>
        <v>0</v>
      </c>
      <c r="AT82" s="65">
        <f t="shared" si="56"/>
        <v>0</v>
      </c>
      <c r="AU82" s="65">
        <f t="shared" si="56"/>
        <v>0</v>
      </c>
      <c r="AV82" s="65">
        <f t="shared" si="56"/>
        <v>0</v>
      </c>
      <c r="AW82" s="65">
        <f t="shared" si="56"/>
        <v>0</v>
      </c>
      <c r="AX82" s="65">
        <f t="shared" si="56"/>
        <v>0</v>
      </c>
      <c r="AY82" s="65">
        <f t="shared" si="56"/>
        <v>0</v>
      </c>
      <c r="AZ82" s="65">
        <f t="shared" si="56"/>
        <v>0</v>
      </c>
      <c r="BA82" s="65">
        <f t="shared" si="56"/>
        <v>0</v>
      </c>
      <c r="BB82" s="65">
        <f t="shared" si="56"/>
        <v>0</v>
      </c>
      <c r="BC82" s="65">
        <f t="shared" si="56"/>
        <v>0</v>
      </c>
      <c r="BD82" s="65">
        <f t="shared" si="56"/>
        <v>0</v>
      </c>
      <c r="BE82" s="65">
        <f t="shared" si="56"/>
        <v>0</v>
      </c>
      <c r="BF82" s="65">
        <f t="shared" si="56"/>
        <v>0</v>
      </c>
      <c r="BG82" s="65">
        <f t="shared" si="56"/>
        <v>0</v>
      </c>
      <c r="BH82" s="65">
        <f t="shared" si="56"/>
        <v>0</v>
      </c>
      <c r="BI82" s="65">
        <f t="shared" si="56"/>
        <v>0</v>
      </c>
      <c r="BJ82" s="65">
        <f t="shared" si="56"/>
        <v>0</v>
      </c>
      <c r="BK82" s="65">
        <f t="shared" si="56"/>
        <v>0</v>
      </c>
      <c r="BL82" s="65">
        <f t="shared" si="56"/>
        <v>0</v>
      </c>
      <c r="BM82" s="65">
        <f t="shared" si="56"/>
        <v>0</v>
      </c>
      <c r="BN82" s="65">
        <f t="shared" si="56"/>
        <v>0</v>
      </c>
      <c r="BO82" s="65">
        <f t="shared" si="56"/>
        <v>0</v>
      </c>
      <c r="BP82" s="65">
        <f t="shared" si="56"/>
        <v>0</v>
      </c>
      <c r="BQ82" s="65">
        <f t="shared" si="56"/>
        <v>0</v>
      </c>
      <c r="BR82" s="65">
        <f t="shared" si="56"/>
        <v>0</v>
      </c>
      <c r="BS82" s="65">
        <f t="shared" si="56"/>
        <v>0</v>
      </c>
      <c r="BT82" s="65">
        <f t="shared" ref="BT82:CH82" si="57">BT81*0.475</f>
        <v>0</v>
      </c>
      <c r="BU82" s="65">
        <f t="shared" si="57"/>
        <v>0</v>
      </c>
      <c r="BV82" s="65">
        <f t="shared" si="57"/>
        <v>0</v>
      </c>
      <c r="BW82" s="65">
        <f t="shared" si="57"/>
        <v>0</v>
      </c>
      <c r="BX82" s="65">
        <f t="shared" si="57"/>
        <v>0</v>
      </c>
      <c r="BY82" s="65">
        <f t="shared" si="57"/>
        <v>0</v>
      </c>
      <c r="BZ82" s="65">
        <f t="shared" si="57"/>
        <v>0</v>
      </c>
      <c r="CA82" s="65">
        <f t="shared" si="57"/>
        <v>0</v>
      </c>
      <c r="CB82" s="65">
        <f t="shared" si="57"/>
        <v>0</v>
      </c>
      <c r="CC82" s="65">
        <f t="shared" si="57"/>
        <v>0</v>
      </c>
      <c r="CD82" s="65">
        <f t="shared" si="57"/>
        <v>0</v>
      </c>
      <c r="CE82" s="65">
        <f t="shared" si="57"/>
        <v>0</v>
      </c>
      <c r="CF82" s="65">
        <f t="shared" si="57"/>
        <v>0</v>
      </c>
      <c r="CG82" s="65">
        <f t="shared" si="57"/>
        <v>0</v>
      </c>
      <c r="CH82" s="65">
        <f t="shared" si="57"/>
        <v>14.44</v>
      </c>
      <c r="CI82" s="65"/>
    </row>
    <row r="83" spans="4:87" x14ac:dyDescent="0.25">
      <c r="D83" s="93" t="s">
        <v>167</v>
      </c>
      <c r="F83" s="1">
        <f>F27</f>
        <v>0.5</v>
      </c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6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</row>
    <row r="84" spans="4:87" x14ac:dyDescent="0.25">
      <c r="D84" t="s">
        <v>162</v>
      </c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6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</row>
    <row r="85" spans="4:87" x14ac:dyDescent="0.25">
      <c r="D85" t="s">
        <v>110</v>
      </c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6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79">
        <v>0.5</v>
      </c>
      <c r="CI85" s="65"/>
    </row>
    <row r="86" spans="4:87" x14ac:dyDescent="0.25">
      <c r="D86" t="s">
        <v>111</v>
      </c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6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79">
        <v>0.5</v>
      </c>
      <c r="CI86" s="65"/>
    </row>
    <row r="87" spans="4:87" x14ac:dyDescent="0.25">
      <c r="D87" t="s">
        <v>112</v>
      </c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6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79"/>
      <c r="CI87" s="65"/>
    </row>
    <row r="88" spans="4:87" x14ac:dyDescent="0.25">
      <c r="D88" t="s">
        <v>163</v>
      </c>
      <c r="G88" s="65">
        <f>IF(G82=0,0,G82*G84)</f>
        <v>0</v>
      </c>
      <c r="H88" s="65">
        <f>IF(H82=0,0,H82*H84)</f>
        <v>0</v>
      </c>
      <c r="I88" s="65">
        <f t="shared" ref="I88:BT88" si="58">IF(I82=0,0,I82*I84)</f>
        <v>0</v>
      </c>
      <c r="J88" s="65">
        <f t="shared" si="58"/>
        <v>0</v>
      </c>
      <c r="K88" s="65">
        <f t="shared" si="58"/>
        <v>0</v>
      </c>
      <c r="L88" s="65">
        <f t="shared" si="58"/>
        <v>0</v>
      </c>
      <c r="M88" s="65">
        <f t="shared" si="58"/>
        <v>0</v>
      </c>
      <c r="N88" s="65">
        <f t="shared" si="58"/>
        <v>0</v>
      </c>
      <c r="O88" s="65">
        <f t="shared" si="58"/>
        <v>0</v>
      </c>
      <c r="P88" s="65">
        <f t="shared" si="58"/>
        <v>0</v>
      </c>
      <c r="Q88" s="65">
        <f t="shared" si="58"/>
        <v>0</v>
      </c>
      <c r="R88" s="65">
        <f t="shared" si="58"/>
        <v>0</v>
      </c>
      <c r="S88" s="65">
        <f t="shared" si="58"/>
        <v>0</v>
      </c>
      <c r="T88" s="65">
        <f t="shared" si="58"/>
        <v>0</v>
      </c>
      <c r="U88" s="65">
        <f t="shared" si="58"/>
        <v>0</v>
      </c>
      <c r="V88" s="65">
        <f t="shared" si="58"/>
        <v>0</v>
      </c>
      <c r="W88" s="65">
        <f t="shared" si="58"/>
        <v>0</v>
      </c>
      <c r="X88" s="65">
        <f t="shared" si="58"/>
        <v>0</v>
      </c>
      <c r="Y88" s="65">
        <f t="shared" si="58"/>
        <v>0</v>
      </c>
      <c r="Z88" s="65">
        <f t="shared" si="58"/>
        <v>0</v>
      </c>
      <c r="AA88" s="65">
        <f t="shared" si="58"/>
        <v>0</v>
      </c>
      <c r="AB88" s="65">
        <f t="shared" si="58"/>
        <v>0</v>
      </c>
      <c r="AC88" s="65">
        <f t="shared" si="58"/>
        <v>0</v>
      </c>
      <c r="AD88" s="65">
        <f t="shared" si="58"/>
        <v>0</v>
      </c>
      <c r="AE88" s="65">
        <f t="shared" si="58"/>
        <v>0</v>
      </c>
      <c r="AF88" s="65">
        <f t="shared" si="58"/>
        <v>0</v>
      </c>
      <c r="AG88" s="65">
        <f t="shared" si="58"/>
        <v>0</v>
      </c>
      <c r="AH88" s="65">
        <f t="shared" si="58"/>
        <v>0</v>
      </c>
      <c r="AI88" s="65">
        <f t="shared" si="58"/>
        <v>0</v>
      </c>
      <c r="AJ88" s="66">
        <f t="shared" si="58"/>
        <v>0</v>
      </c>
      <c r="AK88" s="65">
        <f t="shared" si="58"/>
        <v>0</v>
      </c>
      <c r="AL88" s="65">
        <f t="shared" si="58"/>
        <v>0</v>
      </c>
      <c r="AM88" s="65">
        <f t="shared" si="58"/>
        <v>0</v>
      </c>
      <c r="AN88" s="65">
        <f t="shared" si="58"/>
        <v>0</v>
      </c>
      <c r="AO88" s="65">
        <f t="shared" si="58"/>
        <v>0</v>
      </c>
      <c r="AP88" s="65">
        <f t="shared" si="58"/>
        <v>0</v>
      </c>
      <c r="AQ88" s="65">
        <f t="shared" si="58"/>
        <v>0</v>
      </c>
      <c r="AR88" s="65">
        <f t="shared" si="58"/>
        <v>0</v>
      </c>
      <c r="AS88" s="65">
        <f t="shared" si="58"/>
        <v>0</v>
      </c>
      <c r="AT88" s="65">
        <f t="shared" si="58"/>
        <v>0</v>
      </c>
      <c r="AU88" s="65">
        <f t="shared" si="58"/>
        <v>0</v>
      </c>
      <c r="AV88" s="65">
        <f t="shared" si="58"/>
        <v>0</v>
      </c>
      <c r="AW88" s="65">
        <f t="shared" si="58"/>
        <v>0</v>
      </c>
      <c r="AX88" s="65">
        <f t="shared" si="58"/>
        <v>0</v>
      </c>
      <c r="AY88" s="65">
        <f t="shared" si="58"/>
        <v>0</v>
      </c>
      <c r="AZ88" s="65">
        <f t="shared" si="58"/>
        <v>0</v>
      </c>
      <c r="BA88" s="65">
        <f t="shared" si="58"/>
        <v>0</v>
      </c>
      <c r="BB88" s="65">
        <f t="shared" si="58"/>
        <v>0</v>
      </c>
      <c r="BC88" s="65">
        <f t="shared" si="58"/>
        <v>0</v>
      </c>
      <c r="BD88" s="65">
        <f t="shared" si="58"/>
        <v>0</v>
      </c>
      <c r="BE88" s="65">
        <f t="shared" si="58"/>
        <v>0</v>
      </c>
      <c r="BF88" s="65">
        <f t="shared" si="58"/>
        <v>0</v>
      </c>
      <c r="BG88" s="65">
        <f t="shared" si="58"/>
        <v>0</v>
      </c>
      <c r="BH88" s="65">
        <f t="shared" si="58"/>
        <v>0</v>
      </c>
      <c r="BI88" s="65">
        <f t="shared" si="58"/>
        <v>0</v>
      </c>
      <c r="BJ88" s="65">
        <f t="shared" si="58"/>
        <v>0</v>
      </c>
      <c r="BK88" s="65">
        <f t="shared" si="58"/>
        <v>0</v>
      </c>
      <c r="BL88" s="65">
        <f t="shared" si="58"/>
        <v>0</v>
      </c>
      <c r="BM88" s="65">
        <f t="shared" si="58"/>
        <v>0</v>
      </c>
      <c r="BN88" s="65">
        <f t="shared" si="58"/>
        <v>0</v>
      </c>
      <c r="BO88" s="65">
        <f t="shared" si="58"/>
        <v>0</v>
      </c>
      <c r="BP88" s="65">
        <f t="shared" si="58"/>
        <v>0</v>
      </c>
      <c r="BQ88" s="65">
        <f t="shared" si="58"/>
        <v>0</v>
      </c>
      <c r="BR88" s="65">
        <f t="shared" si="58"/>
        <v>0</v>
      </c>
      <c r="BS88" s="65">
        <f t="shared" si="58"/>
        <v>0</v>
      </c>
      <c r="BT88" s="65">
        <f t="shared" si="58"/>
        <v>0</v>
      </c>
      <c r="BU88" s="65">
        <f t="shared" ref="BU88:CH88" si="59">IF(BU82=0,0,BU82*BU84)</f>
        <v>0</v>
      </c>
      <c r="BV88" s="65">
        <f t="shared" si="59"/>
        <v>0</v>
      </c>
      <c r="BW88" s="65">
        <f t="shared" si="59"/>
        <v>0</v>
      </c>
      <c r="BX88" s="65">
        <f t="shared" si="59"/>
        <v>0</v>
      </c>
      <c r="BY88" s="65">
        <f t="shared" si="59"/>
        <v>0</v>
      </c>
      <c r="BZ88" s="65">
        <f t="shared" si="59"/>
        <v>0</v>
      </c>
      <c r="CA88" s="65">
        <f t="shared" si="59"/>
        <v>0</v>
      </c>
      <c r="CB88" s="65">
        <f t="shared" si="59"/>
        <v>0</v>
      </c>
      <c r="CC88" s="65">
        <f t="shared" si="59"/>
        <v>0</v>
      </c>
      <c r="CD88" s="65">
        <f t="shared" si="59"/>
        <v>0</v>
      </c>
      <c r="CE88" s="65">
        <f t="shared" si="59"/>
        <v>0</v>
      </c>
      <c r="CF88" s="65">
        <f t="shared" si="59"/>
        <v>0</v>
      </c>
      <c r="CG88" s="65">
        <f t="shared" si="59"/>
        <v>0</v>
      </c>
      <c r="CH88" s="65">
        <f t="shared" si="59"/>
        <v>0</v>
      </c>
      <c r="CI88" s="65"/>
    </row>
    <row r="89" spans="4:87" x14ac:dyDescent="0.25">
      <c r="D89" t="s">
        <v>113</v>
      </c>
      <c r="G89" s="65">
        <f>IF(G82=0,0,G82*G85)</f>
        <v>0</v>
      </c>
      <c r="H89" s="65">
        <f>IF(H82=0,0,H82*H85)</f>
        <v>0</v>
      </c>
      <c r="I89" s="65">
        <f t="shared" ref="I89:BT89" si="60">IF(I82=0,0,I82*I85)</f>
        <v>0</v>
      </c>
      <c r="J89" s="65">
        <f t="shared" si="60"/>
        <v>0</v>
      </c>
      <c r="K89" s="65">
        <f t="shared" si="60"/>
        <v>0</v>
      </c>
      <c r="L89" s="65">
        <f t="shared" si="60"/>
        <v>0</v>
      </c>
      <c r="M89" s="65">
        <f t="shared" si="60"/>
        <v>0</v>
      </c>
      <c r="N89" s="65">
        <f t="shared" si="60"/>
        <v>0</v>
      </c>
      <c r="O89" s="65">
        <f t="shared" si="60"/>
        <v>0</v>
      </c>
      <c r="P89" s="65">
        <f t="shared" si="60"/>
        <v>0</v>
      </c>
      <c r="Q89" s="65">
        <f t="shared" si="60"/>
        <v>0</v>
      </c>
      <c r="R89" s="65">
        <f t="shared" si="60"/>
        <v>0</v>
      </c>
      <c r="S89" s="65">
        <f t="shared" si="60"/>
        <v>0</v>
      </c>
      <c r="T89" s="65">
        <f t="shared" si="60"/>
        <v>0</v>
      </c>
      <c r="U89" s="65">
        <f t="shared" si="60"/>
        <v>0</v>
      </c>
      <c r="V89" s="65">
        <f t="shared" si="60"/>
        <v>0</v>
      </c>
      <c r="W89" s="65">
        <f t="shared" si="60"/>
        <v>0</v>
      </c>
      <c r="X89" s="65">
        <f t="shared" si="60"/>
        <v>0</v>
      </c>
      <c r="Y89" s="65">
        <f t="shared" si="60"/>
        <v>0</v>
      </c>
      <c r="Z89" s="65">
        <f t="shared" si="60"/>
        <v>0</v>
      </c>
      <c r="AA89" s="65">
        <f t="shared" si="60"/>
        <v>0</v>
      </c>
      <c r="AB89" s="65">
        <f t="shared" si="60"/>
        <v>0</v>
      </c>
      <c r="AC89" s="65">
        <f t="shared" si="60"/>
        <v>0</v>
      </c>
      <c r="AD89" s="65">
        <f t="shared" si="60"/>
        <v>0</v>
      </c>
      <c r="AE89" s="65">
        <f t="shared" si="60"/>
        <v>0</v>
      </c>
      <c r="AF89" s="65">
        <f t="shared" si="60"/>
        <v>0</v>
      </c>
      <c r="AG89" s="65">
        <f t="shared" si="60"/>
        <v>0</v>
      </c>
      <c r="AH89" s="65">
        <f t="shared" si="60"/>
        <v>0</v>
      </c>
      <c r="AI89" s="65">
        <f t="shared" si="60"/>
        <v>0</v>
      </c>
      <c r="AJ89" s="66">
        <f t="shared" si="60"/>
        <v>0</v>
      </c>
      <c r="AK89" s="65">
        <f t="shared" si="60"/>
        <v>0</v>
      </c>
      <c r="AL89" s="65">
        <f t="shared" si="60"/>
        <v>0</v>
      </c>
      <c r="AM89" s="65">
        <f t="shared" si="60"/>
        <v>0</v>
      </c>
      <c r="AN89" s="65">
        <f t="shared" si="60"/>
        <v>0</v>
      </c>
      <c r="AO89" s="65">
        <f t="shared" si="60"/>
        <v>0</v>
      </c>
      <c r="AP89" s="65">
        <f t="shared" si="60"/>
        <v>0</v>
      </c>
      <c r="AQ89" s="65">
        <f t="shared" si="60"/>
        <v>0</v>
      </c>
      <c r="AR89" s="65">
        <f t="shared" si="60"/>
        <v>0</v>
      </c>
      <c r="AS89" s="65">
        <f t="shared" si="60"/>
        <v>0</v>
      </c>
      <c r="AT89" s="65">
        <f t="shared" si="60"/>
        <v>0</v>
      </c>
      <c r="AU89" s="65">
        <f t="shared" si="60"/>
        <v>0</v>
      </c>
      <c r="AV89" s="65">
        <f t="shared" si="60"/>
        <v>0</v>
      </c>
      <c r="AW89" s="65">
        <f t="shared" si="60"/>
        <v>0</v>
      </c>
      <c r="AX89" s="65">
        <f t="shared" si="60"/>
        <v>0</v>
      </c>
      <c r="AY89" s="65">
        <f t="shared" si="60"/>
        <v>0</v>
      </c>
      <c r="AZ89" s="65">
        <f t="shared" si="60"/>
        <v>0</v>
      </c>
      <c r="BA89" s="65">
        <f t="shared" si="60"/>
        <v>0</v>
      </c>
      <c r="BB89" s="65">
        <f t="shared" si="60"/>
        <v>0</v>
      </c>
      <c r="BC89" s="65">
        <f t="shared" si="60"/>
        <v>0</v>
      </c>
      <c r="BD89" s="65">
        <f t="shared" si="60"/>
        <v>0</v>
      </c>
      <c r="BE89" s="65">
        <f t="shared" si="60"/>
        <v>0</v>
      </c>
      <c r="BF89" s="65">
        <f t="shared" si="60"/>
        <v>0</v>
      </c>
      <c r="BG89" s="65">
        <f t="shared" si="60"/>
        <v>0</v>
      </c>
      <c r="BH89" s="65">
        <f t="shared" si="60"/>
        <v>0</v>
      </c>
      <c r="BI89" s="65">
        <f t="shared" si="60"/>
        <v>0</v>
      </c>
      <c r="BJ89" s="65">
        <f t="shared" si="60"/>
        <v>0</v>
      </c>
      <c r="BK89" s="65">
        <f t="shared" si="60"/>
        <v>0</v>
      </c>
      <c r="BL89" s="65">
        <f t="shared" si="60"/>
        <v>0</v>
      </c>
      <c r="BM89" s="65">
        <f t="shared" si="60"/>
        <v>0</v>
      </c>
      <c r="BN89" s="65">
        <f t="shared" si="60"/>
        <v>0</v>
      </c>
      <c r="BO89" s="65">
        <f t="shared" si="60"/>
        <v>0</v>
      </c>
      <c r="BP89" s="65">
        <f t="shared" si="60"/>
        <v>0</v>
      </c>
      <c r="BQ89" s="65">
        <f t="shared" si="60"/>
        <v>0</v>
      </c>
      <c r="BR89" s="65">
        <f t="shared" si="60"/>
        <v>0</v>
      </c>
      <c r="BS89" s="65">
        <f t="shared" si="60"/>
        <v>0</v>
      </c>
      <c r="BT89" s="65">
        <f t="shared" si="60"/>
        <v>0</v>
      </c>
      <c r="BU89" s="65">
        <f t="shared" ref="BU89:CH89" si="61">IF(BU82=0,0,BU82*BU85)</f>
        <v>0</v>
      </c>
      <c r="BV89" s="65">
        <f t="shared" si="61"/>
        <v>0</v>
      </c>
      <c r="BW89" s="65">
        <f t="shared" si="61"/>
        <v>0</v>
      </c>
      <c r="BX89" s="65">
        <f t="shared" si="61"/>
        <v>0</v>
      </c>
      <c r="BY89" s="65">
        <f t="shared" si="61"/>
        <v>0</v>
      </c>
      <c r="BZ89" s="65">
        <f t="shared" si="61"/>
        <v>0</v>
      </c>
      <c r="CA89" s="65">
        <f t="shared" si="61"/>
        <v>0</v>
      </c>
      <c r="CB89" s="65">
        <f t="shared" si="61"/>
        <v>0</v>
      </c>
      <c r="CC89" s="65">
        <f t="shared" si="61"/>
        <v>0</v>
      </c>
      <c r="CD89" s="65">
        <f t="shared" si="61"/>
        <v>0</v>
      </c>
      <c r="CE89" s="65">
        <f t="shared" si="61"/>
        <v>0</v>
      </c>
      <c r="CF89" s="65">
        <f t="shared" si="61"/>
        <v>0</v>
      </c>
      <c r="CG89" s="65">
        <f t="shared" si="61"/>
        <v>0</v>
      </c>
      <c r="CH89" s="65">
        <f t="shared" si="61"/>
        <v>7.22</v>
      </c>
      <c r="CI89" s="65"/>
    </row>
    <row r="90" spans="4:87" x14ac:dyDescent="0.25">
      <c r="D90" t="s">
        <v>114</v>
      </c>
      <c r="G90" s="65">
        <f>IF(G82=0,0,G82*G86)</f>
        <v>0</v>
      </c>
      <c r="H90" s="65">
        <f>IF(H82=0,0,H82*H86)</f>
        <v>0</v>
      </c>
      <c r="I90" s="65">
        <f t="shared" ref="I90:BT90" si="62">IF(I82=0,0,I82*I86)</f>
        <v>0</v>
      </c>
      <c r="J90" s="65">
        <f t="shared" si="62"/>
        <v>0</v>
      </c>
      <c r="K90" s="65">
        <f t="shared" si="62"/>
        <v>0</v>
      </c>
      <c r="L90" s="65">
        <f t="shared" si="62"/>
        <v>0</v>
      </c>
      <c r="M90" s="65">
        <f t="shared" si="62"/>
        <v>0</v>
      </c>
      <c r="N90" s="65">
        <f t="shared" si="62"/>
        <v>0</v>
      </c>
      <c r="O90" s="65">
        <f t="shared" si="62"/>
        <v>0</v>
      </c>
      <c r="P90" s="65">
        <f t="shared" si="62"/>
        <v>0</v>
      </c>
      <c r="Q90" s="65">
        <f t="shared" si="62"/>
        <v>0</v>
      </c>
      <c r="R90" s="65">
        <f t="shared" si="62"/>
        <v>0</v>
      </c>
      <c r="S90" s="65">
        <f t="shared" si="62"/>
        <v>0</v>
      </c>
      <c r="T90" s="65">
        <f t="shared" si="62"/>
        <v>0</v>
      </c>
      <c r="U90" s="65">
        <f t="shared" si="62"/>
        <v>0</v>
      </c>
      <c r="V90" s="65">
        <f t="shared" si="62"/>
        <v>0</v>
      </c>
      <c r="W90" s="65">
        <f t="shared" si="62"/>
        <v>0</v>
      </c>
      <c r="X90" s="65">
        <f t="shared" si="62"/>
        <v>0</v>
      </c>
      <c r="Y90" s="65">
        <f t="shared" si="62"/>
        <v>0</v>
      </c>
      <c r="Z90" s="65">
        <f t="shared" si="62"/>
        <v>0</v>
      </c>
      <c r="AA90" s="65">
        <f t="shared" si="62"/>
        <v>0</v>
      </c>
      <c r="AB90" s="65">
        <f t="shared" si="62"/>
        <v>0</v>
      </c>
      <c r="AC90" s="65">
        <f t="shared" si="62"/>
        <v>0</v>
      </c>
      <c r="AD90" s="65">
        <f t="shared" si="62"/>
        <v>0</v>
      </c>
      <c r="AE90" s="65">
        <f t="shared" si="62"/>
        <v>0</v>
      </c>
      <c r="AF90" s="65">
        <f t="shared" si="62"/>
        <v>0</v>
      </c>
      <c r="AG90" s="65">
        <f t="shared" si="62"/>
        <v>0</v>
      </c>
      <c r="AH90" s="65">
        <f t="shared" si="62"/>
        <v>0</v>
      </c>
      <c r="AI90" s="65">
        <f t="shared" si="62"/>
        <v>0</v>
      </c>
      <c r="AJ90" s="66">
        <f t="shared" si="62"/>
        <v>0</v>
      </c>
      <c r="AK90" s="65">
        <f t="shared" si="62"/>
        <v>0</v>
      </c>
      <c r="AL90" s="65">
        <f t="shared" si="62"/>
        <v>0</v>
      </c>
      <c r="AM90" s="65">
        <f t="shared" si="62"/>
        <v>0</v>
      </c>
      <c r="AN90" s="65">
        <f t="shared" si="62"/>
        <v>0</v>
      </c>
      <c r="AO90" s="65">
        <f t="shared" si="62"/>
        <v>0</v>
      </c>
      <c r="AP90" s="65">
        <f t="shared" si="62"/>
        <v>0</v>
      </c>
      <c r="AQ90" s="65">
        <f t="shared" si="62"/>
        <v>0</v>
      </c>
      <c r="AR90" s="65">
        <f t="shared" si="62"/>
        <v>0</v>
      </c>
      <c r="AS90" s="65">
        <f t="shared" si="62"/>
        <v>0</v>
      </c>
      <c r="AT90" s="65">
        <f t="shared" si="62"/>
        <v>0</v>
      </c>
      <c r="AU90" s="65">
        <f t="shared" si="62"/>
        <v>0</v>
      </c>
      <c r="AV90" s="65">
        <f t="shared" si="62"/>
        <v>0</v>
      </c>
      <c r="AW90" s="65">
        <f t="shared" si="62"/>
        <v>0</v>
      </c>
      <c r="AX90" s="65">
        <f t="shared" si="62"/>
        <v>0</v>
      </c>
      <c r="AY90" s="65">
        <f t="shared" si="62"/>
        <v>0</v>
      </c>
      <c r="AZ90" s="65">
        <f t="shared" si="62"/>
        <v>0</v>
      </c>
      <c r="BA90" s="65">
        <f t="shared" si="62"/>
        <v>0</v>
      </c>
      <c r="BB90" s="65">
        <f t="shared" si="62"/>
        <v>0</v>
      </c>
      <c r="BC90" s="65">
        <f t="shared" si="62"/>
        <v>0</v>
      </c>
      <c r="BD90" s="65">
        <f t="shared" si="62"/>
        <v>0</v>
      </c>
      <c r="BE90" s="65">
        <f t="shared" si="62"/>
        <v>0</v>
      </c>
      <c r="BF90" s="65">
        <f t="shared" si="62"/>
        <v>0</v>
      </c>
      <c r="BG90" s="65">
        <f t="shared" si="62"/>
        <v>0</v>
      </c>
      <c r="BH90" s="65">
        <f t="shared" si="62"/>
        <v>0</v>
      </c>
      <c r="BI90" s="65">
        <f t="shared" si="62"/>
        <v>0</v>
      </c>
      <c r="BJ90" s="65">
        <f t="shared" si="62"/>
        <v>0</v>
      </c>
      <c r="BK90" s="65">
        <f t="shared" si="62"/>
        <v>0</v>
      </c>
      <c r="BL90" s="65">
        <f t="shared" si="62"/>
        <v>0</v>
      </c>
      <c r="BM90" s="65">
        <f t="shared" si="62"/>
        <v>0</v>
      </c>
      <c r="BN90" s="65">
        <f t="shared" si="62"/>
        <v>0</v>
      </c>
      <c r="BO90" s="65">
        <f t="shared" si="62"/>
        <v>0</v>
      </c>
      <c r="BP90" s="65">
        <f t="shared" si="62"/>
        <v>0</v>
      </c>
      <c r="BQ90" s="65">
        <f t="shared" si="62"/>
        <v>0</v>
      </c>
      <c r="BR90" s="65">
        <f t="shared" si="62"/>
        <v>0</v>
      </c>
      <c r="BS90" s="65">
        <f t="shared" si="62"/>
        <v>0</v>
      </c>
      <c r="BT90" s="65">
        <f t="shared" si="62"/>
        <v>0</v>
      </c>
      <c r="BU90" s="65">
        <f t="shared" ref="BU90:CH90" si="63">IF(BU82=0,0,BU82*BU86)</f>
        <v>0</v>
      </c>
      <c r="BV90" s="65">
        <f t="shared" si="63"/>
        <v>0</v>
      </c>
      <c r="BW90" s="65">
        <f t="shared" si="63"/>
        <v>0</v>
      </c>
      <c r="BX90" s="65">
        <f t="shared" si="63"/>
        <v>0</v>
      </c>
      <c r="BY90" s="65">
        <f t="shared" si="63"/>
        <v>0</v>
      </c>
      <c r="BZ90" s="65">
        <f t="shared" si="63"/>
        <v>0</v>
      </c>
      <c r="CA90" s="65">
        <f t="shared" si="63"/>
        <v>0</v>
      </c>
      <c r="CB90" s="65">
        <f t="shared" si="63"/>
        <v>0</v>
      </c>
      <c r="CC90" s="65">
        <f t="shared" si="63"/>
        <v>0</v>
      </c>
      <c r="CD90" s="65">
        <f t="shared" si="63"/>
        <v>0</v>
      </c>
      <c r="CE90" s="65">
        <f t="shared" si="63"/>
        <v>0</v>
      </c>
      <c r="CF90" s="65">
        <f t="shared" si="63"/>
        <v>0</v>
      </c>
      <c r="CG90" s="65">
        <f t="shared" si="63"/>
        <v>0</v>
      </c>
      <c r="CH90" s="65">
        <f t="shared" si="63"/>
        <v>7.22</v>
      </c>
      <c r="CI90" s="65"/>
    </row>
    <row r="91" spans="4:87" x14ac:dyDescent="0.25">
      <c r="D91" t="s">
        <v>115</v>
      </c>
      <c r="G91" s="65">
        <f>IF(G82=0,0,G82*G87)</f>
        <v>0</v>
      </c>
      <c r="H91" s="65">
        <f>IF(H82=0,0,H82*H87)</f>
        <v>0</v>
      </c>
      <c r="I91" s="65">
        <f t="shared" ref="I91:BT91" si="64">IF(I82=0,0,I82*I87)</f>
        <v>0</v>
      </c>
      <c r="J91" s="65">
        <f t="shared" si="64"/>
        <v>0</v>
      </c>
      <c r="K91" s="65">
        <f t="shared" si="64"/>
        <v>0</v>
      </c>
      <c r="L91" s="65">
        <f t="shared" si="64"/>
        <v>0</v>
      </c>
      <c r="M91" s="65">
        <f t="shared" si="64"/>
        <v>0</v>
      </c>
      <c r="N91" s="65">
        <f t="shared" si="64"/>
        <v>0</v>
      </c>
      <c r="O91" s="65">
        <f t="shared" si="64"/>
        <v>0</v>
      </c>
      <c r="P91" s="65">
        <f t="shared" si="64"/>
        <v>0</v>
      </c>
      <c r="Q91" s="65">
        <f t="shared" si="64"/>
        <v>0</v>
      </c>
      <c r="R91" s="65">
        <f t="shared" si="64"/>
        <v>0</v>
      </c>
      <c r="S91" s="65">
        <f t="shared" si="64"/>
        <v>0</v>
      </c>
      <c r="T91" s="65">
        <f t="shared" si="64"/>
        <v>0</v>
      </c>
      <c r="U91" s="65">
        <f t="shared" si="64"/>
        <v>0</v>
      </c>
      <c r="V91" s="65">
        <f t="shared" si="64"/>
        <v>0</v>
      </c>
      <c r="W91" s="65">
        <f t="shared" si="64"/>
        <v>0</v>
      </c>
      <c r="X91" s="65">
        <f t="shared" si="64"/>
        <v>0</v>
      </c>
      <c r="Y91" s="65">
        <f t="shared" si="64"/>
        <v>0</v>
      </c>
      <c r="Z91" s="65">
        <f t="shared" si="64"/>
        <v>0</v>
      </c>
      <c r="AA91" s="65">
        <f t="shared" si="64"/>
        <v>0</v>
      </c>
      <c r="AB91" s="65">
        <f t="shared" si="64"/>
        <v>0</v>
      </c>
      <c r="AC91" s="65">
        <f t="shared" si="64"/>
        <v>0</v>
      </c>
      <c r="AD91" s="65">
        <f t="shared" si="64"/>
        <v>0</v>
      </c>
      <c r="AE91" s="65">
        <f t="shared" si="64"/>
        <v>0</v>
      </c>
      <c r="AF91" s="65">
        <f t="shared" si="64"/>
        <v>0</v>
      </c>
      <c r="AG91" s="65">
        <f t="shared" si="64"/>
        <v>0</v>
      </c>
      <c r="AH91" s="65">
        <f t="shared" si="64"/>
        <v>0</v>
      </c>
      <c r="AI91" s="65">
        <f t="shared" si="64"/>
        <v>0</v>
      </c>
      <c r="AJ91" s="66">
        <f t="shared" si="64"/>
        <v>0</v>
      </c>
      <c r="AK91" s="65">
        <f t="shared" si="64"/>
        <v>0</v>
      </c>
      <c r="AL91" s="65">
        <f t="shared" si="64"/>
        <v>0</v>
      </c>
      <c r="AM91" s="65">
        <f t="shared" si="64"/>
        <v>0</v>
      </c>
      <c r="AN91" s="65">
        <f t="shared" si="64"/>
        <v>0</v>
      </c>
      <c r="AO91" s="65">
        <f t="shared" si="64"/>
        <v>0</v>
      </c>
      <c r="AP91" s="65">
        <f t="shared" si="64"/>
        <v>0</v>
      </c>
      <c r="AQ91" s="65">
        <f t="shared" si="64"/>
        <v>0</v>
      </c>
      <c r="AR91" s="65">
        <f t="shared" si="64"/>
        <v>0</v>
      </c>
      <c r="AS91" s="65">
        <f t="shared" si="64"/>
        <v>0</v>
      </c>
      <c r="AT91" s="65">
        <f t="shared" si="64"/>
        <v>0</v>
      </c>
      <c r="AU91" s="65">
        <f t="shared" si="64"/>
        <v>0</v>
      </c>
      <c r="AV91" s="65">
        <f t="shared" si="64"/>
        <v>0</v>
      </c>
      <c r="AW91" s="65">
        <f t="shared" si="64"/>
        <v>0</v>
      </c>
      <c r="AX91" s="65">
        <f t="shared" si="64"/>
        <v>0</v>
      </c>
      <c r="AY91" s="65">
        <f t="shared" si="64"/>
        <v>0</v>
      </c>
      <c r="AZ91" s="65">
        <f t="shared" si="64"/>
        <v>0</v>
      </c>
      <c r="BA91" s="65">
        <f t="shared" si="64"/>
        <v>0</v>
      </c>
      <c r="BB91" s="65">
        <f t="shared" si="64"/>
        <v>0</v>
      </c>
      <c r="BC91" s="65">
        <f t="shared" si="64"/>
        <v>0</v>
      </c>
      <c r="BD91" s="65">
        <f t="shared" si="64"/>
        <v>0</v>
      </c>
      <c r="BE91" s="65">
        <f t="shared" si="64"/>
        <v>0</v>
      </c>
      <c r="BF91" s="65">
        <f t="shared" si="64"/>
        <v>0</v>
      </c>
      <c r="BG91" s="65">
        <f t="shared" si="64"/>
        <v>0</v>
      </c>
      <c r="BH91" s="65">
        <f t="shared" si="64"/>
        <v>0</v>
      </c>
      <c r="BI91" s="65">
        <f t="shared" si="64"/>
        <v>0</v>
      </c>
      <c r="BJ91" s="65">
        <f t="shared" si="64"/>
        <v>0</v>
      </c>
      <c r="BK91" s="65">
        <f t="shared" si="64"/>
        <v>0</v>
      </c>
      <c r="BL91" s="65">
        <f t="shared" si="64"/>
        <v>0</v>
      </c>
      <c r="BM91" s="65">
        <f t="shared" si="64"/>
        <v>0</v>
      </c>
      <c r="BN91" s="65">
        <f t="shared" si="64"/>
        <v>0</v>
      </c>
      <c r="BO91" s="65">
        <f t="shared" si="64"/>
        <v>0</v>
      </c>
      <c r="BP91" s="65">
        <f t="shared" si="64"/>
        <v>0</v>
      </c>
      <c r="BQ91" s="65">
        <f t="shared" si="64"/>
        <v>0</v>
      </c>
      <c r="BR91" s="65">
        <f t="shared" si="64"/>
        <v>0</v>
      </c>
      <c r="BS91" s="65">
        <f t="shared" si="64"/>
        <v>0</v>
      </c>
      <c r="BT91" s="65">
        <f t="shared" si="64"/>
        <v>0</v>
      </c>
      <c r="BU91" s="65">
        <f t="shared" ref="BU91:CH91" si="65">IF(BU82=0,0,BU82*BU87)</f>
        <v>0</v>
      </c>
      <c r="BV91" s="65">
        <f t="shared" si="65"/>
        <v>0</v>
      </c>
      <c r="BW91" s="65">
        <f t="shared" si="65"/>
        <v>0</v>
      </c>
      <c r="BX91" s="65">
        <f t="shared" si="65"/>
        <v>0</v>
      </c>
      <c r="BY91" s="65">
        <f t="shared" si="65"/>
        <v>0</v>
      </c>
      <c r="BZ91" s="65">
        <f t="shared" si="65"/>
        <v>0</v>
      </c>
      <c r="CA91" s="65">
        <f t="shared" si="65"/>
        <v>0</v>
      </c>
      <c r="CB91" s="65">
        <f t="shared" si="65"/>
        <v>0</v>
      </c>
      <c r="CC91" s="65">
        <f t="shared" si="65"/>
        <v>0</v>
      </c>
      <c r="CD91" s="65">
        <f t="shared" si="65"/>
        <v>0</v>
      </c>
      <c r="CE91" s="65">
        <f t="shared" si="65"/>
        <v>0</v>
      </c>
      <c r="CF91" s="65">
        <f t="shared" si="65"/>
        <v>0</v>
      </c>
      <c r="CG91" s="65">
        <f t="shared" si="65"/>
        <v>0</v>
      </c>
      <c r="CH91" s="65">
        <f t="shared" si="65"/>
        <v>0</v>
      </c>
      <c r="CI91" s="65"/>
    </row>
    <row r="92" spans="4:87" x14ac:dyDescent="0.25">
      <c r="D92" s="93" t="s">
        <v>165</v>
      </c>
      <c r="E92" t="s">
        <v>116</v>
      </c>
      <c r="F92">
        <f>(LN(2))/35</f>
        <v>1.980420515885558E-2</v>
      </c>
      <c r="G92" s="65">
        <v>0</v>
      </c>
      <c r="H92" s="65">
        <f>G92*EXP(-$F$92)+G88*(1-EXP(-$F$92))/$F$92</f>
        <v>0</v>
      </c>
      <c r="I92" s="65">
        <f t="shared" ref="I92:BT92" si="66">H92*EXP(-$F$92)+H88*(1-EXP(-$F$92))/$F$92</f>
        <v>0</v>
      </c>
      <c r="J92" s="65">
        <f t="shared" si="66"/>
        <v>0</v>
      </c>
      <c r="K92" s="65">
        <f t="shared" si="66"/>
        <v>0</v>
      </c>
      <c r="L92" s="65">
        <f t="shared" si="66"/>
        <v>0</v>
      </c>
      <c r="M92" s="65">
        <f t="shared" si="66"/>
        <v>0</v>
      </c>
      <c r="N92" s="65">
        <f t="shared" si="66"/>
        <v>0</v>
      </c>
      <c r="O92" s="65">
        <f t="shared" si="66"/>
        <v>0</v>
      </c>
      <c r="P92" s="65">
        <f t="shared" si="66"/>
        <v>0</v>
      </c>
      <c r="Q92" s="65">
        <f t="shared" si="66"/>
        <v>0</v>
      </c>
      <c r="R92" s="65">
        <f t="shared" si="66"/>
        <v>0</v>
      </c>
      <c r="S92" s="65">
        <f t="shared" si="66"/>
        <v>0</v>
      </c>
      <c r="T92" s="65">
        <f t="shared" si="66"/>
        <v>0</v>
      </c>
      <c r="U92" s="65">
        <f t="shared" si="66"/>
        <v>0</v>
      </c>
      <c r="V92" s="65">
        <f t="shared" si="66"/>
        <v>0</v>
      </c>
      <c r="W92" s="65">
        <f t="shared" si="66"/>
        <v>0</v>
      </c>
      <c r="X92" s="65">
        <f t="shared" si="66"/>
        <v>0</v>
      </c>
      <c r="Y92" s="65">
        <f t="shared" si="66"/>
        <v>0</v>
      </c>
      <c r="Z92" s="65">
        <f t="shared" si="66"/>
        <v>0</v>
      </c>
      <c r="AA92" s="65">
        <f t="shared" si="66"/>
        <v>0</v>
      </c>
      <c r="AB92" s="65">
        <f t="shared" si="66"/>
        <v>0</v>
      </c>
      <c r="AC92" s="65">
        <f t="shared" si="66"/>
        <v>0</v>
      </c>
      <c r="AD92" s="65">
        <f t="shared" si="66"/>
        <v>0</v>
      </c>
      <c r="AE92" s="65">
        <f t="shared" si="66"/>
        <v>0</v>
      </c>
      <c r="AF92" s="65">
        <f t="shared" si="66"/>
        <v>0</v>
      </c>
      <c r="AG92" s="65">
        <f t="shared" si="66"/>
        <v>0</v>
      </c>
      <c r="AH92" s="65">
        <f t="shared" si="66"/>
        <v>0</v>
      </c>
      <c r="AI92" s="65">
        <f t="shared" si="66"/>
        <v>0</v>
      </c>
      <c r="AJ92" s="66">
        <f t="shared" si="66"/>
        <v>0</v>
      </c>
      <c r="AK92" s="65">
        <f t="shared" si="66"/>
        <v>0</v>
      </c>
      <c r="AL92" s="65">
        <f t="shared" si="66"/>
        <v>0</v>
      </c>
      <c r="AM92" s="65">
        <f t="shared" si="66"/>
        <v>0</v>
      </c>
      <c r="AN92" s="65">
        <f t="shared" si="66"/>
        <v>0</v>
      </c>
      <c r="AO92" s="65">
        <f t="shared" si="66"/>
        <v>0</v>
      </c>
      <c r="AP92" s="65">
        <f t="shared" si="66"/>
        <v>0</v>
      </c>
      <c r="AQ92" s="65">
        <f t="shared" si="66"/>
        <v>0</v>
      </c>
      <c r="AR92" s="65">
        <f t="shared" si="66"/>
        <v>0</v>
      </c>
      <c r="AS92" s="65">
        <f t="shared" si="66"/>
        <v>0</v>
      </c>
      <c r="AT92" s="65">
        <f t="shared" si="66"/>
        <v>0</v>
      </c>
      <c r="AU92" s="65">
        <f t="shared" si="66"/>
        <v>0</v>
      </c>
      <c r="AV92" s="65">
        <f t="shared" si="66"/>
        <v>0</v>
      </c>
      <c r="AW92" s="65">
        <f t="shared" si="66"/>
        <v>0</v>
      </c>
      <c r="AX92" s="65">
        <f t="shared" si="66"/>
        <v>0</v>
      </c>
      <c r="AY92" s="65">
        <f t="shared" si="66"/>
        <v>0</v>
      </c>
      <c r="AZ92" s="65">
        <f t="shared" si="66"/>
        <v>0</v>
      </c>
      <c r="BA92" s="65">
        <f t="shared" si="66"/>
        <v>0</v>
      </c>
      <c r="BB92" s="65">
        <f t="shared" si="66"/>
        <v>0</v>
      </c>
      <c r="BC92" s="65">
        <f t="shared" si="66"/>
        <v>0</v>
      </c>
      <c r="BD92" s="65">
        <f t="shared" si="66"/>
        <v>0</v>
      </c>
      <c r="BE92" s="65">
        <f t="shared" si="66"/>
        <v>0</v>
      </c>
      <c r="BF92" s="65">
        <f t="shared" si="66"/>
        <v>0</v>
      </c>
      <c r="BG92" s="65">
        <f t="shared" si="66"/>
        <v>0</v>
      </c>
      <c r="BH92" s="65">
        <f t="shared" si="66"/>
        <v>0</v>
      </c>
      <c r="BI92" s="65">
        <f t="shared" si="66"/>
        <v>0</v>
      </c>
      <c r="BJ92" s="65">
        <f t="shared" si="66"/>
        <v>0</v>
      </c>
      <c r="BK92" s="65">
        <f t="shared" si="66"/>
        <v>0</v>
      </c>
      <c r="BL92" s="65">
        <f t="shared" si="66"/>
        <v>0</v>
      </c>
      <c r="BM92" s="65">
        <f t="shared" si="66"/>
        <v>0</v>
      </c>
      <c r="BN92" s="65">
        <f t="shared" si="66"/>
        <v>0</v>
      </c>
      <c r="BO92" s="65">
        <f t="shared" si="66"/>
        <v>0</v>
      </c>
      <c r="BP92" s="65">
        <f t="shared" si="66"/>
        <v>0</v>
      </c>
      <c r="BQ92" s="65">
        <f t="shared" si="66"/>
        <v>0</v>
      </c>
      <c r="BR92" s="65">
        <f t="shared" si="66"/>
        <v>0</v>
      </c>
      <c r="BS92" s="65">
        <f t="shared" si="66"/>
        <v>0</v>
      </c>
      <c r="BT92" s="65">
        <f t="shared" si="66"/>
        <v>0</v>
      </c>
      <c r="BU92" s="65">
        <f t="shared" ref="BU92:CH92" si="67">BT92*EXP(-$F$92)+BT88*(1-EXP(-$F$92))/$F$92</f>
        <v>0</v>
      </c>
      <c r="BV92" s="65">
        <f t="shared" si="67"/>
        <v>0</v>
      </c>
      <c r="BW92" s="65">
        <f t="shared" si="67"/>
        <v>0</v>
      </c>
      <c r="BX92" s="65">
        <f t="shared" si="67"/>
        <v>0</v>
      </c>
      <c r="BY92" s="65">
        <f t="shared" si="67"/>
        <v>0</v>
      </c>
      <c r="BZ92" s="65">
        <f t="shared" si="67"/>
        <v>0</v>
      </c>
      <c r="CA92" s="65">
        <f t="shared" si="67"/>
        <v>0</v>
      </c>
      <c r="CB92" s="65">
        <f t="shared" si="67"/>
        <v>0</v>
      </c>
      <c r="CC92" s="65">
        <f t="shared" si="67"/>
        <v>0</v>
      </c>
      <c r="CD92" s="65">
        <f t="shared" si="67"/>
        <v>0</v>
      </c>
      <c r="CE92" s="65">
        <f t="shared" si="67"/>
        <v>0</v>
      </c>
      <c r="CF92" s="65">
        <f t="shared" si="67"/>
        <v>0</v>
      </c>
      <c r="CG92" s="65">
        <f t="shared" si="67"/>
        <v>0</v>
      </c>
      <c r="CH92" s="65">
        <f t="shared" si="67"/>
        <v>0</v>
      </c>
      <c r="CI92" s="65"/>
    </row>
    <row r="93" spans="4:87" x14ac:dyDescent="0.25">
      <c r="D93" t="s">
        <v>117</v>
      </c>
      <c r="E93" t="s">
        <v>118</v>
      </c>
      <c r="F93">
        <f>LN(2)/25</f>
        <v>2.7725887222397813E-2</v>
      </c>
      <c r="G93" s="65">
        <v>0</v>
      </c>
      <c r="H93" s="65">
        <f>G93*EXP(-$F$93)+G89*(1-EXP(-$F$93))/$F$93</f>
        <v>0</v>
      </c>
      <c r="I93" s="65">
        <f t="shared" ref="I93:BT93" si="68">H93*EXP(-$F$93)+H89*(1-EXP(-$F$93))/$F$93</f>
        <v>0</v>
      </c>
      <c r="J93" s="65">
        <f t="shared" si="68"/>
        <v>0</v>
      </c>
      <c r="K93" s="65">
        <f t="shared" si="68"/>
        <v>0</v>
      </c>
      <c r="L93" s="65">
        <f t="shared" si="68"/>
        <v>0</v>
      </c>
      <c r="M93" s="65">
        <f t="shared" si="68"/>
        <v>0</v>
      </c>
      <c r="N93" s="65">
        <f t="shared" si="68"/>
        <v>0</v>
      </c>
      <c r="O93" s="65">
        <f t="shared" si="68"/>
        <v>0</v>
      </c>
      <c r="P93" s="65">
        <f t="shared" si="68"/>
        <v>0</v>
      </c>
      <c r="Q93" s="65">
        <f t="shared" si="68"/>
        <v>0</v>
      </c>
      <c r="R93" s="65">
        <f t="shared" si="68"/>
        <v>0</v>
      </c>
      <c r="S93" s="65">
        <f t="shared" si="68"/>
        <v>0</v>
      </c>
      <c r="T93" s="65">
        <f t="shared" si="68"/>
        <v>0</v>
      </c>
      <c r="U93" s="65">
        <f t="shared" si="68"/>
        <v>0</v>
      </c>
      <c r="V93" s="65">
        <f t="shared" si="68"/>
        <v>0</v>
      </c>
      <c r="W93" s="65">
        <f t="shared" si="68"/>
        <v>0</v>
      </c>
      <c r="X93" s="65">
        <f t="shared" si="68"/>
        <v>0</v>
      </c>
      <c r="Y93" s="65">
        <f t="shared" si="68"/>
        <v>0</v>
      </c>
      <c r="Z93" s="65">
        <f t="shared" si="68"/>
        <v>0</v>
      </c>
      <c r="AA93" s="65">
        <f t="shared" si="68"/>
        <v>0</v>
      </c>
      <c r="AB93" s="65">
        <f t="shared" si="68"/>
        <v>0</v>
      </c>
      <c r="AC93" s="65">
        <f t="shared" si="68"/>
        <v>0</v>
      </c>
      <c r="AD93" s="65">
        <f t="shared" si="68"/>
        <v>0</v>
      </c>
      <c r="AE93" s="65">
        <f t="shared" si="68"/>
        <v>0</v>
      </c>
      <c r="AF93" s="65">
        <f t="shared" si="68"/>
        <v>0</v>
      </c>
      <c r="AG93" s="65">
        <f t="shared" si="68"/>
        <v>0</v>
      </c>
      <c r="AH93" s="65">
        <f t="shared" si="68"/>
        <v>0</v>
      </c>
      <c r="AI93" s="65">
        <f t="shared" si="68"/>
        <v>0</v>
      </c>
      <c r="AJ93" s="66">
        <f t="shared" si="68"/>
        <v>0</v>
      </c>
      <c r="AK93" s="65">
        <f t="shared" si="68"/>
        <v>0</v>
      </c>
      <c r="AL93" s="65">
        <f t="shared" si="68"/>
        <v>0</v>
      </c>
      <c r="AM93" s="65">
        <f t="shared" si="68"/>
        <v>0</v>
      </c>
      <c r="AN93" s="65">
        <f t="shared" si="68"/>
        <v>0</v>
      </c>
      <c r="AO93" s="65">
        <f t="shared" si="68"/>
        <v>0</v>
      </c>
      <c r="AP93" s="65">
        <f t="shared" si="68"/>
        <v>0</v>
      </c>
      <c r="AQ93" s="65">
        <f t="shared" si="68"/>
        <v>0</v>
      </c>
      <c r="AR93" s="65">
        <f t="shared" si="68"/>
        <v>0</v>
      </c>
      <c r="AS93" s="65">
        <f t="shared" si="68"/>
        <v>0</v>
      </c>
      <c r="AT93" s="65">
        <f t="shared" si="68"/>
        <v>0</v>
      </c>
      <c r="AU93" s="65">
        <f t="shared" si="68"/>
        <v>0</v>
      </c>
      <c r="AV93" s="65">
        <f t="shared" si="68"/>
        <v>0</v>
      </c>
      <c r="AW93" s="65">
        <f t="shared" si="68"/>
        <v>0</v>
      </c>
      <c r="AX93" s="65">
        <f t="shared" si="68"/>
        <v>0</v>
      </c>
      <c r="AY93" s="65">
        <f t="shared" si="68"/>
        <v>0</v>
      </c>
      <c r="AZ93" s="65">
        <f t="shared" si="68"/>
        <v>0</v>
      </c>
      <c r="BA93" s="65">
        <f t="shared" si="68"/>
        <v>0</v>
      </c>
      <c r="BB93" s="65">
        <f t="shared" si="68"/>
        <v>0</v>
      </c>
      <c r="BC93" s="65">
        <f t="shared" si="68"/>
        <v>0</v>
      </c>
      <c r="BD93" s="65">
        <f t="shared" si="68"/>
        <v>0</v>
      </c>
      <c r="BE93" s="65">
        <f t="shared" si="68"/>
        <v>0</v>
      </c>
      <c r="BF93" s="65">
        <f t="shared" si="68"/>
        <v>0</v>
      </c>
      <c r="BG93" s="65">
        <f t="shared" si="68"/>
        <v>0</v>
      </c>
      <c r="BH93" s="65">
        <f t="shared" si="68"/>
        <v>0</v>
      </c>
      <c r="BI93" s="65">
        <f t="shared" si="68"/>
        <v>0</v>
      </c>
      <c r="BJ93" s="65">
        <f t="shared" si="68"/>
        <v>0</v>
      </c>
      <c r="BK93" s="65">
        <f t="shared" si="68"/>
        <v>0</v>
      </c>
      <c r="BL93" s="65">
        <f t="shared" si="68"/>
        <v>0</v>
      </c>
      <c r="BM93" s="65">
        <f t="shared" si="68"/>
        <v>0</v>
      </c>
      <c r="BN93" s="65">
        <f t="shared" si="68"/>
        <v>0</v>
      </c>
      <c r="BO93" s="65">
        <f t="shared" si="68"/>
        <v>0</v>
      </c>
      <c r="BP93" s="65">
        <f t="shared" si="68"/>
        <v>0</v>
      </c>
      <c r="BQ93" s="65">
        <f t="shared" si="68"/>
        <v>0</v>
      </c>
      <c r="BR93" s="65">
        <f t="shared" si="68"/>
        <v>0</v>
      </c>
      <c r="BS93" s="65">
        <f t="shared" si="68"/>
        <v>0</v>
      </c>
      <c r="BT93" s="65">
        <f t="shared" si="68"/>
        <v>0</v>
      </c>
      <c r="BU93" s="65">
        <f t="shared" ref="BU93:CH93" si="69">BT93*EXP(-$F$93)+BT89*(1-EXP(-$F$93))/$F$93</f>
        <v>0</v>
      </c>
      <c r="BV93" s="65">
        <f t="shared" si="69"/>
        <v>0</v>
      </c>
      <c r="BW93" s="65">
        <f t="shared" si="69"/>
        <v>0</v>
      </c>
      <c r="BX93" s="65">
        <f t="shared" si="69"/>
        <v>0</v>
      </c>
      <c r="BY93" s="65">
        <f t="shared" si="69"/>
        <v>0</v>
      </c>
      <c r="BZ93" s="65">
        <f t="shared" si="69"/>
        <v>0</v>
      </c>
      <c r="CA93" s="65">
        <f t="shared" si="69"/>
        <v>0</v>
      </c>
      <c r="CB93" s="65">
        <f t="shared" si="69"/>
        <v>0</v>
      </c>
      <c r="CC93" s="65">
        <f t="shared" si="69"/>
        <v>0</v>
      </c>
      <c r="CD93" s="65">
        <f t="shared" si="69"/>
        <v>0</v>
      </c>
      <c r="CE93" s="65">
        <f t="shared" si="69"/>
        <v>0</v>
      </c>
      <c r="CF93" s="65">
        <f t="shared" si="69"/>
        <v>0</v>
      </c>
      <c r="CG93" s="65">
        <f t="shared" si="69"/>
        <v>0</v>
      </c>
      <c r="CH93" s="65">
        <f t="shared" si="69"/>
        <v>0</v>
      </c>
      <c r="CI93" s="65"/>
    </row>
    <row r="94" spans="4:87" x14ac:dyDescent="0.25">
      <c r="D94" t="s">
        <v>119</v>
      </c>
      <c r="E94" t="s">
        <v>120</v>
      </c>
      <c r="F94">
        <f>LN(2)/2</f>
        <v>0.34657359027997264</v>
      </c>
      <c r="G94" s="65">
        <v>0</v>
      </c>
      <c r="H94" s="65">
        <f>G94*EXP(-$F$94)+G90*(1-EXP(-$F$94))/$F$94</f>
        <v>0</v>
      </c>
      <c r="I94" s="65">
        <f t="shared" ref="I94:BT94" si="70">H94*EXP(-$F$94)+H90*(1-EXP(-$F$94))/$F$94</f>
        <v>0</v>
      </c>
      <c r="J94" s="65">
        <f t="shared" si="70"/>
        <v>0</v>
      </c>
      <c r="K94" s="65">
        <f t="shared" si="70"/>
        <v>0</v>
      </c>
      <c r="L94" s="65">
        <f t="shared" si="70"/>
        <v>0</v>
      </c>
      <c r="M94" s="65">
        <f t="shared" si="70"/>
        <v>0</v>
      </c>
      <c r="N94" s="65">
        <f t="shared" si="70"/>
        <v>0</v>
      </c>
      <c r="O94" s="65">
        <f t="shared" si="70"/>
        <v>0</v>
      </c>
      <c r="P94" s="65">
        <f t="shared" si="70"/>
        <v>0</v>
      </c>
      <c r="Q94" s="65">
        <f t="shared" si="70"/>
        <v>0</v>
      </c>
      <c r="R94" s="65">
        <f t="shared" si="70"/>
        <v>0</v>
      </c>
      <c r="S94" s="65">
        <f t="shared" si="70"/>
        <v>0</v>
      </c>
      <c r="T94" s="65">
        <f t="shared" si="70"/>
        <v>0</v>
      </c>
      <c r="U94" s="65">
        <f t="shared" si="70"/>
        <v>0</v>
      </c>
      <c r="V94" s="65">
        <f t="shared" si="70"/>
        <v>0</v>
      </c>
      <c r="W94" s="65">
        <f t="shared" si="70"/>
        <v>0</v>
      </c>
      <c r="X94" s="65">
        <f t="shared" si="70"/>
        <v>0</v>
      </c>
      <c r="Y94" s="65">
        <f t="shared" si="70"/>
        <v>0</v>
      </c>
      <c r="Z94" s="65">
        <f t="shared" si="70"/>
        <v>0</v>
      </c>
      <c r="AA94" s="65">
        <f t="shared" si="70"/>
        <v>0</v>
      </c>
      <c r="AB94" s="65">
        <f t="shared" si="70"/>
        <v>0</v>
      </c>
      <c r="AC94" s="65">
        <f t="shared" si="70"/>
        <v>0</v>
      </c>
      <c r="AD94" s="65">
        <f t="shared" si="70"/>
        <v>0</v>
      </c>
      <c r="AE94" s="65">
        <f t="shared" si="70"/>
        <v>0</v>
      </c>
      <c r="AF94" s="65">
        <f t="shared" si="70"/>
        <v>0</v>
      </c>
      <c r="AG94" s="65">
        <f t="shared" si="70"/>
        <v>0</v>
      </c>
      <c r="AH94" s="65">
        <f t="shared" si="70"/>
        <v>0</v>
      </c>
      <c r="AI94" s="65">
        <f t="shared" si="70"/>
        <v>0</v>
      </c>
      <c r="AJ94" s="66">
        <f t="shared" si="70"/>
        <v>0</v>
      </c>
      <c r="AK94" s="65">
        <f t="shared" si="70"/>
        <v>0</v>
      </c>
      <c r="AL94" s="65">
        <f t="shared" si="70"/>
        <v>0</v>
      </c>
      <c r="AM94" s="65">
        <f t="shared" si="70"/>
        <v>0</v>
      </c>
      <c r="AN94" s="65">
        <f t="shared" si="70"/>
        <v>0</v>
      </c>
      <c r="AO94" s="65">
        <f t="shared" si="70"/>
        <v>0</v>
      </c>
      <c r="AP94" s="65">
        <f t="shared" si="70"/>
        <v>0</v>
      </c>
      <c r="AQ94" s="65">
        <f t="shared" si="70"/>
        <v>0</v>
      </c>
      <c r="AR94" s="65">
        <f t="shared" si="70"/>
        <v>0</v>
      </c>
      <c r="AS94" s="65">
        <f t="shared" si="70"/>
        <v>0</v>
      </c>
      <c r="AT94" s="65">
        <f t="shared" si="70"/>
        <v>0</v>
      </c>
      <c r="AU94" s="65">
        <f t="shared" si="70"/>
        <v>0</v>
      </c>
      <c r="AV94" s="65">
        <f t="shared" si="70"/>
        <v>0</v>
      </c>
      <c r="AW94" s="65">
        <f t="shared" si="70"/>
        <v>0</v>
      </c>
      <c r="AX94" s="65">
        <f t="shared" si="70"/>
        <v>0</v>
      </c>
      <c r="AY94" s="65">
        <f t="shared" si="70"/>
        <v>0</v>
      </c>
      <c r="AZ94" s="65">
        <f t="shared" si="70"/>
        <v>0</v>
      </c>
      <c r="BA94" s="65">
        <f t="shared" si="70"/>
        <v>0</v>
      </c>
      <c r="BB94" s="65">
        <f t="shared" si="70"/>
        <v>0</v>
      </c>
      <c r="BC94" s="65">
        <f t="shared" si="70"/>
        <v>0</v>
      </c>
      <c r="BD94" s="65">
        <f t="shared" si="70"/>
        <v>0</v>
      </c>
      <c r="BE94" s="65">
        <f t="shared" si="70"/>
        <v>0</v>
      </c>
      <c r="BF94" s="65">
        <f t="shared" si="70"/>
        <v>0</v>
      </c>
      <c r="BG94" s="65">
        <f t="shared" si="70"/>
        <v>0</v>
      </c>
      <c r="BH94" s="65">
        <f t="shared" si="70"/>
        <v>0</v>
      </c>
      <c r="BI94" s="65">
        <f t="shared" si="70"/>
        <v>0</v>
      </c>
      <c r="BJ94" s="65">
        <f t="shared" si="70"/>
        <v>0</v>
      </c>
      <c r="BK94" s="65">
        <f t="shared" si="70"/>
        <v>0</v>
      </c>
      <c r="BL94" s="65">
        <f t="shared" si="70"/>
        <v>0</v>
      </c>
      <c r="BM94" s="65">
        <f t="shared" si="70"/>
        <v>0</v>
      </c>
      <c r="BN94" s="65">
        <f t="shared" si="70"/>
        <v>0</v>
      </c>
      <c r="BO94" s="65">
        <f t="shared" si="70"/>
        <v>0</v>
      </c>
      <c r="BP94" s="65">
        <f t="shared" si="70"/>
        <v>0</v>
      </c>
      <c r="BQ94" s="65">
        <f t="shared" si="70"/>
        <v>0</v>
      </c>
      <c r="BR94" s="65">
        <f t="shared" si="70"/>
        <v>0</v>
      </c>
      <c r="BS94" s="65">
        <f t="shared" si="70"/>
        <v>0</v>
      </c>
      <c r="BT94" s="65">
        <f t="shared" si="70"/>
        <v>0</v>
      </c>
      <c r="BU94" s="65">
        <f t="shared" ref="BU94:CH94" si="71">BT94*EXP(-$F$94)+BT90*(1-EXP(-$F$94))/$F$94</f>
        <v>0</v>
      </c>
      <c r="BV94" s="65">
        <f t="shared" si="71"/>
        <v>0</v>
      </c>
      <c r="BW94" s="65">
        <f t="shared" si="71"/>
        <v>0</v>
      </c>
      <c r="BX94" s="65">
        <f t="shared" si="71"/>
        <v>0</v>
      </c>
      <c r="BY94" s="65">
        <f t="shared" si="71"/>
        <v>0</v>
      </c>
      <c r="BZ94" s="65">
        <f t="shared" si="71"/>
        <v>0</v>
      </c>
      <c r="CA94" s="65">
        <f t="shared" si="71"/>
        <v>0</v>
      </c>
      <c r="CB94" s="65">
        <f t="shared" si="71"/>
        <v>0</v>
      </c>
      <c r="CC94" s="65">
        <f t="shared" si="71"/>
        <v>0</v>
      </c>
      <c r="CD94" s="65">
        <f t="shared" si="71"/>
        <v>0</v>
      </c>
      <c r="CE94" s="65">
        <f t="shared" si="71"/>
        <v>0</v>
      </c>
      <c r="CF94" s="65">
        <f t="shared" si="71"/>
        <v>0</v>
      </c>
      <c r="CG94" s="65">
        <f t="shared" si="71"/>
        <v>0</v>
      </c>
      <c r="CH94" s="65">
        <f t="shared" si="71"/>
        <v>0</v>
      </c>
      <c r="CI94" s="65"/>
    </row>
    <row r="95" spans="4:87" x14ac:dyDescent="0.25">
      <c r="D95" t="s">
        <v>121</v>
      </c>
      <c r="E95" s="80" t="s">
        <v>122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6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5">
        <v>0</v>
      </c>
      <c r="BS95" s="65">
        <v>0</v>
      </c>
      <c r="BT95" s="65">
        <v>0</v>
      </c>
      <c r="BU95" s="65">
        <v>0</v>
      </c>
      <c r="BV95" s="65">
        <v>0</v>
      </c>
      <c r="BW95" s="65">
        <v>0</v>
      </c>
      <c r="BX95" s="65">
        <v>0</v>
      </c>
      <c r="BY95" s="65">
        <v>0</v>
      </c>
      <c r="BZ95" s="65">
        <v>0</v>
      </c>
      <c r="CA95" s="65">
        <v>0</v>
      </c>
      <c r="CB95" s="65">
        <v>0</v>
      </c>
      <c r="CC95" s="65">
        <v>0</v>
      </c>
      <c r="CD95" s="65">
        <v>0</v>
      </c>
      <c r="CE95" s="65">
        <v>0</v>
      </c>
      <c r="CF95" s="65">
        <v>0</v>
      </c>
      <c r="CG95" s="65">
        <v>0</v>
      </c>
      <c r="CH95" s="65">
        <v>0</v>
      </c>
      <c r="CI95" s="65"/>
    </row>
    <row r="96" spans="4:87" x14ac:dyDescent="0.25">
      <c r="D96" t="s">
        <v>123</v>
      </c>
      <c r="G96" s="65">
        <f>SUM(G92:G95)</f>
        <v>0</v>
      </c>
      <c r="H96" s="65">
        <f>SUM(H92:H95)</f>
        <v>0</v>
      </c>
      <c r="I96" s="65">
        <f t="shared" ref="I96:BT96" si="72">SUM(I92:I95)</f>
        <v>0</v>
      </c>
      <c r="J96" s="65">
        <f t="shared" si="72"/>
        <v>0</v>
      </c>
      <c r="K96" s="65">
        <f t="shared" si="72"/>
        <v>0</v>
      </c>
      <c r="L96" s="65">
        <f t="shared" si="72"/>
        <v>0</v>
      </c>
      <c r="M96" s="65">
        <f t="shared" si="72"/>
        <v>0</v>
      </c>
      <c r="N96" s="65">
        <f t="shared" si="72"/>
        <v>0</v>
      </c>
      <c r="O96" s="65">
        <f t="shared" si="72"/>
        <v>0</v>
      </c>
      <c r="P96" s="65">
        <f t="shared" si="72"/>
        <v>0</v>
      </c>
      <c r="Q96" s="65">
        <f t="shared" si="72"/>
        <v>0</v>
      </c>
      <c r="R96" s="65">
        <f t="shared" si="72"/>
        <v>0</v>
      </c>
      <c r="S96" s="65">
        <f t="shared" si="72"/>
        <v>0</v>
      </c>
      <c r="T96" s="65">
        <f t="shared" si="72"/>
        <v>0</v>
      </c>
      <c r="U96" s="65">
        <f t="shared" si="72"/>
        <v>0</v>
      </c>
      <c r="V96" s="65">
        <f t="shared" si="72"/>
        <v>0</v>
      </c>
      <c r="W96" s="65">
        <f t="shared" si="72"/>
        <v>0</v>
      </c>
      <c r="X96" s="65">
        <f t="shared" si="72"/>
        <v>0</v>
      </c>
      <c r="Y96" s="65">
        <f t="shared" si="72"/>
        <v>0</v>
      </c>
      <c r="Z96" s="65">
        <f t="shared" si="72"/>
        <v>0</v>
      </c>
      <c r="AA96" s="65">
        <f t="shared" si="72"/>
        <v>0</v>
      </c>
      <c r="AB96" s="65">
        <f t="shared" si="72"/>
        <v>0</v>
      </c>
      <c r="AC96" s="65">
        <f t="shared" si="72"/>
        <v>0</v>
      </c>
      <c r="AD96" s="65">
        <f t="shared" si="72"/>
        <v>0</v>
      </c>
      <c r="AE96" s="65">
        <f t="shared" si="72"/>
        <v>0</v>
      </c>
      <c r="AF96" s="65">
        <f t="shared" si="72"/>
        <v>0</v>
      </c>
      <c r="AG96" s="65">
        <f t="shared" si="72"/>
        <v>0</v>
      </c>
      <c r="AH96" s="65">
        <f t="shared" si="72"/>
        <v>0</v>
      </c>
      <c r="AI96" s="65">
        <f t="shared" si="72"/>
        <v>0</v>
      </c>
      <c r="AJ96" s="66">
        <f t="shared" si="72"/>
        <v>0</v>
      </c>
      <c r="AK96" s="65">
        <f t="shared" si="72"/>
        <v>0</v>
      </c>
      <c r="AL96" s="65">
        <f t="shared" si="72"/>
        <v>0</v>
      </c>
      <c r="AM96" s="65">
        <f t="shared" si="72"/>
        <v>0</v>
      </c>
      <c r="AN96" s="65">
        <f t="shared" si="72"/>
        <v>0</v>
      </c>
      <c r="AO96" s="65">
        <f t="shared" si="72"/>
        <v>0</v>
      </c>
      <c r="AP96" s="65">
        <f t="shared" si="72"/>
        <v>0</v>
      </c>
      <c r="AQ96" s="65">
        <f t="shared" si="72"/>
        <v>0</v>
      </c>
      <c r="AR96" s="65">
        <f t="shared" si="72"/>
        <v>0</v>
      </c>
      <c r="AS96" s="65">
        <f t="shared" si="72"/>
        <v>0</v>
      </c>
      <c r="AT96" s="65">
        <f t="shared" si="72"/>
        <v>0</v>
      </c>
      <c r="AU96" s="65">
        <f t="shared" si="72"/>
        <v>0</v>
      </c>
      <c r="AV96" s="65">
        <f t="shared" si="72"/>
        <v>0</v>
      </c>
      <c r="AW96" s="65">
        <f t="shared" si="72"/>
        <v>0</v>
      </c>
      <c r="AX96" s="65">
        <f t="shared" si="72"/>
        <v>0</v>
      </c>
      <c r="AY96" s="65">
        <f t="shared" si="72"/>
        <v>0</v>
      </c>
      <c r="AZ96" s="65">
        <f t="shared" si="72"/>
        <v>0</v>
      </c>
      <c r="BA96" s="65">
        <f t="shared" si="72"/>
        <v>0</v>
      </c>
      <c r="BB96" s="65">
        <f t="shared" si="72"/>
        <v>0</v>
      </c>
      <c r="BC96" s="65">
        <f t="shared" si="72"/>
        <v>0</v>
      </c>
      <c r="BD96" s="65">
        <f t="shared" si="72"/>
        <v>0</v>
      </c>
      <c r="BE96" s="65">
        <f t="shared" si="72"/>
        <v>0</v>
      </c>
      <c r="BF96" s="65">
        <f t="shared" si="72"/>
        <v>0</v>
      </c>
      <c r="BG96" s="65">
        <f t="shared" si="72"/>
        <v>0</v>
      </c>
      <c r="BH96" s="65">
        <f t="shared" si="72"/>
        <v>0</v>
      </c>
      <c r="BI96" s="65">
        <f t="shared" si="72"/>
        <v>0</v>
      </c>
      <c r="BJ96" s="65">
        <f t="shared" si="72"/>
        <v>0</v>
      </c>
      <c r="BK96" s="65">
        <f t="shared" si="72"/>
        <v>0</v>
      </c>
      <c r="BL96" s="65">
        <f t="shared" si="72"/>
        <v>0</v>
      </c>
      <c r="BM96" s="65">
        <f t="shared" si="72"/>
        <v>0</v>
      </c>
      <c r="BN96" s="65">
        <f t="shared" si="72"/>
        <v>0</v>
      </c>
      <c r="BO96" s="65">
        <f t="shared" si="72"/>
        <v>0</v>
      </c>
      <c r="BP96" s="65">
        <f t="shared" si="72"/>
        <v>0</v>
      </c>
      <c r="BQ96" s="65">
        <f t="shared" si="72"/>
        <v>0</v>
      </c>
      <c r="BR96" s="65">
        <f t="shared" si="72"/>
        <v>0</v>
      </c>
      <c r="BS96" s="65">
        <f t="shared" si="72"/>
        <v>0</v>
      </c>
      <c r="BT96" s="65">
        <f t="shared" si="72"/>
        <v>0</v>
      </c>
      <c r="BU96" s="65">
        <f t="shared" ref="BU96:CH96" si="73">SUM(BU92:BU95)</f>
        <v>0</v>
      </c>
      <c r="BV96" s="65">
        <f t="shared" si="73"/>
        <v>0</v>
      </c>
      <c r="BW96" s="65">
        <f t="shared" si="73"/>
        <v>0</v>
      </c>
      <c r="BX96" s="65">
        <f t="shared" si="73"/>
        <v>0</v>
      </c>
      <c r="BY96" s="65">
        <f t="shared" si="73"/>
        <v>0</v>
      </c>
      <c r="BZ96" s="65">
        <f t="shared" si="73"/>
        <v>0</v>
      </c>
      <c r="CA96" s="65">
        <f t="shared" si="73"/>
        <v>0</v>
      </c>
      <c r="CB96" s="65">
        <f t="shared" si="73"/>
        <v>0</v>
      </c>
      <c r="CC96" s="65">
        <f t="shared" si="73"/>
        <v>0</v>
      </c>
      <c r="CD96" s="65">
        <f t="shared" si="73"/>
        <v>0</v>
      </c>
      <c r="CE96" s="65">
        <f t="shared" si="73"/>
        <v>0</v>
      </c>
      <c r="CF96" s="65">
        <f t="shared" si="73"/>
        <v>0</v>
      </c>
      <c r="CG96" s="65">
        <f t="shared" si="73"/>
        <v>0</v>
      </c>
      <c r="CH96" s="65">
        <f t="shared" si="73"/>
        <v>0</v>
      </c>
      <c r="CI96" s="65"/>
    </row>
    <row r="97" spans="4:96" x14ac:dyDescent="0.25">
      <c r="D97" s="81" t="s">
        <v>124</v>
      </c>
      <c r="E97" s="81" t="s">
        <v>143</v>
      </c>
      <c r="G97" s="65">
        <f>G96*44/12</f>
        <v>0</v>
      </c>
      <c r="H97" s="65">
        <f>H96*44/12</f>
        <v>0</v>
      </c>
      <c r="I97" s="65">
        <f t="shared" ref="I97:BT97" si="74">I96*44/12</f>
        <v>0</v>
      </c>
      <c r="J97" s="65">
        <f t="shared" si="74"/>
        <v>0</v>
      </c>
      <c r="K97" s="65">
        <f t="shared" si="74"/>
        <v>0</v>
      </c>
      <c r="L97" s="65">
        <f t="shared" si="74"/>
        <v>0</v>
      </c>
      <c r="M97" s="65">
        <f t="shared" si="74"/>
        <v>0</v>
      </c>
      <c r="N97" s="65">
        <f t="shared" si="74"/>
        <v>0</v>
      </c>
      <c r="O97" s="65">
        <f t="shared" si="74"/>
        <v>0</v>
      </c>
      <c r="P97" s="65">
        <f t="shared" si="74"/>
        <v>0</v>
      </c>
      <c r="Q97" s="65">
        <f t="shared" si="74"/>
        <v>0</v>
      </c>
      <c r="R97" s="65">
        <f t="shared" si="74"/>
        <v>0</v>
      </c>
      <c r="S97" s="65">
        <f t="shared" si="74"/>
        <v>0</v>
      </c>
      <c r="T97" s="65">
        <f t="shared" si="74"/>
        <v>0</v>
      </c>
      <c r="U97" s="65">
        <f t="shared" si="74"/>
        <v>0</v>
      </c>
      <c r="V97" s="65">
        <f t="shared" si="74"/>
        <v>0</v>
      </c>
      <c r="W97" s="65">
        <f t="shared" si="74"/>
        <v>0</v>
      </c>
      <c r="X97" s="65">
        <f t="shared" si="74"/>
        <v>0</v>
      </c>
      <c r="Y97" s="65">
        <f t="shared" si="74"/>
        <v>0</v>
      </c>
      <c r="Z97" s="65">
        <f t="shared" si="74"/>
        <v>0</v>
      </c>
      <c r="AA97" s="65">
        <f t="shared" si="74"/>
        <v>0</v>
      </c>
      <c r="AB97" s="65">
        <f t="shared" si="74"/>
        <v>0</v>
      </c>
      <c r="AC97" s="65">
        <f t="shared" si="74"/>
        <v>0</v>
      </c>
      <c r="AD97" s="65">
        <f t="shared" si="74"/>
        <v>0</v>
      </c>
      <c r="AE97" s="65">
        <f t="shared" si="74"/>
        <v>0</v>
      </c>
      <c r="AF97" s="65">
        <f t="shared" si="74"/>
        <v>0</v>
      </c>
      <c r="AG97" s="65">
        <f t="shared" si="74"/>
        <v>0</v>
      </c>
      <c r="AH97" s="65">
        <f t="shared" si="74"/>
        <v>0</v>
      </c>
      <c r="AI97" s="65">
        <f t="shared" si="74"/>
        <v>0</v>
      </c>
      <c r="AJ97" s="66">
        <f t="shared" si="74"/>
        <v>0</v>
      </c>
      <c r="AK97" s="65">
        <f t="shared" si="74"/>
        <v>0</v>
      </c>
      <c r="AL97" s="65">
        <f t="shared" si="74"/>
        <v>0</v>
      </c>
      <c r="AM97" s="65">
        <f t="shared" si="74"/>
        <v>0</v>
      </c>
      <c r="AN97" s="65">
        <f t="shared" si="74"/>
        <v>0</v>
      </c>
      <c r="AO97" s="65">
        <f t="shared" si="74"/>
        <v>0</v>
      </c>
      <c r="AP97" s="65">
        <f t="shared" si="74"/>
        <v>0</v>
      </c>
      <c r="AQ97" s="65">
        <f t="shared" si="74"/>
        <v>0</v>
      </c>
      <c r="AR97" s="65">
        <f t="shared" si="74"/>
        <v>0</v>
      </c>
      <c r="AS97" s="65">
        <f t="shared" si="74"/>
        <v>0</v>
      </c>
      <c r="AT97" s="65">
        <f t="shared" si="74"/>
        <v>0</v>
      </c>
      <c r="AU97" s="65">
        <f t="shared" si="74"/>
        <v>0</v>
      </c>
      <c r="AV97" s="65">
        <f t="shared" si="74"/>
        <v>0</v>
      </c>
      <c r="AW97" s="65">
        <f t="shared" si="74"/>
        <v>0</v>
      </c>
      <c r="AX97" s="65">
        <f t="shared" si="74"/>
        <v>0</v>
      </c>
      <c r="AY97" s="65">
        <f t="shared" si="74"/>
        <v>0</v>
      </c>
      <c r="AZ97" s="65">
        <f t="shared" si="74"/>
        <v>0</v>
      </c>
      <c r="BA97" s="65">
        <f t="shared" si="74"/>
        <v>0</v>
      </c>
      <c r="BB97" s="65">
        <f t="shared" si="74"/>
        <v>0</v>
      </c>
      <c r="BC97" s="65">
        <f t="shared" si="74"/>
        <v>0</v>
      </c>
      <c r="BD97" s="65">
        <f t="shared" si="74"/>
        <v>0</v>
      </c>
      <c r="BE97" s="65">
        <f t="shared" si="74"/>
        <v>0</v>
      </c>
      <c r="BF97" s="65">
        <f t="shared" si="74"/>
        <v>0</v>
      </c>
      <c r="BG97" s="65">
        <f t="shared" si="74"/>
        <v>0</v>
      </c>
      <c r="BH97" s="65">
        <f t="shared" si="74"/>
        <v>0</v>
      </c>
      <c r="BI97" s="65">
        <f t="shared" si="74"/>
        <v>0</v>
      </c>
      <c r="BJ97" s="65">
        <f t="shared" si="74"/>
        <v>0</v>
      </c>
      <c r="BK97" s="65">
        <f t="shared" si="74"/>
        <v>0</v>
      </c>
      <c r="BL97" s="65">
        <f t="shared" si="74"/>
        <v>0</v>
      </c>
      <c r="BM97" s="65">
        <f t="shared" si="74"/>
        <v>0</v>
      </c>
      <c r="BN97" s="65">
        <f t="shared" si="74"/>
        <v>0</v>
      </c>
      <c r="BO97" s="65">
        <f t="shared" si="74"/>
        <v>0</v>
      </c>
      <c r="BP97" s="65">
        <f t="shared" si="74"/>
        <v>0</v>
      </c>
      <c r="BQ97" s="65">
        <f t="shared" si="74"/>
        <v>0</v>
      </c>
      <c r="BR97" s="65">
        <f t="shared" si="74"/>
        <v>0</v>
      </c>
      <c r="BS97" s="65">
        <f t="shared" si="74"/>
        <v>0</v>
      </c>
      <c r="BT97" s="65">
        <f t="shared" si="74"/>
        <v>0</v>
      </c>
      <c r="BU97" s="65">
        <f t="shared" ref="BU97:CH97" si="75">BU96*44/12</f>
        <v>0</v>
      </c>
      <c r="BV97" s="65">
        <f t="shared" si="75"/>
        <v>0</v>
      </c>
      <c r="BW97" s="65">
        <f t="shared" si="75"/>
        <v>0</v>
      </c>
      <c r="BX97" s="65">
        <f t="shared" si="75"/>
        <v>0</v>
      </c>
      <c r="BY97" s="65">
        <f t="shared" si="75"/>
        <v>0</v>
      </c>
      <c r="BZ97" s="65">
        <f t="shared" si="75"/>
        <v>0</v>
      </c>
      <c r="CA97" s="65">
        <f t="shared" si="75"/>
        <v>0</v>
      </c>
      <c r="CB97" s="65">
        <f t="shared" si="75"/>
        <v>0</v>
      </c>
      <c r="CC97" s="65">
        <f t="shared" si="75"/>
        <v>0</v>
      </c>
      <c r="CD97" s="65">
        <f t="shared" si="75"/>
        <v>0</v>
      </c>
      <c r="CE97" s="65">
        <f t="shared" si="75"/>
        <v>0</v>
      </c>
      <c r="CF97" s="65">
        <f t="shared" si="75"/>
        <v>0</v>
      </c>
      <c r="CG97" s="65">
        <f t="shared" si="75"/>
        <v>0</v>
      </c>
      <c r="CH97" s="65">
        <f t="shared" si="75"/>
        <v>0</v>
      </c>
      <c r="CI97" s="65"/>
    </row>
    <row r="98" spans="4:96" x14ac:dyDescent="0.25">
      <c r="AJ98" s="45"/>
    </row>
    <row r="99" spans="4:96" x14ac:dyDescent="0.25">
      <c r="AJ99" s="45"/>
    </row>
    <row r="100" spans="4:96" x14ac:dyDescent="0.25">
      <c r="D100" s="54" t="s">
        <v>127</v>
      </c>
      <c r="E100" s="54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6"/>
    </row>
    <row r="101" spans="4:96" x14ac:dyDescent="0.25">
      <c r="E101" t="s">
        <v>79</v>
      </c>
      <c r="F101" t="str">
        <f>F65</f>
        <v>Résineux</v>
      </c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6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</row>
    <row r="102" spans="4:96" x14ac:dyDescent="0.25">
      <c r="D102" t="s">
        <v>128</v>
      </c>
      <c r="F102">
        <f>VLOOKUP(F65,'Référencement Essences'!$B$3:$C$6,2,0)</f>
        <v>0.43</v>
      </c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6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</row>
    <row r="103" spans="4:96" x14ac:dyDescent="0.25">
      <c r="D103" t="s">
        <v>129</v>
      </c>
      <c r="E103" s="81" t="s">
        <v>145</v>
      </c>
      <c r="G103" s="65">
        <f>$F$102*G79*$F$63</f>
        <v>0</v>
      </c>
      <c r="H103" s="65">
        <f t="shared" ref="H103:AJ103" si="76">$F$102*H79*$F$63</f>
        <v>0</v>
      </c>
      <c r="I103" s="65">
        <f t="shared" si="76"/>
        <v>0</v>
      </c>
      <c r="J103" s="65">
        <f t="shared" si="76"/>
        <v>0</v>
      </c>
      <c r="K103" s="65">
        <f t="shared" si="76"/>
        <v>0</v>
      </c>
      <c r="L103" s="65">
        <f t="shared" si="76"/>
        <v>0</v>
      </c>
      <c r="M103" s="65">
        <f t="shared" si="76"/>
        <v>0</v>
      </c>
      <c r="N103" s="65">
        <f t="shared" si="76"/>
        <v>0</v>
      </c>
      <c r="O103" s="65">
        <f t="shared" si="76"/>
        <v>0</v>
      </c>
      <c r="P103" s="65">
        <f t="shared" si="76"/>
        <v>0</v>
      </c>
      <c r="Q103" s="65">
        <f t="shared" si="76"/>
        <v>0</v>
      </c>
      <c r="R103" s="65">
        <f t="shared" si="76"/>
        <v>0</v>
      </c>
      <c r="S103" s="65">
        <f t="shared" si="76"/>
        <v>0</v>
      </c>
      <c r="T103" s="65">
        <f t="shared" si="76"/>
        <v>0</v>
      </c>
      <c r="U103" s="65">
        <f t="shared" si="76"/>
        <v>0</v>
      </c>
      <c r="V103" s="65">
        <f t="shared" si="76"/>
        <v>0</v>
      </c>
      <c r="W103" s="65">
        <f t="shared" si="76"/>
        <v>0</v>
      </c>
      <c r="X103" s="65">
        <f t="shared" si="76"/>
        <v>0</v>
      </c>
      <c r="Y103" s="65">
        <f t="shared" si="76"/>
        <v>0</v>
      </c>
      <c r="Z103" s="65">
        <f t="shared" si="76"/>
        <v>0</v>
      </c>
      <c r="AA103" s="65">
        <f t="shared" si="76"/>
        <v>0</v>
      </c>
      <c r="AB103" s="65">
        <f t="shared" si="76"/>
        <v>0</v>
      </c>
      <c r="AC103" s="65">
        <f t="shared" si="76"/>
        <v>0</v>
      </c>
      <c r="AD103" s="65">
        <f t="shared" si="76"/>
        <v>0</v>
      </c>
      <c r="AE103" s="65">
        <f t="shared" si="76"/>
        <v>0</v>
      </c>
      <c r="AF103" s="65">
        <f t="shared" si="76"/>
        <v>0</v>
      </c>
      <c r="AG103" s="65">
        <f t="shared" si="76"/>
        <v>0</v>
      </c>
      <c r="AH103" s="65">
        <f t="shared" si="76"/>
        <v>0</v>
      </c>
      <c r="AI103" s="65">
        <f t="shared" si="76"/>
        <v>0</v>
      </c>
      <c r="AJ103" s="66">
        <f t="shared" si="76"/>
        <v>0</v>
      </c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</row>
    <row r="104" spans="4:96" x14ac:dyDescent="0.25">
      <c r="D104" s="81" t="s">
        <v>131</v>
      </c>
      <c r="G104" s="90">
        <f>SUM(G103:AJ103)</f>
        <v>0</v>
      </c>
      <c r="AJ104" s="45"/>
    </row>
  </sheetData>
  <mergeCells count="1">
    <mergeCell ref="A1:C1"/>
  </mergeCells>
  <conditionalFormatting sqref="G79:CH80 G81:AI97 AK81:CH97">
    <cfRule type="cellIs" dxfId="51" priority="8" operator="greaterThan">
      <formula>0</formula>
    </cfRule>
  </conditionalFormatting>
  <conditionalFormatting sqref="G50:GJ51 G52:AI52 AK52:GJ52">
    <cfRule type="cellIs" dxfId="50" priority="7" operator="greaterThan">
      <formula>0</formula>
    </cfRule>
  </conditionalFormatting>
  <conditionalFormatting sqref="G101:AI103 AK101:CH103">
    <cfRule type="cellIs" dxfId="49" priority="6" operator="greaterThan">
      <formula>0</formula>
    </cfRule>
  </conditionalFormatting>
  <conditionalFormatting sqref="A1 A2:C104">
    <cfRule type="containsBlanks" dxfId="48" priority="5">
      <formula>LEN(TRIM(A1))=0</formula>
    </cfRule>
  </conditionalFormatting>
  <conditionalFormatting sqref="G92:H95 I92:AI94 AK92:CH94">
    <cfRule type="cellIs" dxfId="47" priority="4" operator="greaterThan">
      <formula>0</formula>
    </cfRule>
  </conditionalFormatting>
  <conditionalFormatting sqref="G22:GG22 G23:AI24 AK23:GG24 G25:GG43">
    <cfRule type="cellIs" dxfId="46" priority="3" operator="greaterThan">
      <formula>0</formula>
    </cfRule>
  </conditionalFormatting>
  <conditionalFormatting sqref="CI88:CI97">
    <cfRule type="cellIs" dxfId="45" priority="2" operator="greaterThan">
      <formula>0</formula>
    </cfRule>
  </conditionalFormatting>
  <conditionalFormatting sqref="CI92:CI94">
    <cfRule type="cellIs" dxfId="44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'Référencement Essences'!$B$10:$B$11</xm:f>
          </x14:formula1>
          <xm:sqref>F6 F65</xm:sqref>
        </x14:dataValidation>
        <x14:dataValidation type="list" allowBlank="1" showInputMessage="1" showErrorMessage="1">
          <x14:formula1>
            <xm:f>'Référencement Essences'!$B$3:$B$6</xm:f>
          </x14:formula1>
          <xm:sqref>F49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104"/>
  <sheetViews>
    <sheetView zoomScale="85" zoomScaleNormal="85" workbookViewId="0">
      <pane xSplit="5" ySplit="2" topLeftCell="F3" activePane="bottomRight" state="frozen"/>
      <selection activeCell="K77" sqref="K77"/>
      <selection pane="topRight" activeCell="K77" sqref="K77"/>
      <selection pane="bottomLeft" activeCell="K77" sqref="K77"/>
      <selection pane="bottomRight" activeCell="K77" sqref="K77"/>
    </sheetView>
  </sheetViews>
  <sheetFormatPr baseColWidth="10" defaultRowHeight="15" outlineLevelCol="1" x14ac:dyDescent="0.25"/>
  <cols>
    <col min="1" max="1" width="25" customWidth="1" outlineLevel="1"/>
    <col min="2" max="2" width="21.875" customWidth="1" outlineLevel="1"/>
    <col min="3" max="3" width="12.25" customWidth="1" outlineLevel="1"/>
    <col min="4" max="4" width="44.875" customWidth="1"/>
    <col min="5" max="5" width="15.375" customWidth="1"/>
    <col min="6" max="6" width="8.25" customWidth="1"/>
    <col min="7" max="7" width="8.125" customWidth="1"/>
    <col min="8" max="11" width="8.75" bestFit="1" customWidth="1"/>
    <col min="12" max="26" width="9.75" bestFit="1" customWidth="1"/>
    <col min="27" max="114" width="10.75" bestFit="1" customWidth="1"/>
    <col min="115" max="121" width="6.875" customWidth="1"/>
  </cols>
  <sheetData>
    <row r="1" spans="1:121" ht="16.5" thickBot="1" x14ac:dyDescent="0.3">
      <c r="A1" s="110" t="s">
        <v>66</v>
      </c>
      <c r="B1" s="111"/>
      <c r="C1" s="112"/>
      <c r="D1" s="43" t="s">
        <v>150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AJ1" s="45"/>
    </row>
    <row r="2" spans="1:121" ht="15.75" thickBot="1" x14ac:dyDescent="0.3">
      <c r="D2" s="46" t="s">
        <v>68</v>
      </c>
      <c r="E2" t="s">
        <v>69</v>
      </c>
      <c r="F2" s="46">
        <v>105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7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  <c r="CS2">
        <v>91</v>
      </c>
      <c r="CT2">
        <v>92</v>
      </c>
      <c r="CU2">
        <v>93</v>
      </c>
      <c r="CV2">
        <v>94</v>
      </c>
      <c r="CW2">
        <v>95</v>
      </c>
      <c r="CX2">
        <v>96</v>
      </c>
      <c r="CY2">
        <v>97</v>
      </c>
      <c r="CZ2">
        <v>98</v>
      </c>
      <c r="DA2">
        <v>99</v>
      </c>
      <c r="DB2">
        <v>100</v>
      </c>
      <c r="DC2">
        <v>101</v>
      </c>
      <c r="DD2">
        <v>102</v>
      </c>
      <c r="DE2">
        <v>103</v>
      </c>
      <c r="DF2">
        <v>104</v>
      </c>
      <c r="DG2">
        <v>105</v>
      </c>
    </row>
    <row r="3" spans="1:121" ht="15.75" thickBot="1" x14ac:dyDescent="0.3">
      <c r="B3" s="48" t="s">
        <v>70</v>
      </c>
      <c r="D3" s="46" t="s">
        <v>71</v>
      </c>
      <c r="E3" t="s">
        <v>72</v>
      </c>
      <c r="F3" s="46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0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</row>
    <row r="4" spans="1:121" ht="15.75" thickBot="1" x14ac:dyDescent="0.3">
      <c r="A4" s="9" t="s">
        <v>73</v>
      </c>
      <c r="B4" s="51">
        <f>ROUND(G18,0)</f>
        <v>130</v>
      </c>
      <c r="D4" t="s">
        <v>74</v>
      </c>
      <c r="E4" t="s">
        <v>75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</row>
    <row r="5" spans="1:121" ht="15.75" thickBot="1" x14ac:dyDescent="0.3">
      <c r="A5" s="9" t="s">
        <v>55</v>
      </c>
      <c r="B5" s="51">
        <f>ROUND(G46,0)</f>
        <v>0</v>
      </c>
      <c r="D5" t="s">
        <v>76</v>
      </c>
      <c r="E5" t="s">
        <v>77</v>
      </c>
      <c r="F5" s="46">
        <v>0.36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0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</row>
    <row r="6" spans="1:121" ht="15.75" thickBot="1" x14ac:dyDescent="0.3">
      <c r="A6" s="9" t="s">
        <v>78</v>
      </c>
      <c r="B6" s="51">
        <f>ROUND(G54,0)</f>
        <v>0</v>
      </c>
      <c r="E6" t="s">
        <v>79</v>
      </c>
      <c r="F6" s="46" t="s">
        <v>80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0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</row>
    <row r="7" spans="1:121" ht="15.75" thickBot="1" x14ac:dyDescent="0.3">
      <c r="A7" s="52" t="s">
        <v>81</v>
      </c>
      <c r="B7" s="53">
        <f>SUM(B4:B6)</f>
        <v>130</v>
      </c>
      <c r="D7" t="s">
        <v>82</v>
      </c>
      <c r="E7" t="s">
        <v>83</v>
      </c>
      <c r="F7">
        <f>VLOOKUP(F6,'Référencement Essences'!B10:C11,2,0)</f>
        <v>1.3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0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</row>
    <row r="8" spans="1:121" x14ac:dyDescent="0.25">
      <c r="D8" s="54" t="s">
        <v>84</v>
      </c>
      <c r="E8" s="54"/>
      <c r="F8" t="s">
        <v>85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5"/>
      <c r="AI8" s="55"/>
      <c r="AJ8" s="50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6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56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56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56"/>
      <c r="CQ8" s="49"/>
      <c r="CR8" s="49"/>
      <c r="CZ8" s="57"/>
      <c r="DJ8" s="57"/>
    </row>
    <row r="9" spans="1:121" x14ac:dyDescent="0.25">
      <c r="D9" s="46" t="s">
        <v>170</v>
      </c>
      <c r="E9" t="s">
        <v>86</v>
      </c>
      <c r="G9" s="55">
        <v>0.16666666666666666</v>
      </c>
      <c r="H9" s="55">
        <v>0.33333333333333331</v>
      </c>
      <c r="I9" s="55">
        <v>0.5</v>
      </c>
      <c r="J9" s="55">
        <v>0.66666666666666663</v>
      </c>
      <c r="K9" s="55">
        <v>0.83333333333333337</v>
      </c>
      <c r="L9" s="55">
        <v>1</v>
      </c>
      <c r="M9" s="55">
        <v>1.1666666666666667</v>
      </c>
      <c r="N9" s="55">
        <v>1.3333333333333333</v>
      </c>
      <c r="O9" s="55">
        <v>1.5</v>
      </c>
      <c r="P9" s="55">
        <v>1.6666666666666667</v>
      </c>
      <c r="Q9" s="55">
        <v>1.8333333333333333</v>
      </c>
      <c r="R9" s="55">
        <v>2</v>
      </c>
      <c r="S9" s="55">
        <v>5</v>
      </c>
      <c r="T9" s="55">
        <v>9</v>
      </c>
      <c r="U9" s="55">
        <v>13</v>
      </c>
      <c r="V9" s="55">
        <v>18</v>
      </c>
      <c r="W9" s="55">
        <v>23</v>
      </c>
      <c r="X9" s="55">
        <v>29</v>
      </c>
      <c r="Y9" s="55">
        <v>36</v>
      </c>
      <c r="Z9" s="55">
        <v>43</v>
      </c>
      <c r="AA9" s="55">
        <v>51</v>
      </c>
      <c r="AB9" s="55">
        <v>60</v>
      </c>
      <c r="AC9" s="55">
        <v>69</v>
      </c>
      <c r="AD9" s="55">
        <v>80</v>
      </c>
      <c r="AE9" s="55">
        <v>91</v>
      </c>
      <c r="AF9" s="55">
        <v>103</v>
      </c>
      <c r="AG9" s="55">
        <v>115</v>
      </c>
      <c r="AH9" s="55">
        <v>129</v>
      </c>
      <c r="AI9" s="55">
        <v>143</v>
      </c>
      <c r="AJ9" s="55">
        <v>158</v>
      </c>
      <c r="AK9" s="55">
        <v>173</v>
      </c>
      <c r="AL9" s="55">
        <v>189</v>
      </c>
      <c r="AM9" s="55">
        <v>205</v>
      </c>
      <c r="AN9" s="55">
        <v>222</v>
      </c>
      <c r="AO9" s="55">
        <v>239</v>
      </c>
      <c r="AP9" s="55">
        <v>256</v>
      </c>
      <c r="AQ9" s="55">
        <v>274</v>
      </c>
      <c r="AR9" s="55">
        <v>292</v>
      </c>
      <c r="AS9" s="55">
        <v>311</v>
      </c>
      <c r="AT9" s="55">
        <v>330</v>
      </c>
      <c r="AU9" s="55">
        <v>205</v>
      </c>
      <c r="AV9" s="55">
        <v>220</v>
      </c>
      <c r="AW9" s="55">
        <v>234</v>
      </c>
      <c r="AX9" s="58">
        <v>249</v>
      </c>
      <c r="AY9" s="55">
        <v>264</v>
      </c>
      <c r="AZ9" s="55">
        <v>279</v>
      </c>
      <c r="BA9" s="55">
        <v>295</v>
      </c>
      <c r="BB9" s="55">
        <v>310</v>
      </c>
      <c r="BC9" s="55">
        <v>326</v>
      </c>
      <c r="BD9" s="55">
        <v>342</v>
      </c>
      <c r="BE9" s="55">
        <v>263</v>
      </c>
      <c r="BF9" s="55">
        <v>277</v>
      </c>
      <c r="BG9" s="55">
        <v>290</v>
      </c>
      <c r="BH9" s="55">
        <v>304</v>
      </c>
      <c r="BI9" s="55">
        <v>318</v>
      </c>
      <c r="BJ9" s="55">
        <v>331</v>
      </c>
      <c r="BK9" s="55">
        <v>345</v>
      </c>
      <c r="BL9" s="55">
        <v>359</v>
      </c>
      <c r="BM9" s="58">
        <v>373</v>
      </c>
      <c r="BN9" s="55">
        <v>387</v>
      </c>
      <c r="BO9" s="55">
        <v>303</v>
      </c>
      <c r="BP9" s="55">
        <v>315</v>
      </c>
      <c r="BQ9" s="55">
        <v>327</v>
      </c>
      <c r="BR9" s="55">
        <v>339</v>
      </c>
      <c r="BS9" s="55">
        <v>351</v>
      </c>
      <c r="BT9" s="55">
        <v>363</v>
      </c>
      <c r="BU9" s="55">
        <v>375</v>
      </c>
      <c r="BV9" s="55">
        <v>387</v>
      </c>
      <c r="BW9" s="55">
        <v>399</v>
      </c>
      <c r="BX9" s="55">
        <v>411</v>
      </c>
      <c r="BY9" s="55">
        <v>328</v>
      </c>
      <c r="BZ9" s="55">
        <v>338</v>
      </c>
      <c r="CA9" s="55">
        <v>348</v>
      </c>
      <c r="CB9" s="58">
        <v>359</v>
      </c>
      <c r="CC9" s="55">
        <v>369</v>
      </c>
      <c r="CD9" s="55">
        <v>379</v>
      </c>
      <c r="CE9" s="55">
        <v>390</v>
      </c>
      <c r="CF9" s="55">
        <v>400</v>
      </c>
      <c r="CG9" s="55">
        <v>410</v>
      </c>
      <c r="CH9" s="55">
        <v>420</v>
      </c>
      <c r="CI9" s="55">
        <v>356</v>
      </c>
      <c r="CJ9" s="55">
        <v>365</v>
      </c>
      <c r="CK9" s="55">
        <v>374</v>
      </c>
      <c r="CL9" s="55">
        <v>383</v>
      </c>
      <c r="CM9" s="55">
        <v>392</v>
      </c>
      <c r="CN9" s="55">
        <v>401</v>
      </c>
      <c r="CO9" s="55">
        <v>410</v>
      </c>
      <c r="CP9" s="55">
        <v>420</v>
      </c>
      <c r="CQ9" s="58">
        <v>429</v>
      </c>
      <c r="CR9" s="55">
        <v>438</v>
      </c>
      <c r="CS9" s="59">
        <v>447</v>
      </c>
      <c r="CT9" s="59">
        <v>456</v>
      </c>
      <c r="CU9" s="59">
        <v>465</v>
      </c>
      <c r="CV9" s="59">
        <v>474</v>
      </c>
      <c r="CW9" s="59">
        <v>483</v>
      </c>
      <c r="CX9" s="59">
        <v>276</v>
      </c>
      <c r="CY9" s="59">
        <v>282</v>
      </c>
      <c r="CZ9" s="59">
        <v>288</v>
      </c>
      <c r="DA9" s="60">
        <v>294</v>
      </c>
      <c r="DB9" s="59">
        <v>301</v>
      </c>
      <c r="DC9" s="59">
        <v>307</v>
      </c>
      <c r="DD9" s="59">
        <v>313</v>
      </c>
      <c r="DE9" s="59">
        <v>319</v>
      </c>
      <c r="DF9" s="59">
        <v>325</v>
      </c>
      <c r="DG9" s="59">
        <v>332</v>
      </c>
      <c r="DH9" s="59"/>
      <c r="DI9" s="59"/>
      <c r="DJ9" s="59"/>
      <c r="DK9" s="60"/>
      <c r="DL9" s="59"/>
      <c r="DM9" s="59"/>
      <c r="DN9" s="59"/>
      <c r="DO9" s="59"/>
      <c r="DP9" s="59"/>
      <c r="DQ9" s="59"/>
    </row>
    <row r="10" spans="1:121" x14ac:dyDescent="0.25">
      <c r="D10" t="s">
        <v>87</v>
      </c>
      <c r="E10" t="s">
        <v>88</v>
      </c>
      <c r="G10" s="59">
        <f t="shared" ref="G10:BR10" si="0">G9*$F$3*$F$5*$F$7</f>
        <v>7.8E-2</v>
      </c>
      <c r="H10" s="59">
        <f t="shared" si="0"/>
        <v>0.156</v>
      </c>
      <c r="I10" s="59">
        <f t="shared" si="0"/>
        <v>0.23399999999999999</v>
      </c>
      <c r="J10" s="59">
        <f t="shared" si="0"/>
        <v>0.312</v>
      </c>
      <c r="K10" s="59">
        <f t="shared" si="0"/>
        <v>0.39</v>
      </c>
      <c r="L10" s="59">
        <f t="shared" si="0"/>
        <v>0.46799999999999997</v>
      </c>
      <c r="M10" s="59">
        <f t="shared" si="0"/>
        <v>0.54600000000000004</v>
      </c>
      <c r="N10" s="59">
        <f t="shared" si="0"/>
        <v>0.624</v>
      </c>
      <c r="O10" s="59">
        <f t="shared" si="0"/>
        <v>0.70200000000000007</v>
      </c>
      <c r="P10" s="59">
        <f t="shared" si="0"/>
        <v>0.78</v>
      </c>
      <c r="Q10" s="59">
        <f t="shared" si="0"/>
        <v>0.85799999999999987</v>
      </c>
      <c r="R10" s="59">
        <f t="shared" si="0"/>
        <v>0.93599999999999994</v>
      </c>
      <c r="S10" s="59">
        <f t="shared" si="0"/>
        <v>2.34</v>
      </c>
      <c r="T10" s="59">
        <f t="shared" si="0"/>
        <v>4.2119999999999997</v>
      </c>
      <c r="U10" s="59">
        <f t="shared" si="0"/>
        <v>6.0839999999999996</v>
      </c>
      <c r="V10" s="59">
        <f t="shared" si="0"/>
        <v>8.4239999999999995</v>
      </c>
      <c r="W10" s="59">
        <f t="shared" si="0"/>
        <v>10.763999999999999</v>
      </c>
      <c r="X10" s="59">
        <f t="shared" si="0"/>
        <v>13.571999999999999</v>
      </c>
      <c r="Y10" s="59">
        <f t="shared" si="0"/>
        <v>16.847999999999999</v>
      </c>
      <c r="Z10" s="59">
        <f t="shared" si="0"/>
        <v>20.123999999999999</v>
      </c>
      <c r="AA10" s="59">
        <f t="shared" si="0"/>
        <v>23.867999999999999</v>
      </c>
      <c r="AB10" s="59">
        <f t="shared" si="0"/>
        <v>28.08</v>
      </c>
      <c r="AC10" s="59">
        <f t="shared" si="0"/>
        <v>32.292000000000002</v>
      </c>
      <c r="AD10" s="59">
        <f t="shared" si="0"/>
        <v>37.44</v>
      </c>
      <c r="AE10" s="59">
        <f t="shared" si="0"/>
        <v>42.588000000000001</v>
      </c>
      <c r="AF10" s="59">
        <f t="shared" si="0"/>
        <v>48.204000000000001</v>
      </c>
      <c r="AG10" s="59">
        <f t="shared" si="0"/>
        <v>53.82</v>
      </c>
      <c r="AH10" s="59">
        <f t="shared" si="0"/>
        <v>60.372</v>
      </c>
      <c r="AI10" s="59">
        <f t="shared" si="0"/>
        <v>66.923999999999992</v>
      </c>
      <c r="AJ10" s="50">
        <f t="shared" si="0"/>
        <v>73.944000000000003</v>
      </c>
      <c r="AK10" s="59">
        <f t="shared" si="0"/>
        <v>80.963999999999999</v>
      </c>
      <c r="AL10" s="59">
        <f t="shared" si="0"/>
        <v>88.451999999999998</v>
      </c>
      <c r="AM10" s="59">
        <f t="shared" si="0"/>
        <v>95.94</v>
      </c>
      <c r="AN10" s="59">
        <f t="shared" si="0"/>
        <v>103.896</v>
      </c>
      <c r="AO10" s="59">
        <f t="shared" si="0"/>
        <v>111.85199999999999</v>
      </c>
      <c r="AP10" s="59">
        <f t="shared" si="0"/>
        <v>119.80799999999999</v>
      </c>
      <c r="AQ10" s="59">
        <f t="shared" si="0"/>
        <v>128.232</v>
      </c>
      <c r="AR10" s="59">
        <f t="shared" si="0"/>
        <v>136.65600000000001</v>
      </c>
      <c r="AS10" s="59">
        <f t="shared" si="0"/>
        <v>145.548</v>
      </c>
      <c r="AT10" s="59">
        <f t="shared" si="0"/>
        <v>154.44</v>
      </c>
      <c r="AU10" s="59">
        <f t="shared" si="0"/>
        <v>95.94</v>
      </c>
      <c r="AV10" s="59">
        <f t="shared" si="0"/>
        <v>102.96000000000001</v>
      </c>
      <c r="AW10" s="59">
        <f t="shared" si="0"/>
        <v>109.512</v>
      </c>
      <c r="AX10" s="59">
        <f t="shared" si="0"/>
        <v>116.53200000000001</v>
      </c>
      <c r="AY10" s="59">
        <f t="shared" si="0"/>
        <v>123.55199999999999</v>
      </c>
      <c r="AZ10" s="59">
        <f t="shared" si="0"/>
        <v>130.572</v>
      </c>
      <c r="BA10" s="59">
        <f t="shared" si="0"/>
        <v>138.06</v>
      </c>
      <c r="BB10" s="59">
        <f t="shared" si="0"/>
        <v>145.07999999999998</v>
      </c>
      <c r="BC10" s="59">
        <f t="shared" si="0"/>
        <v>152.56800000000001</v>
      </c>
      <c r="BD10" s="59">
        <f t="shared" si="0"/>
        <v>160.05599999999998</v>
      </c>
      <c r="BE10" s="59">
        <f t="shared" si="0"/>
        <v>123.08399999999999</v>
      </c>
      <c r="BF10" s="59">
        <f t="shared" si="0"/>
        <v>129.636</v>
      </c>
      <c r="BG10" s="59">
        <f t="shared" si="0"/>
        <v>135.72</v>
      </c>
      <c r="BH10" s="59">
        <f t="shared" si="0"/>
        <v>142.27199999999999</v>
      </c>
      <c r="BI10" s="59">
        <f t="shared" si="0"/>
        <v>148.82399999999998</v>
      </c>
      <c r="BJ10" s="59">
        <f t="shared" si="0"/>
        <v>154.90799999999999</v>
      </c>
      <c r="BK10" s="59">
        <f t="shared" si="0"/>
        <v>161.45999999999998</v>
      </c>
      <c r="BL10" s="59">
        <f t="shared" si="0"/>
        <v>168.01200000000003</v>
      </c>
      <c r="BM10" s="59">
        <f t="shared" si="0"/>
        <v>174.56400000000002</v>
      </c>
      <c r="BN10" s="59">
        <f t="shared" si="0"/>
        <v>181.11599999999999</v>
      </c>
      <c r="BO10" s="59">
        <f t="shared" si="0"/>
        <v>141.804</v>
      </c>
      <c r="BP10" s="59">
        <f t="shared" si="0"/>
        <v>147.41999999999999</v>
      </c>
      <c r="BQ10" s="59">
        <f t="shared" si="0"/>
        <v>153.036</v>
      </c>
      <c r="BR10" s="59">
        <f t="shared" si="0"/>
        <v>158.65199999999999</v>
      </c>
      <c r="BS10" s="59">
        <f t="shared" ref="BS10:DG10" si="1">BS9*$F$3*$F$5*$F$7</f>
        <v>164.268</v>
      </c>
      <c r="BT10" s="59">
        <f t="shared" si="1"/>
        <v>169.88400000000001</v>
      </c>
      <c r="BU10" s="59">
        <f t="shared" si="1"/>
        <v>175.5</v>
      </c>
      <c r="BV10" s="59">
        <f t="shared" si="1"/>
        <v>181.11599999999999</v>
      </c>
      <c r="BW10" s="59">
        <f t="shared" si="1"/>
        <v>186.732</v>
      </c>
      <c r="BX10" s="59">
        <f t="shared" si="1"/>
        <v>192.34800000000001</v>
      </c>
      <c r="BY10" s="59">
        <f t="shared" si="1"/>
        <v>153.50399999999999</v>
      </c>
      <c r="BZ10" s="59">
        <f t="shared" si="1"/>
        <v>158.184</v>
      </c>
      <c r="CA10" s="59">
        <f t="shared" si="1"/>
        <v>162.864</v>
      </c>
      <c r="CB10" s="59">
        <f t="shared" si="1"/>
        <v>168.01200000000003</v>
      </c>
      <c r="CC10" s="59">
        <f t="shared" si="1"/>
        <v>172.69200000000001</v>
      </c>
      <c r="CD10" s="59">
        <f t="shared" si="1"/>
        <v>177.37200000000001</v>
      </c>
      <c r="CE10" s="59">
        <f t="shared" si="1"/>
        <v>182.52</v>
      </c>
      <c r="CF10" s="59">
        <f t="shared" si="1"/>
        <v>187.20000000000002</v>
      </c>
      <c r="CG10" s="59">
        <f t="shared" si="1"/>
        <v>191.88</v>
      </c>
      <c r="CH10" s="59">
        <f t="shared" si="1"/>
        <v>196.56</v>
      </c>
      <c r="CI10" s="59">
        <f t="shared" si="1"/>
        <v>166.608</v>
      </c>
      <c r="CJ10" s="59">
        <f t="shared" si="1"/>
        <v>170.82000000000002</v>
      </c>
      <c r="CK10" s="59">
        <f t="shared" si="1"/>
        <v>175.03199999999998</v>
      </c>
      <c r="CL10" s="59">
        <f t="shared" si="1"/>
        <v>179.244</v>
      </c>
      <c r="CM10" s="59">
        <f t="shared" si="1"/>
        <v>183.45600000000002</v>
      </c>
      <c r="CN10" s="59">
        <f t="shared" si="1"/>
        <v>187.66799999999998</v>
      </c>
      <c r="CO10" s="59">
        <f t="shared" si="1"/>
        <v>191.88</v>
      </c>
      <c r="CP10" s="59">
        <f t="shared" si="1"/>
        <v>196.56</v>
      </c>
      <c r="CQ10" s="59">
        <f t="shared" si="1"/>
        <v>200.77199999999999</v>
      </c>
      <c r="CR10" s="59">
        <f t="shared" si="1"/>
        <v>204.98400000000001</v>
      </c>
      <c r="CS10" s="59">
        <f t="shared" si="1"/>
        <v>209.196</v>
      </c>
      <c r="CT10" s="59">
        <f t="shared" si="1"/>
        <v>213.40800000000002</v>
      </c>
      <c r="CU10" s="59">
        <f t="shared" si="1"/>
        <v>217.62</v>
      </c>
      <c r="CV10" s="59">
        <f t="shared" si="1"/>
        <v>221.83199999999999</v>
      </c>
      <c r="CW10" s="59">
        <f t="shared" si="1"/>
        <v>226.04400000000001</v>
      </c>
      <c r="CX10" s="59">
        <f t="shared" si="1"/>
        <v>129.16800000000001</v>
      </c>
      <c r="CY10" s="59">
        <f t="shared" si="1"/>
        <v>131.976</v>
      </c>
      <c r="CZ10" s="59">
        <f t="shared" si="1"/>
        <v>134.78399999999999</v>
      </c>
      <c r="DA10" s="59">
        <f t="shared" si="1"/>
        <v>137.59199999999998</v>
      </c>
      <c r="DB10" s="59">
        <f t="shared" si="1"/>
        <v>140.86799999999999</v>
      </c>
      <c r="DC10" s="59">
        <f t="shared" si="1"/>
        <v>143.67599999999999</v>
      </c>
      <c r="DD10" s="59">
        <f t="shared" si="1"/>
        <v>146.48400000000001</v>
      </c>
      <c r="DE10" s="59">
        <f t="shared" si="1"/>
        <v>149.292</v>
      </c>
      <c r="DF10" s="59">
        <f t="shared" si="1"/>
        <v>152.1</v>
      </c>
      <c r="DG10" s="59">
        <f t="shared" si="1"/>
        <v>155.376</v>
      </c>
      <c r="DH10" s="59"/>
      <c r="DI10" s="59"/>
      <c r="DJ10" s="59"/>
      <c r="DK10" s="59"/>
      <c r="DL10" s="59"/>
      <c r="DM10" s="59"/>
      <c r="DN10" s="59"/>
      <c r="DO10" s="59"/>
      <c r="DP10" s="59"/>
      <c r="DQ10" s="59"/>
    </row>
    <row r="11" spans="1:121" x14ac:dyDescent="0.25">
      <c r="D11" t="s">
        <v>89</v>
      </c>
      <c r="E11" t="s">
        <v>90</v>
      </c>
      <c r="G11" s="59">
        <f>EXP(-1.0587+0.8836*LN(G10)+0.284)</f>
        <v>4.8373426986022303E-2</v>
      </c>
      <c r="H11" s="59">
        <f t="shared" ref="H11:BS11" si="2">EXP(-1.0587+0.8836*LN(H10)+0.284)</f>
        <v>8.9247685047410028E-2</v>
      </c>
      <c r="I11" s="59">
        <f t="shared" si="2"/>
        <v>0.12770008798087251</v>
      </c>
      <c r="J11" s="59">
        <f t="shared" si="2"/>
        <v>0.16465960306312927</v>
      </c>
      <c r="K11" s="59">
        <f t="shared" si="2"/>
        <v>0.20054726871755038</v>
      </c>
      <c r="L11" s="59">
        <f t="shared" si="2"/>
        <v>0.23560326283967137</v>
      </c>
      <c r="M11" s="59">
        <f t="shared" si="2"/>
        <v>0.26998241883213048</v>
      </c>
      <c r="N11" s="59">
        <f t="shared" si="2"/>
        <v>0.30379258427268413</v>
      </c>
      <c r="O11" s="59">
        <f t="shared" si="2"/>
        <v>0.33711302850291458</v>
      </c>
      <c r="P11" s="59">
        <f t="shared" si="2"/>
        <v>0.37000437204488423</v>
      </c>
      <c r="Q11" s="59">
        <f t="shared" si="2"/>
        <v>0.40251440972672459</v>
      </c>
      <c r="R11" s="59">
        <f t="shared" si="2"/>
        <v>0.43468174797979486</v>
      </c>
      <c r="S11" s="59">
        <f t="shared" si="2"/>
        <v>0.97676749007450259</v>
      </c>
      <c r="T11" s="59">
        <f t="shared" si="2"/>
        <v>1.6419123971514347</v>
      </c>
      <c r="U11" s="59">
        <f t="shared" si="2"/>
        <v>2.2722789577396263</v>
      </c>
      <c r="V11" s="59">
        <f t="shared" si="2"/>
        <v>3.0292846636388133</v>
      </c>
      <c r="W11" s="59">
        <f t="shared" si="2"/>
        <v>3.76187201923933</v>
      </c>
      <c r="X11" s="59">
        <f t="shared" si="2"/>
        <v>4.6169606338501863</v>
      </c>
      <c r="Y11" s="59">
        <f t="shared" si="2"/>
        <v>5.5889495622773833</v>
      </c>
      <c r="Z11" s="59">
        <f t="shared" si="2"/>
        <v>6.539040511923969</v>
      </c>
      <c r="AA11" s="59">
        <f t="shared" si="2"/>
        <v>7.6030930962115368</v>
      </c>
      <c r="AB11" s="59">
        <f t="shared" si="2"/>
        <v>8.7771949685951878</v>
      </c>
      <c r="AC11" s="59">
        <f t="shared" si="2"/>
        <v>9.9308942483743401</v>
      </c>
      <c r="AD11" s="59">
        <f t="shared" si="2"/>
        <v>11.31752892568918</v>
      </c>
      <c r="AE11" s="59">
        <f t="shared" si="2"/>
        <v>12.682073764365764</v>
      </c>
      <c r="AF11" s="59">
        <f t="shared" si="2"/>
        <v>14.148951972009977</v>
      </c>
      <c r="AG11" s="59">
        <f t="shared" si="2"/>
        <v>15.596024630246266</v>
      </c>
      <c r="AH11" s="59">
        <f t="shared" si="2"/>
        <v>17.262288423858575</v>
      </c>
      <c r="AI11" s="59">
        <f t="shared" si="2"/>
        <v>18.90759204786767</v>
      </c>
      <c r="AJ11" s="50">
        <f t="shared" si="2"/>
        <v>20.649745460165708</v>
      </c>
      <c r="AK11" s="59">
        <f t="shared" si="2"/>
        <v>22.37272257588274</v>
      </c>
      <c r="AL11" s="59">
        <f t="shared" si="2"/>
        <v>24.191508526943956</v>
      </c>
      <c r="AM11" s="59">
        <f t="shared" si="2"/>
        <v>25.992437734025188</v>
      </c>
      <c r="AN11" s="59">
        <f t="shared" si="2"/>
        <v>27.888091127225799</v>
      </c>
      <c r="AO11" s="59">
        <f t="shared" si="2"/>
        <v>29.766905308078066</v>
      </c>
      <c r="AP11" s="59">
        <f t="shared" si="2"/>
        <v>31.630214274643535</v>
      </c>
      <c r="AQ11" s="59">
        <f t="shared" si="2"/>
        <v>33.587501431737927</v>
      </c>
      <c r="AR11" s="59">
        <f t="shared" si="2"/>
        <v>35.52986752364091</v>
      </c>
      <c r="AS11" s="59">
        <f t="shared" si="2"/>
        <v>37.56508539077636</v>
      </c>
      <c r="AT11" s="59">
        <f t="shared" si="2"/>
        <v>39.58587217095549</v>
      </c>
      <c r="AU11" s="59">
        <f t="shared" si="2"/>
        <v>25.992437734025188</v>
      </c>
      <c r="AV11" s="59">
        <f t="shared" si="2"/>
        <v>27.665975080374633</v>
      </c>
      <c r="AW11" s="59">
        <f t="shared" si="2"/>
        <v>29.215978230632555</v>
      </c>
      <c r="AX11" s="59">
        <f t="shared" si="2"/>
        <v>30.864769909522728</v>
      </c>
      <c r="AY11" s="59">
        <f t="shared" si="2"/>
        <v>32.502033262579566</v>
      </c>
      <c r="AZ11" s="59">
        <f t="shared" si="2"/>
        <v>34.128497946598308</v>
      </c>
      <c r="BA11" s="59">
        <f t="shared" si="2"/>
        <v>35.852218451596926</v>
      </c>
      <c r="BB11" s="59">
        <f t="shared" si="2"/>
        <v>37.458337067672986</v>
      </c>
      <c r="BC11" s="59">
        <f t="shared" si="2"/>
        <v>39.161595030150863</v>
      </c>
      <c r="BD11" s="59">
        <f t="shared" si="2"/>
        <v>40.855146105751423</v>
      </c>
      <c r="BE11" s="59">
        <f t="shared" si="2"/>
        <v>32.393225926509828</v>
      </c>
      <c r="BF11" s="59">
        <f t="shared" si="2"/>
        <v>33.912235898830978</v>
      </c>
      <c r="BG11" s="59">
        <f t="shared" si="2"/>
        <v>35.314752882348131</v>
      </c>
      <c r="BH11" s="59">
        <f t="shared" si="2"/>
        <v>36.817000136193229</v>
      </c>
      <c r="BI11" s="59">
        <f t="shared" si="2"/>
        <v>38.311213100614353</v>
      </c>
      <c r="BJ11" s="59">
        <f t="shared" si="2"/>
        <v>39.691847670151873</v>
      </c>
      <c r="BK11" s="59">
        <f t="shared" si="2"/>
        <v>41.171648186302534</v>
      </c>
      <c r="BL11" s="59">
        <f t="shared" si="2"/>
        <v>42.644473357177759</v>
      </c>
      <c r="BM11" s="59">
        <f t="shared" si="2"/>
        <v>44.110626333127961</v>
      </c>
      <c r="BN11" s="59">
        <f t="shared" si="2"/>
        <v>45.570386218758216</v>
      </c>
      <c r="BO11" s="59">
        <f t="shared" si="2"/>
        <v>36.709968106496248</v>
      </c>
      <c r="BP11" s="59">
        <f t="shared" si="2"/>
        <v>37.991680647570291</v>
      </c>
      <c r="BQ11" s="59">
        <f t="shared" si="2"/>
        <v>39.26772084237529</v>
      </c>
      <c r="BR11" s="59">
        <f t="shared" si="2"/>
        <v>40.538320690487296</v>
      </c>
      <c r="BS11" s="59">
        <f t="shared" si="2"/>
        <v>41.803694835525619</v>
      </c>
      <c r="BT11" s="59">
        <f t="shared" ref="BT11:DG11" si="3">EXP(-1.0587+0.8836*LN(BT10)+0.284)</f>
        <v>43.064042412117296</v>
      </c>
      <c r="BU11" s="59">
        <f t="shared" si="3"/>
        <v>44.319548641773906</v>
      </c>
      <c r="BV11" s="59">
        <f t="shared" si="3"/>
        <v>45.570386218758216</v>
      </c>
      <c r="BW11" s="59">
        <f t="shared" si="3"/>
        <v>46.81671651923142</v>
      </c>
      <c r="BX11" s="59">
        <f t="shared" si="3"/>
        <v>48.058690660851909</v>
      </c>
      <c r="BY11" s="59">
        <f t="shared" si="3"/>
        <v>39.373808884365609</v>
      </c>
      <c r="BZ11" s="59">
        <f t="shared" si="3"/>
        <v>40.432639815875881</v>
      </c>
      <c r="CA11" s="59">
        <f t="shared" si="3"/>
        <v>41.487830069509123</v>
      </c>
      <c r="CB11" s="59">
        <f t="shared" si="3"/>
        <v>42.644473357177759</v>
      </c>
      <c r="CC11" s="59">
        <f t="shared" si="3"/>
        <v>43.692389623274146</v>
      </c>
      <c r="CD11" s="59">
        <f t="shared" si="3"/>
        <v>44.737005048641883</v>
      </c>
      <c r="CE11" s="59">
        <f t="shared" si="3"/>
        <v>45.882385280285632</v>
      </c>
      <c r="CF11" s="59">
        <f t="shared" si="3"/>
        <v>46.920378730551299</v>
      </c>
      <c r="CG11" s="59">
        <f t="shared" si="3"/>
        <v>47.955355678459618</v>
      </c>
      <c r="CH11" s="59">
        <f t="shared" si="3"/>
        <v>48.987398161128091</v>
      </c>
      <c r="CI11" s="59">
        <f t="shared" si="3"/>
        <v>42.329439597357634</v>
      </c>
      <c r="CJ11" s="59">
        <f t="shared" si="3"/>
        <v>43.273624843069463</v>
      </c>
      <c r="CK11" s="59">
        <f t="shared" si="3"/>
        <v>44.215103743191008</v>
      </c>
      <c r="CL11" s="59">
        <f t="shared" si="3"/>
        <v>45.153948916787364</v>
      </c>
      <c r="CM11" s="59">
        <f t="shared" si="3"/>
        <v>46.090229375321144</v>
      </c>
      <c r="CN11" s="59">
        <f t="shared" si="3"/>
        <v>47.024010780523128</v>
      </c>
      <c r="CO11" s="59">
        <f t="shared" si="3"/>
        <v>47.955355678459618</v>
      </c>
      <c r="CP11" s="59">
        <f t="shared" si="3"/>
        <v>48.987398161128091</v>
      </c>
      <c r="CQ11" s="59">
        <f t="shared" si="3"/>
        <v>49.913791898945412</v>
      </c>
      <c r="CR11" s="59">
        <f t="shared" si="3"/>
        <v>50.837926006791818</v>
      </c>
      <c r="CS11" s="59">
        <f t="shared" si="3"/>
        <v>51.759852265375834</v>
      </c>
      <c r="CT11" s="59">
        <f t="shared" si="3"/>
        <v>52.679620251058957</v>
      </c>
      <c r="CU11" s="59">
        <f t="shared" si="3"/>
        <v>53.597277471320098</v>
      </c>
      <c r="CV11" s="59">
        <f t="shared" si="3"/>
        <v>54.512869489435815</v>
      </c>
      <c r="CW11" s="59">
        <f t="shared" si="3"/>
        <v>55.426440039423504</v>
      </c>
      <c r="CX11" s="59">
        <f t="shared" si="3"/>
        <v>33.804036779774435</v>
      </c>
      <c r="CY11" s="59">
        <f t="shared" si="3"/>
        <v>34.452553259401945</v>
      </c>
      <c r="CZ11" s="59">
        <f t="shared" si="3"/>
        <v>35.099465485142126</v>
      </c>
      <c r="DA11" s="59">
        <f t="shared" si="3"/>
        <v>35.744810729505772</v>
      </c>
      <c r="DB11" s="59">
        <f t="shared" si="3"/>
        <v>36.495780519346958</v>
      </c>
      <c r="DC11" s="59">
        <f t="shared" si="3"/>
        <v>37.137850978646654</v>
      </c>
      <c r="DD11" s="59">
        <f t="shared" si="3"/>
        <v>37.778462341926023</v>
      </c>
      <c r="DE11" s="59">
        <f t="shared" si="3"/>
        <v>38.417645803815446</v>
      </c>
      <c r="DF11" s="59">
        <f t="shared" si="3"/>
        <v>39.055431318323095</v>
      </c>
      <c r="DG11" s="59">
        <f t="shared" si="3"/>
        <v>39.797785908323419</v>
      </c>
      <c r="DH11" s="59"/>
      <c r="DI11" s="59"/>
      <c r="DJ11" s="59"/>
      <c r="DK11" s="59"/>
      <c r="DL11" s="59"/>
      <c r="DM11" s="59"/>
      <c r="DN11" s="59"/>
      <c r="DO11" s="59"/>
      <c r="DP11" s="59"/>
      <c r="DQ11" s="59"/>
    </row>
    <row r="12" spans="1:121" x14ac:dyDescent="0.25">
      <c r="D12" t="s">
        <v>91</v>
      </c>
      <c r="E12" t="s">
        <v>72</v>
      </c>
      <c r="G12" s="59">
        <f>$F$3*70</f>
        <v>70</v>
      </c>
      <c r="H12" s="59">
        <f t="shared" ref="H12:BS12" si="4">$F$3*70</f>
        <v>70</v>
      </c>
      <c r="I12" s="59">
        <f t="shared" si="4"/>
        <v>70</v>
      </c>
      <c r="J12" s="59">
        <f t="shared" si="4"/>
        <v>70</v>
      </c>
      <c r="K12" s="59">
        <f t="shared" si="4"/>
        <v>70</v>
      </c>
      <c r="L12" s="59">
        <f t="shared" si="4"/>
        <v>70</v>
      </c>
      <c r="M12" s="59">
        <f t="shared" si="4"/>
        <v>70</v>
      </c>
      <c r="N12" s="59">
        <f t="shared" si="4"/>
        <v>70</v>
      </c>
      <c r="O12" s="59">
        <f t="shared" si="4"/>
        <v>70</v>
      </c>
      <c r="P12" s="59">
        <f t="shared" si="4"/>
        <v>70</v>
      </c>
      <c r="Q12" s="59">
        <f t="shared" si="4"/>
        <v>70</v>
      </c>
      <c r="R12" s="59">
        <f t="shared" si="4"/>
        <v>70</v>
      </c>
      <c r="S12" s="59">
        <f t="shared" si="4"/>
        <v>70</v>
      </c>
      <c r="T12" s="59">
        <f t="shared" si="4"/>
        <v>70</v>
      </c>
      <c r="U12" s="59">
        <f t="shared" si="4"/>
        <v>70</v>
      </c>
      <c r="V12" s="59">
        <f t="shared" si="4"/>
        <v>70</v>
      </c>
      <c r="W12" s="59">
        <f t="shared" si="4"/>
        <v>70</v>
      </c>
      <c r="X12" s="59">
        <f t="shared" si="4"/>
        <v>70</v>
      </c>
      <c r="Y12" s="59">
        <f t="shared" si="4"/>
        <v>70</v>
      </c>
      <c r="Z12" s="59">
        <f t="shared" si="4"/>
        <v>70</v>
      </c>
      <c r="AA12" s="59">
        <f t="shared" si="4"/>
        <v>70</v>
      </c>
      <c r="AB12" s="59">
        <f t="shared" si="4"/>
        <v>70</v>
      </c>
      <c r="AC12" s="59">
        <f t="shared" si="4"/>
        <v>70</v>
      </c>
      <c r="AD12" s="59">
        <f t="shared" si="4"/>
        <v>70</v>
      </c>
      <c r="AE12" s="59">
        <f t="shared" si="4"/>
        <v>70</v>
      </c>
      <c r="AF12" s="59">
        <f t="shared" si="4"/>
        <v>70</v>
      </c>
      <c r="AG12" s="59">
        <f t="shared" si="4"/>
        <v>70</v>
      </c>
      <c r="AH12" s="59">
        <f t="shared" si="4"/>
        <v>70</v>
      </c>
      <c r="AI12" s="59">
        <f t="shared" si="4"/>
        <v>70</v>
      </c>
      <c r="AJ12" s="50">
        <f t="shared" si="4"/>
        <v>70</v>
      </c>
      <c r="AK12" s="59">
        <f t="shared" si="4"/>
        <v>70</v>
      </c>
      <c r="AL12" s="59">
        <f t="shared" si="4"/>
        <v>70</v>
      </c>
      <c r="AM12" s="59">
        <f t="shared" si="4"/>
        <v>70</v>
      </c>
      <c r="AN12" s="59">
        <f t="shared" si="4"/>
        <v>70</v>
      </c>
      <c r="AO12" s="59">
        <f t="shared" si="4"/>
        <v>70</v>
      </c>
      <c r="AP12" s="59">
        <f t="shared" si="4"/>
        <v>70</v>
      </c>
      <c r="AQ12" s="59">
        <f t="shared" si="4"/>
        <v>70</v>
      </c>
      <c r="AR12" s="59">
        <f t="shared" si="4"/>
        <v>70</v>
      </c>
      <c r="AS12" s="59">
        <f t="shared" si="4"/>
        <v>70</v>
      </c>
      <c r="AT12" s="59">
        <f t="shared" si="4"/>
        <v>70</v>
      </c>
      <c r="AU12" s="59">
        <f t="shared" si="4"/>
        <v>70</v>
      </c>
      <c r="AV12" s="59">
        <f t="shared" si="4"/>
        <v>70</v>
      </c>
      <c r="AW12" s="59">
        <f t="shared" si="4"/>
        <v>70</v>
      </c>
      <c r="AX12" s="59">
        <f t="shared" si="4"/>
        <v>70</v>
      </c>
      <c r="AY12" s="59">
        <f t="shared" si="4"/>
        <v>70</v>
      </c>
      <c r="AZ12" s="59">
        <f t="shared" si="4"/>
        <v>70</v>
      </c>
      <c r="BA12" s="59">
        <f t="shared" si="4"/>
        <v>70</v>
      </c>
      <c r="BB12" s="59">
        <f t="shared" si="4"/>
        <v>70</v>
      </c>
      <c r="BC12" s="59">
        <f t="shared" si="4"/>
        <v>70</v>
      </c>
      <c r="BD12" s="59">
        <f t="shared" si="4"/>
        <v>70</v>
      </c>
      <c r="BE12" s="59">
        <f t="shared" si="4"/>
        <v>70</v>
      </c>
      <c r="BF12" s="59">
        <f t="shared" si="4"/>
        <v>70</v>
      </c>
      <c r="BG12" s="59">
        <f t="shared" si="4"/>
        <v>70</v>
      </c>
      <c r="BH12" s="59">
        <f t="shared" si="4"/>
        <v>70</v>
      </c>
      <c r="BI12" s="59">
        <f t="shared" si="4"/>
        <v>70</v>
      </c>
      <c r="BJ12" s="59">
        <f t="shared" si="4"/>
        <v>70</v>
      </c>
      <c r="BK12" s="59">
        <f t="shared" si="4"/>
        <v>70</v>
      </c>
      <c r="BL12" s="59">
        <f t="shared" si="4"/>
        <v>70</v>
      </c>
      <c r="BM12" s="59">
        <f t="shared" si="4"/>
        <v>70</v>
      </c>
      <c r="BN12" s="59">
        <f t="shared" si="4"/>
        <v>70</v>
      </c>
      <c r="BO12" s="59">
        <f t="shared" si="4"/>
        <v>70</v>
      </c>
      <c r="BP12" s="59">
        <f t="shared" si="4"/>
        <v>70</v>
      </c>
      <c r="BQ12" s="59">
        <f t="shared" si="4"/>
        <v>70</v>
      </c>
      <c r="BR12" s="59">
        <f t="shared" si="4"/>
        <v>70</v>
      </c>
      <c r="BS12" s="59">
        <f t="shared" si="4"/>
        <v>70</v>
      </c>
      <c r="BT12" s="59">
        <f t="shared" ref="BT12:DG12" si="5">$F$3*70</f>
        <v>70</v>
      </c>
      <c r="BU12" s="59">
        <f t="shared" si="5"/>
        <v>70</v>
      </c>
      <c r="BV12" s="59">
        <f t="shared" si="5"/>
        <v>70</v>
      </c>
      <c r="BW12" s="59">
        <f t="shared" si="5"/>
        <v>70</v>
      </c>
      <c r="BX12" s="59">
        <f t="shared" si="5"/>
        <v>70</v>
      </c>
      <c r="BY12" s="59">
        <f t="shared" si="5"/>
        <v>70</v>
      </c>
      <c r="BZ12" s="59">
        <f t="shared" si="5"/>
        <v>70</v>
      </c>
      <c r="CA12" s="59">
        <f t="shared" si="5"/>
        <v>70</v>
      </c>
      <c r="CB12" s="59">
        <f t="shared" si="5"/>
        <v>70</v>
      </c>
      <c r="CC12" s="59">
        <f t="shared" si="5"/>
        <v>70</v>
      </c>
      <c r="CD12" s="59">
        <f t="shared" si="5"/>
        <v>70</v>
      </c>
      <c r="CE12" s="59">
        <f t="shared" si="5"/>
        <v>70</v>
      </c>
      <c r="CF12" s="59">
        <f t="shared" si="5"/>
        <v>70</v>
      </c>
      <c r="CG12" s="59">
        <f t="shared" si="5"/>
        <v>70</v>
      </c>
      <c r="CH12" s="59">
        <f t="shared" si="5"/>
        <v>70</v>
      </c>
      <c r="CI12" s="59">
        <f t="shared" si="5"/>
        <v>70</v>
      </c>
      <c r="CJ12" s="59">
        <f t="shared" si="5"/>
        <v>70</v>
      </c>
      <c r="CK12" s="59">
        <f t="shared" si="5"/>
        <v>70</v>
      </c>
      <c r="CL12" s="59">
        <f t="shared" si="5"/>
        <v>70</v>
      </c>
      <c r="CM12" s="59">
        <f t="shared" si="5"/>
        <v>70</v>
      </c>
      <c r="CN12" s="59">
        <f t="shared" si="5"/>
        <v>70</v>
      </c>
      <c r="CO12" s="59">
        <f t="shared" si="5"/>
        <v>70</v>
      </c>
      <c r="CP12" s="59">
        <f t="shared" si="5"/>
        <v>70</v>
      </c>
      <c r="CQ12" s="59">
        <f t="shared" si="5"/>
        <v>70</v>
      </c>
      <c r="CR12" s="59">
        <f t="shared" si="5"/>
        <v>70</v>
      </c>
      <c r="CS12" s="59">
        <f t="shared" si="5"/>
        <v>70</v>
      </c>
      <c r="CT12" s="59">
        <f t="shared" si="5"/>
        <v>70</v>
      </c>
      <c r="CU12" s="59">
        <f t="shared" si="5"/>
        <v>70</v>
      </c>
      <c r="CV12" s="59">
        <f t="shared" si="5"/>
        <v>70</v>
      </c>
      <c r="CW12" s="59">
        <f t="shared" si="5"/>
        <v>70</v>
      </c>
      <c r="CX12" s="59">
        <f t="shared" si="5"/>
        <v>70</v>
      </c>
      <c r="CY12" s="59">
        <f t="shared" si="5"/>
        <v>70</v>
      </c>
      <c r="CZ12" s="59">
        <f t="shared" si="5"/>
        <v>70</v>
      </c>
      <c r="DA12" s="59">
        <f t="shared" si="5"/>
        <v>70</v>
      </c>
      <c r="DB12" s="59">
        <f t="shared" si="5"/>
        <v>70</v>
      </c>
      <c r="DC12" s="59">
        <f t="shared" si="5"/>
        <v>70</v>
      </c>
      <c r="DD12" s="59">
        <f t="shared" si="5"/>
        <v>70</v>
      </c>
      <c r="DE12" s="59">
        <f t="shared" si="5"/>
        <v>70</v>
      </c>
      <c r="DF12" s="59">
        <f t="shared" si="5"/>
        <v>70</v>
      </c>
      <c r="DG12" s="59">
        <f t="shared" si="5"/>
        <v>70</v>
      </c>
      <c r="DH12" s="59"/>
      <c r="DI12" s="59"/>
      <c r="DJ12" s="59"/>
      <c r="DK12" s="59"/>
      <c r="DL12" s="59"/>
      <c r="DM12" s="59"/>
      <c r="DN12" s="59"/>
      <c r="DO12" s="59"/>
      <c r="DP12" s="59"/>
      <c r="DQ12" s="59"/>
    </row>
    <row r="13" spans="1:121" ht="16.5" x14ac:dyDescent="0.25">
      <c r="D13" s="46" t="s">
        <v>92</v>
      </c>
      <c r="E13" t="s">
        <v>93</v>
      </c>
      <c r="F13" s="61" t="s">
        <v>94</v>
      </c>
      <c r="G13" s="59">
        <f t="shared" ref="G13:BR13" si="6">IF(G2&gt;30,10*$F$3,$F$3*(10/2+10/30*G2/2))</f>
        <v>5.166666666666667</v>
      </c>
      <c r="H13" s="59">
        <f t="shared" si="6"/>
        <v>5.333333333333333</v>
      </c>
      <c r="I13" s="59">
        <f t="shared" si="6"/>
        <v>5.5</v>
      </c>
      <c r="J13" s="59">
        <f t="shared" si="6"/>
        <v>5.666666666666667</v>
      </c>
      <c r="K13" s="59">
        <f t="shared" si="6"/>
        <v>5.833333333333333</v>
      </c>
      <c r="L13" s="59">
        <f t="shared" si="6"/>
        <v>6</v>
      </c>
      <c r="M13" s="59">
        <f t="shared" si="6"/>
        <v>6.1666666666666661</v>
      </c>
      <c r="N13" s="59">
        <f t="shared" si="6"/>
        <v>6.333333333333333</v>
      </c>
      <c r="O13" s="59">
        <f t="shared" si="6"/>
        <v>6.5</v>
      </c>
      <c r="P13" s="59">
        <f t="shared" si="6"/>
        <v>6.6666666666666661</v>
      </c>
      <c r="Q13" s="59">
        <f t="shared" si="6"/>
        <v>6.833333333333333</v>
      </c>
      <c r="R13" s="59">
        <f t="shared" si="6"/>
        <v>7</v>
      </c>
      <c r="S13" s="59">
        <f t="shared" si="6"/>
        <v>7.1666666666666661</v>
      </c>
      <c r="T13" s="59">
        <f t="shared" si="6"/>
        <v>7.333333333333333</v>
      </c>
      <c r="U13" s="59">
        <f t="shared" si="6"/>
        <v>7.5</v>
      </c>
      <c r="V13" s="59">
        <f t="shared" si="6"/>
        <v>7.6666666666666661</v>
      </c>
      <c r="W13" s="59">
        <f t="shared" si="6"/>
        <v>7.833333333333333</v>
      </c>
      <c r="X13" s="59">
        <f t="shared" si="6"/>
        <v>8</v>
      </c>
      <c r="Y13" s="59">
        <f t="shared" si="6"/>
        <v>8.1666666666666661</v>
      </c>
      <c r="Z13" s="59">
        <f t="shared" si="6"/>
        <v>8.3333333333333321</v>
      </c>
      <c r="AA13" s="59">
        <f t="shared" si="6"/>
        <v>8.5</v>
      </c>
      <c r="AB13" s="59">
        <f t="shared" si="6"/>
        <v>8.6666666666666661</v>
      </c>
      <c r="AC13" s="59">
        <f t="shared" si="6"/>
        <v>8.8333333333333321</v>
      </c>
      <c r="AD13" s="59">
        <f t="shared" si="6"/>
        <v>9</v>
      </c>
      <c r="AE13" s="59">
        <f t="shared" si="6"/>
        <v>9.1666666666666661</v>
      </c>
      <c r="AF13" s="59">
        <f t="shared" si="6"/>
        <v>9.3333333333333321</v>
      </c>
      <c r="AG13" s="59">
        <f t="shared" si="6"/>
        <v>9.5</v>
      </c>
      <c r="AH13" s="59">
        <f t="shared" si="6"/>
        <v>9.6666666666666661</v>
      </c>
      <c r="AI13" s="59">
        <f t="shared" si="6"/>
        <v>9.8333333333333321</v>
      </c>
      <c r="AJ13" s="50">
        <f t="shared" si="6"/>
        <v>10</v>
      </c>
      <c r="AK13" s="59">
        <f t="shared" si="6"/>
        <v>10</v>
      </c>
      <c r="AL13" s="59">
        <f t="shared" si="6"/>
        <v>10</v>
      </c>
      <c r="AM13" s="59">
        <f t="shared" si="6"/>
        <v>10</v>
      </c>
      <c r="AN13" s="59">
        <f t="shared" si="6"/>
        <v>10</v>
      </c>
      <c r="AO13" s="59">
        <f t="shared" si="6"/>
        <v>10</v>
      </c>
      <c r="AP13" s="59">
        <f t="shared" si="6"/>
        <v>10</v>
      </c>
      <c r="AQ13" s="59">
        <f t="shared" si="6"/>
        <v>10</v>
      </c>
      <c r="AR13" s="59">
        <f t="shared" si="6"/>
        <v>10</v>
      </c>
      <c r="AS13" s="59">
        <f t="shared" si="6"/>
        <v>10</v>
      </c>
      <c r="AT13" s="59">
        <f t="shared" si="6"/>
        <v>10</v>
      </c>
      <c r="AU13" s="59">
        <f t="shared" si="6"/>
        <v>10</v>
      </c>
      <c r="AV13" s="59">
        <f t="shared" si="6"/>
        <v>10</v>
      </c>
      <c r="AW13" s="59">
        <f t="shared" si="6"/>
        <v>10</v>
      </c>
      <c r="AX13" s="59">
        <f t="shared" si="6"/>
        <v>10</v>
      </c>
      <c r="AY13" s="59">
        <f t="shared" si="6"/>
        <v>10</v>
      </c>
      <c r="AZ13" s="59">
        <f t="shared" si="6"/>
        <v>10</v>
      </c>
      <c r="BA13" s="59">
        <f t="shared" si="6"/>
        <v>10</v>
      </c>
      <c r="BB13" s="59">
        <f t="shared" si="6"/>
        <v>10</v>
      </c>
      <c r="BC13" s="59">
        <f t="shared" si="6"/>
        <v>10</v>
      </c>
      <c r="BD13" s="59">
        <f t="shared" si="6"/>
        <v>10</v>
      </c>
      <c r="BE13" s="59">
        <f t="shared" si="6"/>
        <v>10</v>
      </c>
      <c r="BF13" s="59">
        <f t="shared" si="6"/>
        <v>10</v>
      </c>
      <c r="BG13" s="59">
        <f t="shared" si="6"/>
        <v>10</v>
      </c>
      <c r="BH13" s="59">
        <f t="shared" si="6"/>
        <v>10</v>
      </c>
      <c r="BI13" s="59">
        <f t="shared" si="6"/>
        <v>10</v>
      </c>
      <c r="BJ13" s="59">
        <f t="shared" si="6"/>
        <v>10</v>
      </c>
      <c r="BK13" s="59">
        <f t="shared" si="6"/>
        <v>10</v>
      </c>
      <c r="BL13" s="59">
        <f t="shared" si="6"/>
        <v>10</v>
      </c>
      <c r="BM13" s="59">
        <f t="shared" si="6"/>
        <v>10</v>
      </c>
      <c r="BN13" s="59">
        <f t="shared" si="6"/>
        <v>10</v>
      </c>
      <c r="BO13" s="59">
        <f t="shared" si="6"/>
        <v>10</v>
      </c>
      <c r="BP13" s="59">
        <f t="shared" si="6"/>
        <v>10</v>
      </c>
      <c r="BQ13" s="59">
        <f t="shared" si="6"/>
        <v>10</v>
      </c>
      <c r="BR13" s="59">
        <f t="shared" si="6"/>
        <v>10</v>
      </c>
      <c r="BS13" s="59">
        <f t="shared" ref="BS13:DG13" si="7">IF(BS2&gt;30,10*$F$3,$F$3*(10/2+10/30*BS2/2))</f>
        <v>10</v>
      </c>
      <c r="BT13" s="59">
        <f t="shared" si="7"/>
        <v>10</v>
      </c>
      <c r="BU13" s="59">
        <f t="shared" si="7"/>
        <v>10</v>
      </c>
      <c r="BV13" s="59">
        <f t="shared" si="7"/>
        <v>10</v>
      </c>
      <c r="BW13" s="59">
        <f t="shared" si="7"/>
        <v>10</v>
      </c>
      <c r="BX13" s="59">
        <f t="shared" si="7"/>
        <v>10</v>
      </c>
      <c r="BY13" s="59">
        <f t="shared" si="7"/>
        <v>10</v>
      </c>
      <c r="BZ13" s="59">
        <f t="shared" si="7"/>
        <v>10</v>
      </c>
      <c r="CA13" s="59">
        <f t="shared" si="7"/>
        <v>10</v>
      </c>
      <c r="CB13" s="59">
        <f t="shared" si="7"/>
        <v>10</v>
      </c>
      <c r="CC13" s="59">
        <f t="shared" si="7"/>
        <v>10</v>
      </c>
      <c r="CD13" s="59">
        <f t="shared" si="7"/>
        <v>10</v>
      </c>
      <c r="CE13" s="59">
        <f t="shared" si="7"/>
        <v>10</v>
      </c>
      <c r="CF13" s="59">
        <f t="shared" si="7"/>
        <v>10</v>
      </c>
      <c r="CG13" s="59">
        <f t="shared" si="7"/>
        <v>10</v>
      </c>
      <c r="CH13" s="59">
        <f t="shared" si="7"/>
        <v>10</v>
      </c>
      <c r="CI13" s="59">
        <f t="shared" si="7"/>
        <v>10</v>
      </c>
      <c r="CJ13" s="59">
        <f t="shared" si="7"/>
        <v>10</v>
      </c>
      <c r="CK13" s="59">
        <f t="shared" si="7"/>
        <v>10</v>
      </c>
      <c r="CL13" s="59">
        <f t="shared" si="7"/>
        <v>10</v>
      </c>
      <c r="CM13" s="59">
        <f t="shared" si="7"/>
        <v>10</v>
      </c>
      <c r="CN13" s="59">
        <f t="shared" si="7"/>
        <v>10</v>
      </c>
      <c r="CO13" s="59">
        <f t="shared" si="7"/>
        <v>10</v>
      </c>
      <c r="CP13" s="59">
        <f t="shared" si="7"/>
        <v>10</v>
      </c>
      <c r="CQ13" s="59">
        <f t="shared" si="7"/>
        <v>10</v>
      </c>
      <c r="CR13" s="59">
        <f t="shared" si="7"/>
        <v>10</v>
      </c>
      <c r="CS13" s="59">
        <f t="shared" si="7"/>
        <v>10</v>
      </c>
      <c r="CT13" s="59">
        <f t="shared" si="7"/>
        <v>10</v>
      </c>
      <c r="CU13" s="59">
        <f t="shared" si="7"/>
        <v>10</v>
      </c>
      <c r="CV13" s="59">
        <f t="shared" si="7"/>
        <v>10</v>
      </c>
      <c r="CW13" s="59">
        <f t="shared" si="7"/>
        <v>10</v>
      </c>
      <c r="CX13" s="59">
        <f t="shared" si="7"/>
        <v>10</v>
      </c>
      <c r="CY13" s="59">
        <f t="shared" si="7"/>
        <v>10</v>
      </c>
      <c r="CZ13" s="59">
        <f t="shared" si="7"/>
        <v>10</v>
      </c>
      <c r="DA13" s="59">
        <f t="shared" si="7"/>
        <v>10</v>
      </c>
      <c r="DB13" s="59">
        <f t="shared" si="7"/>
        <v>10</v>
      </c>
      <c r="DC13" s="59">
        <f t="shared" si="7"/>
        <v>10</v>
      </c>
      <c r="DD13" s="59">
        <f t="shared" si="7"/>
        <v>10</v>
      </c>
      <c r="DE13" s="59">
        <f t="shared" si="7"/>
        <v>10</v>
      </c>
      <c r="DF13" s="59">
        <f t="shared" si="7"/>
        <v>10</v>
      </c>
      <c r="DG13" s="59">
        <f t="shared" si="7"/>
        <v>10</v>
      </c>
      <c r="DH13" s="59"/>
      <c r="DI13" s="59"/>
      <c r="DJ13" s="59"/>
      <c r="DK13" s="59"/>
      <c r="DL13" s="59"/>
      <c r="DM13" s="59"/>
      <c r="DN13" s="59"/>
      <c r="DO13" s="59"/>
      <c r="DP13" s="59"/>
      <c r="DQ13" s="59"/>
    </row>
    <row r="14" spans="1:121" x14ac:dyDescent="0.25">
      <c r="D14" t="s">
        <v>95</v>
      </c>
      <c r="E14" t="s">
        <v>96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0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0</v>
      </c>
      <c r="CF14" s="59">
        <v>0</v>
      </c>
      <c r="CG14" s="59">
        <v>0</v>
      </c>
      <c r="CH14" s="59">
        <v>0</v>
      </c>
      <c r="CI14" s="59">
        <v>0</v>
      </c>
      <c r="CJ14" s="59">
        <v>0</v>
      </c>
      <c r="CK14" s="59">
        <v>0</v>
      </c>
      <c r="CL14" s="59">
        <v>0</v>
      </c>
      <c r="CM14" s="59">
        <v>0</v>
      </c>
      <c r="CN14" s="59">
        <v>0</v>
      </c>
      <c r="CO14" s="59">
        <v>0</v>
      </c>
      <c r="CP14" s="59">
        <v>0</v>
      </c>
      <c r="CQ14" s="59">
        <v>0</v>
      </c>
      <c r="CR14" s="59">
        <v>0</v>
      </c>
      <c r="CS14" s="59">
        <v>0</v>
      </c>
      <c r="CT14" s="59">
        <v>0</v>
      </c>
      <c r="CU14" s="59">
        <v>0</v>
      </c>
      <c r="CV14" s="59">
        <v>0</v>
      </c>
      <c r="CW14" s="59">
        <v>0</v>
      </c>
      <c r="CX14" s="59">
        <v>0</v>
      </c>
      <c r="CY14" s="59">
        <v>0</v>
      </c>
      <c r="CZ14" s="59">
        <v>0</v>
      </c>
      <c r="DA14" s="59">
        <v>0</v>
      </c>
      <c r="DB14" s="59">
        <v>0</v>
      </c>
      <c r="DC14" s="59">
        <v>0</v>
      </c>
      <c r="DD14" s="59">
        <v>0</v>
      </c>
      <c r="DE14" s="59">
        <v>0</v>
      </c>
      <c r="DF14" s="59">
        <v>0</v>
      </c>
      <c r="DG14" s="59">
        <v>0</v>
      </c>
      <c r="DH14" s="59"/>
      <c r="DI14" s="59"/>
      <c r="DJ14" s="59"/>
      <c r="DK14" s="59"/>
      <c r="DL14" s="59"/>
      <c r="DM14" s="59"/>
      <c r="DN14" s="59"/>
      <c r="DO14" s="59"/>
      <c r="DP14" s="59"/>
      <c r="DQ14" s="59"/>
    </row>
    <row r="15" spans="1:121" x14ac:dyDescent="0.25">
      <c r="D15" t="s">
        <v>97</v>
      </c>
      <c r="E15" t="s">
        <v>98</v>
      </c>
      <c r="F15" s="59"/>
      <c r="G15" s="59">
        <f t="shared" ref="G15:BR15" si="8">((G10+G11)*0.475+G12+G13+G14)*44/12</f>
        <v>275.83121149644512</v>
      </c>
      <c r="H15" s="59">
        <f t="shared" si="8"/>
        <v>276.64936194034641</v>
      </c>
      <c r="I15" s="59">
        <f t="shared" si="8"/>
        <v>277.4632943199</v>
      </c>
      <c r="J15" s="59">
        <f t="shared" si="8"/>
        <v>278.27462658644612</v>
      </c>
      <c r="K15" s="59">
        <f t="shared" si="8"/>
        <v>279.08409204857196</v>
      </c>
      <c r="L15" s="59">
        <f t="shared" si="8"/>
        <v>279.89210901611244</v>
      </c>
      <c r="M15" s="59">
        <f t="shared" si="8"/>
        <v>280.69894715724377</v>
      </c>
      <c r="N15" s="59">
        <f t="shared" si="8"/>
        <v>281.50479430649716</v>
      </c>
      <c r="O15" s="59">
        <f t="shared" si="8"/>
        <v>282.30978852464256</v>
      </c>
      <c r="P15" s="59">
        <f t="shared" si="8"/>
        <v>283.11403539242264</v>
      </c>
      <c r="Q15" s="59">
        <f t="shared" si="8"/>
        <v>283.91761815249629</v>
      </c>
      <c r="R15" s="59">
        <f t="shared" si="8"/>
        <v>284.72060404439816</v>
      </c>
      <c r="S15" s="59">
        <f t="shared" si="8"/>
        <v>288.72114782299087</v>
      </c>
      <c r="T15" s="59">
        <f t="shared" si="8"/>
        <v>293.75111964726096</v>
      </c>
      <c r="U15" s="59">
        <f t="shared" si="8"/>
        <v>298.72051918472988</v>
      </c>
      <c r="V15" s="59">
        <f t="shared" si="8"/>
        <v>304.72558190028207</v>
      </c>
      <c r="W15" s="59">
        <f t="shared" si="8"/>
        <v>310.68811598906399</v>
      </c>
      <c r="X15" s="59">
        <f t="shared" si="8"/>
        <v>317.67910643728902</v>
      </c>
      <c r="Y15" s="59">
        <f t="shared" si="8"/>
        <v>325.68879826541092</v>
      </c>
      <c r="Z15" s="59">
        <f t="shared" si="8"/>
        <v>333.66035111382314</v>
      </c>
      <c r="AA15" s="59">
        <f t="shared" si="8"/>
        <v>342.64548714256847</v>
      </c>
      <c r="AB15" s="59">
        <f t="shared" si="8"/>
        <v>352.63739234808105</v>
      </c>
      <c r="AC15" s="59">
        <f t="shared" si="8"/>
        <v>362.59376303814088</v>
      </c>
      <c r="AD15" s="59">
        <f t="shared" si="8"/>
        <v>374.58602954557529</v>
      </c>
      <c r="AE15" s="59">
        <f t="shared" si="8"/>
        <v>386.53982291738151</v>
      </c>
      <c r="AF15" s="59">
        <f t="shared" si="8"/>
        <v>399.48694690680622</v>
      </c>
      <c r="AG15" s="59">
        <f t="shared" si="8"/>
        <v>412.3995762310123</v>
      </c>
      <c r="AH15" s="59">
        <f t="shared" si="8"/>
        <v>427.32416344933148</v>
      </c>
      <c r="AI15" s="59">
        <f t="shared" si="8"/>
        <v>442.212245038925</v>
      </c>
      <c r="AJ15" s="50">
        <f t="shared" si="8"/>
        <v>458.08410667645529</v>
      </c>
      <c r="AK15" s="59">
        <f t="shared" si="8"/>
        <v>473.31145848632906</v>
      </c>
      <c r="AL15" s="59">
        <f t="shared" si="8"/>
        <v>489.52077735109401</v>
      </c>
      <c r="AM15" s="59">
        <f t="shared" si="8"/>
        <v>505.69899572009393</v>
      </c>
      <c r="AN15" s="59">
        <f t="shared" si="8"/>
        <v>522.8572920465848</v>
      </c>
      <c r="AO15" s="59">
        <f t="shared" si="8"/>
        <v>539.986260078236</v>
      </c>
      <c r="AP15" s="59">
        <f t="shared" si="8"/>
        <v>557.08822319500405</v>
      </c>
      <c r="AQ15" s="59">
        <f t="shared" si="8"/>
        <v>575.16896499361019</v>
      </c>
      <c r="AR15" s="59">
        <f t="shared" si="8"/>
        <v>593.22371927034123</v>
      </c>
      <c r="AS15" s="59">
        <f t="shared" si="8"/>
        <v>612.25529038893546</v>
      </c>
      <c r="AT15" s="59">
        <f t="shared" si="8"/>
        <v>631.26172736441424</v>
      </c>
      <c r="AU15" s="59">
        <f t="shared" si="8"/>
        <v>505.69899572009393</v>
      </c>
      <c r="AV15" s="59">
        <f t="shared" si="8"/>
        <v>520.84023993165249</v>
      </c>
      <c r="AW15" s="59">
        <f t="shared" si="8"/>
        <v>534.95122875168511</v>
      </c>
      <c r="AX15" s="59">
        <f t="shared" si="8"/>
        <v>550.04937425908543</v>
      </c>
      <c r="AY15" s="59">
        <f t="shared" si="8"/>
        <v>565.12744126565951</v>
      </c>
      <c r="AZ15" s="59">
        <f t="shared" si="8"/>
        <v>580.18670059032536</v>
      </c>
      <c r="BA15" s="59">
        <f t="shared" si="8"/>
        <v>596.23044713653132</v>
      </c>
      <c r="BB15" s="59">
        <f t="shared" si="8"/>
        <v>611.25427039286376</v>
      </c>
      <c r="BC15" s="59">
        <f t="shared" si="8"/>
        <v>627.26237801084608</v>
      </c>
      <c r="BD15" s="59">
        <f t="shared" si="8"/>
        <v>643.25357946751694</v>
      </c>
      <c r="BE15" s="59">
        <f t="shared" si="8"/>
        <v>564.12283515533784</v>
      </c>
      <c r="BF15" s="59">
        <f t="shared" si="8"/>
        <v>578.17984419046388</v>
      </c>
      <c r="BG15" s="59">
        <f t="shared" si="8"/>
        <v>591.21886127008963</v>
      </c>
      <c r="BH15" s="59">
        <f t="shared" si="8"/>
        <v>605.24667523720325</v>
      </c>
      <c r="BI15" s="59">
        <f t="shared" si="8"/>
        <v>619.26049615023669</v>
      </c>
      <c r="BJ15" s="59">
        <f t="shared" si="8"/>
        <v>632.26140135884771</v>
      </c>
      <c r="BK15" s="59">
        <f t="shared" si="8"/>
        <v>646.25012059114363</v>
      </c>
      <c r="BL15" s="59">
        <f t="shared" si="8"/>
        <v>660.22669109708465</v>
      </c>
      <c r="BM15" s="59">
        <f t="shared" si="8"/>
        <v>674.19164086353112</v>
      </c>
      <c r="BN15" s="59">
        <f t="shared" si="8"/>
        <v>688.14545599767041</v>
      </c>
      <c r="BO15" s="59">
        <f t="shared" si="8"/>
        <v>604.24516111881428</v>
      </c>
      <c r="BP15" s="59">
        <f t="shared" si="8"/>
        <v>616.25867712785157</v>
      </c>
      <c r="BQ15" s="59">
        <f t="shared" si="8"/>
        <v>628.26231380047034</v>
      </c>
      <c r="BR15" s="59">
        <f t="shared" si="8"/>
        <v>640.25647520259861</v>
      </c>
      <c r="BS15" s="59">
        <f t="shared" ref="BS15:DG15" si="9">((BS10+BS11)*0.475+BS12+BS13+BS14)*44/12</f>
        <v>652.24153517187381</v>
      </c>
      <c r="BT15" s="59">
        <f t="shared" si="9"/>
        <v>664.21784053443753</v>
      </c>
      <c r="BU15" s="59">
        <f t="shared" si="9"/>
        <v>676.18571388442285</v>
      </c>
      <c r="BV15" s="59">
        <f t="shared" si="9"/>
        <v>688.14545599767041</v>
      </c>
      <c r="BW15" s="59">
        <f t="shared" si="9"/>
        <v>700.09734793766131</v>
      </c>
      <c r="BX15" s="59">
        <f t="shared" si="9"/>
        <v>712.04165290098388</v>
      </c>
      <c r="BY15" s="59">
        <f t="shared" si="9"/>
        <v>629.26218380693672</v>
      </c>
      <c r="BZ15" s="59">
        <f t="shared" si="9"/>
        <v>639.25731434598379</v>
      </c>
      <c r="CA15" s="59">
        <f t="shared" si="9"/>
        <v>649.2461040377284</v>
      </c>
      <c r="CB15" s="59">
        <f t="shared" si="9"/>
        <v>660.22669109708465</v>
      </c>
      <c r="CC15" s="59">
        <f t="shared" si="9"/>
        <v>670.20281192720256</v>
      </c>
      <c r="CD15" s="59">
        <f t="shared" si="9"/>
        <v>680.17318379305129</v>
      </c>
      <c r="CE15" s="59">
        <f t="shared" si="9"/>
        <v>691.13415436316416</v>
      </c>
      <c r="CF15" s="59">
        <f t="shared" si="9"/>
        <v>701.0929929557102</v>
      </c>
      <c r="CG15" s="59">
        <f t="shared" si="9"/>
        <v>711.04657780665048</v>
      </c>
      <c r="CH15" s="59">
        <f t="shared" si="9"/>
        <v>720.99505179729806</v>
      </c>
      <c r="CI15" s="59">
        <f t="shared" si="9"/>
        <v>657.23270729873127</v>
      </c>
      <c r="CJ15" s="59">
        <f t="shared" si="9"/>
        <v>666.2130632683461</v>
      </c>
      <c r="CK15" s="59">
        <f t="shared" si="9"/>
        <v>675.18870568605769</v>
      </c>
      <c r="CL15" s="59">
        <f t="shared" si="9"/>
        <v>684.15976103007131</v>
      </c>
      <c r="CM15" s="59">
        <f t="shared" si="9"/>
        <v>693.12634949535095</v>
      </c>
      <c r="CN15" s="59">
        <f t="shared" si="9"/>
        <v>702.08858544274437</v>
      </c>
      <c r="CO15" s="59">
        <f t="shared" si="9"/>
        <v>711.04657780665048</v>
      </c>
      <c r="CP15" s="59">
        <f t="shared" si="9"/>
        <v>720.99505179729806</v>
      </c>
      <c r="CQ15" s="59">
        <f t="shared" si="9"/>
        <v>729.94442089066331</v>
      </c>
      <c r="CR15" s="59">
        <f t="shared" si="9"/>
        <v>738.88985446182903</v>
      </c>
      <c r="CS15" s="59">
        <f t="shared" si="9"/>
        <v>747.83144269552952</v>
      </c>
      <c r="CT15" s="59">
        <f t="shared" si="9"/>
        <v>756.7692719372609</v>
      </c>
      <c r="CU15" s="59">
        <f t="shared" si="9"/>
        <v>765.70342492921588</v>
      </c>
      <c r="CV15" s="59">
        <f t="shared" si="9"/>
        <v>774.63398102743406</v>
      </c>
      <c r="CW15" s="59">
        <f t="shared" si="9"/>
        <v>783.56101640199597</v>
      </c>
      <c r="CX15" s="59">
        <f t="shared" si="9"/>
        <v>577.17629739144047</v>
      </c>
      <c r="CY15" s="59">
        <f t="shared" si="9"/>
        <v>583.19639692679175</v>
      </c>
      <c r="CZ15" s="59">
        <f t="shared" si="9"/>
        <v>589.21370238662246</v>
      </c>
      <c r="DA15" s="59">
        <f t="shared" si="9"/>
        <v>595.22827868722254</v>
      </c>
      <c r="DB15" s="59">
        <f t="shared" si="9"/>
        <v>602.24191773786254</v>
      </c>
      <c r="DC15" s="59">
        <f t="shared" si="9"/>
        <v>608.25079045447626</v>
      </c>
      <c r="DD15" s="59">
        <f t="shared" si="9"/>
        <v>614.25712191218781</v>
      </c>
      <c r="DE15" s="59">
        <f t="shared" si="9"/>
        <v>620.26096644164511</v>
      </c>
      <c r="DF15" s="59">
        <f t="shared" si="9"/>
        <v>626.26237621274606</v>
      </c>
      <c r="DG15" s="59">
        <f t="shared" si="9"/>
        <v>633.26101045699659</v>
      </c>
      <c r="DH15" s="59"/>
      <c r="DI15" s="59"/>
      <c r="DJ15" s="59"/>
      <c r="DK15" s="59"/>
      <c r="DL15" s="59"/>
      <c r="DM15" s="59"/>
      <c r="DN15" s="59"/>
      <c r="DO15" s="59"/>
      <c r="DP15" s="59"/>
      <c r="DQ15" s="59"/>
    </row>
    <row r="16" spans="1:121" x14ac:dyDescent="0.25">
      <c r="E16" s="62" t="s">
        <v>99</v>
      </c>
      <c r="F16" s="63"/>
      <c r="G16" s="63">
        <f>AJ15-AJ74</f>
        <v>130.24809668247428</v>
      </c>
      <c r="H16" s="6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</row>
    <row r="17" spans="4:16384" ht="15.75" thickBot="1" x14ac:dyDescent="0.3">
      <c r="E17" s="62" t="s">
        <v>100</v>
      </c>
      <c r="F17" s="63"/>
      <c r="G17" s="63">
        <f>1/$F$2*SUM(G15:GZ15)-1/$F$62*SUM(G74:GZ74)</f>
        <v>211.47891146207041</v>
      </c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</row>
    <row r="18" spans="4:16384" s="67" customFormat="1" ht="15.75" thickBot="1" x14ac:dyDescent="0.3">
      <c r="E18" s="68" t="s">
        <v>73</v>
      </c>
      <c r="F18" s="69"/>
      <c r="G18" s="69">
        <f>MIN(G16:G17)</f>
        <v>130.24809668247428</v>
      </c>
      <c r="H18" s="70" t="s">
        <v>158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7" customFormat="1" x14ac:dyDescent="0.25">
      <c r="E19" s="67" t="s">
        <v>101</v>
      </c>
      <c r="F19" s="73"/>
      <c r="G19" s="73">
        <f t="shared" ref="G19:AL19" si="10">G15-G74</f>
        <v>-1.0707047258416651</v>
      </c>
      <c r="H19" s="73">
        <f t="shared" si="10"/>
        <v>-2.0877436704674324</v>
      </c>
      <c r="I19" s="73">
        <f t="shared" si="10"/>
        <v>-3.0874512616141487</v>
      </c>
      <c r="J19" s="73">
        <f t="shared" si="10"/>
        <v>-4.0764754032202291</v>
      </c>
      <c r="K19" s="73">
        <f t="shared" si="10"/>
        <v>-5.0578291432833566</v>
      </c>
      <c r="L19" s="73">
        <f t="shared" si="10"/>
        <v>-6.0332312501796537</v>
      </c>
      <c r="M19" s="73">
        <f t="shared" si="10"/>
        <v>-7.0037897474239799</v>
      </c>
      <c r="N19" s="73">
        <f t="shared" si="10"/>
        <v>-7.9702764171391323</v>
      </c>
      <c r="O19" s="73">
        <f t="shared" si="10"/>
        <v>-8.933258529003524</v>
      </c>
      <c r="P19" s="73">
        <f t="shared" si="10"/>
        <v>-9.8931698974445226</v>
      </c>
      <c r="Q19" s="73">
        <f t="shared" si="10"/>
        <v>-10.850352553267896</v>
      </c>
      <c r="R19" s="73">
        <f t="shared" si="10"/>
        <v>-11.805082772994467</v>
      </c>
      <c r="S19" s="73">
        <f t="shared" si="10"/>
        <v>-9.5594888003518577</v>
      </c>
      <c r="T19" s="73">
        <f t="shared" si="10"/>
        <v>-6.2819374634467522</v>
      </c>
      <c r="U19" s="73">
        <f t="shared" si="10"/>
        <v>-3.0626303081509718</v>
      </c>
      <c r="V19" s="73">
        <f t="shared" si="10"/>
        <v>1.194495263288502</v>
      </c>
      <c r="W19" s="73">
        <f t="shared" si="10"/>
        <v>5.4110974085884891</v>
      </c>
      <c r="X19" s="73">
        <f t="shared" si="10"/>
        <v>10.658029725138761</v>
      </c>
      <c r="Y19" s="73">
        <f t="shared" si="10"/>
        <v>16.925421267850254</v>
      </c>
      <c r="Z19" s="73">
        <f t="shared" si="10"/>
        <v>23.156328607915441</v>
      </c>
      <c r="AA19" s="73">
        <f t="shared" si="10"/>
        <v>30.40238172532861</v>
      </c>
      <c r="AB19" s="73">
        <f t="shared" si="10"/>
        <v>38.656683711593814</v>
      </c>
      <c r="AC19" s="73">
        <f t="shared" si="10"/>
        <v>46.876855932400645</v>
      </c>
      <c r="AD19" s="73">
        <f t="shared" si="10"/>
        <v>57.134260663709142</v>
      </c>
      <c r="AE19" s="73">
        <f t="shared" si="10"/>
        <v>67.354466887920239</v>
      </c>
      <c r="AF19" s="73">
        <f t="shared" si="10"/>
        <v>78.569221539896205</v>
      </c>
      <c r="AG19" s="73">
        <f t="shared" si="10"/>
        <v>89.750647136575708</v>
      </c>
      <c r="AH19" s="73">
        <f t="shared" si="10"/>
        <v>102.94514812283455</v>
      </c>
      <c r="AI19" s="73">
        <f t="shared" si="10"/>
        <v>116.10421649294858</v>
      </c>
      <c r="AJ19" s="74">
        <f t="shared" si="10"/>
        <v>130.24809668247428</v>
      </c>
      <c r="AK19" s="73">
        <f t="shared" si="10"/>
        <v>144.35957159124558</v>
      </c>
      <c r="AL19" s="73">
        <f t="shared" si="10"/>
        <v>159.45397126869847</v>
      </c>
      <c r="AM19" s="73">
        <f t="shared" ref="AM19:BR19" si="11">AM15-AM74</f>
        <v>174.5181948016135</v>
      </c>
      <c r="AN19" s="73">
        <f t="shared" si="11"/>
        <v>190.56338941755814</v>
      </c>
      <c r="AO19" s="73">
        <f t="shared" si="11"/>
        <v>206.58011957974458</v>
      </c>
      <c r="AP19" s="73">
        <f t="shared" si="11"/>
        <v>222.57068115224814</v>
      </c>
      <c r="AQ19" s="73">
        <f t="shared" si="11"/>
        <v>239.54083183155302</v>
      </c>
      <c r="AR19" s="73">
        <f t="shared" si="11"/>
        <v>256.48578099341859</v>
      </c>
      <c r="AS19" s="73">
        <f t="shared" si="11"/>
        <v>274.40830993954296</v>
      </c>
      <c r="AT19" s="73">
        <f t="shared" si="11"/>
        <v>292.30644587295495</v>
      </c>
      <c r="AU19" s="73">
        <f t="shared" si="11"/>
        <v>165.63613365773517</v>
      </c>
      <c r="AV19" s="73">
        <f t="shared" si="11"/>
        <v>179.67049817555147</v>
      </c>
      <c r="AW19" s="73">
        <f t="shared" si="11"/>
        <v>192.67528957125404</v>
      </c>
      <c r="AX19" s="73">
        <f t="shared" si="11"/>
        <v>206.66790223084848</v>
      </c>
      <c r="AY19" s="73">
        <f t="shared" si="11"/>
        <v>220.64108412337612</v>
      </c>
      <c r="AZ19" s="73">
        <f t="shared" si="11"/>
        <v>234.59609001629627</v>
      </c>
      <c r="BA19" s="73">
        <f t="shared" si="11"/>
        <v>249.53619949934654</v>
      </c>
      <c r="BB19" s="73">
        <f t="shared" si="11"/>
        <v>263.45698743627838</v>
      </c>
      <c r="BC19" s="73">
        <f t="shared" si="11"/>
        <v>278.3626474979722</v>
      </c>
      <c r="BD19" s="73">
        <f t="shared" si="11"/>
        <v>293.25197578408273</v>
      </c>
      <c r="BE19" s="73">
        <f t="shared" si="11"/>
        <v>213.01991987537951</v>
      </c>
      <c r="BF19" s="73">
        <f t="shared" si="11"/>
        <v>225.97616660748173</v>
      </c>
      <c r="BG19" s="73">
        <f t="shared" si="11"/>
        <v>237.91495889639936</v>
      </c>
      <c r="BH19" s="73">
        <f t="shared" si="11"/>
        <v>250.84307427395004</v>
      </c>
      <c r="BI19" s="73">
        <f t="shared" si="11"/>
        <v>263.75771193030789</v>
      </c>
      <c r="BJ19" s="73">
        <f t="shared" si="11"/>
        <v>275.65993876471015</v>
      </c>
      <c r="BK19" s="73">
        <f t="shared" si="11"/>
        <v>288.55047444944722</v>
      </c>
      <c r="BL19" s="73">
        <f t="shared" si="11"/>
        <v>301.42934655170956</v>
      </c>
      <c r="BM19" s="73">
        <f t="shared" si="11"/>
        <v>314.29707372860685</v>
      </c>
      <c r="BN19" s="73">
        <f t="shared" si="11"/>
        <v>327.15413309196271</v>
      </c>
      <c r="BO19" s="73">
        <f t="shared" si="11"/>
        <v>242.15754058275803</v>
      </c>
      <c r="BP19" s="73">
        <f t="shared" si="11"/>
        <v>253.07520872439932</v>
      </c>
      <c r="BQ19" s="73">
        <f t="shared" si="11"/>
        <v>263.98343920083062</v>
      </c>
      <c r="BR19" s="73">
        <f t="shared" si="11"/>
        <v>274.88262825785006</v>
      </c>
      <c r="BS19" s="73">
        <f t="shared" ref="BS19:CX19" si="12">BS15-BS74</f>
        <v>285.77314217136353</v>
      </c>
      <c r="BT19" s="73">
        <f t="shared" si="12"/>
        <v>296.65532045179981</v>
      </c>
      <c r="BU19" s="73">
        <f t="shared" si="12"/>
        <v>307.52947861198953</v>
      </c>
      <c r="BV19" s="73">
        <f t="shared" si="12"/>
        <v>318.39591056998648</v>
      </c>
      <c r="BW19" s="73">
        <f t="shared" si="12"/>
        <v>329.25489074476326</v>
      </c>
      <c r="BX19" s="73">
        <f t="shared" si="12"/>
        <v>340.10667589205281</v>
      </c>
      <c r="BY19" s="73">
        <f t="shared" si="12"/>
        <v>256.23507268489112</v>
      </c>
      <c r="BZ19" s="73">
        <f t="shared" si="12"/>
        <v>265.13844875353658</v>
      </c>
      <c r="CA19" s="73">
        <f t="shared" si="12"/>
        <v>274.03585773539652</v>
      </c>
      <c r="CB19" s="73">
        <f t="shared" si="12"/>
        <v>283.9254321336042</v>
      </c>
      <c r="CC19" s="73">
        <f t="shared" si="12"/>
        <v>292.81090280277238</v>
      </c>
      <c r="CD19" s="73">
        <f t="shared" si="12"/>
        <v>301.69098161579745</v>
      </c>
      <c r="CE19" s="73">
        <f t="shared" si="12"/>
        <v>311.56201099919315</v>
      </c>
      <c r="CF19" s="73">
        <f t="shared" si="12"/>
        <v>320.43125517309278</v>
      </c>
      <c r="CG19" s="73">
        <f t="shared" si="12"/>
        <v>329.29558741365639</v>
      </c>
      <c r="CH19" s="73">
        <f t="shared" si="12"/>
        <v>338.1551457751811</v>
      </c>
      <c r="CI19" s="73">
        <f t="shared" si="12"/>
        <v>657.23270729873127</v>
      </c>
      <c r="CJ19" s="73">
        <f t="shared" si="12"/>
        <v>666.2130632683461</v>
      </c>
      <c r="CK19" s="73">
        <f t="shared" si="12"/>
        <v>675.18870568605769</v>
      </c>
      <c r="CL19" s="73">
        <f t="shared" si="12"/>
        <v>684.15976103007131</v>
      </c>
      <c r="CM19" s="73">
        <f t="shared" si="12"/>
        <v>693.12634949535095</v>
      </c>
      <c r="CN19" s="73">
        <f t="shared" si="12"/>
        <v>702.08858544274437</v>
      </c>
      <c r="CO19" s="73">
        <f t="shared" si="12"/>
        <v>711.04657780665048</v>
      </c>
      <c r="CP19" s="73">
        <f t="shared" si="12"/>
        <v>720.99505179729806</v>
      </c>
      <c r="CQ19" s="73">
        <f t="shared" si="12"/>
        <v>729.94442089066331</v>
      </c>
      <c r="CR19" s="73">
        <f t="shared" si="12"/>
        <v>738.88985446182903</v>
      </c>
      <c r="CS19" s="73">
        <f t="shared" si="12"/>
        <v>747.83144269552952</v>
      </c>
      <c r="CT19" s="73">
        <f t="shared" si="12"/>
        <v>756.7692719372609</v>
      </c>
      <c r="CU19" s="73">
        <f t="shared" si="12"/>
        <v>765.70342492921588</v>
      </c>
      <c r="CV19" s="73">
        <f t="shared" si="12"/>
        <v>774.63398102743406</v>
      </c>
      <c r="CW19" s="73">
        <f t="shared" si="12"/>
        <v>783.56101640199597</v>
      </c>
      <c r="CX19" s="73">
        <f t="shared" si="12"/>
        <v>577.17629739144047</v>
      </c>
      <c r="CY19" s="73">
        <f t="shared" ref="CY19:DG19" si="13">CY15-CY74</f>
        <v>583.19639692679175</v>
      </c>
      <c r="CZ19" s="73">
        <f t="shared" si="13"/>
        <v>589.21370238662246</v>
      </c>
      <c r="DA19" s="73">
        <f t="shared" si="13"/>
        <v>595.22827868722254</v>
      </c>
      <c r="DB19" s="73">
        <f t="shared" si="13"/>
        <v>602.24191773786254</v>
      </c>
      <c r="DC19" s="73">
        <f t="shared" si="13"/>
        <v>608.25079045447626</v>
      </c>
      <c r="DD19" s="73">
        <f t="shared" si="13"/>
        <v>614.25712191218781</v>
      </c>
      <c r="DE19" s="73">
        <f t="shared" si="13"/>
        <v>620.26096644164511</v>
      </c>
      <c r="DF19" s="73">
        <f t="shared" si="13"/>
        <v>626.26237621274606</v>
      </c>
      <c r="DG19" s="73">
        <f t="shared" si="13"/>
        <v>633.26101045699659</v>
      </c>
      <c r="DH19" s="75"/>
      <c r="DI19" s="75"/>
      <c r="DJ19" s="75"/>
      <c r="DK19" s="75"/>
      <c r="DL19" s="75"/>
    </row>
    <row r="20" spans="4:16384" x14ac:dyDescent="0.25">
      <c r="D20" s="67"/>
      <c r="E20" s="67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4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5"/>
      <c r="DI20" s="75"/>
      <c r="DJ20" s="75"/>
      <c r="DK20" s="75"/>
      <c r="DL20" s="75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  <c r="WX20" s="67"/>
      <c r="WY20" s="67"/>
      <c r="WZ20" s="67"/>
      <c r="XA20" s="67"/>
      <c r="XB20" s="67"/>
      <c r="XC20" s="67"/>
      <c r="XD20" s="67"/>
      <c r="XE20" s="67"/>
      <c r="XF20" s="67"/>
      <c r="XG20" s="67"/>
      <c r="XH20" s="67"/>
      <c r="XI20" s="67"/>
      <c r="XJ20" s="67"/>
      <c r="XK20" s="67"/>
      <c r="XL20" s="67"/>
      <c r="XM20" s="67"/>
      <c r="XN20" s="67"/>
      <c r="XO20" s="67"/>
      <c r="XP20" s="67"/>
      <c r="XQ20" s="67"/>
      <c r="XR20" s="67"/>
      <c r="XS20" s="67"/>
      <c r="XT20" s="67"/>
      <c r="XU20" s="67"/>
      <c r="XV20" s="67"/>
      <c r="XW20" s="67"/>
      <c r="XX20" s="67"/>
      <c r="XY20" s="67"/>
      <c r="XZ20" s="67"/>
      <c r="YA20" s="67"/>
      <c r="YB20" s="67"/>
      <c r="YC20" s="67"/>
      <c r="YD20" s="67"/>
      <c r="YE20" s="67"/>
      <c r="YF20" s="67"/>
      <c r="YG20" s="67"/>
      <c r="YH20" s="67"/>
      <c r="YI20" s="67"/>
      <c r="YJ20" s="67"/>
      <c r="YK20" s="67"/>
      <c r="YL20" s="67"/>
      <c r="YM20" s="67"/>
      <c r="YN20" s="67"/>
      <c r="YO20" s="67"/>
      <c r="YP20" s="67"/>
      <c r="YQ20" s="67"/>
      <c r="YR20" s="67"/>
      <c r="YS20" s="67"/>
      <c r="YT20" s="67"/>
      <c r="YU20" s="67"/>
      <c r="YV20" s="67"/>
      <c r="YW20" s="67"/>
      <c r="YX20" s="67"/>
      <c r="YY20" s="67"/>
      <c r="YZ20" s="67"/>
      <c r="ZA20" s="67"/>
      <c r="ZB20" s="67"/>
      <c r="ZC20" s="67"/>
      <c r="ZD20" s="67"/>
      <c r="ZE20" s="67"/>
      <c r="ZF20" s="67"/>
      <c r="ZG20" s="67"/>
      <c r="ZH20" s="67"/>
      <c r="ZI20" s="67"/>
      <c r="ZJ20" s="67"/>
      <c r="ZK20" s="67"/>
      <c r="ZL20" s="67"/>
      <c r="ZM20" s="67"/>
      <c r="ZN20" s="67"/>
      <c r="ZO20" s="67"/>
      <c r="ZP20" s="67"/>
      <c r="ZQ20" s="67"/>
      <c r="ZR20" s="67"/>
      <c r="ZS20" s="67"/>
      <c r="ZT20" s="67"/>
      <c r="ZU20" s="67"/>
      <c r="ZV20" s="67"/>
      <c r="ZW20" s="67"/>
      <c r="ZX20" s="67"/>
      <c r="ZY20" s="67"/>
      <c r="ZZ20" s="67"/>
      <c r="AAA20" s="67"/>
      <c r="AAB20" s="67"/>
      <c r="AAC20" s="67"/>
      <c r="AAD20" s="67"/>
      <c r="AAE20" s="67"/>
      <c r="AAF20" s="67"/>
      <c r="AAG20" s="67"/>
      <c r="AAH20" s="67"/>
      <c r="AAI20" s="67"/>
      <c r="AAJ20" s="67"/>
      <c r="AAK20" s="67"/>
      <c r="AAL20" s="67"/>
      <c r="AAM20" s="67"/>
      <c r="AAN20" s="67"/>
      <c r="AAO20" s="67"/>
      <c r="AAP20" s="67"/>
      <c r="AAQ20" s="67"/>
      <c r="AAR20" s="67"/>
      <c r="AAS20" s="67"/>
      <c r="AAT20" s="67"/>
      <c r="AAU20" s="67"/>
      <c r="AAV20" s="67"/>
      <c r="AAW20" s="67"/>
      <c r="AAX20" s="67"/>
      <c r="AAY20" s="67"/>
      <c r="AAZ20" s="67"/>
      <c r="ABA20" s="67"/>
      <c r="ABB20" s="67"/>
      <c r="ABC20" s="67"/>
      <c r="ABD20" s="67"/>
      <c r="ABE20" s="67"/>
      <c r="ABF20" s="67"/>
      <c r="ABG20" s="67"/>
      <c r="ABH20" s="67"/>
      <c r="ABI20" s="67"/>
      <c r="ABJ20" s="67"/>
      <c r="ABK20" s="67"/>
      <c r="ABL20" s="67"/>
      <c r="ABM20" s="67"/>
      <c r="ABN20" s="67"/>
      <c r="ABO20" s="67"/>
      <c r="ABP20" s="67"/>
      <c r="ABQ20" s="67"/>
      <c r="ABR20" s="67"/>
      <c r="ABS20" s="67"/>
      <c r="ABT20" s="67"/>
      <c r="ABU20" s="67"/>
      <c r="ABV20" s="67"/>
      <c r="ABW20" s="67"/>
      <c r="ABX20" s="67"/>
      <c r="ABY20" s="67"/>
      <c r="ABZ20" s="67"/>
      <c r="ACA20" s="67"/>
      <c r="ACB20" s="67"/>
      <c r="ACC20" s="67"/>
      <c r="ACD20" s="67"/>
      <c r="ACE20" s="67"/>
      <c r="ACF20" s="67"/>
      <c r="ACG20" s="67"/>
      <c r="ACH20" s="67"/>
      <c r="ACI20" s="67"/>
      <c r="ACJ20" s="67"/>
      <c r="ACK20" s="67"/>
      <c r="ACL20" s="67"/>
      <c r="ACM20" s="67"/>
      <c r="ACN20" s="67"/>
      <c r="ACO20" s="67"/>
      <c r="ACP20" s="67"/>
      <c r="ACQ20" s="67"/>
      <c r="ACR20" s="67"/>
      <c r="ACS20" s="67"/>
      <c r="ACT20" s="67"/>
      <c r="ACU20" s="67"/>
      <c r="ACV20" s="67"/>
      <c r="ACW20" s="67"/>
      <c r="ACX20" s="67"/>
      <c r="ACY20" s="67"/>
      <c r="ACZ20" s="67"/>
      <c r="ADA20" s="67"/>
      <c r="ADB20" s="67"/>
      <c r="ADC20" s="67"/>
      <c r="ADD20" s="67"/>
      <c r="ADE20" s="67"/>
      <c r="ADF20" s="67"/>
      <c r="ADG20" s="67"/>
      <c r="ADH20" s="67"/>
      <c r="ADI20" s="67"/>
      <c r="ADJ20" s="67"/>
      <c r="ADK20" s="67"/>
      <c r="ADL20" s="67"/>
      <c r="ADM20" s="67"/>
      <c r="ADN20" s="67"/>
      <c r="ADO20" s="67"/>
      <c r="ADP20" s="67"/>
      <c r="ADQ20" s="67"/>
      <c r="ADR20" s="67"/>
      <c r="ADS20" s="67"/>
      <c r="ADT20" s="67"/>
      <c r="ADU20" s="67"/>
      <c r="ADV20" s="67"/>
      <c r="ADW20" s="67"/>
      <c r="ADX20" s="67"/>
      <c r="ADY20" s="67"/>
      <c r="ADZ20" s="67"/>
      <c r="AEA20" s="67"/>
      <c r="AEB20" s="67"/>
      <c r="AEC20" s="67"/>
      <c r="AED20" s="67"/>
      <c r="AEE20" s="67"/>
      <c r="AEF20" s="67"/>
      <c r="AEG20" s="67"/>
      <c r="AEH20" s="67"/>
      <c r="AEI20" s="67"/>
      <c r="AEJ20" s="67"/>
      <c r="AEK20" s="67"/>
      <c r="AEL20" s="67"/>
      <c r="AEM20" s="67"/>
      <c r="AEN20" s="67"/>
      <c r="AEO20" s="67"/>
      <c r="AEP20" s="67"/>
      <c r="AEQ20" s="67"/>
      <c r="AER20" s="67"/>
      <c r="AES20" s="67"/>
      <c r="AET20" s="67"/>
      <c r="AEU20" s="67"/>
      <c r="AEV20" s="67"/>
      <c r="AEW20" s="67"/>
      <c r="AEX20" s="67"/>
      <c r="AEY20" s="67"/>
      <c r="AEZ20" s="67"/>
      <c r="AFA20" s="67"/>
      <c r="AFB20" s="67"/>
      <c r="AFC20" s="67"/>
      <c r="AFD20" s="67"/>
      <c r="AFE20" s="67"/>
      <c r="AFF20" s="67"/>
      <c r="AFG20" s="67"/>
      <c r="AFH20" s="67"/>
      <c r="AFI20" s="67"/>
      <c r="AFJ20" s="67"/>
      <c r="AFK20" s="67"/>
      <c r="AFL20" s="67"/>
      <c r="AFM20" s="67"/>
      <c r="AFN20" s="67"/>
      <c r="AFO20" s="67"/>
      <c r="AFP20" s="67"/>
      <c r="AFQ20" s="67"/>
      <c r="AFR20" s="67"/>
      <c r="AFS20" s="67"/>
      <c r="AFT20" s="67"/>
      <c r="AFU20" s="67"/>
      <c r="AFV20" s="67"/>
      <c r="AFW20" s="67"/>
      <c r="AFX20" s="67"/>
      <c r="AFY20" s="67"/>
      <c r="AFZ20" s="67"/>
      <c r="AGA20" s="67"/>
      <c r="AGB20" s="67"/>
      <c r="AGC20" s="67"/>
      <c r="AGD20" s="67"/>
      <c r="AGE20" s="67"/>
      <c r="AGF20" s="67"/>
      <c r="AGG20" s="67"/>
      <c r="AGH20" s="67"/>
      <c r="AGI20" s="67"/>
      <c r="AGJ20" s="67"/>
      <c r="AGK20" s="67"/>
      <c r="AGL20" s="67"/>
      <c r="AGM20" s="67"/>
      <c r="AGN20" s="67"/>
      <c r="AGO20" s="67"/>
      <c r="AGP20" s="67"/>
      <c r="AGQ20" s="67"/>
      <c r="AGR20" s="67"/>
      <c r="AGS20" s="67"/>
      <c r="AGT20" s="67"/>
      <c r="AGU20" s="67"/>
      <c r="AGV20" s="67"/>
      <c r="AGW20" s="67"/>
      <c r="AGX20" s="67"/>
      <c r="AGY20" s="67"/>
      <c r="AGZ20" s="67"/>
      <c r="AHA20" s="67"/>
      <c r="AHB20" s="67"/>
      <c r="AHC20" s="67"/>
      <c r="AHD20" s="67"/>
      <c r="AHE20" s="67"/>
      <c r="AHF20" s="67"/>
      <c r="AHG20" s="67"/>
      <c r="AHH20" s="67"/>
      <c r="AHI20" s="67"/>
      <c r="AHJ20" s="67"/>
      <c r="AHK20" s="67"/>
      <c r="AHL20" s="67"/>
      <c r="AHM20" s="67"/>
      <c r="AHN20" s="67"/>
      <c r="AHO20" s="67"/>
      <c r="AHP20" s="67"/>
      <c r="AHQ20" s="67"/>
      <c r="AHR20" s="67"/>
      <c r="AHS20" s="67"/>
      <c r="AHT20" s="67"/>
      <c r="AHU20" s="67"/>
      <c r="AHV20" s="67"/>
      <c r="AHW20" s="67"/>
      <c r="AHX20" s="67"/>
      <c r="AHY20" s="67"/>
      <c r="AHZ20" s="67"/>
      <c r="AIA20" s="67"/>
      <c r="AIB20" s="67"/>
      <c r="AIC20" s="67"/>
      <c r="AID20" s="67"/>
      <c r="AIE20" s="67"/>
      <c r="AIF20" s="67"/>
      <c r="AIG20" s="67"/>
      <c r="AIH20" s="67"/>
      <c r="AII20" s="67"/>
      <c r="AIJ20" s="67"/>
      <c r="AIK20" s="67"/>
      <c r="AIL20" s="67"/>
      <c r="AIM20" s="67"/>
      <c r="AIN20" s="67"/>
      <c r="AIO20" s="67"/>
      <c r="AIP20" s="67"/>
      <c r="AIQ20" s="67"/>
      <c r="AIR20" s="67"/>
      <c r="AIS20" s="67"/>
      <c r="AIT20" s="67"/>
      <c r="AIU20" s="67"/>
      <c r="AIV20" s="67"/>
      <c r="AIW20" s="67"/>
      <c r="AIX20" s="67"/>
      <c r="AIY20" s="67"/>
      <c r="AIZ20" s="67"/>
      <c r="AJA20" s="67"/>
      <c r="AJB20" s="67"/>
      <c r="AJC20" s="67"/>
      <c r="AJD20" s="67"/>
      <c r="AJE20" s="67"/>
      <c r="AJF20" s="67"/>
      <c r="AJG20" s="67"/>
      <c r="AJH20" s="67"/>
      <c r="AJI20" s="67"/>
      <c r="AJJ20" s="67"/>
      <c r="AJK20" s="67"/>
      <c r="AJL20" s="67"/>
      <c r="AJM20" s="67"/>
      <c r="AJN20" s="67"/>
      <c r="AJO20" s="67"/>
      <c r="AJP20" s="67"/>
      <c r="AJQ20" s="67"/>
      <c r="AJR20" s="67"/>
      <c r="AJS20" s="67"/>
      <c r="AJT20" s="67"/>
      <c r="AJU20" s="67"/>
      <c r="AJV20" s="67"/>
      <c r="AJW20" s="67"/>
      <c r="AJX20" s="67"/>
      <c r="AJY20" s="67"/>
      <c r="AJZ20" s="67"/>
      <c r="AKA20" s="67"/>
      <c r="AKB20" s="67"/>
      <c r="AKC20" s="67"/>
      <c r="AKD20" s="67"/>
      <c r="AKE20" s="67"/>
      <c r="AKF20" s="67"/>
      <c r="AKG20" s="67"/>
      <c r="AKH20" s="67"/>
      <c r="AKI20" s="67"/>
      <c r="AKJ20" s="67"/>
      <c r="AKK20" s="67"/>
      <c r="AKL20" s="67"/>
      <c r="AKM20" s="67"/>
      <c r="AKN20" s="67"/>
      <c r="AKO20" s="67"/>
      <c r="AKP20" s="67"/>
      <c r="AKQ20" s="67"/>
      <c r="AKR20" s="67"/>
      <c r="AKS20" s="67"/>
      <c r="AKT20" s="67"/>
      <c r="AKU20" s="67"/>
      <c r="AKV20" s="67"/>
      <c r="AKW20" s="67"/>
      <c r="AKX20" s="67"/>
      <c r="AKY20" s="67"/>
      <c r="AKZ20" s="67"/>
      <c r="ALA20" s="67"/>
      <c r="ALB20" s="67"/>
      <c r="ALC20" s="67"/>
      <c r="ALD20" s="67"/>
      <c r="ALE20" s="67"/>
      <c r="ALF20" s="67"/>
      <c r="ALG20" s="67"/>
      <c r="ALH20" s="67"/>
      <c r="ALI20" s="67"/>
      <c r="ALJ20" s="67"/>
      <c r="ALK20" s="67"/>
      <c r="ALL20" s="67"/>
      <c r="ALM20" s="67"/>
      <c r="ALN20" s="67"/>
      <c r="ALO20" s="67"/>
      <c r="ALP20" s="67"/>
      <c r="ALQ20" s="67"/>
      <c r="ALR20" s="67"/>
      <c r="ALS20" s="67"/>
      <c r="ALT20" s="67"/>
      <c r="ALU20" s="67"/>
      <c r="ALV20" s="67"/>
      <c r="ALW20" s="67"/>
      <c r="ALX20" s="67"/>
      <c r="ALY20" s="67"/>
      <c r="ALZ20" s="67"/>
      <c r="AMA20" s="67"/>
      <c r="AMB20" s="67"/>
      <c r="AMC20" s="67"/>
      <c r="AMD20" s="67"/>
      <c r="AME20" s="67"/>
      <c r="AMF20" s="67"/>
      <c r="AMG20" s="67"/>
      <c r="AMH20" s="67"/>
      <c r="AMI20" s="67"/>
      <c r="AMJ20" s="67"/>
      <c r="AMK20" s="67"/>
      <c r="AML20" s="67"/>
      <c r="AMM20" s="67"/>
      <c r="AMN20" s="67"/>
      <c r="AMO20" s="67"/>
      <c r="AMP20" s="67"/>
      <c r="AMQ20" s="67"/>
      <c r="AMR20" s="67"/>
      <c r="AMS20" s="67"/>
      <c r="AMT20" s="67"/>
      <c r="AMU20" s="67"/>
      <c r="AMV20" s="67"/>
      <c r="AMW20" s="67"/>
      <c r="AMX20" s="67"/>
      <c r="AMY20" s="67"/>
      <c r="AMZ20" s="67"/>
      <c r="ANA20" s="67"/>
      <c r="ANB20" s="67"/>
      <c r="ANC20" s="67"/>
      <c r="AND20" s="67"/>
      <c r="ANE20" s="67"/>
      <c r="ANF20" s="67"/>
      <c r="ANG20" s="67"/>
      <c r="ANH20" s="67"/>
      <c r="ANI20" s="67"/>
      <c r="ANJ20" s="67"/>
      <c r="ANK20" s="67"/>
      <c r="ANL20" s="67"/>
      <c r="ANM20" s="67"/>
      <c r="ANN20" s="67"/>
      <c r="ANO20" s="67"/>
      <c r="ANP20" s="67"/>
      <c r="ANQ20" s="67"/>
      <c r="ANR20" s="67"/>
      <c r="ANS20" s="67"/>
      <c r="ANT20" s="67"/>
      <c r="ANU20" s="67"/>
      <c r="ANV20" s="67"/>
      <c r="ANW20" s="67"/>
      <c r="ANX20" s="67"/>
      <c r="ANY20" s="67"/>
      <c r="ANZ20" s="67"/>
      <c r="AOA20" s="67"/>
      <c r="AOB20" s="67"/>
      <c r="AOC20" s="67"/>
      <c r="AOD20" s="67"/>
      <c r="AOE20" s="67"/>
      <c r="AOF20" s="67"/>
      <c r="AOG20" s="67"/>
      <c r="AOH20" s="67"/>
      <c r="AOI20" s="67"/>
      <c r="AOJ20" s="67"/>
      <c r="AOK20" s="67"/>
      <c r="AOL20" s="67"/>
      <c r="AOM20" s="67"/>
      <c r="AON20" s="67"/>
      <c r="AOO20" s="67"/>
      <c r="AOP20" s="67"/>
      <c r="AOQ20" s="67"/>
      <c r="AOR20" s="67"/>
      <c r="AOS20" s="67"/>
      <c r="AOT20" s="67"/>
      <c r="AOU20" s="67"/>
      <c r="AOV20" s="67"/>
      <c r="AOW20" s="67"/>
      <c r="AOX20" s="67"/>
      <c r="AOY20" s="67"/>
      <c r="AOZ20" s="67"/>
      <c r="APA20" s="67"/>
      <c r="APB20" s="67"/>
      <c r="APC20" s="67"/>
      <c r="APD20" s="67"/>
      <c r="APE20" s="67"/>
      <c r="APF20" s="67"/>
      <c r="APG20" s="67"/>
      <c r="APH20" s="67"/>
      <c r="API20" s="67"/>
      <c r="APJ20" s="67"/>
      <c r="APK20" s="67"/>
      <c r="APL20" s="67"/>
      <c r="APM20" s="67"/>
      <c r="APN20" s="67"/>
      <c r="APO20" s="67"/>
      <c r="APP20" s="67"/>
      <c r="APQ20" s="67"/>
      <c r="APR20" s="67"/>
      <c r="APS20" s="67"/>
      <c r="APT20" s="67"/>
      <c r="APU20" s="67"/>
      <c r="APV20" s="67"/>
      <c r="APW20" s="67"/>
      <c r="APX20" s="67"/>
      <c r="APY20" s="67"/>
      <c r="APZ20" s="67"/>
      <c r="AQA20" s="67"/>
      <c r="AQB20" s="67"/>
      <c r="AQC20" s="67"/>
      <c r="AQD20" s="67"/>
      <c r="AQE20" s="67"/>
      <c r="AQF20" s="67"/>
      <c r="AQG20" s="67"/>
      <c r="AQH20" s="67"/>
      <c r="AQI20" s="67"/>
      <c r="AQJ20" s="67"/>
      <c r="AQK20" s="67"/>
      <c r="AQL20" s="67"/>
      <c r="AQM20" s="67"/>
      <c r="AQN20" s="67"/>
      <c r="AQO20" s="67"/>
      <c r="AQP20" s="67"/>
      <c r="AQQ20" s="67"/>
      <c r="AQR20" s="67"/>
      <c r="AQS20" s="67"/>
      <c r="AQT20" s="67"/>
      <c r="AQU20" s="67"/>
      <c r="AQV20" s="67"/>
      <c r="AQW20" s="67"/>
      <c r="AQX20" s="67"/>
      <c r="AQY20" s="67"/>
      <c r="AQZ20" s="67"/>
      <c r="ARA20" s="67"/>
      <c r="ARB20" s="67"/>
      <c r="ARC20" s="67"/>
      <c r="ARD20" s="67"/>
      <c r="ARE20" s="67"/>
      <c r="ARF20" s="67"/>
      <c r="ARG20" s="67"/>
      <c r="ARH20" s="67"/>
      <c r="ARI20" s="67"/>
      <c r="ARJ20" s="67"/>
      <c r="ARK20" s="67"/>
      <c r="ARL20" s="67"/>
      <c r="ARM20" s="67"/>
      <c r="ARN20" s="67"/>
      <c r="ARO20" s="67"/>
      <c r="ARP20" s="67"/>
      <c r="ARQ20" s="67"/>
      <c r="ARR20" s="67"/>
      <c r="ARS20" s="67"/>
      <c r="ART20" s="67"/>
      <c r="ARU20" s="67"/>
      <c r="ARV20" s="67"/>
      <c r="ARW20" s="67"/>
      <c r="ARX20" s="67"/>
      <c r="ARY20" s="67"/>
      <c r="ARZ20" s="67"/>
      <c r="ASA20" s="67"/>
      <c r="ASB20" s="67"/>
      <c r="ASC20" s="67"/>
      <c r="ASD20" s="67"/>
      <c r="ASE20" s="67"/>
      <c r="ASF20" s="67"/>
      <c r="ASG20" s="67"/>
      <c r="ASH20" s="67"/>
      <c r="ASI20" s="67"/>
      <c r="ASJ20" s="67"/>
      <c r="ASK20" s="67"/>
      <c r="ASL20" s="67"/>
      <c r="ASM20" s="67"/>
      <c r="ASN20" s="67"/>
      <c r="ASO20" s="67"/>
      <c r="ASP20" s="67"/>
      <c r="ASQ20" s="67"/>
      <c r="ASR20" s="67"/>
      <c r="ASS20" s="67"/>
      <c r="AST20" s="67"/>
      <c r="ASU20" s="67"/>
      <c r="ASV20" s="67"/>
      <c r="ASW20" s="67"/>
      <c r="ASX20" s="67"/>
      <c r="ASY20" s="67"/>
      <c r="ASZ20" s="67"/>
      <c r="ATA20" s="67"/>
      <c r="ATB20" s="67"/>
      <c r="ATC20" s="67"/>
      <c r="ATD20" s="67"/>
      <c r="ATE20" s="67"/>
      <c r="ATF20" s="67"/>
      <c r="ATG20" s="67"/>
      <c r="ATH20" s="67"/>
      <c r="ATI20" s="67"/>
      <c r="ATJ20" s="67"/>
      <c r="ATK20" s="67"/>
      <c r="ATL20" s="67"/>
      <c r="ATM20" s="67"/>
      <c r="ATN20" s="67"/>
      <c r="ATO20" s="67"/>
      <c r="ATP20" s="67"/>
      <c r="ATQ20" s="67"/>
      <c r="ATR20" s="67"/>
      <c r="ATS20" s="67"/>
      <c r="ATT20" s="67"/>
      <c r="ATU20" s="67"/>
      <c r="ATV20" s="67"/>
      <c r="ATW20" s="67"/>
      <c r="ATX20" s="67"/>
      <c r="ATY20" s="67"/>
      <c r="ATZ20" s="67"/>
      <c r="AUA20" s="67"/>
      <c r="AUB20" s="67"/>
      <c r="AUC20" s="67"/>
      <c r="AUD20" s="67"/>
      <c r="AUE20" s="67"/>
      <c r="AUF20" s="67"/>
      <c r="AUG20" s="67"/>
      <c r="AUH20" s="67"/>
      <c r="AUI20" s="67"/>
      <c r="AUJ20" s="67"/>
      <c r="AUK20" s="67"/>
      <c r="AUL20" s="67"/>
      <c r="AUM20" s="67"/>
      <c r="AUN20" s="67"/>
      <c r="AUO20" s="67"/>
      <c r="AUP20" s="67"/>
      <c r="AUQ20" s="67"/>
      <c r="AUR20" s="67"/>
      <c r="AUS20" s="67"/>
      <c r="AUT20" s="67"/>
      <c r="AUU20" s="67"/>
      <c r="AUV20" s="67"/>
      <c r="AUW20" s="67"/>
      <c r="AUX20" s="67"/>
      <c r="AUY20" s="67"/>
      <c r="AUZ20" s="67"/>
      <c r="AVA20" s="67"/>
      <c r="AVB20" s="67"/>
      <c r="AVC20" s="67"/>
      <c r="AVD20" s="67"/>
      <c r="AVE20" s="67"/>
      <c r="AVF20" s="67"/>
      <c r="AVG20" s="67"/>
      <c r="AVH20" s="67"/>
      <c r="AVI20" s="67"/>
      <c r="AVJ20" s="67"/>
      <c r="AVK20" s="67"/>
      <c r="AVL20" s="67"/>
      <c r="AVM20" s="67"/>
      <c r="AVN20" s="67"/>
      <c r="AVO20" s="67"/>
      <c r="AVP20" s="67"/>
      <c r="AVQ20" s="67"/>
      <c r="AVR20" s="67"/>
      <c r="AVS20" s="67"/>
      <c r="AVT20" s="67"/>
      <c r="AVU20" s="67"/>
      <c r="AVV20" s="67"/>
      <c r="AVW20" s="67"/>
      <c r="AVX20" s="67"/>
      <c r="AVY20" s="67"/>
      <c r="AVZ20" s="67"/>
      <c r="AWA20" s="67"/>
      <c r="AWB20" s="67"/>
      <c r="AWC20" s="67"/>
      <c r="AWD20" s="67"/>
      <c r="AWE20" s="67"/>
      <c r="AWF20" s="67"/>
      <c r="AWG20" s="67"/>
      <c r="AWH20" s="67"/>
      <c r="AWI20" s="67"/>
      <c r="AWJ20" s="67"/>
      <c r="AWK20" s="67"/>
      <c r="AWL20" s="67"/>
      <c r="AWM20" s="67"/>
      <c r="AWN20" s="67"/>
      <c r="AWO20" s="67"/>
      <c r="AWP20" s="67"/>
      <c r="AWQ20" s="67"/>
      <c r="AWR20" s="67"/>
      <c r="AWS20" s="67"/>
      <c r="AWT20" s="67"/>
      <c r="AWU20" s="67"/>
      <c r="AWV20" s="67"/>
      <c r="AWW20" s="67"/>
      <c r="AWX20" s="67"/>
      <c r="AWY20" s="67"/>
      <c r="AWZ20" s="67"/>
      <c r="AXA20" s="67"/>
      <c r="AXB20" s="67"/>
      <c r="AXC20" s="67"/>
      <c r="AXD20" s="67"/>
      <c r="AXE20" s="67"/>
      <c r="AXF20" s="67"/>
      <c r="AXG20" s="67"/>
      <c r="AXH20" s="67"/>
      <c r="AXI20" s="67"/>
      <c r="AXJ20" s="67"/>
      <c r="AXK20" s="67"/>
      <c r="AXL20" s="67"/>
      <c r="AXM20" s="67"/>
      <c r="AXN20" s="67"/>
      <c r="AXO20" s="67"/>
      <c r="AXP20" s="67"/>
      <c r="AXQ20" s="67"/>
      <c r="AXR20" s="67"/>
      <c r="AXS20" s="67"/>
      <c r="AXT20" s="67"/>
      <c r="AXU20" s="67"/>
      <c r="AXV20" s="67"/>
      <c r="AXW20" s="67"/>
      <c r="AXX20" s="67"/>
      <c r="AXY20" s="67"/>
      <c r="AXZ20" s="67"/>
      <c r="AYA20" s="67"/>
      <c r="AYB20" s="67"/>
      <c r="AYC20" s="67"/>
      <c r="AYD20" s="67"/>
      <c r="AYE20" s="67"/>
      <c r="AYF20" s="67"/>
      <c r="AYG20" s="67"/>
      <c r="AYH20" s="67"/>
      <c r="AYI20" s="67"/>
      <c r="AYJ20" s="67"/>
      <c r="AYK20" s="67"/>
      <c r="AYL20" s="67"/>
      <c r="AYM20" s="67"/>
      <c r="AYN20" s="67"/>
      <c r="AYO20" s="67"/>
      <c r="AYP20" s="67"/>
      <c r="AYQ20" s="67"/>
      <c r="AYR20" s="67"/>
      <c r="AYS20" s="67"/>
      <c r="AYT20" s="67"/>
      <c r="AYU20" s="67"/>
      <c r="AYV20" s="67"/>
      <c r="AYW20" s="67"/>
      <c r="AYX20" s="67"/>
      <c r="AYY20" s="67"/>
      <c r="AYZ20" s="67"/>
      <c r="AZA20" s="67"/>
      <c r="AZB20" s="67"/>
      <c r="AZC20" s="67"/>
      <c r="AZD20" s="67"/>
      <c r="AZE20" s="67"/>
      <c r="AZF20" s="67"/>
      <c r="AZG20" s="67"/>
      <c r="AZH20" s="67"/>
      <c r="AZI20" s="67"/>
      <c r="AZJ20" s="67"/>
      <c r="AZK20" s="67"/>
      <c r="AZL20" s="67"/>
      <c r="AZM20" s="67"/>
      <c r="AZN20" s="67"/>
      <c r="AZO20" s="67"/>
      <c r="AZP20" s="67"/>
      <c r="AZQ20" s="67"/>
      <c r="AZR20" s="67"/>
      <c r="AZS20" s="67"/>
      <c r="AZT20" s="67"/>
      <c r="AZU20" s="67"/>
      <c r="AZV20" s="67"/>
      <c r="AZW20" s="67"/>
      <c r="AZX20" s="67"/>
      <c r="AZY20" s="67"/>
      <c r="AZZ20" s="67"/>
      <c r="BAA20" s="67"/>
      <c r="BAB20" s="67"/>
      <c r="BAC20" s="67"/>
      <c r="BAD20" s="67"/>
      <c r="BAE20" s="67"/>
      <c r="BAF20" s="67"/>
      <c r="BAG20" s="67"/>
      <c r="BAH20" s="67"/>
      <c r="BAI20" s="67"/>
      <c r="BAJ20" s="67"/>
      <c r="BAK20" s="67"/>
      <c r="BAL20" s="67"/>
      <c r="BAM20" s="67"/>
      <c r="BAN20" s="67"/>
      <c r="BAO20" s="67"/>
      <c r="BAP20" s="67"/>
      <c r="BAQ20" s="67"/>
      <c r="BAR20" s="67"/>
      <c r="BAS20" s="67"/>
      <c r="BAT20" s="67"/>
      <c r="BAU20" s="67"/>
      <c r="BAV20" s="67"/>
      <c r="BAW20" s="67"/>
      <c r="BAX20" s="67"/>
      <c r="BAY20" s="67"/>
      <c r="BAZ20" s="67"/>
      <c r="BBA20" s="67"/>
      <c r="BBB20" s="67"/>
      <c r="BBC20" s="67"/>
      <c r="BBD20" s="67"/>
      <c r="BBE20" s="67"/>
      <c r="BBF20" s="67"/>
      <c r="BBG20" s="67"/>
      <c r="BBH20" s="67"/>
      <c r="BBI20" s="67"/>
      <c r="BBJ20" s="67"/>
      <c r="BBK20" s="67"/>
      <c r="BBL20" s="67"/>
      <c r="BBM20" s="67"/>
      <c r="BBN20" s="67"/>
      <c r="BBO20" s="67"/>
      <c r="BBP20" s="67"/>
      <c r="BBQ20" s="67"/>
      <c r="BBR20" s="67"/>
      <c r="BBS20" s="67"/>
      <c r="BBT20" s="67"/>
      <c r="BBU20" s="67"/>
      <c r="BBV20" s="67"/>
      <c r="BBW20" s="67"/>
      <c r="BBX20" s="67"/>
      <c r="BBY20" s="67"/>
      <c r="BBZ20" s="67"/>
      <c r="BCA20" s="67"/>
      <c r="BCB20" s="67"/>
      <c r="BCC20" s="67"/>
      <c r="BCD20" s="67"/>
      <c r="BCE20" s="67"/>
      <c r="BCF20" s="67"/>
      <c r="BCG20" s="67"/>
      <c r="BCH20" s="67"/>
      <c r="BCI20" s="67"/>
      <c r="BCJ20" s="67"/>
      <c r="BCK20" s="67"/>
      <c r="BCL20" s="67"/>
      <c r="BCM20" s="67"/>
      <c r="BCN20" s="67"/>
      <c r="BCO20" s="67"/>
      <c r="BCP20" s="67"/>
      <c r="BCQ20" s="67"/>
      <c r="BCR20" s="67"/>
      <c r="BCS20" s="67"/>
      <c r="BCT20" s="67"/>
      <c r="BCU20" s="67"/>
      <c r="BCV20" s="67"/>
      <c r="BCW20" s="67"/>
      <c r="BCX20" s="67"/>
      <c r="BCY20" s="67"/>
      <c r="BCZ20" s="67"/>
      <c r="BDA20" s="67"/>
      <c r="BDB20" s="67"/>
      <c r="BDC20" s="67"/>
      <c r="BDD20" s="67"/>
      <c r="BDE20" s="67"/>
      <c r="BDF20" s="67"/>
      <c r="BDG20" s="67"/>
      <c r="BDH20" s="67"/>
      <c r="BDI20" s="67"/>
      <c r="BDJ20" s="67"/>
      <c r="BDK20" s="67"/>
      <c r="BDL20" s="67"/>
      <c r="BDM20" s="67"/>
      <c r="BDN20" s="67"/>
      <c r="BDO20" s="67"/>
      <c r="BDP20" s="67"/>
      <c r="BDQ20" s="67"/>
      <c r="BDR20" s="67"/>
      <c r="BDS20" s="67"/>
      <c r="BDT20" s="67"/>
      <c r="BDU20" s="67"/>
      <c r="BDV20" s="67"/>
      <c r="BDW20" s="67"/>
      <c r="BDX20" s="67"/>
      <c r="BDY20" s="67"/>
      <c r="BDZ20" s="67"/>
      <c r="BEA20" s="67"/>
      <c r="BEB20" s="67"/>
      <c r="BEC20" s="67"/>
      <c r="BED20" s="67"/>
      <c r="BEE20" s="67"/>
      <c r="BEF20" s="67"/>
      <c r="BEG20" s="67"/>
      <c r="BEH20" s="67"/>
      <c r="BEI20" s="67"/>
      <c r="BEJ20" s="67"/>
      <c r="BEK20" s="67"/>
      <c r="BEL20" s="67"/>
      <c r="BEM20" s="67"/>
      <c r="BEN20" s="67"/>
      <c r="BEO20" s="67"/>
      <c r="BEP20" s="67"/>
      <c r="BEQ20" s="67"/>
      <c r="BER20" s="67"/>
      <c r="BES20" s="67"/>
      <c r="BET20" s="67"/>
      <c r="BEU20" s="67"/>
      <c r="BEV20" s="67"/>
      <c r="BEW20" s="67"/>
      <c r="BEX20" s="67"/>
      <c r="BEY20" s="67"/>
      <c r="BEZ20" s="67"/>
      <c r="BFA20" s="67"/>
      <c r="BFB20" s="67"/>
      <c r="BFC20" s="67"/>
      <c r="BFD20" s="67"/>
      <c r="BFE20" s="67"/>
      <c r="BFF20" s="67"/>
      <c r="BFG20" s="67"/>
      <c r="BFH20" s="67"/>
      <c r="BFI20" s="67"/>
      <c r="BFJ20" s="67"/>
      <c r="BFK20" s="67"/>
      <c r="BFL20" s="67"/>
      <c r="BFM20" s="67"/>
      <c r="BFN20" s="67"/>
      <c r="BFO20" s="67"/>
      <c r="BFP20" s="67"/>
      <c r="BFQ20" s="67"/>
      <c r="BFR20" s="67"/>
      <c r="BFS20" s="67"/>
      <c r="BFT20" s="67"/>
      <c r="BFU20" s="67"/>
      <c r="BFV20" s="67"/>
      <c r="BFW20" s="67"/>
      <c r="BFX20" s="67"/>
      <c r="BFY20" s="67"/>
      <c r="BFZ20" s="67"/>
      <c r="BGA20" s="67"/>
      <c r="BGB20" s="67"/>
      <c r="BGC20" s="67"/>
      <c r="BGD20" s="67"/>
      <c r="BGE20" s="67"/>
      <c r="BGF20" s="67"/>
      <c r="BGG20" s="67"/>
      <c r="BGH20" s="67"/>
      <c r="BGI20" s="67"/>
      <c r="BGJ20" s="67"/>
      <c r="BGK20" s="67"/>
      <c r="BGL20" s="67"/>
      <c r="BGM20" s="67"/>
      <c r="BGN20" s="67"/>
      <c r="BGO20" s="67"/>
      <c r="BGP20" s="67"/>
      <c r="BGQ20" s="67"/>
      <c r="BGR20" s="67"/>
      <c r="BGS20" s="67"/>
      <c r="BGT20" s="67"/>
      <c r="BGU20" s="67"/>
      <c r="BGV20" s="67"/>
      <c r="BGW20" s="67"/>
      <c r="BGX20" s="67"/>
      <c r="BGY20" s="67"/>
      <c r="BGZ20" s="67"/>
      <c r="BHA20" s="67"/>
      <c r="BHB20" s="67"/>
      <c r="BHC20" s="67"/>
      <c r="BHD20" s="67"/>
      <c r="BHE20" s="67"/>
      <c r="BHF20" s="67"/>
      <c r="BHG20" s="67"/>
      <c r="BHH20" s="67"/>
      <c r="BHI20" s="67"/>
      <c r="BHJ20" s="67"/>
      <c r="BHK20" s="67"/>
      <c r="BHL20" s="67"/>
      <c r="BHM20" s="67"/>
      <c r="BHN20" s="67"/>
      <c r="BHO20" s="67"/>
      <c r="BHP20" s="67"/>
      <c r="BHQ20" s="67"/>
      <c r="BHR20" s="67"/>
      <c r="BHS20" s="67"/>
      <c r="BHT20" s="67"/>
      <c r="BHU20" s="67"/>
      <c r="BHV20" s="67"/>
      <c r="BHW20" s="67"/>
      <c r="BHX20" s="67"/>
      <c r="BHY20" s="67"/>
      <c r="BHZ20" s="67"/>
      <c r="BIA20" s="67"/>
      <c r="BIB20" s="67"/>
      <c r="BIC20" s="67"/>
      <c r="BID20" s="67"/>
      <c r="BIE20" s="67"/>
      <c r="BIF20" s="67"/>
      <c r="BIG20" s="67"/>
      <c r="BIH20" s="67"/>
      <c r="BII20" s="67"/>
      <c r="BIJ20" s="67"/>
      <c r="BIK20" s="67"/>
      <c r="BIL20" s="67"/>
      <c r="BIM20" s="67"/>
      <c r="BIN20" s="67"/>
      <c r="BIO20" s="67"/>
      <c r="BIP20" s="67"/>
      <c r="BIQ20" s="67"/>
      <c r="BIR20" s="67"/>
      <c r="BIS20" s="67"/>
      <c r="BIT20" s="67"/>
      <c r="BIU20" s="67"/>
      <c r="BIV20" s="67"/>
      <c r="BIW20" s="67"/>
      <c r="BIX20" s="67"/>
      <c r="BIY20" s="67"/>
      <c r="BIZ20" s="67"/>
      <c r="BJA20" s="67"/>
      <c r="BJB20" s="67"/>
      <c r="BJC20" s="67"/>
      <c r="BJD20" s="67"/>
      <c r="BJE20" s="67"/>
      <c r="BJF20" s="67"/>
      <c r="BJG20" s="67"/>
      <c r="BJH20" s="67"/>
      <c r="BJI20" s="67"/>
      <c r="BJJ20" s="67"/>
      <c r="BJK20" s="67"/>
      <c r="BJL20" s="67"/>
      <c r="BJM20" s="67"/>
      <c r="BJN20" s="67"/>
      <c r="BJO20" s="67"/>
      <c r="BJP20" s="67"/>
      <c r="BJQ20" s="67"/>
      <c r="BJR20" s="67"/>
      <c r="BJS20" s="67"/>
      <c r="BJT20" s="67"/>
      <c r="BJU20" s="67"/>
      <c r="BJV20" s="67"/>
      <c r="BJW20" s="67"/>
      <c r="BJX20" s="67"/>
      <c r="BJY20" s="67"/>
      <c r="BJZ20" s="67"/>
      <c r="BKA20" s="67"/>
      <c r="BKB20" s="67"/>
      <c r="BKC20" s="67"/>
      <c r="BKD20" s="67"/>
      <c r="BKE20" s="67"/>
      <c r="BKF20" s="67"/>
      <c r="BKG20" s="67"/>
      <c r="BKH20" s="67"/>
      <c r="BKI20" s="67"/>
      <c r="BKJ20" s="67"/>
      <c r="BKK20" s="67"/>
      <c r="BKL20" s="67"/>
      <c r="BKM20" s="67"/>
      <c r="BKN20" s="67"/>
      <c r="BKO20" s="67"/>
      <c r="BKP20" s="67"/>
      <c r="BKQ20" s="67"/>
      <c r="BKR20" s="67"/>
      <c r="BKS20" s="67"/>
      <c r="BKT20" s="67"/>
      <c r="BKU20" s="67"/>
      <c r="BKV20" s="67"/>
      <c r="BKW20" s="67"/>
      <c r="BKX20" s="67"/>
      <c r="BKY20" s="67"/>
      <c r="BKZ20" s="67"/>
      <c r="BLA20" s="67"/>
      <c r="BLB20" s="67"/>
      <c r="BLC20" s="67"/>
      <c r="BLD20" s="67"/>
      <c r="BLE20" s="67"/>
      <c r="BLF20" s="67"/>
      <c r="BLG20" s="67"/>
      <c r="BLH20" s="67"/>
      <c r="BLI20" s="67"/>
      <c r="BLJ20" s="67"/>
      <c r="BLK20" s="67"/>
      <c r="BLL20" s="67"/>
      <c r="BLM20" s="67"/>
      <c r="BLN20" s="67"/>
      <c r="BLO20" s="67"/>
      <c r="BLP20" s="67"/>
      <c r="BLQ20" s="67"/>
      <c r="BLR20" s="67"/>
      <c r="BLS20" s="67"/>
      <c r="BLT20" s="67"/>
      <c r="BLU20" s="67"/>
      <c r="BLV20" s="67"/>
      <c r="BLW20" s="67"/>
      <c r="BLX20" s="67"/>
      <c r="BLY20" s="67"/>
      <c r="BLZ20" s="67"/>
      <c r="BMA20" s="67"/>
      <c r="BMB20" s="67"/>
      <c r="BMC20" s="67"/>
      <c r="BMD20" s="67"/>
      <c r="BME20" s="67"/>
      <c r="BMF20" s="67"/>
      <c r="BMG20" s="67"/>
      <c r="BMH20" s="67"/>
      <c r="BMI20" s="67"/>
      <c r="BMJ20" s="67"/>
      <c r="BMK20" s="67"/>
      <c r="BML20" s="67"/>
      <c r="BMM20" s="67"/>
      <c r="BMN20" s="67"/>
      <c r="BMO20" s="67"/>
      <c r="BMP20" s="67"/>
      <c r="BMQ20" s="67"/>
      <c r="BMR20" s="67"/>
      <c r="BMS20" s="67"/>
      <c r="BMT20" s="67"/>
      <c r="BMU20" s="67"/>
      <c r="BMV20" s="67"/>
      <c r="BMW20" s="67"/>
      <c r="BMX20" s="67"/>
      <c r="BMY20" s="67"/>
      <c r="BMZ20" s="67"/>
      <c r="BNA20" s="67"/>
      <c r="BNB20" s="67"/>
      <c r="BNC20" s="67"/>
      <c r="BND20" s="67"/>
      <c r="BNE20" s="67"/>
      <c r="BNF20" s="67"/>
      <c r="BNG20" s="67"/>
      <c r="BNH20" s="67"/>
      <c r="BNI20" s="67"/>
      <c r="BNJ20" s="67"/>
      <c r="BNK20" s="67"/>
      <c r="BNL20" s="67"/>
      <c r="BNM20" s="67"/>
      <c r="BNN20" s="67"/>
      <c r="BNO20" s="67"/>
      <c r="BNP20" s="67"/>
      <c r="BNQ20" s="67"/>
      <c r="BNR20" s="67"/>
      <c r="BNS20" s="67"/>
      <c r="BNT20" s="67"/>
      <c r="BNU20" s="67"/>
      <c r="BNV20" s="67"/>
      <c r="BNW20" s="67"/>
      <c r="BNX20" s="67"/>
      <c r="BNY20" s="67"/>
      <c r="BNZ20" s="67"/>
      <c r="BOA20" s="67"/>
      <c r="BOB20" s="67"/>
      <c r="BOC20" s="67"/>
      <c r="BOD20" s="67"/>
      <c r="BOE20" s="67"/>
      <c r="BOF20" s="67"/>
      <c r="BOG20" s="67"/>
      <c r="BOH20" s="67"/>
      <c r="BOI20" s="67"/>
      <c r="BOJ20" s="67"/>
      <c r="BOK20" s="67"/>
      <c r="BOL20" s="67"/>
      <c r="BOM20" s="67"/>
      <c r="BON20" s="67"/>
      <c r="BOO20" s="67"/>
      <c r="BOP20" s="67"/>
      <c r="BOQ20" s="67"/>
      <c r="BOR20" s="67"/>
      <c r="BOS20" s="67"/>
      <c r="BOT20" s="67"/>
      <c r="BOU20" s="67"/>
      <c r="BOV20" s="67"/>
      <c r="BOW20" s="67"/>
      <c r="BOX20" s="67"/>
      <c r="BOY20" s="67"/>
      <c r="BOZ20" s="67"/>
      <c r="BPA20" s="67"/>
      <c r="BPB20" s="67"/>
      <c r="BPC20" s="67"/>
      <c r="BPD20" s="67"/>
      <c r="BPE20" s="67"/>
      <c r="BPF20" s="67"/>
      <c r="BPG20" s="67"/>
      <c r="BPH20" s="67"/>
      <c r="BPI20" s="67"/>
      <c r="BPJ20" s="67"/>
      <c r="BPK20" s="67"/>
      <c r="BPL20" s="67"/>
      <c r="BPM20" s="67"/>
      <c r="BPN20" s="67"/>
      <c r="BPO20" s="67"/>
      <c r="BPP20" s="67"/>
      <c r="BPQ20" s="67"/>
      <c r="BPR20" s="67"/>
      <c r="BPS20" s="67"/>
      <c r="BPT20" s="67"/>
      <c r="BPU20" s="67"/>
      <c r="BPV20" s="67"/>
      <c r="BPW20" s="67"/>
      <c r="BPX20" s="67"/>
      <c r="BPY20" s="67"/>
      <c r="BPZ20" s="67"/>
      <c r="BQA20" s="67"/>
      <c r="BQB20" s="67"/>
      <c r="BQC20" s="67"/>
      <c r="BQD20" s="67"/>
      <c r="BQE20" s="67"/>
      <c r="BQF20" s="67"/>
      <c r="BQG20" s="67"/>
      <c r="BQH20" s="67"/>
      <c r="BQI20" s="67"/>
      <c r="BQJ20" s="67"/>
      <c r="BQK20" s="67"/>
      <c r="BQL20" s="67"/>
      <c r="BQM20" s="67"/>
      <c r="BQN20" s="67"/>
      <c r="BQO20" s="67"/>
      <c r="BQP20" s="67"/>
      <c r="BQQ20" s="67"/>
      <c r="BQR20" s="67"/>
      <c r="BQS20" s="67"/>
      <c r="BQT20" s="67"/>
      <c r="BQU20" s="67"/>
      <c r="BQV20" s="67"/>
      <c r="BQW20" s="67"/>
      <c r="BQX20" s="67"/>
      <c r="BQY20" s="67"/>
      <c r="BQZ20" s="67"/>
      <c r="BRA20" s="67"/>
      <c r="BRB20" s="67"/>
      <c r="BRC20" s="67"/>
      <c r="BRD20" s="67"/>
      <c r="BRE20" s="67"/>
      <c r="BRF20" s="67"/>
      <c r="BRG20" s="67"/>
      <c r="BRH20" s="67"/>
      <c r="BRI20" s="67"/>
      <c r="BRJ20" s="67"/>
      <c r="BRK20" s="67"/>
      <c r="BRL20" s="67"/>
      <c r="BRM20" s="67"/>
      <c r="BRN20" s="67"/>
      <c r="BRO20" s="67"/>
      <c r="BRP20" s="67"/>
      <c r="BRQ20" s="67"/>
      <c r="BRR20" s="67"/>
      <c r="BRS20" s="67"/>
      <c r="BRT20" s="67"/>
      <c r="BRU20" s="67"/>
      <c r="BRV20" s="67"/>
      <c r="BRW20" s="67"/>
      <c r="BRX20" s="67"/>
      <c r="BRY20" s="67"/>
      <c r="BRZ20" s="67"/>
      <c r="BSA20" s="67"/>
      <c r="BSB20" s="67"/>
      <c r="BSC20" s="67"/>
      <c r="BSD20" s="67"/>
      <c r="BSE20" s="67"/>
      <c r="BSF20" s="67"/>
      <c r="BSG20" s="67"/>
      <c r="BSH20" s="67"/>
      <c r="BSI20" s="67"/>
      <c r="BSJ20" s="67"/>
      <c r="BSK20" s="67"/>
      <c r="BSL20" s="67"/>
      <c r="BSM20" s="67"/>
      <c r="BSN20" s="67"/>
      <c r="BSO20" s="67"/>
      <c r="BSP20" s="67"/>
      <c r="BSQ20" s="67"/>
      <c r="BSR20" s="67"/>
      <c r="BSS20" s="67"/>
      <c r="BST20" s="67"/>
      <c r="BSU20" s="67"/>
      <c r="BSV20" s="67"/>
      <c r="BSW20" s="67"/>
      <c r="BSX20" s="67"/>
      <c r="BSY20" s="67"/>
      <c r="BSZ20" s="67"/>
      <c r="BTA20" s="67"/>
      <c r="BTB20" s="67"/>
      <c r="BTC20" s="67"/>
      <c r="BTD20" s="67"/>
      <c r="BTE20" s="67"/>
      <c r="BTF20" s="67"/>
      <c r="BTG20" s="67"/>
      <c r="BTH20" s="67"/>
      <c r="BTI20" s="67"/>
      <c r="BTJ20" s="67"/>
      <c r="BTK20" s="67"/>
      <c r="BTL20" s="67"/>
      <c r="BTM20" s="67"/>
      <c r="BTN20" s="67"/>
      <c r="BTO20" s="67"/>
      <c r="BTP20" s="67"/>
      <c r="BTQ20" s="67"/>
      <c r="BTR20" s="67"/>
      <c r="BTS20" s="67"/>
      <c r="BTT20" s="67"/>
      <c r="BTU20" s="67"/>
      <c r="BTV20" s="67"/>
      <c r="BTW20" s="67"/>
      <c r="BTX20" s="67"/>
      <c r="BTY20" s="67"/>
      <c r="BTZ20" s="67"/>
      <c r="BUA20" s="67"/>
      <c r="BUB20" s="67"/>
      <c r="BUC20" s="67"/>
      <c r="BUD20" s="67"/>
      <c r="BUE20" s="67"/>
      <c r="BUF20" s="67"/>
      <c r="BUG20" s="67"/>
      <c r="BUH20" s="67"/>
      <c r="BUI20" s="67"/>
      <c r="BUJ20" s="67"/>
      <c r="BUK20" s="67"/>
      <c r="BUL20" s="67"/>
      <c r="BUM20" s="67"/>
      <c r="BUN20" s="67"/>
      <c r="BUO20" s="67"/>
      <c r="BUP20" s="67"/>
      <c r="BUQ20" s="67"/>
      <c r="BUR20" s="67"/>
      <c r="BUS20" s="67"/>
      <c r="BUT20" s="67"/>
      <c r="BUU20" s="67"/>
      <c r="BUV20" s="67"/>
      <c r="BUW20" s="67"/>
      <c r="BUX20" s="67"/>
      <c r="BUY20" s="67"/>
      <c r="BUZ20" s="67"/>
      <c r="BVA20" s="67"/>
      <c r="BVB20" s="67"/>
      <c r="BVC20" s="67"/>
      <c r="BVD20" s="67"/>
      <c r="BVE20" s="67"/>
      <c r="BVF20" s="67"/>
      <c r="BVG20" s="67"/>
      <c r="BVH20" s="67"/>
      <c r="BVI20" s="67"/>
      <c r="BVJ20" s="67"/>
      <c r="BVK20" s="67"/>
      <c r="BVL20" s="67"/>
      <c r="BVM20" s="67"/>
      <c r="BVN20" s="67"/>
      <c r="BVO20" s="67"/>
      <c r="BVP20" s="67"/>
      <c r="BVQ20" s="67"/>
      <c r="BVR20" s="67"/>
      <c r="BVS20" s="67"/>
      <c r="BVT20" s="67"/>
      <c r="BVU20" s="67"/>
      <c r="BVV20" s="67"/>
      <c r="BVW20" s="67"/>
      <c r="BVX20" s="67"/>
      <c r="BVY20" s="67"/>
      <c r="BVZ20" s="67"/>
      <c r="BWA20" s="67"/>
      <c r="BWB20" s="67"/>
      <c r="BWC20" s="67"/>
      <c r="BWD20" s="67"/>
      <c r="BWE20" s="67"/>
      <c r="BWF20" s="67"/>
      <c r="BWG20" s="67"/>
      <c r="BWH20" s="67"/>
      <c r="BWI20" s="67"/>
      <c r="BWJ20" s="67"/>
      <c r="BWK20" s="67"/>
      <c r="BWL20" s="67"/>
      <c r="BWM20" s="67"/>
      <c r="BWN20" s="67"/>
      <c r="BWO20" s="67"/>
      <c r="BWP20" s="67"/>
      <c r="BWQ20" s="67"/>
      <c r="BWR20" s="67"/>
      <c r="BWS20" s="67"/>
      <c r="BWT20" s="67"/>
      <c r="BWU20" s="67"/>
      <c r="BWV20" s="67"/>
      <c r="BWW20" s="67"/>
      <c r="BWX20" s="67"/>
      <c r="BWY20" s="67"/>
      <c r="BWZ20" s="67"/>
      <c r="BXA20" s="67"/>
      <c r="BXB20" s="67"/>
      <c r="BXC20" s="67"/>
      <c r="BXD20" s="67"/>
      <c r="BXE20" s="67"/>
      <c r="BXF20" s="67"/>
      <c r="BXG20" s="67"/>
      <c r="BXH20" s="67"/>
      <c r="BXI20" s="67"/>
      <c r="BXJ20" s="67"/>
      <c r="BXK20" s="67"/>
      <c r="BXL20" s="67"/>
      <c r="BXM20" s="67"/>
      <c r="BXN20" s="67"/>
      <c r="BXO20" s="67"/>
      <c r="BXP20" s="67"/>
      <c r="BXQ20" s="67"/>
      <c r="BXR20" s="67"/>
      <c r="BXS20" s="67"/>
      <c r="BXT20" s="67"/>
      <c r="BXU20" s="67"/>
      <c r="BXV20" s="67"/>
      <c r="BXW20" s="67"/>
      <c r="BXX20" s="67"/>
      <c r="BXY20" s="67"/>
      <c r="BXZ20" s="67"/>
      <c r="BYA20" s="67"/>
      <c r="BYB20" s="67"/>
      <c r="BYC20" s="67"/>
      <c r="BYD20" s="67"/>
      <c r="BYE20" s="67"/>
      <c r="BYF20" s="67"/>
      <c r="BYG20" s="67"/>
      <c r="BYH20" s="67"/>
      <c r="BYI20" s="67"/>
      <c r="BYJ20" s="67"/>
      <c r="BYK20" s="67"/>
      <c r="BYL20" s="67"/>
      <c r="BYM20" s="67"/>
      <c r="BYN20" s="67"/>
      <c r="BYO20" s="67"/>
      <c r="BYP20" s="67"/>
      <c r="BYQ20" s="67"/>
      <c r="BYR20" s="67"/>
      <c r="BYS20" s="67"/>
      <c r="BYT20" s="67"/>
      <c r="BYU20" s="67"/>
      <c r="BYV20" s="67"/>
      <c r="BYW20" s="67"/>
      <c r="BYX20" s="67"/>
      <c r="BYY20" s="67"/>
      <c r="BYZ20" s="67"/>
      <c r="BZA20" s="67"/>
      <c r="BZB20" s="67"/>
      <c r="BZC20" s="67"/>
      <c r="BZD20" s="67"/>
      <c r="BZE20" s="67"/>
      <c r="BZF20" s="67"/>
      <c r="BZG20" s="67"/>
      <c r="BZH20" s="67"/>
      <c r="BZI20" s="67"/>
      <c r="BZJ20" s="67"/>
      <c r="BZK20" s="67"/>
      <c r="BZL20" s="67"/>
      <c r="BZM20" s="67"/>
      <c r="BZN20" s="67"/>
      <c r="BZO20" s="67"/>
      <c r="BZP20" s="67"/>
      <c r="BZQ20" s="67"/>
      <c r="BZR20" s="67"/>
      <c r="BZS20" s="67"/>
      <c r="BZT20" s="67"/>
      <c r="BZU20" s="67"/>
      <c r="BZV20" s="67"/>
      <c r="BZW20" s="67"/>
      <c r="BZX20" s="67"/>
      <c r="BZY20" s="67"/>
      <c r="BZZ20" s="67"/>
      <c r="CAA20" s="67"/>
      <c r="CAB20" s="67"/>
      <c r="CAC20" s="67"/>
      <c r="CAD20" s="67"/>
      <c r="CAE20" s="67"/>
      <c r="CAF20" s="67"/>
      <c r="CAG20" s="67"/>
      <c r="CAH20" s="67"/>
      <c r="CAI20" s="67"/>
      <c r="CAJ20" s="67"/>
      <c r="CAK20" s="67"/>
      <c r="CAL20" s="67"/>
      <c r="CAM20" s="67"/>
      <c r="CAN20" s="67"/>
      <c r="CAO20" s="67"/>
      <c r="CAP20" s="67"/>
      <c r="CAQ20" s="67"/>
      <c r="CAR20" s="67"/>
      <c r="CAS20" s="67"/>
      <c r="CAT20" s="67"/>
      <c r="CAU20" s="67"/>
      <c r="CAV20" s="67"/>
      <c r="CAW20" s="67"/>
      <c r="CAX20" s="67"/>
      <c r="CAY20" s="67"/>
      <c r="CAZ20" s="67"/>
      <c r="CBA20" s="67"/>
      <c r="CBB20" s="67"/>
      <c r="CBC20" s="67"/>
      <c r="CBD20" s="67"/>
      <c r="CBE20" s="67"/>
      <c r="CBF20" s="67"/>
      <c r="CBG20" s="67"/>
      <c r="CBH20" s="67"/>
      <c r="CBI20" s="67"/>
      <c r="CBJ20" s="67"/>
      <c r="CBK20" s="67"/>
      <c r="CBL20" s="67"/>
      <c r="CBM20" s="67"/>
      <c r="CBN20" s="67"/>
      <c r="CBO20" s="67"/>
      <c r="CBP20" s="67"/>
      <c r="CBQ20" s="67"/>
      <c r="CBR20" s="67"/>
      <c r="CBS20" s="67"/>
      <c r="CBT20" s="67"/>
      <c r="CBU20" s="67"/>
      <c r="CBV20" s="67"/>
      <c r="CBW20" s="67"/>
      <c r="CBX20" s="67"/>
      <c r="CBY20" s="67"/>
      <c r="CBZ20" s="67"/>
      <c r="CCA20" s="67"/>
      <c r="CCB20" s="67"/>
      <c r="CCC20" s="67"/>
      <c r="CCD20" s="67"/>
      <c r="CCE20" s="67"/>
      <c r="CCF20" s="67"/>
      <c r="CCG20" s="67"/>
      <c r="CCH20" s="67"/>
      <c r="CCI20" s="67"/>
      <c r="CCJ20" s="67"/>
      <c r="CCK20" s="67"/>
      <c r="CCL20" s="67"/>
      <c r="CCM20" s="67"/>
      <c r="CCN20" s="67"/>
      <c r="CCO20" s="67"/>
      <c r="CCP20" s="67"/>
      <c r="CCQ20" s="67"/>
      <c r="CCR20" s="67"/>
      <c r="CCS20" s="67"/>
      <c r="CCT20" s="67"/>
      <c r="CCU20" s="67"/>
      <c r="CCV20" s="67"/>
      <c r="CCW20" s="67"/>
      <c r="CCX20" s="67"/>
      <c r="CCY20" s="67"/>
      <c r="CCZ20" s="67"/>
      <c r="CDA20" s="67"/>
      <c r="CDB20" s="67"/>
      <c r="CDC20" s="67"/>
      <c r="CDD20" s="67"/>
      <c r="CDE20" s="67"/>
      <c r="CDF20" s="67"/>
      <c r="CDG20" s="67"/>
      <c r="CDH20" s="67"/>
      <c r="CDI20" s="67"/>
      <c r="CDJ20" s="67"/>
      <c r="CDK20" s="67"/>
      <c r="CDL20" s="67"/>
      <c r="CDM20" s="67"/>
      <c r="CDN20" s="67"/>
      <c r="CDO20" s="67"/>
      <c r="CDP20" s="67"/>
      <c r="CDQ20" s="67"/>
      <c r="CDR20" s="67"/>
      <c r="CDS20" s="67"/>
      <c r="CDT20" s="67"/>
      <c r="CDU20" s="67"/>
      <c r="CDV20" s="67"/>
      <c r="CDW20" s="67"/>
      <c r="CDX20" s="67"/>
      <c r="CDY20" s="67"/>
      <c r="CDZ20" s="67"/>
      <c r="CEA20" s="67"/>
      <c r="CEB20" s="67"/>
      <c r="CEC20" s="67"/>
      <c r="CED20" s="67"/>
      <c r="CEE20" s="67"/>
      <c r="CEF20" s="67"/>
      <c r="CEG20" s="67"/>
      <c r="CEH20" s="67"/>
      <c r="CEI20" s="67"/>
      <c r="CEJ20" s="67"/>
      <c r="CEK20" s="67"/>
      <c r="CEL20" s="67"/>
      <c r="CEM20" s="67"/>
      <c r="CEN20" s="67"/>
      <c r="CEO20" s="67"/>
      <c r="CEP20" s="67"/>
      <c r="CEQ20" s="67"/>
      <c r="CER20" s="67"/>
      <c r="CES20" s="67"/>
      <c r="CET20" s="67"/>
      <c r="CEU20" s="67"/>
      <c r="CEV20" s="67"/>
      <c r="CEW20" s="67"/>
      <c r="CEX20" s="67"/>
      <c r="CEY20" s="67"/>
      <c r="CEZ20" s="67"/>
      <c r="CFA20" s="67"/>
      <c r="CFB20" s="67"/>
      <c r="CFC20" s="67"/>
      <c r="CFD20" s="67"/>
      <c r="CFE20" s="67"/>
      <c r="CFF20" s="67"/>
      <c r="CFG20" s="67"/>
      <c r="CFH20" s="67"/>
      <c r="CFI20" s="67"/>
      <c r="CFJ20" s="67"/>
      <c r="CFK20" s="67"/>
      <c r="CFL20" s="67"/>
      <c r="CFM20" s="67"/>
      <c r="CFN20" s="67"/>
      <c r="CFO20" s="67"/>
      <c r="CFP20" s="67"/>
      <c r="CFQ20" s="67"/>
      <c r="CFR20" s="67"/>
      <c r="CFS20" s="67"/>
      <c r="CFT20" s="67"/>
      <c r="CFU20" s="67"/>
      <c r="CFV20" s="67"/>
      <c r="CFW20" s="67"/>
      <c r="CFX20" s="67"/>
      <c r="CFY20" s="67"/>
      <c r="CFZ20" s="67"/>
      <c r="CGA20" s="67"/>
      <c r="CGB20" s="67"/>
      <c r="CGC20" s="67"/>
      <c r="CGD20" s="67"/>
      <c r="CGE20" s="67"/>
      <c r="CGF20" s="67"/>
      <c r="CGG20" s="67"/>
      <c r="CGH20" s="67"/>
      <c r="CGI20" s="67"/>
      <c r="CGJ20" s="67"/>
      <c r="CGK20" s="67"/>
      <c r="CGL20" s="67"/>
      <c r="CGM20" s="67"/>
      <c r="CGN20" s="67"/>
      <c r="CGO20" s="67"/>
      <c r="CGP20" s="67"/>
      <c r="CGQ20" s="67"/>
      <c r="CGR20" s="67"/>
      <c r="CGS20" s="67"/>
      <c r="CGT20" s="67"/>
      <c r="CGU20" s="67"/>
      <c r="CGV20" s="67"/>
      <c r="CGW20" s="67"/>
      <c r="CGX20" s="67"/>
      <c r="CGY20" s="67"/>
      <c r="CGZ20" s="67"/>
      <c r="CHA20" s="67"/>
      <c r="CHB20" s="67"/>
      <c r="CHC20" s="67"/>
      <c r="CHD20" s="67"/>
      <c r="CHE20" s="67"/>
      <c r="CHF20" s="67"/>
      <c r="CHG20" s="67"/>
      <c r="CHH20" s="67"/>
      <c r="CHI20" s="67"/>
      <c r="CHJ20" s="67"/>
      <c r="CHK20" s="67"/>
      <c r="CHL20" s="67"/>
      <c r="CHM20" s="67"/>
      <c r="CHN20" s="67"/>
      <c r="CHO20" s="67"/>
      <c r="CHP20" s="67"/>
      <c r="CHQ20" s="67"/>
      <c r="CHR20" s="67"/>
      <c r="CHS20" s="67"/>
      <c r="CHT20" s="67"/>
      <c r="CHU20" s="67"/>
      <c r="CHV20" s="67"/>
      <c r="CHW20" s="67"/>
      <c r="CHX20" s="67"/>
      <c r="CHY20" s="67"/>
      <c r="CHZ20" s="67"/>
      <c r="CIA20" s="67"/>
      <c r="CIB20" s="67"/>
      <c r="CIC20" s="67"/>
      <c r="CID20" s="67"/>
      <c r="CIE20" s="67"/>
      <c r="CIF20" s="67"/>
      <c r="CIG20" s="67"/>
      <c r="CIH20" s="67"/>
      <c r="CII20" s="67"/>
      <c r="CIJ20" s="67"/>
      <c r="CIK20" s="67"/>
      <c r="CIL20" s="67"/>
      <c r="CIM20" s="67"/>
      <c r="CIN20" s="67"/>
      <c r="CIO20" s="67"/>
      <c r="CIP20" s="67"/>
      <c r="CIQ20" s="67"/>
      <c r="CIR20" s="67"/>
      <c r="CIS20" s="67"/>
      <c r="CIT20" s="67"/>
      <c r="CIU20" s="67"/>
      <c r="CIV20" s="67"/>
      <c r="CIW20" s="67"/>
      <c r="CIX20" s="67"/>
      <c r="CIY20" s="67"/>
      <c r="CIZ20" s="67"/>
      <c r="CJA20" s="67"/>
      <c r="CJB20" s="67"/>
      <c r="CJC20" s="67"/>
      <c r="CJD20" s="67"/>
      <c r="CJE20" s="67"/>
      <c r="CJF20" s="67"/>
      <c r="CJG20" s="67"/>
      <c r="CJH20" s="67"/>
      <c r="CJI20" s="67"/>
      <c r="CJJ20" s="67"/>
      <c r="CJK20" s="67"/>
      <c r="CJL20" s="67"/>
      <c r="CJM20" s="67"/>
      <c r="CJN20" s="67"/>
      <c r="CJO20" s="67"/>
      <c r="CJP20" s="67"/>
      <c r="CJQ20" s="67"/>
      <c r="CJR20" s="67"/>
      <c r="CJS20" s="67"/>
      <c r="CJT20" s="67"/>
      <c r="CJU20" s="67"/>
      <c r="CJV20" s="67"/>
      <c r="CJW20" s="67"/>
      <c r="CJX20" s="67"/>
      <c r="CJY20" s="67"/>
      <c r="CJZ20" s="67"/>
      <c r="CKA20" s="67"/>
      <c r="CKB20" s="67"/>
      <c r="CKC20" s="67"/>
      <c r="CKD20" s="67"/>
      <c r="CKE20" s="67"/>
      <c r="CKF20" s="67"/>
      <c r="CKG20" s="67"/>
      <c r="CKH20" s="67"/>
      <c r="CKI20" s="67"/>
      <c r="CKJ20" s="67"/>
      <c r="CKK20" s="67"/>
      <c r="CKL20" s="67"/>
      <c r="CKM20" s="67"/>
      <c r="CKN20" s="67"/>
      <c r="CKO20" s="67"/>
      <c r="CKP20" s="67"/>
      <c r="CKQ20" s="67"/>
      <c r="CKR20" s="67"/>
      <c r="CKS20" s="67"/>
      <c r="CKT20" s="67"/>
      <c r="CKU20" s="67"/>
      <c r="CKV20" s="67"/>
      <c r="CKW20" s="67"/>
      <c r="CKX20" s="67"/>
      <c r="CKY20" s="67"/>
      <c r="CKZ20" s="67"/>
      <c r="CLA20" s="67"/>
      <c r="CLB20" s="67"/>
      <c r="CLC20" s="67"/>
      <c r="CLD20" s="67"/>
      <c r="CLE20" s="67"/>
      <c r="CLF20" s="67"/>
      <c r="CLG20" s="67"/>
      <c r="CLH20" s="67"/>
      <c r="CLI20" s="67"/>
      <c r="CLJ20" s="67"/>
      <c r="CLK20" s="67"/>
      <c r="CLL20" s="67"/>
      <c r="CLM20" s="67"/>
      <c r="CLN20" s="67"/>
      <c r="CLO20" s="67"/>
      <c r="CLP20" s="67"/>
      <c r="CLQ20" s="67"/>
      <c r="CLR20" s="67"/>
      <c r="CLS20" s="67"/>
      <c r="CLT20" s="67"/>
      <c r="CLU20" s="67"/>
      <c r="CLV20" s="67"/>
      <c r="CLW20" s="67"/>
      <c r="CLX20" s="67"/>
      <c r="CLY20" s="67"/>
      <c r="CLZ20" s="67"/>
      <c r="CMA20" s="67"/>
      <c r="CMB20" s="67"/>
      <c r="CMC20" s="67"/>
      <c r="CMD20" s="67"/>
      <c r="CME20" s="67"/>
      <c r="CMF20" s="67"/>
      <c r="CMG20" s="67"/>
      <c r="CMH20" s="67"/>
      <c r="CMI20" s="67"/>
      <c r="CMJ20" s="67"/>
      <c r="CMK20" s="67"/>
      <c r="CML20" s="67"/>
      <c r="CMM20" s="67"/>
      <c r="CMN20" s="67"/>
      <c r="CMO20" s="67"/>
      <c r="CMP20" s="67"/>
      <c r="CMQ20" s="67"/>
      <c r="CMR20" s="67"/>
      <c r="CMS20" s="67"/>
      <c r="CMT20" s="67"/>
      <c r="CMU20" s="67"/>
      <c r="CMV20" s="67"/>
      <c r="CMW20" s="67"/>
      <c r="CMX20" s="67"/>
      <c r="CMY20" s="67"/>
      <c r="CMZ20" s="67"/>
      <c r="CNA20" s="67"/>
      <c r="CNB20" s="67"/>
      <c r="CNC20" s="67"/>
      <c r="CND20" s="67"/>
      <c r="CNE20" s="67"/>
      <c r="CNF20" s="67"/>
      <c r="CNG20" s="67"/>
      <c r="CNH20" s="67"/>
      <c r="CNI20" s="67"/>
      <c r="CNJ20" s="67"/>
      <c r="CNK20" s="67"/>
      <c r="CNL20" s="67"/>
      <c r="CNM20" s="67"/>
      <c r="CNN20" s="67"/>
      <c r="CNO20" s="67"/>
      <c r="CNP20" s="67"/>
      <c r="CNQ20" s="67"/>
      <c r="CNR20" s="67"/>
      <c r="CNS20" s="67"/>
      <c r="CNT20" s="67"/>
      <c r="CNU20" s="67"/>
      <c r="CNV20" s="67"/>
      <c r="CNW20" s="67"/>
      <c r="CNX20" s="67"/>
      <c r="CNY20" s="67"/>
      <c r="CNZ20" s="67"/>
      <c r="COA20" s="67"/>
      <c r="COB20" s="67"/>
      <c r="COC20" s="67"/>
      <c r="COD20" s="67"/>
      <c r="COE20" s="67"/>
      <c r="COF20" s="67"/>
      <c r="COG20" s="67"/>
      <c r="COH20" s="67"/>
      <c r="COI20" s="67"/>
      <c r="COJ20" s="67"/>
      <c r="COK20" s="67"/>
      <c r="COL20" s="67"/>
      <c r="COM20" s="67"/>
      <c r="CON20" s="67"/>
      <c r="COO20" s="67"/>
      <c r="COP20" s="67"/>
      <c r="COQ20" s="67"/>
      <c r="COR20" s="67"/>
      <c r="COS20" s="67"/>
      <c r="COT20" s="67"/>
      <c r="COU20" s="67"/>
      <c r="COV20" s="67"/>
      <c r="COW20" s="67"/>
      <c r="COX20" s="67"/>
      <c r="COY20" s="67"/>
      <c r="COZ20" s="67"/>
      <c r="CPA20" s="67"/>
      <c r="CPB20" s="67"/>
      <c r="CPC20" s="67"/>
      <c r="CPD20" s="67"/>
      <c r="CPE20" s="67"/>
      <c r="CPF20" s="67"/>
      <c r="CPG20" s="67"/>
      <c r="CPH20" s="67"/>
      <c r="CPI20" s="67"/>
      <c r="CPJ20" s="67"/>
      <c r="CPK20" s="67"/>
      <c r="CPL20" s="67"/>
      <c r="CPM20" s="67"/>
      <c r="CPN20" s="67"/>
      <c r="CPO20" s="67"/>
      <c r="CPP20" s="67"/>
      <c r="CPQ20" s="67"/>
      <c r="CPR20" s="67"/>
      <c r="CPS20" s="67"/>
      <c r="CPT20" s="67"/>
      <c r="CPU20" s="67"/>
      <c r="CPV20" s="67"/>
      <c r="CPW20" s="67"/>
      <c r="CPX20" s="67"/>
      <c r="CPY20" s="67"/>
      <c r="CPZ20" s="67"/>
      <c r="CQA20" s="67"/>
      <c r="CQB20" s="67"/>
      <c r="CQC20" s="67"/>
      <c r="CQD20" s="67"/>
      <c r="CQE20" s="67"/>
      <c r="CQF20" s="67"/>
      <c r="CQG20" s="67"/>
      <c r="CQH20" s="67"/>
      <c r="CQI20" s="67"/>
      <c r="CQJ20" s="67"/>
      <c r="CQK20" s="67"/>
      <c r="CQL20" s="67"/>
      <c r="CQM20" s="67"/>
      <c r="CQN20" s="67"/>
      <c r="CQO20" s="67"/>
      <c r="CQP20" s="67"/>
      <c r="CQQ20" s="67"/>
      <c r="CQR20" s="67"/>
      <c r="CQS20" s="67"/>
      <c r="CQT20" s="67"/>
      <c r="CQU20" s="67"/>
      <c r="CQV20" s="67"/>
      <c r="CQW20" s="67"/>
      <c r="CQX20" s="67"/>
      <c r="CQY20" s="67"/>
      <c r="CQZ20" s="67"/>
      <c r="CRA20" s="67"/>
      <c r="CRB20" s="67"/>
      <c r="CRC20" s="67"/>
      <c r="CRD20" s="67"/>
      <c r="CRE20" s="67"/>
      <c r="CRF20" s="67"/>
      <c r="CRG20" s="67"/>
      <c r="CRH20" s="67"/>
      <c r="CRI20" s="67"/>
      <c r="CRJ20" s="67"/>
      <c r="CRK20" s="67"/>
      <c r="CRL20" s="67"/>
      <c r="CRM20" s="67"/>
      <c r="CRN20" s="67"/>
      <c r="CRO20" s="67"/>
      <c r="CRP20" s="67"/>
      <c r="CRQ20" s="67"/>
      <c r="CRR20" s="67"/>
      <c r="CRS20" s="67"/>
      <c r="CRT20" s="67"/>
      <c r="CRU20" s="67"/>
      <c r="CRV20" s="67"/>
      <c r="CRW20" s="67"/>
      <c r="CRX20" s="67"/>
      <c r="CRY20" s="67"/>
      <c r="CRZ20" s="67"/>
      <c r="CSA20" s="67"/>
      <c r="CSB20" s="67"/>
      <c r="CSC20" s="67"/>
      <c r="CSD20" s="67"/>
      <c r="CSE20" s="67"/>
      <c r="CSF20" s="67"/>
      <c r="CSG20" s="67"/>
      <c r="CSH20" s="67"/>
      <c r="CSI20" s="67"/>
      <c r="CSJ20" s="67"/>
      <c r="CSK20" s="67"/>
      <c r="CSL20" s="67"/>
      <c r="CSM20" s="67"/>
      <c r="CSN20" s="67"/>
      <c r="CSO20" s="67"/>
      <c r="CSP20" s="67"/>
      <c r="CSQ20" s="67"/>
      <c r="CSR20" s="67"/>
      <c r="CSS20" s="67"/>
      <c r="CST20" s="67"/>
      <c r="CSU20" s="67"/>
      <c r="CSV20" s="67"/>
      <c r="CSW20" s="67"/>
      <c r="CSX20" s="67"/>
      <c r="CSY20" s="67"/>
      <c r="CSZ20" s="67"/>
      <c r="CTA20" s="67"/>
      <c r="CTB20" s="67"/>
      <c r="CTC20" s="67"/>
      <c r="CTD20" s="67"/>
      <c r="CTE20" s="67"/>
      <c r="CTF20" s="67"/>
      <c r="CTG20" s="67"/>
      <c r="CTH20" s="67"/>
      <c r="CTI20" s="67"/>
      <c r="CTJ20" s="67"/>
      <c r="CTK20" s="67"/>
      <c r="CTL20" s="67"/>
      <c r="CTM20" s="67"/>
      <c r="CTN20" s="67"/>
      <c r="CTO20" s="67"/>
      <c r="CTP20" s="67"/>
      <c r="CTQ20" s="67"/>
      <c r="CTR20" s="67"/>
      <c r="CTS20" s="67"/>
      <c r="CTT20" s="67"/>
      <c r="CTU20" s="67"/>
      <c r="CTV20" s="67"/>
      <c r="CTW20" s="67"/>
      <c r="CTX20" s="67"/>
      <c r="CTY20" s="67"/>
      <c r="CTZ20" s="67"/>
      <c r="CUA20" s="67"/>
      <c r="CUB20" s="67"/>
      <c r="CUC20" s="67"/>
      <c r="CUD20" s="67"/>
      <c r="CUE20" s="67"/>
      <c r="CUF20" s="67"/>
      <c r="CUG20" s="67"/>
      <c r="CUH20" s="67"/>
      <c r="CUI20" s="67"/>
      <c r="CUJ20" s="67"/>
      <c r="CUK20" s="67"/>
      <c r="CUL20" s="67"/>
      <c r="CUM20" s="67"/>
      <c r="CUN20" s="67"/>
      <c r="CUO20" s="67"/>
      <c r="CUP20" s="67"/>
      <c r="CUQ20" s="67"/>
      <c r="CUR20" s="67"/>
      <c r="CUS20" s="67"/>
      <c r="CUT20" s="67"/>
      <c r="CUU20" s="67"/>
      <c r="CUV20" s="67"/>
      <c r="CUW20" s="67"/>
      <c r="CUX20" s="67"/>
      <c r="CUY20" s="67"/>
      <c r="CUZ20" s="67"/>
      <c r="CVA20" s="67"/>
      <c r="CVB20" s="67"/>
      <c r="CVC20" s="67"/>
      <c r="CVD20" s="67"/>
      <c r="CVE20" s="67"/>
      <c r="CVF20" s="67"/>
      <c r="CVG20" s="67"/>
      <c r="CVH20" s="67"/>
      <c r="CVI20" s="67"/>
      <c r="CVJ20" s="67"/>
      <c r="CVK20" s="67"/>
      <c r="CVL20" s="67"/>
      <c r="CVM20" s="67"/>
      <c r="CVN20" s="67"/>
      <c r="CVO20" s="67"/>
      <c r="CVP20" s="67"/>
      <c r="CVQ20" s="67"/>
      <c r="CVR20" s="67"/>
      <c r="CVS20" s="67"/>
      <c r="CVT20" s="67"/>
      <c r="CVU20" s="67"/>
      <c r="CVV20" s="67"/>
      <c r="CVW20" s="67"/>
      <c r="CVX20" s="67"/>
      <c r="CVY20" s="67"/>
      <c r="CVZ20" s="67"/>
      <c r="CWA20" s="67"/>
      <c r="CWB20" s="67"/>
      <c r="CWC20" s="67"/>
      <c r="CWD20" s="67"/>
      <c r="CWE20" s="67"/>
      <c r="CWF20" s="67"/>
      <c r="CWG20" s="67"/>
      <c r="CWH20" s="67"/>
      <c r="CWI20" s="67"/>
      <c r="CWJ20" s="67"/>
      <c r="CWK20" s="67"/>
      <c r="CWL20" s="67"/>
      <c r="CWM20" s="67"/>
      <c r="CWN20" s="67"/>
      <c r="CWO20" s="67"/>
      <c r="CWP20" s="67"/>
      <c r="CWQ20" s="67"/>
      <c r="CWR20" s="67"/>
      <c r="CWS20" s="67"/>
      <c r="CWT20" s="67"/>
      <c r="CWU20" s="67"/>
      <c r="CWV20" s="67"/>
      <c r="CWW20" s="67"/>
      <c r="CWX20" s="67"/>
      <c r="CWY20" s="67"/>
      <c r="CWZ20" s="67"/>
      <c r="CXA20" s="67"/>
      <c r="CXB20" s="67"/>
      <c r="CXC20" s="67"/>
      <c r="CXD20" s="67"/>
      <c r="CXE20" s="67"/>
      <c r="CXF20" s="67"/>
      <c r="CXG20" s="67"/>
      <c r="CXH20" s="67"/>
      <c r="CXI20" s="67"/>
      <c r="CXJ20" s="67"/>
      <c r="CXK20" s="67"/>
      <c r="CXL20" s="67"/>
      <c r="CXM20" s="67"/>
      <c r="CXN20" s="67"/>
      <c r="CXO20" s="67"/>
      <c r="CXP20" s="67"/>
      <c r="CXQ20" s="67"/>
      <c r="CXR20" s="67"/>
      <c r="CXS20" s="67"/>
      <c r="CXT20" s="67"/>
      <c r="CXU20" s="67"/>
      <c r="CXV20" s="67"/>
      <c r="CXW20" s="67"/>
      <c r="CXX20" s="67"/>
      <c r="CXY20" s="67"/>
      <c r="CXZ20" s="67"/>
      <c r="CYA20" s="67"/>
      <c r="CYB20" s="67"/>
      <c r="CYC20" s="67"/>
      <c r="CYD20" s="67"/>
      <c r="CYE20" s="67"/>
      <c r="CYF20" s="67"/>
      <c r="CYG20" s="67"/>
      <c r="CYH20" s="67"/>
      <c r="CYI20" s="67"/>
      <c r="CYJ20" s="67"/>
      <c r="CYK20" s="67"/>
      <c r="CYL20" s="67"/>
      <c r="CYM20" s="67"/>
      <c r="CYN20" s="67"/>
      <c r="CYO20" s="67"/>
      <c r="CYP20" s="67"/>
      <c r="CYQ20" s="67"/>
      <c r="CYR20" s="67"/>
      <c r="CYS20" s="67"/>
      <c r="CYT20" s="67"/>
      <c r="CYU20" s="67"/>
      <c r="CYV20" s="67"/>
      <c r="CYW20" s="67"/>
      <c r="CYX20" s="67"/>
      <c r="CYY20" s="67"/>
      <c r="CYZ20" s="67"/>
      <c r="CZA20" s="67"/>
      <c r="CZB20" s="67"/>
      <c r="CZC20" s="67"/>
      <c r="CZD20" s="67"/>
      <c r="CZE20" s="67"/>
      <c r="CZF20" s="67"/>
      <c r="CZG20" s="67"/>
      <c r="CZH20" s="67"/>
      <c r="CZI20" s="67"/>
      <c r="CZJ20" s="67"/>
      <c r="CZK20" s="67"/>
      <c r="CZL20" s="67"/>
      <c r="CZM20" s="67"/>
      <c r="CZN20" s="67"/>
      <c r="CZO20" s="67"/>
      <c r="CZP20" s="67"/>
      <c r="CZQ20" s="67"/>
      <c r="CZR20" s="67"/>
      <c r="CZS20" s="67"/>
      <c r="CZT20" s="67"/>
      <c r="CZU20" s="67"/>
      <c r="CZV20" s="67"/>
      <c r="CZW20" s="67"/>
      <c r="CZX20" s="67"/>
      <c r="CZY20" s="67"/>
      <c r="CZZ20" s="67"/>
      <c r="DAA20" s="67"/>
      <c r="DAB20" s="67"/>
      <c r="DAC20" s="67"/>
      <c r="DAD20" s="67"/>
      <c r="DAE20" s="67"/>
      <c r="DAF20" s="67"/>
      <c r="DAG20" s="67"/>
      <c r="DAH20" s="67"/>
      <c r="DAI20" s="67"/>
      <c r="DAJ20" s="67"/>
      <c r="DAK20" s="67"/>
      <c r="DAL20" s="67"/>
      <c r="DAM20" s="67"/>
      <c r="DAN20" s="67"/>
      <c r="DAO20" s="67"/>
      <c r="DAP20" s="67"/>
      <c r="DAQ20" s="67"/>
      <c r="DAR20" s="67"/>
      <c r="DAS20" s="67"/>
      <c r="DAT20" s="67"/>
      <c r="DAU20" s="67"/>
      <c r="DAV20" s="67"/>
      <c r="DAW20" s="67"/>
      <c r="DAX20" s="67"/>
      <c r="DAY20" s="67"/>
      <c r="DAZ20" s="67"/>
      <c r="DBA20" s="67"/>
      <c r="DBB20" s="67"/>
      <c r="DBC20" s="67"/>
      <c r="DBD20" s="67"/>
      <c r="DBE20" s="67"/>
      <c r="DBF20" s="67"/>
      <c r="DBG20" s="67"/>
      <c r="DBH20" s="67"/>
      <c r="DBI20" s="67"/>
      <c r="DBJ20" s="67"/>
      <c r="DBK20" s="67"/>
      <c r="DBL20" s="67"/>
      <c r="DBM20" s="67"/>
      <c r="DBN20" s="67"/>
      <c r="DBO20" s="67"/>
      <c r="DBP20" s="67"/>
      <c r="DBQ20" s="67"/>
      <c r="DBR20" s="67"/>
      <c r="DBS20" s="67"/>
      <c r="DBT20" s="67"/>
      <c r="DBU20" s="67"/>
      <c r="DBV20" s="67"/>
      <c r="DBW20" s="67"/>
      <c r="DBX20" s="67"/>
      <c r="DBY20" s="67"/>
      <c r="DBZ20" s="67"/>
      <c r="DCA20" s="67"/>
      <c r="DCB20" s="67"/>
      <c r="DCC20" s="67"/>
      <c r="DCD20" s="67"/>
      <c r="DCE20" s="67"/>
      <c r="DCF20" s="67"/>
      <c r="DCG20" s="67"/>
      <c r="DCH20" s="67"/>
      <c r="DCI20" s="67"/>
      <c r="DCJ20" s="67"/>
      <c r="DCK20" s="67"/>
      <c r="DCL20" s="67"/>
      <c r="DCM20" s="67"/>
      <c r="DCN20" s="67"/>
      <c r="DCO20" s="67"/>
      <c r="DCP20" s="67"/>
      <c r="DCQ20" s="67"/>
      <c r="DCR20" s="67"/>
      <c r="DCS20" s="67"/>
      <c r="DCT20" s="67"/>
      <c r="DCU20" s="67"/>
      <c r="DCV20" s="67"/>
      <c r="DCW20" s="67"/>
      <c r="DCX20" s="67"/>
      <c r="DCY20" s="67"/>
      <c r="DCZ20" s="67"/>
      <c r="DDA20" s="67"/>
      <c r="DDB20" s="67"/>
      <c r="DDC20" s="67"/>
      <c r="DDD20" s="67"/>
      <c r="DDE20" s="67"/>
      <c r="DDF20" s="67"/>
      <c r="DDG20" s="67"/>
      <c r="DDH20" s="67"/>
      <c r="DDI20" s="67"/>
      <c r="DDJ20" s="67"/>
      <c r="DDK20" s="67"/>
      <c r="DDL20" s="67"/>
      <c r="DDM20" s="67"/>
      <c r="DDN20" s="67"/>
      <c r="DDO20" s="67"/>
      <c r="DDP20" s="67"/>
      <c r="DDQ20" s="67"/>
      <c r="DDR20" s="67"/>
      <c r="DDS20" s="67"/>
      <c r="DDT20" s="67"/>
      <c r="DDU20" s="67"/>
      <c r="DDV20" s="67"/>
      <c r="DDW20" s="67"/>
      <c r="DDX20" s="67"/>
      <c r="DDY20" s="67"/>
      <c r="DDZ20" s="67"/>
      <c r="DEA20" s="67"/>
      <c r="DEB20" s="67"/>
      <c r="DEC20" s="67"/>
      <c r="DED20" s="67"/>
      <c r="DEE20" s="67"/>
      <c r="DEF20" s="67"/>
      <c r="DEG20" s="67"/>
      <c r="DEH20" s="67"/>
      <c r="DEI20" s="67"/>
      <c r="DEJ20" s="67"/>
      <c r="DEK20" s="67"/>
      <c r="DEL20" s="67"/>
      <c r="DEM20" s="67"/>
      <c r="DEN20" s="67"/>
      <c r="DEO20" s="67"/>
      <c r="DEP20" s="67"/>
      <c r="DEQ20" s="67"/>
      <c r="DER20" s="67"/>
      <c r="DES20" s="67"/>
      <c r="DET20" s="67"/>
      <c r="DEU20" s="67"/>
      <c r="DEV20" s="67"/>
      <c r="DEW20" s="67"/>
      <c r="DEX20" s="67"/>
      <c r="DEY20" s="67"/>
      <c r="DEZ20" s="67"/>
      <c r="DFA20" s="67"/>
      <c r="DFB20" s="67"/>
      <c r="DFC20" s="67"/>
      <c r="DFD20" s="67"/>
      <c r="DFE20" s="67"/>
      <c r="DFF20" s="67"/>
      <c r="DFG20" s="67"/>
      <c r="DFH20" s="67"/>
      <c r="DFI20" s="67"/>
      <c r="DFJ20" s="67"/>
      <c r="DFK20" s="67"/>
      <c r="DFL20" s="67"/>
      <c r="DFM20" s="67"/>
      <c r="DFN20" s="67"/>
      <c r="DFO20" s="67"/>
      <c r="DFP20" s="67"/>
      <c r="DFQ20" s="67"/>
      <c r="DFR20" s="67"/>
      <c r="DFS20" s="67"/>
      <c r="DFT20" s="67"/>
      <c r="DFU20" s="67"/>
      <c r="DFV20" s="67"/>
      <c r="DFW20" s="67"/>
      <c r="DFX20" s="67"/>
      <c r="DFY20" s="67"/>
      <c r="DFZ20" s="67"/>
      <c r="DGA20" s="67"/>
      <c r="DGB20" s="67"/>
      <c r="DGC20" s="67"/>
      <c r="DGD20" s="67"/>
      <c r="DGE20" s="67"/>
      <c r="DGF20" s="67"/>
      <c r="DGG20" s="67"/>
      <c r="DGH20" s="67"/>
      <c r="DGI20" s="67"/>
      <c r="DGJ20" s="67"/>
      <c r="DGK20" s="67"/>
      <c r="DGL20" s="67"/>
      <c r="DGM20" s="67"/>
      <c r="DGN20" s="67"/>
      <c r="DGO20" s="67"/>
      <c r="DGP20" s="67"/>
      <c r="DGQ20" s="67"/>
      <c r="DGR20" s="67"/>
      <c r="DGS20" s="67"/>
      <c r="DGT20" s="67"/>
      <c r="DGU20" s="67"/>
      <c r="DGV20" s="67"/>
      <c r="DGW20" s="67"/>
      <c r="DGX20" s="67"/>
      <c r="DGY20" s="67"/>
      <c r="DGZ20" s="67"/>
      <c r="DHA20" s="67"/>
      <c r="DHB20" s="67"/>
      <c r="DHC20" s="67"/>
      <c r="DHD20" s="67"/>
      <c r="DHE20" s="67"/>
      <c r="DHF20" s="67"/>
      <c r="DHG20" s="67"/>
      <c r="DHH20" s="67"/>
      <c r="DHI20" s="67"/>
      <c r="DHJ20" s="67"/>
      <c r="DHK20" s="67"/>
      <c r="DHL20" s="67"/>
      <c r="DHM20" s="67"/>
      <c r="DHN20" s="67"/>
      <c r="DHO20" s="67"/>
      <c r="DHP20" s="67"/>
      <c r="DHQ20" s="67"/>
      <c r="DHR20" s="67"/>
      <c r="DHS20" s="67"/>
      <c r="DHT20" s="67"/>
      <c r="DHU20" s="67"/>
      <c r="DHV20" s="67"/>
      <c r="DHW20" s="67"/>
      <c r="DHX20" s="67"/>
      <c r="DHY20" s="67"/>
      <c r="DHZ20" s="67"/>
      <c r="DIA20" s="67"/>
      <c r="DIB20" s="67"/>
      <c r="DIC20" s="67"/>
      <c r="DID20" s="67"/>
      <c r="DIE20" s="67"/>
      <c r="DIF20" s="67"/>
      <c r="DIG20" s="67"/>
      <c r="DIH20" s="67"/>
      <c r="DII20" s="67"/>
      <c r="DIJ20" s="67"/>
      <c r="DIK20" s="67"/>
      <c r="DIL20" s="67"/>
      <c r="DIM20" s="67"/>
      <c r="DIN20" s="67"/>
      <c r="DIO20" s="67"/>
      <c r="DIP20" s="67"/>
      <c r="DIQ20" s="67"/>
      <c r="DIR20" s="67"/>
      <c r="DIS20" s="67"/>
      <c r="DIT20" s="67"/>
      <c r="DIU20" s="67"/>
      <c r="DIV20" s="67"/>
      <c r="DIW20" s="67"/>
      <c r="DIX20" s="67"/>
      <c r="DIY20" s="67"/>
      <c r="DIZ20" s="67"/>
      <c r="DJA20" s="67"/>
      <c r="DJB20" s="67"/>
      <c r="DJC20" s="67"/>
      <c r="DJD20" s="67"/>
      <c r="DJE20" s="67"/>
      <c r="DJF20" s="67"/>
      <c r="DJG20" s="67"/>
      <c r="DJH20" s="67"/>
      <c r="DJI20" s="67"/>
      <c r="DJJ20" s="67"/>
      <c r="DJK20" s="67"/>
      <c r="DJL20" s="67"/>
      <c r="DJM20" s="67"/>
      <c r="DJN20" s="67"/>
      <c r="DJO20" s="67"/>
      <c r="DJP20" s="67"/>
      <c r="DJQ20" s="67"/>
      <c r="DJR20" s="67"/>
      <c r="DJS20" s="67"/>
      <c r="DJT20" s="67"/>
      <c r="DJU20" s="67"/>
      <c r="DJV20" s="67"/>
      <c r="DJW20" s="67"/>
      <c r="DJX20" s="67"/>
      <c r="DJY20" s="67"/>
      <c r="DJZ20" s="67"/>
      <c r="DKA20" s="67"/>
      <c r="DKB20" s="67"/>
      <c r="DKC20" s="67"/>
      <c r="DKD20" s="67"/>
      <c r="DKE20" s="67"/>
      <c r="DKF20" s="67"/>
      <c r="DKG20" s="67"/>
      <c r="DKH20" s="67"/>
      <c r="DKI20" s="67"/>
      <c r="DKJ20" s="67"/>
      <c r="DKK20" s="67"/>
      <c r="DKL20" s="67"/>
      <c r="DKM20" s="67"/>
      <c r="DKN20" s="67"/>
      <c r="DKO20" s="67"/>
      <c r="DKP20" s="67"/>
      <c r="DKQ20" s="67"/>
      <c r="DKR20" s="67"/>
      <c r="DKS20" s="67"/>
      <c r="DKT20" s="67"/>
      <c r="DKU20" s="67"/>
      <c r="DKV20" s="67"/>
      <c r="DKW20" s="67"/>
      <c r="DKX20" s="67"/>
      <c r="DKY20" s="67"/>
      <c r="DKZ20" s="67"/>
      <c r="DLA20" s="67"/>
      <c r="DLB20" s="67"/>
      <c r="DLC20" s="67"/>
      <c r="DLD20" s="67"/>
      <c r="DLE20" s="67"/>
      <c r="DLF20" s="67"/>
      <c r="DLG20" s="67"/>
      <c r="DLH20" s="67"/>
      <c r="DLI20" s="67"/>
      <c r="DLJ20" s="67"/>
      <c r="DLK20" s="67"/>
      <c r="DLL20" s="67"/>
      <c r="DLM20" s="67"/>
      <c r="DLN20" s="67"/>
      <c r="DLO20" s="67"/>
      <c r="DLP20" s="67"/>
      <c r="DLQ20" s="67"/>
      <c r="DLR20" s="67"/>
      <c r="DLS20" s="67"/>
      <c r="DLT20" s="67"/>
      <c r="DLU20" s="67"/>
      <c r="DLV20" s="67"/>
      <c r="DLW20" s="67"/>
      <c r="DLX20" s="67"/>
      <c r="DLY20" s="67"/>
      <c r="DLZ20" s="67"/>
      <c r="DMA20" s="67"/>
      <c r="DMB20" s="67"/>
      <c r="DMC20" s="67"/>
      <c r="DMD20" s="67"/>
      <c r="DME20" s="67"/>
      <c r="DMF20" s="67"/>
      <c r="DMG20" s="67"/>
      <c r="DMH20" s="67"/>
      <c r="DMI20" s="67"/>
      <c r="DMJ20" s="67"/>
      <c r="DMK20" s="67"/>
      <c r="DML20" s="67"/>
      <c r="DMM20" s="67"/>
      <c r="DMN20" s="67"/>
      <c r="DMO20" s="67"/>
      <c r="DMP20" s="67"/>
      <c r="DMQ20" s="67"/>
      <c r="DMR20" s="67"/>
      <c r="DMS20" s="67"/>
      <c r="DMT20" s="67"/>
      <c r="DMU20" s="67"/>
      <c r="DMV20" s="67"/>
      <c r="DMW20" s="67"/>
      <c r="DMX20" s="67"/>
      <c r="DMY20" s="67"/>
      <c r="DMZ20" s="67"/>
      <c r="DNA20" s="67"/>
      <c r="DNB20" s="67"/>
      <c r="DNC20" s="67"/>
      <c r="DND20" s="67"/>
      <c r="DNE20" s="67"/>
      <c r="DNF20" s="67"/>
      <c r="DNG20" s="67"/>
      <c r="DNH20" s="67"/>
      <c r="DNI20" s="67"/>
      <c r="DNJ20" s="67"/>
      <c r="DNK20" s="67"/>
      <c r="DNL20" s="67"/>
      <c r="DNM20" s="67"/>
      <c r="DNN20" s="67"/>
      <c r="DNO20" s="67"/>
      <c r="DNP20" s="67"/>
      <c r="DNQ20" s="67"/>
      <c r="DNR20" s="67"/>
      <c r="DNS20" s="67"/>
      <c r="DNT20" s="67"/>
      <c r="DNU20" s="67"/>
      <c r="DNV20" s="67"/>
      <c r="DNW20" s="67"/>
      <c r="DNX20" s="67"/>
      <c r="DNY20" s="67"/>
      <c r="DNZ20" s="67"/>
      <c r="DOA20" s="67"/>
      <c r="DOB20" s="67"/>
      <c r="DOC20" s="67"/>
      <c r="DOD20" s="67"/>
      <c r="DOE20" s="67"/>
      <c r="DOF20" s="67"/>
      <c r="DOG20" s="67"/>
      <c r="DOH20" s="67"/>
      <c r="DOI20" s="67"/>
      <c r="DOJ20" s="67"/>
      <c r="DOK20" s="67"/>
      <c r="DOL20" s="67"/>
      <c r="DOM20" s="67"/>
      <c r="DON20" s="67"/>
      <c r="DOO20" s="67"/>
      <c r="DOP20" s="67"/>
      <c r="DOQ20" s="67"/>
      <c r="DOR20" s="67"/>
      <c r="DOS20" s="67"/>
      <c r="DOT20" s="67"/>
      <c r="DOU20" s="67"/>
      <c r="DOV20" s="67"/>
      <c r="DOW20" s="67"/>
      <c r="DOX20" s="67"/>
      <c r="DOY20" s="67"/>
      <c r="DOZ20" s="67"/>
      <c r="DPA20" s="67"/>
      <c r="DPB20" s="67"/>
      <c r="DPC20" s="67"/>
      <c r="DPD20" s="67"/>
      <c r="DPE20" s="67"/>
      <c r="DPF20" s="67"/>
      <c r="DPG20" s="67"/>
      <c r="DPH20" s="67"/>
      <c r="DPI20" s="67"/>
      <c r="DPJ20" s="67"/>
      <c r="DPK20" s="67"/>
      <c r="DPL20" s="67"/>
      <c r="DPM20" s="67"/>
      <c r="DPN20" s="67"/>
      <c r="DPO20" s="67"/>
      <c r="DPP20" s="67"/>
      <c r="DPQ20" s="67"/>
      <c r="DPR20" s="67"/>
      <c r="DPS20" s="67"/>
      <c r="DPT20" s="67"/>
      <c r="DPU20" s="67"/>
      <c r="DPV20" s="67"/>
      <c r="DPW20" s="67"/>
      <c r="DPX20" s="67"/>
      <c r="DPY20" s="67"/>
      <c r="DPZ20" s="67"/>
      <c r="DQA20" s="67"/>
      <c r="DQB20" s="67"/>
      <c r="DQC20" s="67"/>
      <c r="DQD20" s="67"/>
      <c r="DQE20" s="67"/>
      <c r="DQF20" s="67"/>
      <c r="DQG20" s="67"/>
      <c r="DQH20" s="67"/>
      <c r="DQI20" s="67"/>
      <c r="DQJ20" s="67"/>
      <c r="DQK20" s="67"/>
      <c r="DQL20" s="67"/>
      <c r="DQM20" s="67"/>
      <c r="DQN20" s="67"/>
      <c r="DQO20" s="67"/>
      <c r="DQP20" s="67"/>
      <c r="DQQ20" s="67"/>
      <c r="DQR20" s="67"/>
      <c r="DQS20" s="67"/>
      <c r="DQT20" s="67"/>
      <c r="DQU20" s="67"/>
      <c r="DQV20" s="67"/>
      <c r="DQW20" s="67"/>
      <c r="DQX20" s="67"/>
      <c r="DQY20" s="67"/>
      <c r="DQZ20" s="67"/>
      <c r="DRA20" s="67"/>
      <c r="DRB20" s="67"/>
      <c r="DRC20" s="67"/>
      <c r="DRD20" s="67"/>
      <c r="DRE20" s="67"/>
      <c r="DRF20" s="67"/>
      <c r="DRG20" s="67"/>
      <c r="DRH20" s="67"/>
      <c r="DRI20" s="67"/>
      <c r="DRJ20" s="67"/>
      <c r="DRK20" s="67"/>
      <c r="DRL20" s="67"/>
      <c r="DRM20" s="67"/>
      <c r="DRN20" s="67"/>
      <c r="DRO20" s="67"/>
      <c r="DRP20" s="67"/>
      <c r="DRQ20" s="67"/>
      <c r="DRR20" s="67"/>
      <c r="DRS20" s="67"/>
      <c r="DRT20" s="67"/>
      <c r="DRU20" s="67"/>
      <c r="DRV20" s="67"/>
      <c r="DRW20" s="67"/>
      <c r="DRX20" s="67"/>
      <c r="DRY20" s="67"/>
      <c r="DRZ20" s="67"/>
      <c r="DSA20" s="67"/>
      <c r="DSB20" s="67"/>
      <c r="DSC20" s="67"/>
      <c r="DSD20" s="67"/>
      <c r="DSE20" s="67"/>
      <c r="DSF20" s="67"/>
      <c r="DSG20" s="67"/>
      <c r="DSH20" s="67"/>
      <c r="DSI20" s="67"/>
      <c r="DSJ20" s="67"/>
      <c r="DSK20" s="67"/>
      <c r="DSL20" s="67"/>
      <c r="DSM20" s="67"/>
      <c r="DSN20" s="67"/>
      <c r="DSO20" s="67"/>
      <c r="DSP20" s="67"/>
      <c r="DSQ20" s="67"/>
      <c r="DSR20" s="67"/>
      <c r="DSS20" s="67"/>
      <c r="DST20" s="67"/>
      <c r="DSU20" s="67"/>
      <c r="DSV20" s="67"/>
      <c r="DSW20" s="67"/>
      <c r="DSX20" s="67"/>
      <c r="DSY20" s="67"/>
      <c r="DSZ20" s="67"/>
      <c r="DTA20" s="67"/>
      <c r="DTB20" s="67"/>
      <c r="DTC20" s="67"/>
      <c r="DTD20" s="67"/>
      <c r="DTE20" s="67"/>
      <c r="DTF20" s="67"/>
      <c r="DTG20" s="67"/>
      <c r="DTH20" s="67"/>
      <c r="DTI20" s="67"/>
      <c r="DTJ20" s="67"/>
      <c r="DTK20" s="67"/>
      <c r="DTL20" s="67"/>
      <c r="DTM20" s="67"/>
      <c r="DTN20" s="67"/>
      <c r="DTO20" s="67"/>
      <c r="DTP20" s="67"/>
      <c r="DTQ20" s="67"/>
      <c r="DTR20" s="67"/>
      <c r="DTS20" s="67"/>
      <c r="DTT20" s="67"/>
      <c r="DTU20" s="67"/>
      <c r="DTV20" s="67"/>
      <c r="DTW20" s="67"/>
      <c r="DTX20" s="67"/>
      <c r="DTY20" s="67"/>
      <c r="DTZ20" s="67"/>
      <c r="DUA20" s="67"/>
      <c r="DUB20" s="67"/>
      <c r="DUC20" s="67"/>
      <c r="DUD20" s="67"/>
      <c r="DUE20" s="67"/>
      <c r="DUF20" s="67"/>
      <c r="DUG20" s="67"/>
      <c r="DUH20" s="67"/>
      <c r="DUI20" s="67"/>
      <c r="DUJ20" s="67"/>
      <c r="DUK20" s="67"/>
      <c r="DUL20" s="67"/>
      <c r="DUM20" s="67"/>
      <c r="DUN20" s="67"/>
      <c r="DUO20" s="67"/>
      <c r="DUP20" s="67"/>
      <c r="DUQ20" s="67"/>
      <c r="DUR20" s="67"/>
      <c r="DUS20" s="67"/>
      <c r="DUT20" s="67"/>
      <c r="DUU20" s="67"/>
      <c r="DUV20" s="67"/>
      <c r="DUW20" s="67"/>
      <c r="DUX20" s="67"/>
      <c r="DUY20" s="67"/>
      <c r="DUZ20" s="67"/>
      <c r="DVA20" s="67"/>
      <c r="DVB20" s="67"/>
      <c r="DVC20" s="67"/>
      <c r="DVD20" s="67"/>
      <c r="DVE20" s="67"/>
      <c r="DVF20" s="67"/>
      <c r="DVG20" s="67"/>
      <c r="DVH20" s="67"/>
      <c r="DVI20" s="67"/>
      <c r="DVJ20" s="67"/>
      <c r="DVK20" s="67"/>
      <c r="DVL20" s="67"/>
      <c r="DVM20" s="67"/>
      <c r="DVN20" s="67"/>
      <c r="DVO20" s="67"/>
      <c r="DVP20" s="67"/>
      <c r="DVQ20" s="67"/>
      <c r="DVR20" s="67"/>
      <c r="DVS20" s="67"/>
      <c r="DVT20" s="67"/>
      <c r="DVU20" s="67"/>
      <c r="DVV20" s="67"/>
      <c r="DVW20" s="67"/>
      <c r="DVX20" s="67"/>
      <c r="DVY20" s="67"/>
      <c r="DVZ20" s="67"/>
      <c r="DWA20" s="67"/>
      <c r="DWB20" s="67"/>
      <c r="DWC20" s="67"/>
      <c r="DWD20" s="67"/>
      <c r="DWE20" s="67"/>
      <c r="DWF20" s="67"/>
      <c r="DWG20" s="67"/>
      <c r="DWH20" s="67"/>
      <c r="DWI20" s="67"/>
      <c r="DWJ20" s="67"/>
      <c r="DWK20" s="67"/>
      <c r="DWL20" s="67"/>
      <c r="DWM20" s="67"/>
      <c r="DWN20" s="67"/>
      <c r="DWO20" s="67"/>
      <c r="DWP20" s="67"/>
      <c r="DWQ20" s="67"/>
      <c r="DWR20" s="67"/>
      <c r="DWS20" s="67"/>
      <c r="DWT20" s="67"/>
      <c r="DWU20" s="67"/>
      <c r="DWV20" s="67"/>
      <c r="DWW20" s="67"/>
      <c r="DWX20" s="67"/>
      <c r="DWY20" s="67"/>
      <c r="DWZ20" s="67"/>
      <c r="DXA20" s="67"/>
      <c r="DXB20" s="67"/>
      <c r="DXC20" s="67"/>
      <c r="DXD20" s="67"/>
      <c r="DXE20" s="67"/>
      <c r="DXF20" s="67"/>
      <c r="DXG20" s="67"/>
      <c r="DXH20" s="67"/>
      <c r="DXI20" s="67"/>
      <c r="DXJ20" s="67"/>
      <c r="DXK20" s="67"/>
      <c r="DXL20" s="67"/>
      <c r="DXM20" s="67"/>
      <c r="DXN20" s="67"/>
      <c r="DXO20" s="67"/>
      <c r="DXP20" s="67"/>
      <c r="DXQ20" s="67"/>
      <c r="DXR20" s="67"/>
      <c r="DXS20" s="67"/>
      <c r="DXT20" s="67"/>
      <c r="DXU20" s="67"/>
      <c r="DXV20" s="67"/>
      <c r="DXW20" s="67"/>
      <c r="DXX20" s="67"/>
      <c r="DXY20" s="67"/>
      <c r="DXZ20" s="67"/>
      <c r="DYA20" s="67"/>
      <c r="DYB20" s="67"/>
      <c r="DYC20" s="67"/>
      <c r="DYD20" s="67"/>
      <c r="DYE20" s="67"/>
      <c r="DYF20" s="67"/>
      <c r="DYG20" s="67"/>
      <c r="DYH20" s="67"/>
      <c r="DYI20" s="67"/>
      <c r="DYJ20" s="67"/>
      <c r="DYK20" s="67"/>
      <c r="DYL20" s="67"/>
      <c r="DYM20" s="67"/>
      <c r="DYN20" s="67"/>
      <c r="DYO20" s="67"/>
      <c r="DYP20" s="67"/>
      <c r="DYQ20" s="67"/>
      <c r="DYR20" s="67"/>
      <c r="DYS20" s="67"/>
      <c r="DYT20" s="67"/>
      <c r="DYU20" s="67"/>
      <c r="DYV20" s="67"/>
      <c r="DYW20" s="67"/>
      <c r="DYX20" s="67"/>
      <c r="DYY20" s="67"/>
      <c r="DYZ20" s="67"/>
      <c r="DZA20" s="67"/>
      <c r="DZB20" s="67"/>
      <c r="DZC20" s="67"/>
      <c r="DZD20" s="67"/>
      <c r="DZE20" s="67"/>
      <c r="DZF20" s="67"/>
      <c r="DZG20" s="67"/>
      <c r="DZH20" s="67"/>
      <c r="DZI20" s="67"/>
      <c r="DZJ20" s="67"/>
      <c r="DZK20" s="67"/>
      <c r="DZL20" s="67"/>
      <c r="DZM20" s="67"/>
      <c r="DZN20" s="67"/>
      <c r="DZO20" s="67"/>
      <c r="DZP20" s="67"/>
      <c r="DZQ20" s="67"/>
      <c r="DZR20" s="67"/>
      <c r="DZS20" s="67"/>
      <c r="DZT20" s="67"/>
      <c r="DZU20" s="67"/>
      <c r="DZV20" s="67"/>
      <c r="DZW20" s="67"/>
      <c r="DZX20" s="67"/>
      <c r="DZY20" s="67"/>
      <c r="DZZ20" s="67"/>
      <c r="EAA20" s="67"/>
      <c r="EAB20" s="67"/>
      <c r="EAC20" s="67"/>
      <c r="EAD20" s="67"/>
      <c r="EAE20" s="67"/>
      <c r="EAF20" s="67"/>
      <c r="EAG20" s="67"/>
      <c r="EAH20" s="67"/>
      <c r="EAI20" s="67"/>
      <c r="EAJ20" s="67"/>
      <c r="EAK20" s="67"/>
      <c r="EAL20" s="67"/>
      <c r="EAM20" s="67"/>
      <c r="EAN20" s="67"/>
      <c r="EAO20" s="67"/>
      <c r="EAP20" s="67"/>
      <c r="EAQ20" s="67"/>
      <c r="EAR20" s="67"/>
      <c r="EAS20" s="67"/>
      <c r="EAT20" s="67"/>
      <c r="EAU20" s="67"/>
      <c r="EAV20" s="67"/>
      <c r="EAW20" s="67"/>
      <c r="EAX20" s="67"/>
      <c r="EAY20" s="67"/>
      <c r="EAZ20" s="67"/>
      <c r="EBA20" s="67"/>
      <c r="EBB20" s="67"/>
      <c r="EBC20" s="67"/>
      <c r="EBD20" s="67"/>
      <c r="EBE20" s="67"/>
      <c r="EBF20" s="67"/>
      <c r="EBG20" s="67"/>
      <c r="EBH20" s="67"/>
      <c r="EBI20" s="67"/>
      <c r="EBJ20" s="67"/>
      <c r="EBK20" s="67"/>
      <c r="EBL20" s="67"/>
      <c r="EBM20" s="67"/>
      <c r="EBN20" s="67"/>
      <c r="EBO20" s="67"/>
      <c r="EBP20" s="67"/>
      <c r="EBQ20" s="67"/>
      <c r="EBR20" s="67"/>
      <c r="EBS20" s="67"/>
      <c r="EBT20" s="67"/>
      <c r="EBU20" s="67"/>
      <c r="EBV20" s="67"/>
      <c r="EBW20" s="67"/>
      <c r="EBX20" s="67"/>
      <c r="EBY20" s="67"/>
      <c r="EBZ20" s="67"/>
      <c r="ECA20" s="67"/>
      <c r="ECB20" s="67"/>
      <c r="ECC20" s="67"/>
      <c r="ECD20" s="67"/>
      <c r="ECE20" s="67"/>
      <c r="ECF20" s="67"/>
      <c r="ECG20" s="67"/>
      <c r="ECH20" s="67"/>
      <c r="ECI20" s="67"/>
      <c r="ECJ20" s="67"/>
      <c r="ECK20" s="67"/>
      <c r="ECL20" s="67"/>
      <c r="ECM20" s="67"/>
      <c r="ECN20" s="67"/>
      <c r="ECO20" s="67"/>
      <c r="ECP20" s="67"/>
      <c r="ECQ20" s="67"/>
      <c r="ECR20" s="67"/>
      <c r="ECS20" s="67"/>
      <c r="ECT20" s="67"/>
      <c r="ECU20" s="67"/>
      <c r="ECV20" s="67"/>
      <c r="ECW20" s="67"/>
      <c r="ECX20" s="67"/>
      <c r="ECY20" s="67"/>
      <c r="ECZ20" s="67"/>
      <c r="EDA20" s="67"/>
      <c r="EDB20" s="67"/>
      <c r="EDC20" s="67"/>
      <c r="EDD20" s="67"/>
      <c r="EDE20" s="67"/>
      <c r="EDF20" s="67"/>
      <c r="EDG20" s="67"/>
      <c r="EDH20" s="67"/>
      <c r="EDI20" s="67"/>
      <c r="EDJ20" s="67"/>
      <c r="EDK20" s="67"/>
      <c r="EDL20" s="67"/>
      <c r="EDM20" s="67"/>
      <c r="EDN20" s="67"/>
      <c r="EDO20" s="67"/>
      <c r="EDP20" s="67"/>
      <c r="EDQ20" s="67"/>
      <c r="EDR20" s="67"/>
      <c r="EDS20" s="67"/>
      <c r="EDT20" s="67"/>
      <c r="EDU20" s="67"/>
      <c r="EDV20" s="67"/>
      <c r="EDW20" s="67"/>
      <c r="EDX20" s="67"/>
      <c r="EDY20" s="67"/>
      <c r="EDZ20" s="67"/>
      <c r="EEA20" s="67"/>
      <c r="EEB20" s="67"/>
      <c r="EEC20" s="67"/>
      <c r="EED20" s="67"/>
      <c r="EEE20" s="67"/>
      <c r="EEF20" s="67"/>
      <c r="EEG20" s="67"/>
      <c r="EEH20" s="67"/>
      <c r="EEI20" s="67"/>
      <c r="EEJ20" s="67"/>
      <c r="EEK20" s="67"/>
      <c r="EEL20" s="67"/>
      <c r="EEM20" s="67"/>
      <c r="EEN20" s="67"/>
      <c r="EEO20" s="67"/>
      <c r="EEP20" s="67"/>
      <c r="EEQ20" s="67"/>
      <c r="EER20" s="67"/>
      <c r="EES20" s="67"/>
      <c r="EET20" s="67"/>
      <c r="EEU20" s="67"/>
      <c r="EEV20" s="67"/>
      <c r="EEW20" s="67"/>
      <c r="EEX20" s="67"/>
      <c r="EEY20" s="67"/>
      <c r="EEZ20" s="67"/>
      <c r="EFA20" s="67"/>
      <c r="EFB20" s="67"/>
      <c r="EFC20" s="67"/>
      <c r="EFD20" s="67"/>
      <c r="EFE20" s="67"/>
      <c r="EFF20" s="67"/>
      <c r="EFG20" s="67"/>
      <c r="EFH20" s="67"/>
      <c r="EFI20" s="67"/>
      <c r="EFJ20" s="67"/>
      <c r="EFK20" s="67"/>
      <c r="EFL20" s="67"/>
      <c r="EFM20" s="67"/>
      <c r="EFN20" s="67"/>
      <c r="EFO20" s="67"/>
      <c r="EFP20" s="67"/>
      <c r="EFQ20" s="67"/>
      <c r="EFR20" s="67"/>
      <c r="EFS20" s="67"/>
      <c r="EFT20" s="67"/>
      <c r="EFU20" s="67"/>
      <c r="EFV20" s="67"/>
      <c r="EFW20" s="67"/>
      <c r="EFX20" s="67"/>
      <c r="EFY20" s="67"/>
      <c r="EFZ20" s="67"/>
      <c r="EGA20" s="67"/>
      <c r="EGB20" s="67"/>
      <c r="EGC20" s="67"/>
      <c r="EGD20" s="67"/>
      <c r="EGE20" s="67"/>
      <c r="EGF20" s="67"/>
      <c r="EGG20" s="67"/>
      <c r="EGH20" s="67"/>
      <c r="EGI20" s="67"/>
      <c r="EGJ20" s="67"/>
      <c r="EGK20" s="67"/>
      <c r="EGL20" s="67"/>
      <c r="EGM20" s="67"/>
      <c r="EGN20" s="67"/>
      <c r="EGO20" s="67"/>
      <c r="EGP20" s="67"/>
      <c r="EGQ20" s="67"/>
      <c r="EGR20" s="67"/>
      <c r="EGS20" s="67"/>
      <c r="EGT20" s="67"/>
      <c r="EGU20" s="67"/>
      <c r="EGV20" s="67"/>
      <c r="EGW20" s="67"/>
      <c r="EGX20" s="67"/>
      <c r="EGY20" s="67"/>
      <c r="EGZ20" s="67"/>
      <c r="EHA20" s="67"/>
      <c r="EHB20" s="67"/>
      <c r="EHC20" s="67"/>
      <c r="EHD20" s="67"/>
      <c r="EHE20" s="67"/>
      <c r="EHF20" s="67"/>
      <c r="EHG20" s="67"/>
      <c r="EHH20" s="67"/>
      <c r="EHI20" s="67"/>
      <c r="EHJ20" s="67"/>
      <c r="EHK20" s="67"/>
      <c r="EHL20" s="67"/>
      <c r="EHM20" s="67"/>
      <c r="EHN20" s="67"/>
      <c r="EHO20" s="67"/>
      <c r="EHP20" s="67"/>
      <c r="EHQ20" s="67"/>
      <c r="EHR20" s="67"/>
      <c r="EHS20" s="67"/>
      <c r="EHT20" s="67"/>
      <c r="EHU20" s="67"/>
      <c r="EHV20" s="67"/>
      <c r="EHW20" s="67"/>
      <c r="EHX20" s="67"/>
      <c r="EHY20" s="67"/>
      <c r="EHZ20" s="67"/>
      <c r="EIA20" s="67"/>
      <c r="EIB20" s="67"/>
      <c r="EIC20" s="67"/>
      <c r="EID20" s="67"/>
      <c r="EIE20" s="67"/>
      <c r="EIF20" s="67"/>
      <c r="EIG20" s="67"/>
      <c r="EIH20" s="67"/>
      <c r="EII20" s="67"/>
      <c r="EIJ20" s="67"/>
      <c r="EIK20" s="67"/>
      <c r="EIL20" s="67"/>
      <c r="EIM20" s="67"/>
      <c r="EIN20" s="67"/>
      <c r="EIO20" s="67"/>
      <c r="EIP20" s="67"/>
      <c r="EIQ20" s="67"/>
      <c r="EIR20" s="67"/>
      <c r="EIS20" s="67"/>
      <c r="EIT20" s="67"/>
      <c r="EIU20" s="67"/>
      <c r="EIV20" s="67"/>
      <c r="EIW20" s="67"/>
      <c r="EIX20" s="67"/>
      <c r="EIY20" s="67"/>
      <c r="EIZ20" s="67"/>
      <c r="EJA20" s="67"/>
      <c r="EJB20" s="67"/>
      <c r="EJC20" s="67"/>
      <c r="EJD20" s="67"/>
      <c r="EJE20" s="67"/>
      <c r="EJF20" s="67"/>
      <c r="EJG20" s="67"/>
      <c r="EJH20" s="67"/>
      <c r="EJI20" s="67"/>
      <c r="EJJ20" s="67"/>
      <c r="EJK20" s="67"/>
      <c r="EJL20" s="67"/>
      <c r="EJM20" s="67"/>
      <c r="EJN20" s="67"/>
      <c r="EJO20" s="67"/>
      <c r="EJP20" s="67"/>
      <c r="EJQ20" s="67"/>
      <c r="EJR20" s="67"/>
      <c r="EJS20" s="67"/>
      <c r="EJT20" s="67"/>
      <c r="EJU20" s="67"/>
      <c r="EJV20" s="67"/>
      <c r="EJW20" s="67"/>
      <c r="EJX20" s="67"/>
      <c r="EJY20" s="67"/>
      <c r="EJZ20" s="67"/>
      <c r="EKA20" s="67"/>
      <c r="EKB20" s="67"/>
      <c r="EKC20" s="67"/>
      <c r="EKD20" s="67"/>
      <c r="EKE20" s="67"/>
      <c r="EKF20" s="67"/>
      <c r="EKG20" s="67"/>
      <c r="EKH20" s="67"/>
      <c r="EKI20" s="67"/>
      <c r="EKJ20" s="67"/>
      <c r="EKK20" s="67"/>
      <c r="EKL20" s="67"/>
      <c r="EKM20" s="67"/>
      <c r="EKN20" s="67"/>
      <c r="EKO20" s="67"/>
      <c r="EKP20" s="67"/>
      <c r="EKQ20" s="67"/>
      <c r="EKR20" s="67"/>
      <c r="EKS20" s="67"/>
      <c r="EKT20" s="67"/>
      <c r="EKU20" s="67"/>
      <c r="EKV20" s="67"/>
      <c r="EKW20" s="67"/>
      <c r="EKX20" s="67"/>
      <c r="EKY20" s="67"/>
      <c r="EKZ20" s="67"/>
      <c r="ELA20" s="67"/>
      <c r="ELB20" s="67"/>
      <c r="ELC20" s="67"/>
      <c r="ELD20" s="67"/>
      <c r="ELE20" s="67"/>
      <c r="ELF20" s="67"/>
      <c r="ELG20" s="67"/>
      <c r="ELH20" s="67"/>
      <c r="ELI20" s="67"/>
      <c r="ELJ20" s="67"/>
      <c r="ELK20" s="67"/>
      <c r="ELL20" s="67"/>
      <c r="ELM20" s="67"/>
      <c r="ELN20" s="67"/>
      <c r="ELO20" s="67"/>
      <c r="ELP20" s="67"/>
      <c r="ELQ20" s="67"/>
      <c r="ELR20" s="67"/>
      <c r="ELS20" s="67"/>
      <c r="ELT20" s="67"/>
      <c r="ELU20" s="67"/>
      <c r="ELV20" s="67"/>
      <c r="ELW20" s="67"/>
      <c r="ELX20" s="67"/>
      <c r="ELY20" s="67"/>
      <c r="ELZ20" s="67"/>
      <c r="EMA20" s="67"/>
      <c r="EMB20" s="67"/>
      <c r="EMC20" s="67"/>
      <c r="EMD20" s="67"/>
      <c r="EME20" s="67"/>
      <c r="EMF20" s="67"/>
      <c r="EMG20" s="67"/>
      <c r="EMH20" s="67"/>
      <c r="EMI20" s="67"/>
      <c r="EMJ20" s="67"/>
      <c r="EMK20" s="67"/>
      <c r="EML20" s="67"/>
      <c r="EMM20" s="67"/>
      <c r="EMN20" s="67"/>
      <c r="EMO20" s="67"/>
      <c r="EMP20" s="67"/>
      <c r="EMQ20" s="67"/>
      <c r="EMR20" s="67"/>
      <c r="EMS20" s="67"/>
      <c r="EMT20" s="67"/>
      <c r="EMU20" s="67"/>
      <c r="EMV20" s="67"/>
      <c r="EMW20" s="67"/>
      <c r="EMX20" s="67"/>
      <c r="EMY20" s="67"/>
      <c r="EMZ20" s="67"/>
      <c r="ENA20" s="67"/>
      <c r="ENB20" s="67"/>
      <c r="ENC20" s="67"/>
      <c r="END20" s="67"/>
      <c r="ENE20" s="67"/>
      <c r="ENF20" s="67"/>
      <c r="ENG20" s="67"/>
      <c r="ENH20" s="67"/>
      <c r="ENI20" s="67"/>
      <c r="ENJ20" s="67"/>
      <c r="ENK20" s="67"/>
      <c r="ENL20" s="67"/>
      <c r="ENM20" s="67"/>
      <c r="ENN20" s="67"/>
      <c r="ENO20" s="67"/>
      <c r="ENP20" s="67"/>
      <c r="ENQ20" s="67"/>
      <c r="ENR20" s="67"/>
      <c r="ENS20" s="67"/>
      <c r="ENT20" s="67"/>
      <c r="ENU20" s="67"/>
      <c r="ENV20" s="67"/>
      <c r="ENW20" s="67"/>
      <c r="ENX20" s="67"/>
      <c r="ENY20" s="67"/>
      <c r="ENZ20" s="67"/>
      <c r="EOA20" s="67"/>
      <c r="EOB20" s="67"/>
      <c r="EOC20" s="67"/>
      <c r="EOD20" s="67"/>
      <c r="EOE20" s="67"/>
      <c r="EOF20" s="67"/>
      <c r="EOG20" s="67"/>
      <c r="EOH20" s="67"/>
      <c r="EOI20" s="67"/>
      <c r="EOJ20" s="67"/>
      <c r="EOK20" s="67"/>
      <c r="EOL20" s="67"/>
      <c r="EOM20" s="67"/>
      <c r="EON20" s="67"/>
      <c r="EOO20" s="67"/>
      <c r="EOP20" s="67"/>
      <c r="EOQ20" s="67"/>
      <c r="EOR20" s="67"/>
      <c r="EOS20" s="67"/>
      <c r="EOT20" s="67"/>
      <c r="EOU20" s="67"/>
      <c r="EOV20" s="67"/>
      <c r="EOW20" s="67"/>
      <c r="EOX20" s="67"/>
      <c r="EOY20" s="67"/>
      <c r="EOZ20" s="67"/>
      <c r="EPA20" s="67"/>
      <c r="EPB20" s="67"/>
      <c r="EPC20" s="67"/>
      <c r="EPD20" s="67"/>
      <c r="EPE20" s="67"/>
      <c r="EPF20" s="67"/>
      <c r="EPG20" s="67"/>
      <c r="EPH20" s="67"/>
      <c r="EPI20" s="67"/>
      <c r="EPJ20" s="67"/>
      <c r="EPK20" s="67"/>
      <c r="EPL20" s="67"/>
      <c r="EPM20" s="67"/>
      <c r="EPN20" s="67"/>
      <c r="EPO20" s="67"/>
      <c r="EPP20" s="67"/>
      <c r="EPQ20" s="67"/>
      <c r="EPR20" s="67"/>
      <c r="EPS20" s="67"/>
      <c r="EPT20" s="67"/>
      <c r="EPU20" s="67"/>
      <c r="EPV20" s="67"/>
      <c r="EPW20" s="67"/>
      <c r="EPX20" s="67"/>
      <c r="EPY20" s="67"/>
      <c r="EPZ20" s="67"/>
      <c r="EQA20" s="67"/>
      <c r="EQB20" s="67"/>
      <c r="EQC20" s="67"/>
      <c r="EQD20" s="67"/>
      <c r="EQE20" s="67"/>
      <c r="EQF20" s="67"/>
      <c r="EQG20" s="67"/>
      <c r="EQH20" s="67"/>
      <c r="EQI20" s="67"/>
      <c r="EQJ20" s="67"/>
      <c r="EQK20" s="67"/>
      <c r="EQL20" s="67"/>
      <c r="EQM20" s="67"/>
      <c r="EQN20" s="67"/>
      <c r="EQO20" s="67"/>
      <c r="EQP20" s="67"/>
      <c r="EQQ20" s="67"/>
      <c r="EQR20" s="67"/>
      <c r="EQS20" s="67"/>
      <c r="EQT20" s="67"/>
      <c r="EQU20" s="67"/>
      <c r="EQV20" s="67"/>
      <c r="EQW20" s="67"/>
      <c r="EQX20" s="67"/>
      <c r="EQY20" s="67"/>
      <c r="EQZ20" s="67"/>
      <c r="ERA20" s="67"/>
      <c r="ERB20" s="67"/>
      <c r="ERC20" s="67"/>
      <c r="ERD20" s="67"/>
      <c r="ERE20" s="67"/>
      <c r="ERF20" s="67"/>
      <c r="ERG20" s="67"/>
      <c r="ERH20" s="67"/>
      <c r="ERI20" s="67"/>
      <c r="ERJ20" s="67"/>
      <c r="ERK20" s="67"/>
      <c r="ERL20" s="67"/>
      <c r="ERM20" s="67"/>
      <c r="ERN20" s="67"/>
      <c r="ERO20" s="67"/>
      <c r="ERP20" s="67"/>
      <c r="ERQ20" s="67"/>
      <c r="ERR20" s="67"/>
      <c r="ERS20" s="67"/>
      <c r="ERT20" s="67"/>
      <c r="ERU20" s="67"/>
      <c r="ERV20" s="67"/>
      <c r="ERW20" s="67"/>
      <c r="ERX20" s="67"/>
      <c r="ERY20" s="67"/>
      <c r="ERZ20" s="67"/>
      <c r="ESA20" s="67"/>
      <c r="ESB20" s="67"/>
      <c r="ESC20" s="67"/>
      <c r="ESD20" s="67"/>
      <c r="ESE20" s="67"/>
      <c r="ESF20" s="67"/>
      <c r="ESG20" s="67"/>
      <c r="ESH20" s="67"/>
      <c r="ESI20" s="67"/>
      <c r="ESJ20" s="67"/>
      <c r="ESK20" s="67"/>
      <c r="ESL20" s="67"/>
      <c r="ESM20" s="67"/>
      <c r="ESN20" s="67"/>
      <c r="ESO20" s="67"/>
      <c r="ESP20" s="67"/>
      <c r="ESQ20" s="67"/>
      <c r="ESR20" s="67"/>
      <c r="ESS20" s="67"/>
      <c r="EST20" s="67"/>
      <c r="ESU20" s="67"/>
      <c r="ESV20" s="67"/>
      <c r="ESW20" s="67"/>
      <c r="ESX20" s="67"/>
      <c r="ESY20" s="67"/>
      <c r="ESZ20" s="67"/>
      <c r="ETA20" s="67"/>
      <c r="ETB20" s="67"/>
      <c r="ETC20" s="67"/>
      <c r="ETD20" s="67"/>
      <c r="ETE20" s="67"/>
      <c r="ETF20" s="67"/>
      <c r="ETG20" s="67"/>
      <c r="ETH20" s="67"/>
      <c r="ETI20" s="67"/>
      <c r="ETJ20" s="67"/>
      <c r="ETK20" s="67"/>
      <c r="ETL20" s="67"/>
      <c r="ETM20" s="67"/>
      <c r="ETN20" s="67"/>
      <c r="ETO20" s="67"/>
      <c r="ETP20" s="67"/>
      <c r="ETQ20" s="67"/>
      <c r="ETR20" s="67"/>
      <c r="ETS20" s="67"/>
      <c r="ETT20" s="67"/>
      <c r="ETU20" s="67"/>
      <c r="ETV20" s="67"/>
      <c r="ETW20" s="67"/>
      <c r="ETX20" s="67"/>
      <c r="ETY20" s="67"/>
      <c r="ETZ20" s="67"/>
      <c r="EUA20" s="67"/>
      <c r="EUB20" s="67"/>
      <c r="EUC20" s="67"/>
      <c r="EUD20" s="67"/>
      <c r="EUE20" s="67"/>
      <c r="EUF20" s="67"/>
      <c r="EUG20" s="67"/>
      <c r="EUH20" s="67"/>
      <c r="EUI20" s="67"/>
      <c r="EUJ20" s="67"/>
      <c r="EUK20" s="67"/>
      <c r="EUL20" s="67"/>
      <c r="EUM20" s="67"/>
      <c r="EUN20" s="67"/>
      <c r="EUO20" s="67"/>
      <c r="EUP20" s="67"/>
      <c r="EUQ20" s="67"/>
      <c r="EUR20" s="67"/>
      <c r="EUS20" s="67"/>
      <c r="EUT20" s="67"/>
      <c r="EUU20" s="67"/>
      <c r="EUV20" s="67"/>
      <c r="EUW20" s="67"/>
      <c r="EUX20" s="67"/>
      <c r="EUY20" s="67"/>
      <c r="EUZ20" s="67"/>
      <c r="EVA20" s="67"/>
      <c r="EVB20" s="67"/>
      <c r="EVC20" s="67"/>
      <c r="EVD20" s="67"/>
      <c r="EVE20" s="67"/>
      <c r="EVF20" s="67"/>
      <c r="EVG20" s="67"/>
      <c r="EVH20" s="67"/>
      <c r="EVI20" s="67"/>
      <c r="EVJ20" s="67"/>
      <c r="EVK20" s="67"/>
      <c r="EVL20" s="67"/>
      <c r="EVM20" s="67"/>
      <c r="EVN20" s="67"/>
      <c r="EVO20" s="67"/>
      <c r="EVP20" s="67"/>
      <c r="EVQ20" s="67"/>
      <c r="EVR20" s="67"/>
      <c r="EVS20" s="67"/>
      <c r="EVT20" s="67"/>
      <c r="EVU20" s="67"/>
      <c r="EVV20" s="67"/>
      <c r="EVW20" s="67"/>
      <c r="EVX20" s="67"/>
      <c r="EVY20" s="67"/>
      <c r="EVZ20" s="67"/>
      <c r="EWA20" s="67"/>
      <c r="EWB20" s="67"/>
      <c r="EWC20" s="67"/>
      <c r="EWD20" s="67"/>
      <c r="EWE20" s="67"/>
      <c r="EWF20" s="67"/>
      <c r="EWG20" s="67"/>
      <c r="EWH20" s="67"/>
      <c r="EWI20" s="67"/>
      <c r="EWJ20" s="67"/>
      <c r="EWK20" s="67"/>
      <c r="EWL20" s="67"/>
      <c r="EWM20" s="67"/>
      <c r="EWN20" s="67"/>
      <c r="EWO20" s="67"/>
      <c r="EWP20" s="67"/>
      <c r="EWQ20" s="67"/>
      <c r="EWR20" s="67"/>
      <c r="EWS20" s="67"/>
      <c r="EWT20" s="67"/>
      <c r="EWU20" s="67"/>
      <c r="EWV20" s="67"/>
      <c r="EWW20" s="67"/>
      <c r="EWX20" s="67"/>
      <c r="EWY20" s="67"/>
      <c r="EWZ20" s="67"/>
      <c r="EXA20" s="67"/>
      <c r="EXB20" s="67"/>
      <c r="EXC20" s="67"/>
      <c r="EXD20" s="67"/>
      <c r="EXE20" s="67"/>
      <c r="EXF20" s="67"/>
      <c r="EXG20" s="67"/>
      <c r="EXH20" s="67"/>
      <c r="EXI20" s="67"/>
      <c r="EXJ20" s="67"/>
      <c r="EXK20" s="67"/>
      <c r="EXL20" s="67"/>
      <c r="EXM20" s="67"/>
      <c r="EXN20" s="67"/>
      <c r="EXO20" s="67"/>
      <c r="EXP20" s="67"/>
      <c r="EXQ20" s="67"/>
      <c r="EXR20" s="67"/>
      <c r="EXS20" s="67"/>
      <c r="EXT20" s="67"/>
      <c r="EXU20" s="67"/>
      <c r="EXV20" s="67"/>
      <c r="EXW20" s="67"/>
      <c r="EXX20" s="67"/>
      <c r="EXY20" s="67"/>
      <c r="EXZ20" s="67"/>
      <c r="EYA20" s="67"/>
      <c r="EYB20" s="67"/>
      <c r="EYC20" s="67"/>
      <c r="EYD20" s="67"/>
      <c r="EYE20" s="67"/>
      <c r="EYF20" s="67"/>
      <c r="EYG20" s="67"/>
      <c r="EYH20" s="67"/>
      <c r="EYI20" s="67"/>
      <c r="EYJ20" s="67"/>
      <c r="EYK20" s="67"/>
      <c r="EYL20" s="67"/>
      <c r="EYM20" s="67"/>
      <c r="EYN20" s="67"/>
      <c r="EYO20" s="67"/>
      <c r="EYP20" s="67"/>
      <c r="EYQ20" s="67"/>
      <c r="EYR20" s="67"/>
      <c r="EYS20" s="67"/>
      <c r="EYT20" s="67"/>
      <c r="EYU20" s="67"/>
      <c r="EYV20" s="67"/>
      <c r="EYW20" s="67"/>
      <c r="EYX20" s="67"/>
      <c r="EYY20" s="67"/>
      <c r="EYZ20" s="67"/>
      <c r="EZA20" s="67"/>
      <c r="EZB20" s="67"/>
      <c r="EZC20" s="67"/>
      <c r="EZD20" s="67"/>
      <c r="EZE20" s="67"/>
      <c r="EZF20" s="67"/>
      <c r="EZG20" s="67"/>
      <c r="EZH20" s="67"/>
      <c r="EZI20" s="67"/>
      <c r="EZJ20" s="67"/>
      <c r="EZK20" s="67"/>
      <c r="EZL20" s="67"/>
      <c r="EZM20" s="67"/>
      <c r="EZN20" s="67"/>
      <c r="EZO20" s="67"/>
      <c r="EZP20" s="67"/>
      <c r="EZQ20" s="67"/>
      <c r="EZR20" s="67"/>
      <c r="EZS20" s="67"/>
      <c r="EZT20" s="67"/>
      <c r="EZU20" s="67"/>
      <c r="EZV20" s="67"/>
      <c r="EZW20" s="67"/>
      <c r="EZX20" s="67"/>
      <c r="EZY20" s="67"/>
      <c r="EZZ20" s="67"/>
      <c r="FAA20" s="67"/>
      <c r="FAB20" s="67"/>
      <c r="FAC20" s="67"/>
      <c r="FAD20" s="67"/>
      <c r="FAE20" s="67"/>
      <c r="FAF20" s="67"/>
      <c r="FAG20" s="67"/>
      <c r="FAH20" s="67"/>
      <c r="FAI20" s="67"/>
      <c r="FAJ20" s="67"/>
      <c r="FAK20" s="67"/>
      <c r="FAL20" s="67"/>
      <c r="FAM20" s="67"/>
      <c r="FAN20" s="67"/>
      <c r="FAO20" s="67"/>
      <c r="FAP20" s="67"/>
      <c r="FAQ20" s="67"/>
      <c r="FAR20" s="67"/>
      <c r="FAS20" s="67"/>
      <c r="FAT20" s="67"/>
      <c r="FAU20" s="67"/>
      <c r="FAV20" s="67"/>
      <c r="FAW20" s="67"/>
      <c r="FAX20" s="67"/>
      <c r="FAY20" s="67"/>
      <c r="FAZ20" s="67"/>
      <c r="FBA20" s="67"/>
      <c r="FBB20" s="67"/>
      <c r="FBC20" s="67"/>
      <c r="FBD20" s="67"/>
      <c r="FBE20" s="67"/>
      <c r="FBF20" s="67"/>
      <c r="FBG20" s="67"/>
      <c r="FBH20" s="67"/>
      <c r="FBI20" s="67"/>
      <c r="FBJ20" s="67"/>
      <c r="FBK20" s="67"/>
      <c r="FBL20" s="67"/>
      <c r="FBM20" s="67"/>
      <c r="FBN20" s="67"/>
      <c r="FBO20" s="67"/>
      <c r="FBP20" s="67"/>
      <c r="FBQ20" s="67"/>
      <c r="FBR20" s="67"/>
      <c r="FBS20" s="67"/>
      <c r="FBT20" s="67"/>
      <c r="FBU20" s="67"/>
      <c r="FBV20" s="67"/>
      <c r="FBW20" s="67"/>
      <c r="FBX20" s="67"/>
      <c r="FBY20" s="67"/>
      <c r="FBZ20" s="67"/>
      <c r="FCA20" s="67"/>
      <c r="FCB20" s="67"/>
      <c r="FCC20" s="67"/>
      <c r="FCD20" s="67"/>
      <c r="FCE20" s="67"/>
      <c r="FCF20" s="67"/>
      <c r="FCG20" s="67"/>
      <c r="FCH20" s="67"/>
      <c r="FCI20" s="67"/>
      <c r="FCJ20" s="67"/>
      <c r="FCK20" s="67"/>
      <c r="FCL20" s="67"/>
      <c r="FCM20" s="67"/>
      <c r="FCN20" s="67"/>
      <c r="FCO20" s="67"/>
      <c r="FCP20" s="67"/>
      <c r="FCQ20" s="67"/>
      <c r="FCR20" s="67"/>
      <c r="FCS20" s="67"/>
      <c r="FCT20" s="67"/>
      <c r="FCU20" s="67"/>
      <c r="FCV20" s="67"/>
      <c r="FCW20" s="67"/>
      <c r="FCX20" s="67"/>
      <c r="FCY20" s="67"/>
      <c r="FCZ20" s="67"/>
      <c r="FDA20" s="67"/>
      <c r="FDB20" s="67"/>
      <c r="FDC20" s="67"/>
      <c r="FDD20" s="67"/>
      <c r="FDE20" s="67"/>
      <c r="FDF20" s="67"/>
      <c r="FDG20" s="67"/>
      <c r="FDH20" s="67"/>
      <c r="FDI20" s="67"/>
      <c r="FDJ20" s="67"/>
      <c r="FDK20" s="67"/>
      <c r="FDL20" s="67"/>
      <c r="FDM20" s="67"/>
      <c r="FDN20" s="67"/>
      <c r="FDO20" s="67"/>
      <c r="FDP20" s="67"/>
      <c r="FDQ20" s="67"/>
      <c r="FDR20" s="67"/>
      <c r="FDS20" s="67"/>
      <c r="FDT20" s="67"/>
      <c r="FDU20" s="67"/>
      <c r="FDV20" s="67"/>
      <c r="FDW20" s="67"/>
      <c r="FDX20" s="67"/>
      <c r="FDY20" s="67"/>
      <c r="FDZ20" s="67"/>
      <c r="FEA20" s="67"/>
      <c r="FEB20" s="67"/>
      <c r="FEC20" s="67"/>
      <c r="FED20" s="67"/>
      <c r="FEE20" s="67"/>
      <c r="FEF20" s="67"/>
      <c r="FEG20" s="67"/>
      <c r="FEH20" s="67"/>
      <c r="FEI20" s="67"/>
      <c r="FEJ20" s="67"/>
      <c r="FEK20" s="67"/>
      <c r="FEL20" s="67"/>
      <c r="FEM20" s="67"/>
      <c r="FEN20" s="67"/>
      <c r="FEO20" s="67"/>
      <c r="FEP20" s="67"/>
      <c r="FEQ20" s="67"/>
      <c r="FER20" s="67"/>
      <c r="FES20" s="67"/>
      <c r="FET20" s="67"/>
      <c r="FEU20" s="67"/>
      <c r="FEV20" s="67"/>
      <c r="FEW20" s="67"/>
      <c r="FEX20" s="67"/>
      <c r="FEY20" s="67"/>
      <c r="FEZ20" s="67"/>
      <c r="FFA20" s="67"/>
      <c r="FFB20" s="67"/>
      <c r="FFC20" s="67"/>
      <c r="FFD20" s="67"/>
      <c r="FFE20" s="67"/>
      <c r="FFF20" s="67"/>
      <c r="FFG20" s="67"/>
      <c r="FFH20" s="67"/>
      <c r="FFI20" s="67"/>
      <c r="FFJ20" s="67"/>
      <c r="FFK20" s="67"/>
      <c r="FFL20" s="67"/>
      <c r="FFM20" s="67"/>
      <c r="FFN20" s="67"/>
      <c r="FFO20" s="67"/>
      <c r="FFP20" s="67"/>
      <c r="FFQ20" s="67"/>
      <c r="FFR20" s="67"/>
      <c r="FFS20" s="67"/>
      <c r="FFT20" s="67"/>
      <c r="FFU20" s="67"/>
      <c r="FFV20" s="67"/>
      <c r="FFW20" s="67"/>
      <c r="FFX20" s="67"/>
      <c r="FFY20" s="67"/>
      <c r="FFZ20" s="67"/>
      <c r="FGA20" s="67"/>
      <c r="FGB20" s="67"/>
      <c r="FGC20" s="67"/>
      <c r="FGD20" s="67"/>
      <c r="FGE20" s="67"/>
      <c r="FGF20" s="67"/>
      <c r="FGG20" s="67"/>
      <c r="FGH20" s="67"/>
      <c r="FGI20" s="67"/>
      <c r="FGJ20" s="67"/>
      <c r="FGK20" s="67"/>
      <c r="FGL20" s="67"/>
      <c r="FGM20" s="67"/>
      <c r="FGN20" s="67"/>
      <c r="FGO20" s="67"/>
      <c r="FGP20" s="67"/>
      <c r="FGQ20" s="67"/>
      <c r="FGR20" s="67"/>
      <c r="FGS20" s="67"/>
      <c r="FGT20" s="67"/>
      <c r="FGU20" s="67"/>
      <c r="FGV20" s="67"/>
      <c r="FGW20" s="67"/>
      <c r="FGX20" s="67"/>
      <c r="FGY20" s="67"/>
      <c r="FGZ20" s="67"/>
      <c r="FHA20" s="67"/>
      <c r="FHB20" s="67"/>
      <c r="FHC20" s="67"/>
      <c r="FHD20" s="67"/>
      <c r="FHE20" s="67"/>
      <c r="FHF20" s="67"/>
      <c r="FHG20" s="67"/>
      <c r="FHH20" s="67"/>
      <c r="FHI20" s="67"/>
      <c r="FHJ20" s="67"/>
      <c r="FHK20" s="67"/>
      <c r="FHL20" s="67"/>
      <c r="FHM20" s="67"/>
      <c r="FHN20" s="67"/>
      <c r="FHO20" s="67"/>
      <c r="FHP20" s="67"/>
      <c r="FHQ20" s="67"/>
      <c r="FHR20" s="67"/>
      <c r="FHS20" s="67"/>
      <c r="FHT20" s="67"/>
      <c r="FHU20" s="67"/>
      <c r="FHV20" s="67"/>
      <c r="FHW20" s="67"/>
      <c r="FHX20" s="67"/>
      <c r="FHY20" s="67"/>
      <c r="FHZ20" s="67"/>
      <c r="FIA20" s="67"/>
      <c r="FIB20" s="67"/>
      <c r="FIC20" s="67"/>
      <c r="FID20" s="67"/>
      <c r="FIE20" s="67"/>
      <c r="FIF20" s="67"/>
      <c r="FIG20" s="67"/>
      <c r="FIH20" s="67"/>
      <c r="FII20" s="67"/>
      <c r="FIJ20" s="67"/>
      <c r="FIK20" s="67"/>
      <c r="FIL20" s="67"/>
      <c r="FIM20" s="67"/>
      <c r="FIN20" s="67"/>
      <c r="FIO20" s="67"/>
      <c r="FIP20" s="67"/>
      <c r="FIQ20" s="67"/>
      <c r="FIR20" s="67"/>
      <c r="FIS20" s="67"/>
      <c r="FIT20" s="67"/>
      <c r="FIU20" s="67"/>
      <c r="FIV20" s="67"/>
      <c r="FIW20" s="67"/>
      <c r="FIX20" s="67"/>
      <c r="FIY20" s="67"/>
      <c r="FIZ20" s="67"/>
      <c r="FJA20" s="67"/>
      <c r="FJB20" s="67"/>
      <c r="FJC20" s="67"/>
      <c r="FJD20" s="67"/>
      <c r="FJE20" s="67"/>
      <c r="FJF20" s="67"/>
      <c r="FJG20" s="67"/>
      <c r="FJH20" s="67"/>
      <c r="FJI20" s="67"/>
      <c r="FJJ20" s="67"/>
      <c r="FJK20" s="67"/>
      <c r="FJL20" s="67"/>
      <c r="FJM20" s="67"/>
      <c r="FJN20" s="67"/>
      <c r="FJO20" s="67"/>
      <c r="FJP20" s="67"/>
      <c r="FJQ20" s="67"/>
      <c r="FJR20" s="67"/>
      <c r="FJS20" s="67"/>
      <c r="FJT20" s="67"/>
      <c r="FJU20" s="67"/>
      <c r="FJV20" s="67"/>
      <c r="FJW20" s="67"/>
      <c r="FJX20" s="67"/>
      <c r="FJY20" s="67"/>
      <c r="FJZ20" s="67"/>
      <c r="FKA20" s="67"/>
      <c r="FKB20" s="67"/>
      <c r="FKC20" s="67"/>
      <c r="FKD20" s="67"/>
      <c r="FKE20" s="67"/>
      <c r="FKF20" s="67"/>
      <c r="FKG20" s="67"/>
      <c r="FKH20" s="67"/>
      <c r="FKI20" s="67"/>
      <c r="FKJ20" s="67"/>
      <c r="FKK20" s="67"/>
      <c r="FKL20" s="67"/>
      <c r="FKM20" s="67"/>
      <c r="FKN20" s="67"/>
      <c r="FKO20" s="67"/>
      <c r="FKP20" s="67"/>
      <c r="FKQ20" s="67"/>
      <c r="FKR20" s="67"/>
      <c r="FKS20" s="67"/>
      <c r="FKT20" s="67"/>
      <c r="FKU20" s="67"/>
      <c r="FKV20" s="67"/>
      <c r="FKW20" s="67"/>
      <c r="FKX20" s="67"/>
      <c r="FKY20" s="67"/>
      <c r="FKZ20" s="67"/>
      <c r="FLA20" s="67"/>
      <c r="FLB20" s="67"/>
      <c r="FLC20" s="67"/>
      <c r="FLD20" s="67"/>
      <c r="FLE20" s="67"/>
      <c r="FLF20" s="67"/>
      <c r="FLG20" s="67"/>
      <c r="FLH20" s="67"/>
      <c r="FLI20" s="67"/>
      <c r="FLJ20" s="67"/>
      <c r="FLK20" s="67"/>
      <c r="FLL20" s="67"/>
      <c r="FLM20" s="67"/>
      <c r="FLN20" s="67"/>
      <c r="FLO20" s="67"/>
      <c r="FLP20" s="67"/>
      <c r="FLQ20" s="67"/>
      <c r="FLR20" s="67"/>
      <c r="FLS20" s="67"/>
      <c r="FLT20" s="67"/>
      <c r="FLU20" s="67"/>
      <c r="FLV20" s="67"/>
      <c r="FLW20" s="67"/>
      <c r="FLX20" s="67"/>
      <c r="FLY20" s="67"/>
      <c r="FLZ20" s="67"/>
      <c r="FMA20" s="67"/>
      <c r="FMB20" s="67"/>
      <c r="FMC20" s="67"/>
      <c r="FMD20" s="67"/>
      <c r="FME20" s="67"/>
      <c r="FMF20" s="67"/>
      <c r="FMG20" s="67"/>
      <c r="FMH20" s="67"/>
      <c r="FMI20" s="67"/>
      <c r="FMJ20" s="67"/>
      <c r="FMK20" s="67"/>
      <c r="FML20" s="67"/>
      <c r="FMM20" s="67"/>
      <c r="FMN20" s="67"/>
      <c r="FMO20" s="67"/>
      <c r="FMP20" s="67"/>
      <c r="FMQ20" s="67"/>
      <c r="FMR20" s="67"/>
      <c r="FMS20" s="67"/>
      <c r="FMT20" s="67"/>
      <c r="FMU20" s="67"/>
      <c r="FMV20" s="67"/>
      <c r="FMW20" s="67"/>
      <c r="FMX20" s="67"/>
      <c r="FMY20" s="67"/>
      <c r="FMZ20" s="67"/>
      <c r="FNA20" s="67"/>
      <c r="FNB20" s="67"/>
      <c r="FNC20" s="67"/>
      <c r="FND20" s="67"/>
      <c r="FNE20" s="67"/>
      <c r="FNF20" s="67"/>
      <c r="FNG20" s="67"/>
      <c r="FNH20" s="67"/>
      <c r="FNI20" s="67"/>
      <c r="FNJ20" s="67"/>
      <c r="FNK20" s="67"/>
      <c r="FNL20" s="67"/>
      <c r="FNM20" s="67"/>
      <c r="FNN20" s="67"/>
      <c r="FNO20" s="67"/>
      <c r="FNP20" s="67"/>
      <c r="FNQ20" s="67"/>
      <c r="FNR20" s="67"/>
      <c r="FNS20" s="67"/>
      <c r="FNT20" s="67"/>
      <c r="FNU20" s="67"/>
      <c r="FNV20" s="67"/>
      <c r="FNW20" s="67"/>
      <c r="FNX20" s="67"/>
      <c r="FNY20" s="67"/>
      <c r="FNZ20" s="67"/>
      <c r="FOA20" s="67"/>
      <c r="FOB20" s="67"/>
      <c r="FOC20" s="67"/>
      <c r="FOD20" s="67"/>
      <c r="FOE20" s="67"/>
      <c r="FOF20" s="67"/>
      <c r="FOG20" s="67"/>
      <c r="FOH20" s="67"/>
      <c r="FOI20" s="67"/>
      <c r="FOJ20" s="67"/>
      <c r="FOK20" s="67"/>
      <c r="FOL20" s="67"/>
      <c r="FOM20" s="67"/>
      <c r="FON20" s="67"/>
      <c r="FOO20" s="67"/>
      <c r="FOP20" s="67"/>
      <c r="FOQ20" s="67"/>
      <c r="FOR20" s="67"/>
      <c r="FOS20" s="67"/>
      <c r="FOT20" s="67"/>
      <c r="FOU20" s="67"/>
      <c r="FOV20" s="67"/>
      <c r="FOW20" s="67"/>
      <c r="FOX20" s="67"/>
      <c r="FOY20" s="67"/>
      <c r="FOZ20" s="67"/>
      <c r="FPA20" s="67"/>
      <c r="FPB20" s="67"/>
      <c r="FPC20" s="67"/>
      <c r="FPD20" s="67"/>
      <c r="FPE20" s="67"/>
      <c r="FPF20" s="67"/>
      <c r="FPG20" s="67"/>
      <c r="FPH20" s="67"/>
      <c r="FPI20" s="67"/>
      <c r="FPJ20" s="67"/>
      <c r="FPK20" s="67"/>
      <c r="FPL20" s="67"/>
      <c r="FPM20" s="67"/>
      <c r="FPN20" s="67"/>
      <c r="FPO20" s="67"/>
      <c r="FPP20" s="67"/>
      <c r="FPQ20" s="67"/>
      <c r="FPR20" s="67"/>
      <c r="FPS20" s="67"/>
      <c r="FPT20" s="67"/>
      <c r="FPU20" s="67"/>
      <c r="FPV20" s="67"/>
      <c r="FPW20" s="67"/>
      <c r="FPX20" s="67"/>
      <c r="FPY20" s="67"/>
      <c r="FPZ20" s="67"/>
      <c r="FQA20" s="67"/>
      <c r="FQB20" s="67"/>
      <c r="FQC20" s="67"/>
      <c r="FQD20" s="67"/>
      <c r="FQE20" s="67"/>
      <c r="FQF20" s="67"/>
      <c r="FQG20" s="67"/>
      <c r="FQH20" s="67"/>
      <c r="FQI20" s="67"/>
      <c r="FQJ20" s="67"/>
      <c r="FQK20" s="67"/>
      <c r="FQL20" s="67"/>
      <c r="FQM20" s="67"/>
      <c r="FQN20" s="67"/>
      <c r="FQO20" s="67"/>
      <c r="FQP20" s="67"/>
      <c r="FQQ20" s="67"/>
      <c r="FQR20" s="67"/>
      <c r="FQS20" s="67"/>
      <c r="FQT20" s="67"/>
      <c r="FQU20" s="67"/>
      <c r="FQV20" s="67"/>
      <c r="FQW20" s="67"/>
      <c r="FQX20" s="67"/>
      <c r="FQY20" s="67"/>
      <c r="FQZ20" s="67"/>
      <c r="FRA20" s="67"/>
      <c r="FRB20" s="67"/>
      <c r="FRC20" s="67"/>
      <c r="FRD20" s="67"/>
      <c r="FRE20" s="67"/>
      <c r="FRF20" s="67"/>
      <c r="FRG20" s="67"/>
      <c r="FRH20" s="67"/>
      <c r="FRI20" s="67"/>
      <c r="FRJ20" s="67"/>
      <c r="FRK20" s="67"/>
      <c r="FRL20" s="67"/>
      <c r="FRM20" s="67"/>
      <c r="FRN20" s="67"/>
      <c r="FRO20" s="67"/>
      <c r="FRP20" s="67"/>
      <c r="FRQ20" s="67"/>
      <c r="FRR20" s="67"/>
      <c r="FRS20" s="67"/>
      <c r="FRT20" s="67"/>
      <c r="FRU20" s="67"/>
      <c r="FRV20" s="67"/>
      <c r="FRW20" s="67"/>
      <c r="FRX20" s="67"/>
      <c r="FRY20" s="67"/>
      <c r="FRZ20" s="67"/>
      <c r="FSA20" s="67"/>
      <c r="FSB20" s="67"/>
      <c r="FSC20" s="67"/>
      <c r="FSD20" s="67"/>
      <c r="FSE20" s="67"/>
      <c r="FSF20" s="67"/>
      <c r="FSG20" s="67"/>
      <c r="FSH20" s="67"/>
      <c r="FSI20" s="67"/>
      <c r="FSJ20" s="67"/>
      <c r="FSK20" s="67"/>
      <c r="FSL20" s="67"/>
      <c r="FSM20" s="67"/>
      <c r="FSN20" s="67"/>
      <c r="FSO20" s="67"/>
      <c r="FSP20" s="67"/>
      <c r="FSQ20" s="67"/>
      <c r="FSR20" s="67"/>
      <c r="FSS20" s="67"/>
      <c r="FST20" s="67"/>
      <c r="FSU20" s="67"/>
      <c r="FSV20" s="67"/>
      <c r="FSW20" s="67"/>
      <c r="FSX20" s="67"/>
      <c r="FSY20" s="67"/>
      <c r="FSZ20" s="67"/>
      <c r="FTA20" s="67"/>
      <c r="FTB20" s="67"/>
      <c r="FTC20" s="67"/>
      <c r="FTD20" s="67"/>
      <c r="FTE20" s="67"/>
      <c r="FTF20" s="67"/>
      <c r="FTG20" s="67"/>
      <c r="FTH20" s="67"/>
      <c r="FTI20" s="67"/>
      <c r="FTJ20" s="67"/>
      <c r="FTK20" s="67"/>
      <c r="FTL20" s="67"/>
      <c r="FTM20" s="67"/>
      <c r="FTN20" s="67"/>
      <c r="FTO20" s="67"/>
      <c r="FTP20" s="67"/>
      <c r="FTQ20" s="67"/>
      <c r="FTR20" s="67"/>
      <c r="FTS20" s="67"/>
      <c r="FTT20" s="67"/>
      <c r="FTU20" s="67"/>
      <c r="FTV20" s="67"/>
      <c r="FTW20" s="67"/>
      <c r="FTX20" s="67"/>
      <c r="FTY20" s="67"/>
      <c r="FTZ20" s="67"/>
      <c r="FUA20" s="67"/>
      <c r="FUB20" s="67"/>
      <c r="FUC20" s="67"/>
      <c r="FUD20" s="67"/>
      <c r="FUE20" s="67"/>
      <c r="FUF20" s="67"/>
      <c r="FUG20" s="67"/>
      <c r="FUH20" s="67"/>
      <c r="FUI20" s="67"/>
      <c r="FUJ20" s="67"/>
      <c r="FUK20" s="67"/>
      <c r="FUL20" s="67"/>
      <c r="FUM20" s="67"/>
      <c r="FUN20" s="67"/>
      <c r="FUO20" s="67"/>
      <c r="FUP20" s="67"/>
      <c r="FUQ20" s="67"/>
      <c r="FUR20" s="67"/>
      <c r="FUS20" s="67"/>
      <c r="FUT20" s="67"/>
      <c r="FUU20" s="67"/>
      <c r="FUV20" s="67"/>
      <c r="FUW20" s="67"/>
      <c r="FUX20" s="67"/>
      <c r="FUY20" s="67"/>
      <c r="FUZ20" s="67"/>
      <c r="FVA20" s="67"/>
      <c r="FVB20" s="67"/>
      <c r="FVC20" s="67"/>
      <c r="FVD20" s="67"/>
      <c r="FVE20" s="67"/>
      <c r="FVF20" s="67"/>
      <c r="FVG20" s="67"/>
      <c r="FVH20" s="67"/>
      <c r="FVI20" s="67"/>
      <c r="FVJ20" s="67"/>
      <c r="FVK20" s="67"/>
      <c r="FVL20" s="67"/>
      <c r="FVM20" s="67"/>
      <c r="FVN20" s="67"/>
      <c r="FVO20" s="67"/>
      <c r="FVP20" s="67"/>
      <c r="FVQ20" s="67"/>
      <c r="FVR20" s="67"/>
      <c r="FVS20" s="67"/>
      <c r="FVT20" s="67"/>
      <c r="FVU20" s="67"/>
      <c r="FVV20" s="67"/>
      <c r="FVW20" s="67"/>
      <c r="FVX20" s="67"/>
      <c r="FVY20" s="67"/>
      <c r="FVZ20" s="67"/>
      <c r="FWA20" s="67"/>
      <c r="FWB20" s="67"/>
      <c r="FWC20" s="67"/>
      <c r="FWD20" s="67"/>
      <c r="FWE20" s="67"/>
      <c r="FWF20" s="67"/>
      <c r="FWG20" s="67"/>
      <c r="FWH20" s="67"/>
      <c r="FWI20" s="67"/>
      <c r="FWJ20" s="67"/>
      <c r="FWK20" s="67"/>
      <c r="FWL20" s="67"/>
      <c r="FWM20" s="67"/>
      <c r="FWN20" s="67"/>
      <c r="FWO20" s="67"/>
      <c r="FWP20" s="67"/>
      <c r="FWQ20" s="67"/>
      <c r="FWR20" s="67"/>
      <c r="FWS20" s="67"/>
      <c r="FWT20" s="67"/>
      <c r="FWU20" s="67"/>
      <c r="FWV20" s="67"/>
      <c r="FWW20" s="67"/>
      <c r="FWX20" s="67"/>
      <c r="FWY20" s="67"/>
      <c r="FWZ20" s="67"/>
      <c r="FXA20" s="67"/>
      <c r="FXB20" s="67"/>
      <c r="FXC20" s="67"/>
      <c r="FXD20" s="67"/>
      <c r="FXE20" s="67"/>
      <c r="FXF20" s="67"/>
      <c r="FXG20" s="67"/>
      <c r="FXH20" s="67"/>
      <c r="FXI20" s="67"/>
      <c r="FXJ20" s="67"/>
      <c r="FXK20" s="67"/>
      <c r="FXL20" s="67"/>
      <c r="FXM20" s="67"/>
      <c r="FXN20" s="67"/>
      <c r="FXO20" s="67"/>
      <c r="FXP20" s="67"/>
      <c r="FXQ20" s="67"/>
      <c r="FXR20" s="67"/>
      <c r="FXS20" s="67"/>
      <c r="FXT20" s="67"/>
      <c r="FXU20" s="67"/>
      <c r="FXV20" s="67"/>
      <c r="FXW20" s="67"/>
      <c r="FXX20" s="67"/>
      <c r="FXY20" s="67"/>
      <c r="FXZ20" s="67"/>
      <c r="FYA20" s="67"/>
      <c r="FYB20" s="67"/>
      <c r="FYC20" s="67"/>
      <c r="FYD20" s="67"/>
      <c r="FYE20" s="67"/>
      <c r="FYF20" s="67"/>
      <c r="FYG20" s="67"/>
      <c r="FYH20" s="67"/>
      <c r="FYI20" s="67"/>
      <c r="FYJ20" s="67"/>
      <c r="FYK20" s="67"/>
      <c r="FYL20" s="67"/>
      <c r="FYM20" s="67"/>
      <c r="FYN20" s="67"/>
      <c r="FYO20" s="67"/>
      <c r="FYP20" s="67"/>
      <c r="FYQ20" s="67"/>
      <c r="FYR20" s="67"/>
      <c r="FYS20" s="67"/>
      <c r="FYT20" s="67"/>
      <c r="FYU20" s="67"/>
      <c r="FYV20" s="67"/>
      <c r="FYW20" s="67"/>
      <c r="FYX20" s="67"/>
      <c r="FYY20" s="67"/>
      <c r="FYZ20" s="67"/>
      <c r="FZA20" s="67"/>
      <c r="FZB20" s="67"/>
      <c r="FZC20" s="67"/>
      <c r="FZD20" s="67"/>
      <c r="FZE20" s="67"/>
      <c r="FZF20" s="67"/>
      <c r="FZG20" s="67"/>
      <c r="FZH20" s="67"/>
      <c r="FZI20" s="67"/>
      <c r="FZJ20" s="67"/>
      <c r="FZK20" s="67"/>
      <c r="FZL20" s="67"/>
      <c r="FZM20" s="67"/>
      <c r="FZN20" s="67"/>
      <c r="FZO20" s="67"/>
      <c r="FZP20" s="67"/>
      <c r="FZQ20" s="67"/>
      <c r="FZR20" s="67"/>
      <c r="FZS20" s="67"/>
      <c r="FZT20" s="67"/>
      <c r="FZU20" s="67"/>
      <c r="FZV20" s="67"/>
      <c r="FZW20" s="67"/>
      <c r="FZX20" s="67"/>
      <c r="FZY20" s="67"/>
      <c r="FZZ20" s="67"/>
      <c r="GAA20" s="67"/>
      <c r="GAB20" s="67"/>
      <c r="GAC20" s="67"/>
      <c r="GAD20" s="67"/>
      <c r="GAE20" s="67"/>
      <c r="GAF20" s="67"/>
      <c r="GAG20" s="67"/>
      <c r="GAH20" s="67"/>
      <c r="GAI20" s="67"/>
      <c r="GAJ20" s="67"/>
      <c r="GAK20" s="67"/>
      <c r="GAL20" s="67"/>
      <c r="GAM20" s="67"/>
      <c r="GAN20" s="67"/>
      <c r="GAO20" s="67"/>
      <c r="GAP20" s="67"/>
      <c r="GAQ20" s="67"/>
      <c r="GAR20" s="67"/>
      <c r="GAS20" s="67"/>
      <c r="GAT20" s="67"/>
      <c r="GAU20" s="67"/>
      <c r="GAV20" s="67"/>
      <c r="GAW20" s="67"/>
      <c r="GAX20" s="67"/>
      <c r="GAY20" s="67"/>
      <c r="GAZ20" s="67"/>
      <c r="GBA20" s="67"/>
      <c r="GBB20" s="67"/>
      <c r="GBC20" s="67"/>
      <c r="GBD20" s="67"/>
      <c r="GBE20" s="67"/>
      <c r="GBF20" s="67"/>
      <c r="GBG20" s="67"/>
      <c r="GBH20" s="67"/>
      <c r="GBI20" s="67"/>
      <c r="GBJ20" s="67"/>
      <c r="GBK20" s="67"/>
      <c r="GBL20" s="67"/>
      <c r="GBM20" s="67"/>
      <c r="GBN20" s="67"/>
      <c r="GBO20" s="67"/>
      <c r="GBP20" s="67"/>
      <c r="GBQ20" s="67"/>
      <c r="GBR20" s="67"/>
      <c r="GBS20" s="67"/>
      <c r="GBT20" s="67"/>
      <c r="GBU20" s="67"/>
      <c r="GBV20" s="67"/>
      <c r="GBW20" s="67"/>
      <c r="GBX20" s="67"/>
      <c r="GBY20" s="67"/>
      <c r="GBZ20" s="67"/>
      <c r="GCA20" s="67"/>
      <c r="GCB20" s="67"/>
      <c r="GCC20" s="67"/>
      <c r="GCD20" s="67"/>
      <c r="GCE20" s="67"/>
      <c r="GCF20" s="67"/>
      <c r="GCG20" s="67"/>
      <c r="GCH20" s="67"/>
      <c r="GCI20" s="67"/>
      <c r="GCJ20" s="67"/>
      <c r="GCK20" s="67"/>
      <c r="GCL20" s="67"/>
      <c r="GCM20" s="67"/>
      <c r="GCN20" s="67"/>
      <c r="GCO20" s="67"/>
      <c r="GCP20" s="67"/>
      <c r="GCQ20" s="67"/>
      <c r="GCR20" s="67"/>
      <c r="GCS20" s="67"/>
      <c r="GCT20" s="67"/>
      <c r="GCU20" s="67"/>
      <c r="GCV20" s="67"/>
      <c r="GCW20" s="67"/>
      <c r="GCX20" s="67"/>
      <c r="GCY20" s="67"/>
      <c r="GCZ20" s="67"/>
      <c r="GDA20" s="67"/>
      <c r="GDB20" s="67"/>
      <c r="GDC20" s="67"/>
      <c r="GDD20" s="67"/>
      <c r="GDE20" s="67"/>
      <c r="GDF20" s="67"/>
      <c r="GDG20" s="67"/>
      <c r="GDH20" s="67"/>
      <c r="GDI20" s="67"/>
      <c r="GDJ20" s="67"/>
      <c r="GDK20" s="67"/>
      <c r="GDL20" s="67"/>
      <c r="GDM20" s="67"/>
      <c r="GDN20" s="67"/>
      <c r="GDO20" s="67"/>
      <c r="GDP20" s="67"/>
      <c r="GDQ20" s="67"/>
      <c r="GDR20" s="67"/>
      <c r="GDS20" s="67"/>
      <c r="GDT20" s="67"/>
      <c r="GDU20" s="67"/>
      <c r="GDV20" s="67"/>
      <c r="GDW20" s="67"/>
      <c r="GDX20" s="67"/>
      <c r="GDY20" s="67"/>
      <c r="GDZ20" s="67"/>
      <c r="GEA20" s="67"/>
      <c r="GEB20" s="67"/>
      <c r="GEC20" s="67"/>
      <c r="GED20" s="67"/>
      <c r="GEE20" s="67"/>
      <c r="GEF20" s="67"/>
      <c r="GEG20" s="67"/>
      <c r="GEH20" s="67"/>
      <c r="GEI20" s="67"/>
      <c r="GEJ20" s="67"/>
      <c r="GEK20" s="67"/>
      <c r="GEL20" s="67"/>
      <c r="GEM20" s="67"/>
      <c r="GEN20" s="67"/>
      <c r="GEO20" s="67"/>
      <c r="GEP20" s="67"/>
      <c r="GEQ20" s="67"/>
      <c r="GER20" s="67"/>
      <c r="GES20" s="67"/>
      <c r="GET20" s="67"/>
      <c r="GEU20" s="67"/>
      <c r="GEV20" s="67"/>
      <c r="GEW20" s="67"/>
      <c r="GEX20" s="67"/>
      <c r="GEY20" s="67"/>
      <c r="GEZ20" s="67"/>
      <c r="GFA20" s="67"/>
      <c r="GFB20" s="67"/>
      <c r="GFC20" s="67"/>
      <c r="GFD20" s="67"/>
      <c r="GFE20" s="67"/>
      <c r="GFF20" s="67"/>
      <c r="GFG20" s="67"/>
      <c r="GFH20" s="67"/>
      <c r="GFI20" s="67"/>
      <c r="GFJ20" s="67"/>
      <c r="GFK20" s="67"/>
      <c r="GFL20" s="67"/>
      <c r="GFM20" s="67"/>
      <c r="GFN20" s="67"/>
      <c r="GFO20" s="67"/>
      <c r="GFP20" s="67"/>
      <c r="GFQ20" s="67"/>
      <c r="GFR20" s="67"/>
      <c r="GFS20" s="67"/>
      <c r="GFT20" s="67"/>
      <c r="GFU20" s="67"/>
      <c r="GFV20" s="67"/>
      <c r="GFW20" s="67"/>
      <c r="GFX20" s="67"/>
      <c r="GFY20" s="67"/>
      <c r="GFZ20" s="67"/>
      <c r="GGA20" s="67"/>
      <c r="GGB20" s="67"/>
      <c r="GGC20" s="67"/>
      <c r="GGD20" s="67"/>
      <c r="GGE20" s="67"/>
      <c r="GGF20" s="67"/>
      <c r="GGG20" s="67"/>
      <c r="GGH20" s="67"/>
      <c r="GGI20" s="67"/>
      <c r="GGJ20" s="67"/>
      <c r="GGK20" s="67"/>
      <c r="GGL20" s="67"/>
      <c r="GGM20" s="67"/>
      <c r="GGN20" s="67"/>
      <c r="GGO20" s="67"/>
      <c r="GGP20" s="67"/>
      <c r="GGQ20" s="67"/>
      <c r="GGR20" s="67"/>
      <c r="GGS20" s="67"/>
      <c r="GGT20" s="67"/>
      <c r="GGU20" s="67"/>
      <c r="GGV20" s="67"/>
      <c r="GGW20" s="67"/>
      <c r="GGX20" s="67"/>
      <c r="GGY20" s="67"/>
      <c r="GGZ20" s="67"/>
      <c r="GHA20" s="67"/>
      <c r="GHB20" s="67"/>
      <c r="GHC20" s="67"/>
      <c r="GHD20" s="67"/>
      <c r="GHE20" s="67"/>
      <c r="GHF20" s="67"/>
      <c r="GHG20" s="67"/>
      <c r="GHH20" s="67"/>
      <c r="GHI20" s="67"/>
      <c r="GHJ20" s="67"/>
      <c r="GHK20" s="67"/>
      <c r="GHL20" s="67"/>
      <c r="GHM20" s="67"/>
      <c r="GHN20" s="67"/>
      <c r="GHO20" s="67"/>
      <c r="GHP20" s="67"/>
      <c r="GHQ20" s="67"/>
      <c r="GHR20" s="67"/>
      <c r="GHS20" s="67"/>
      <c r="GHT20" s="67"/>
      <c r="GHU20" s="67"/>
      <c r="GHV20" s="67"/>
      <c r="GHW20" s="67"/>
      <c r="GHX20" s="67"/>
      <c r="GHY20" s="67"/>
      <c r="GHZ20" s="67"/>
      <c r="GIA20" s="67"/>
      <c r="GIB20" s="67"/>
      <c r="GIC20" s="67"/>
      <c r="GID20" s="67"/>
      <c r="GIE20" s="67"/>
      <c r="GIF20" s="67"/>
      <c r="GIG20" s="67"/>
      <c r="GIH20" s="67"/>
      <c r="GII20" s="67"/>
      <c r="GIJ20" s="67"/>
      <c r="GIK20" s="67"/>
      <c r="GIL20" s="67"/>
      <c r="GIM20" s="67"/>
      <c r="GIN20" s="67"/>
      <c r="GIO20" s="67"/>
      <c r="GIP20" s="67"/>
      <c r="GIQ20" s="67"/>
      <c r="GIR20" s="67"/>
      <c r="GIS20" s="67"/>
      <c r="GIT20" s="67"/>
      <c r="GIU20" s="67"/>
      <c r="GIV20" s="67"/>
      <c r="GIW20" s="67"/>
      <c r="GIX20" s="67"/>
      <c r="GIY20" s="67"/>
      <c r="GIZ20" s="67"/>
      <c r="GJA20" s="67"/>
      <c r="GJB20" s="67"/>
      <c r="GJC20" s="67"/>
      <c r="GJD20" s="67"/>
      <c r="GJE20" s="67"/>
      <c r="GJF20" s="67"/>
      <c r="GJG20" s="67"/>
      <c r="GJH20" s="67"/>
      <c r="GJI20" s="67"/>
      <c r="GJJ20" s="67"/>
      <c r="GJK20" s="67"/>
      <c r="GJL20" s="67"/>
      <c r="GJM20" s="67"/>
      <c r="GJN20" s="67"/>
      <c r="GJO20" s="67"/>
      <c r="GJP20" s="67"/>
      <c r="GJQ20" s="67"/>
      <c r="GJR20" s="67"/>
      <c r="GJS20" s="67"/>
      <c r="GJT20" s="67"/>
      <c r="GJU20" s="67"/>
      <c r="GJV20" s="67"/>
      <c r="GJW20" s="67"/>
      <c r="GJX20" s="67"/>
      <c r="GJY20" s="67"/>
      <c r="GJZ20" s="67"/>
      <c r="GKA20" s="67"/>
      <c r="GKB20" s="67"/>
      <c r="GKC20" s="67"/>
      <c r="GKD20" s="67"/>
      <c r="GKE20" s="67"/>
      <c r="GKF20" s="67"/>
      <c r="GKG20" s="67"/>
      <c r="GKH20" s="67"/>
      <c r="GKI20" s="67"/>
      <c r="GKJ20" s="67"/>
      <c r="GKK20" s="67"/>
      <c r="GKL20" s="67"/>
      <c r="GKM20" s="67"/>
      <c r="GKN20" s="67"/>
      <c r="GKO20" s="67"/>
      <c r="GKP20" s="67"/>
      <c r="GKQ20" s="67"/>
      <c r="GKR20" s="67"/>
      <c r="GKS20" s="67"/>
      <c r="GKT20" s="67"/>
      <c r="GKU20" s="67"/>
      <c r="GKV20" s="67"/>
      <c r="GKW20" s="67"/>
      <c r="GKX20" s="67"/>
      <c r="GKY20" s="67"/>
      <c r="GKZ20" s="67"/>
      <c r="GLA20" s="67"/>
      <c r="GLB20" s="67"/>
      <c r="GLC20" s="67"/>
      <c r="GLD20" s="67"/>
      <c r="GLE20" s="67"/>
      <c r="GLF20" s="67"/>
      <c r="GLG20" s="67"/>
      <c r="GLH20" s="67"/>
      <c r="GLI20" s="67"/>
      <c r="GLJ20" s="67"/>
      <c r="GLK20" s="67"/>
      <c r="GLL20" s="67"/>
      <c r="GLM20" s="67"/>
      <c r="GLN20" s="67"/>
      <c r="GLO20" s="67"/>
      <c r="GLP20" s="67"/>
      <c r="GLQ20" s="67"/>
      <c r="GLR20" s="67"/>
      <c r="GLS20" s="67"/>
      <c r="GLT20" s="67"/>
      <c r="GLU20" s="67"/>
      <c r="GLV20" s="67"/>
      <c r="GLW20" s="67"/>
      <c r="GLX20" s="67"/>
      <c r="GLY20" s="67"/>
      <c r="GLZ20" s="67"/>
      <c r="GMA20" s="67"/>
      <c r="GMB20" s="67"/>
      <c r="GMC20" s="67"/>
      <c r="GMD20" s="67"/>
      <c r="GME20" s="67"/>
      <c r="GMF20" s="67"/>
      <c r="GMG20" s="67"/>
      <c r="GMH20" s="67"/>
      <c r="GMI20" s="67"/>
      <c r="GMJ20" s="67"/>
      <c r="GMK20" s="67"/>
      <c r="GML20" s="67"/>
      <c r="GMM20" s="67"/>
      <c r="GMN20" s="67"/>
      <c r="GMO20" s="67"/>
      <c r="GMP20" s="67"/>
      <c r="GMQ20" s="67"/>
      <c r="GMR20" s="67"/>
      <c r="GMS20" s="67"/>
      <c r="GMT20" s="67"/>
      <c r="GMU20" s="67"/>
      <c r="GMV20" s="67"/>
      <c r="GMW20" s="67"/>
      <c r="GMX20" s="67"/>
      <c r="GMY20" s="67"/>
      <c r="GMZ20" s="67"/>
      <c r="GNA20" s="67"/>
      <c r="GNB20" s="67"/>
      <c r="GNC20" s="67"/>
      <c r="GND20" s="67"/>
      <c r="GNE20" s="67"/>
      <c r="GNF20" s="67"/>
      <c r="GNG20" s="67"/>
      <c r="GNH20" s="67"/>
      <c r="GNI20" s="67"/>
      <c r="GNJ20" s="67"/>
      <c r="GNK20" s="67"/>
      <c r="GNL20" s="67"/>
      <c r="GNM20" s="67"/>
      <c r="GNN20" s="67"/>
      <c r="GNO20" s="67"/>
      <c r="GNP20" s="67"/>
      <c r="GNQ20" s="67"/>
      <c r="GNR20" s="67"/>
      <c r="GNS20" s="67"/>
      <c r="GNT20" s="67"/>
      <c r="GNU20" s="67"/>
      <c r="GNV20" s="67"/>
      <c r="GNW20" s="67"/>
      <c r="GNX20" s="67"/>
      <c r="GNY20" s="67"/>
      <c r="GNZ20" s="67"/>
      <c r="GOA20" s="67"/>
      <c r="GOB20" s="67"/>
      <c r="GOC20" s="67"/>
      <c r="GOD20" s="67"/>
      <c r="GOE20" s="67"/>
      <c r="GOF20" s="67"/>
      <c r="GOG20" s="67"/>
      <c r="GOH20" s="67"/>
      <c r="GOI20" s="67"/>
      <c r="GOJ20" s="67"/>
      <c r="GOK20" s="67"/>
      <c r="GOL20" s="67"/>
      <c r="GOM20" s="67"/>
      <c r="GON20" s="67"/>
      <c r="GOO20" s="67"/>
      <c r="GOP20" s="67"/>
      <c r="GOQ20" s="67"/>
      <c r="GOR20" s="67"/>
      <c r="GOS20" s="67"/>
      <c r="GOT20" s="67"/>
      <c r="GOU20" s="67"/>
      <c r="GOV20" s="67"/>
      <c r="GOW20" s="67"/>
      <c r="GOX20" s="67"/>
      <c r="GOY20" s="67"/>
      <c r="GOZ20" s="67"/>
      <c r="GPA20" s="67"/>
      <c r="GPB20" s="67"/>
      <c r="GPC20" s="67"/>
      <c r="GPD20" s="67"/>
      <c r="GPE20" s="67"/>
      <c r="GPF20" s="67"/>
      <c r="GPG20" s="67"/>
      <c r="GPH20" s="67"/>
      <c r="GPI20" s="67"/>
      <c r="GPJ20" s="67"/>
      <c r="GPK20" s="67"/>
      <c r="GPL20" s="67"/>
      <c r="GPM20" s="67"/>
      <c r="GPN20" s="67"/>
      <c r="GPO20" s="67"/>
      <c r="GPP20" s="67"/>
      <c r="GPQ20" s="67"/>
      <c r="GPR20" s="67"/>
      <c r="GPS20" s="67"/>
      <c r="GPT20" s="67"/>
      <c r="GPU20" s="67"/>
      <c r="GPV20" s="67"/>
      <c r="GPW20" s="67"/>
      <c r="GPX20" s="67"/>
      <c r="GPY20" s="67"/>
      <c r="GPZ20" s="67"/>
      <c r="GQA20" s="67"/>
      <c r="GQB20" s="67"/>
      <c r="GQC20" s="67"/>
      <c r="GQD20" s="67"/>
      <c r="GQE20" s="67"/>
      <c r="GQF20" s="67"/>
      <c r="GQG20" s="67"/>
      <c r="GQH20" s="67"/>
      <c r="GQI20" s="67"/>
      <c r="GQJ20" s="67"/>
      <c r="GQK20" s="67"/>
      <c r="GQL20" s="67"/>
      <c r="GQM20" s="67"/>
      <c r="GQN20" s="67"/>
      <c r="GQO20" s="67"/>
      <c r="GQP20" s="67"/>
      <c r="GQQ20" s="67"/>
      <c r="GQR20" s="67"/>
      <c r="GQS20" s="67"/>
      <c r="GQT20" s="67"/>
      <c r="GQU20" s="67"/>
      <c r="GQV20" s="67"/>
      <c r="GQW20" s="67"/>
      <c r="GQX20" s="67"/>
      <c r="GQY20" s="67"/>
      <c r="GQZ20" s="67"/>
      <c r="GRA20" s="67"/>
      <c r="GRB20" s="67"/>
      <c r="GRC20" s="67"/>
      <c r="GRD20" s="67"/>
      <c r="GRE20" s="67"/>
      <c r="GRF20" s="67"/>
      <c r="GRG20" s="67"/>
      <c r="GRH20" s="67"/>
      <c r="GRI20" s="67"/>
      <c r="GRJ20" s="67"/>
      <c r="GRK20" s="67"/>
      <c r="GRL20" s="67"/>
      <c r="GRM20" s="67"/>
      <c r="GRN20" s="67"/>
      <c r="GRO20" s="67"/>
      <c r="GRP20" s="67"/>
      <c r="GRQ20" s="67"/>
      <c r="GRR20" s="67"/>
      <c r="GRS20" s="67"/>
      <c r="GRT20" s="67"/>
      <c r="GRU20" s="67"/>
      <c r="GRV20" s="67"/>
      <c r="GRW20" s="67"/>
      <c r="GRX20" s="67"/>
      <c r="GRY20" s="67"/>
      <c r="GRZ20" s="67"/>
      <c r="GSA20" s="67"/>
      <c r="GSB20" s="67"/>
      <c r="GSC20" s="67"/>
      <c r="GSD20" s="67"/>
      <c r="GSE20" s="67"/>
      <c r="GSF20" s="67"/>
      <c r="GSG20" s="67"/>
      <c r="GSH20" s="67"/>
      <c r="GSI20" s="67"/>
      <c r="GSJ20" s="67"/>
      <c r="GSK20" s="67"/>
      <c r="GSL20" s="67"/>
      <c r="GSM20" s="67"/>
      <c r="GSN20" s="67"/>
      <c r="GSO20" s="67"/>
      <c r="GSP20" s="67"/>
      <c r="GSQ20" s="67"/>
      <c r="GSR20" s="67"/>
      <c r="GSS20" s="67"/>
      <c r="GST20" s="67"/>
      <c r="GSU20" s="67"/>
      <c r="GSV20" s="67"/>
      <c r="GSW20" s="67"/>
      <c r="GSX20" s="67"/>
      <c r="GSY20" s="67"/>
      <c r="GSZ20" s="67"/>
      <c r="GTA20" s="67"/>
      <c r="GTB20" s="67"/>
      <c r="GTC20" s="67"/>
      <c r="GTD20" s="67"/>
      <c r="GTE20" s="67"/>
      <c r="GTF20" s="67"/>
      <c r="GTG20" s="67"/>
      <c r="GTH20" s="67"/>
      <c r="GTI20" s="67"/>
      <c r="GTJ20" s="67"/>
      <c r="GTK20" s="67"/>
      <c r="GTL20" s="67"/>
      <c r="GTM20" s="67"/>
      <c r="GTN20" s="67"/>
      <c r="GTO20" s="67"/>
      <c r="GTP20" s="67"/>
      <c r="GTQ20" s="67"/>
      <c r="GTR20" s="67"/>
      <c r="GTS20" s="67"/>
      <c r="GTT20" s="67"/>
      <c r="GTU20" s="67"/>
      <c r="GTV20" s="67"/>
      <c r="GTW20" s="67"/>
      <c r="GTX20" s="67"/>
      <c r="GTY20" s="67"/>
      <c r="GTZ20" s="67"/>
      <c r="GUA20" s="67"/>
      <c r="GUB20" s="67"/>
      <c r="GUC20" s="67"/>
      <c r="GUD20" s="67"/>
      <c r="GUE20" s="67"/>
      <c r="GUF20" s="67"/>
      <c r="GUG20" s="67"/>
      <c r="GUH20" s="67"/>
      <c r="GUI20" s="67"/>
      <c r="GUJ20" s="67"/>
      <c r="GUK20" s="67"/>
      <c r="GUL20" s="67"/>
      <c r="GUM20" s="67"/>
      <c r="GUN20" s="67"/>
      <c r="GUO20" s="67"/>
      <c r="GUP20" s="67"/>
      <c r="GUQ20" s="67"/>
      <c r="GUR20" s="67"/>
      <c r="GUS20" s="67"/>
      <c r="GUT20" s="67"/>
      <c r="GUU20" s="67"/>
      <c r="GUV20" s="67"/>
      <c r="GUW20" s="67"/>
      <c r="GUX20" s="67"/>
      <c r="GUY20" s="67"/>
      <c r="GUZ20" s="67"/>
      <c r="GVA20" s="67"/>
      <c r="GVB20" s="67"/>
      <c r="GVC20" s="67"/>
      <c r="GVD20" s="67"/>
      <c r="GVE20" s="67"/>
      <c r="GVF20" s="67"/>
      <c r="GVG20" s="67"/>
      <c r="GVH20" s="67"/>
      <c r="GVI20" s="67"/>
      <c r="GVJ20" s="67"/>
      <c r="GVK20" s="67"/>
      <c r="GVL20" s="67"/>
      <c r="GVM20" s="67"/>
      <c r="GVN20" s="67"/>
      <c r="GVO20" s="67"/>
      <c r="GVP20" s="67"/>
      <c r="GVQ20" s="67"/>
      <c r="GVR20" s="67"/>
      <c r="GVS20" s="67"/>
      <c r="GVT20" s="67"/>
      <c r="GVU20" s="67"/>
      <c r="GVV20" s="67"/>
      <c r="GVW20" s="67"/>
      <c r="GVX20" s="67"/>
      <c r="GVY20" s="67"/>
      <c r="GVZ20" s="67"/>
      <c r="GWA20" s="67"/>
      <c r="GWB20" s="67"/>
      <c r="GWC20" s="67"/>
      <c r="GWD20" s="67"/>
      <c r="GWE20" s="67"/>
      <c r="GWF20" s="67"/>
      <c r="GWG20" s="67"/>
      <c r="GWH20" s="67"/>
      <c r="GWI20" s="67"/>
      <c r="GWJ20" s="67"/>
      <c r="GWK20" s="67"/>
      <c r="GWL20" s="67"/>
      <c r="GWM20" s="67"/>
      <c r="GWN20" s="67"/>
      <c r="GWO20" s="67"/>
      <c r="GWP20" s="67"/>
      <c r="GWQ20" s="67"/>
      <c r="GWR20" s="67"/>
      <c r="GWS20" s="67"/>
      <c r="GWT20" s="67"/>
      <c r="GWU20" s="67"/>
      <c r="GWV20" s="67"/>
      <c r="GWW20" s="67"/>
      <c r="GWX20" s="67"/>
      <c r="GWY20" s="67"/>
      <c r="GWZ20" s="67"/>
      <c r="GXA20" s="67"/>
      <c r="GXB20" s="67"/>
      <c r="GXC20" s="67"/>
      <c r="GXD20" s="67"/>
      <c r="GXE20" s="67"/>
      <c r="GXF20" s="67"/>
      <c r="GXG20" s="67"/>
      <c r="GXH20" s="67"/>
      <c r="GXI20" s="67"/>
      <c r="GXJ20" s="67"/>
      <c r="GXK20" s="67"/>
      <c r="GXL20" s="67"/>
      <c r="GXM20" s="67"/>
      <c r="GXN20" s="67"/>
      <c r="GXO20" s="67"/>
      <c r="GXP20" s="67"/>
      <c r="GXQ20" s="67"/>
      <c r="GXR20" s="67"/>
      <c r="GXS20" s="67"/>
      <c r="GXT20" s="67"/>
      <c r="GXU20" s="67"/>
      <c r="GXV20" s="67"/>
      <c r="GXW20" s="67"/>
      <c r="GXX20" s="67"/>
      <c r="GXY20" s="67"/>
      <c r="GXZ20" s="67"/>
      <c r="GYA20" s="67"/>
      <c r="GYB20" s="67"/>
      <c r="GYC20" s="67"/>
      <c r="GYD20" s="67"/>
      <c r="GYE20" s="67"/>
      <c r="GYF20" s="67"/>
      <c r="GYG20" s="67"/>
      <c r="GYH20" s="67"/>
      <c r="GYI20" s="67"/>
      <c r="GYJ20" s="67"/>
      <c r="GYK20" s="67"/>
      <c r="GYL20" s="67"/>
      <c r="GYM20" s="67"/>
      <c r="GYN20" s="67"/>
      <c r="GYO20" s="67"/>
      <c r="GYP20" s="67"/>
      <c r="GYQ20" s="67"/>
      <c r="GYR20" s="67"/>
      <c r="GYS20" s="67"/>
      <c r="GYT20" s="67"/>
      <c r="GYU20" s="67"/>
      <c r="GYV20" s="67"/>
      <c r="GYW20" s="67"/>
      <c r="GYX20" s="67"/>
      <c r="GYY20" s="67"/>
      <c r="GYZ20" s="67"/>
      <c r="GZA20" s="67"/>
      <c r="GZB20" s="67"/>
      <c r="GZC20" s="67"/>
      <c r="GZD20" s="67"/>
      <c r="GZE20" s="67"/>
      <c r="GZF20" s="67"/>
      <c r="GZG20" s="67"/>
      <c r="GZH20" s="67"/>
      <c r="GZI20" s="67"/>
      <c r="GZJ20" s="67"/>
      <c r="GZK20" s="67"/>
      <c r="GZL20" s="67"/>
      <c r="GZM20" s="67"/>
      <c r="GZN20" s="67"/>
      <c r="GZO20" s="67"/>
      <c r="GZP20" s="67"/>
      <c r="GZQ20" s="67"/>
      <c r="GZR20" s="67"/>
      <c r="GZS20" s="67"/>
      <c r="GZT20" s="67"/>
      <c r="GZU20" s="67"/>
      <c r="GZV20" s="67"/>
      <c r="GZW20" s="67"/>
      <c r="GZX20" s="67"/>
      <c r="GZY20" s="67"/>
      <c r="GZZ20" s="67"/>
      <c r="HAA20" s="67"/>
      <c r="HAB20" s="67"/>
      <c r="HAC20" s="67"/>
      <c r="HAD20" s="67"/>
      <c r="HAE20" s="67"/>
      <c r="HAF20" s="67"/>
      <c r="HAG20" s="67"/>
      <c r="HAH20" s="67"/>
      <c r="HAI20" s="67"/>
      <c r="HAJ20" s="67"/>
      <c r="HAK20" s="67"/>
      <c r="HAL20" s="67"/>
      <c r="HAM20" s="67"/>
      <c r="HAN20" s="67"/>
      <c r="HAO20" s="67"/>
      <c r="HAP20" s="67"/>
      <c r="HAQ20" s="67"/>
      <c r="HAR20" s="67"/>
      <c r="HAS20" s="67"/>
      <c r="HAT20" s="67"/>
      <c r="HAU20" s="67"/>
      <c r="HAV20" s="67"/>
      <c r="HAW20" s="67"/>
      <c r="HAX20" s="67"/>
      <c r="HAY20" s="67"/>
      <c r="HAZ20" s="67"/>
      <c r="HBA20" s="67"/>
      <c r="HBB20" s="67"/>
      <c r="HBC20" s="67"/>
      <c r="HBD20" s="67"/>
      <c r="HBE20" s="67"/>
      <c r="HBF20" s="67"/>
      <c r="HBG20" s="67"/>
      <c r="HBH20" s="67"/>
      <c r="HBI20" s="67"/>
      <c r="HBJ20" s="67"/>
      <c r="HBK20" s="67"/>
      <c r="HBL20" s="67"/>
      <c r="HBM20" s="67"/>
      <c r="HBN20" s="67"/>
      <c r="HBO20" s="67"/>
      <c r="HBP20" s="67"/>
      <c r="HBQ20" s="67"/>
      <c r="HBR20" s="67"/>
      <c r="HBS20" s="67"/>
      <c r="HBT20" s="67"/>
      <c r="HBU20" s="67"/>
      <c r="HBV20" s="67"/>
      <c r="HBW20" s="67"/>
      <c r="HBX20" s="67"/>
      <c r="HBY20" s="67"/>
      <c r="HBZ20" s="67"/>
      <c r="HCA20" s="67"/>
      <c r="HCB20" s="67"/>
      <c r="HCC20" s="67"/>
      <c r="HCD20" s="67"/>
      <c r="HCE20" s="67"/>
      <c r="HCF20" s="67"/>
      <c r="HCG20" s="67"/>
      <c r="HCH20" s="67"/>
      <c r="HCI20" s="67"/>
      <c r="HCJ20" s="67"/>
      <c r="HCK20" s="67"/>
      <c r="HCL20" s="67"/>
      <c r="HCM20" s="67"/>
      <c r="HCN20" s="67"/>
      <c r="HCO20" s="67"/>
      <c r="HCP20" s="67"/>
      <c r="HCQ20" s="67"/>
      <c r="HCR20" s="67"/>
      <c r="HCS20" s="67"/>
      <c r="HCT20" s="67"/>
      <c r="HCU20" s="67"/>
      <c r="HCV20" s="67"/>
      <c r="HCW20" s="67"/>
      <c r="HCX20" s="67"/>
      <c r="HCY20" s="67"/>
      <c r="HCZ20" s="67"/>
      <c r="HDA20" s="67"/>
      <c r="HDB20" s="67"/>
      <c r="HDC20" s="67"/>
      <c r="HDD20" s="67"/>
      <c r="HDE20" s="67"/>
      <c r="HDF20" s="67"/>
      <c r="HDG20" s="67"/>
      <c r="HDH20" s="67"/>
      <c r="HDI20" s="67"/>
      <c r="HDJ20" s="67"/>
      <c r="HDK20" s="67"/>
      <c r="HDL20" s="67"/>
      <c r="HDM20" s="67"/>
      <c r="HDN20" s="67"/>
      <c r="HDO20" s="67"/>
      <c r="HDP20" s="67"/>
      <c r="HDQ20" s="67"/>
      <c r="HDR20" s="67"/>
      <c r="HDS20" s="67"/>
      <c r="HDT20" s="67"/>
      <c r="HDU20" s="67"/>
      <c r="HDV20" s="67"/>
      <c r="HDW20" s="67"/>
      <c r="HDX20" s="67"/>
      <c r="HDY20" s="67"/>
      <c r="HDZ20" s="67"/>
      <c r="HEA20" s="67"/>
      <c r="HEB20" s="67"/>
      <c r="HEC20" s="67"/>
      <c r="HED20" s="67"/>
      <c r="HEE20" s="67"/>
      <c r="HEF20" s="67"/>
      <c r="HEG20" s="67"/>
      <c r="HEH20" s="67"/>
      <c r="HEI20" s="67"/>
      <c r="HEJ20" s="67"/>
      <c r="HEK20" s="67"/>
      <c r="HEL20" s="67"/>
      <c r="HEM20" s="67"/>
      <c r="HEN20" s="67"/>
      <c r="HEO20" s="67"/>
      <c r="HEP20" s="67"/>
      <c r="HEQ20" s="67"/>
      <c r="HER20" s="67"/>
      <c r="HES20" s="67"/>
      <c r="HET20" s="67"/>
      <c r="HEU20" s="67"/>
      <c r="HEV20" s="67"/>
      <c r="HEW20" s="67"/>
      <c r="HEX20" s="67"/>
      <c r="HEY20" s="67"/>
      <c r="HEZ20" s="67"/>
      <c r="HFA20" s="67"/>
      <c r="HFB20" s="67"/>
      <c r="HFC20" s="67"/>
      <c r="HFD20" s="67"/>
      <c r="HFE20" s="67"/>
      <c r="HFF20" s="67"/>
      <c r="HFG20" s="67"/>
      <c r="HFH20" s="67"/>
      <c r="HFI20" s="67"/>
      <c r="HFJ20" s="67"/>
      <c r="HFK20" s="67"/>
      <c r="HFL20" s="67"/>
      <c r="HFM20" s="67"/>
      <c r="HFN20" s="67"/>
      <c r="HFO20" s="67"/>
      <c r="HFP20" s="67"/>
      <c r="HFQ20" s="67"/>
      <c r="HFR20" s="67"/>
      <c r="HFS20" s="67"/>
      <c r="HFT20" s="67"/>
      <c r="HFU20" s="67"/>
      <c r="HFV20" s="67"/>
      <c r="HFW20" s="67"/>
      <c r="HFX20" s="67"/>
      <c r="HFY20" s="67"/>
      <c r="HFZ20" s="67"/>
      <c r="HGA20" s="67"/>
      <c r="HGB20" s="67"/>
      <c r="HGC20" s="67"/>
      <c r="HGD20" s="67"/>
      <c r="HGE20" s="67"/>
      <c r="HGF20" s="67"/>
      <c r="HGG20" s="67"/>
      <c r="HGH20" s="67"/>
      <c r="HGI20" s="67"/>
      <c r="HGJ20" s="67"/>
      <c r="HGK20" s="67"/>
      <c r="HGL20" s="67"/>
      <c r="HGM20" s="67"/>
      <c r="HGN20" s="67"/>
      <c r="HGO20" s="67"/>
      <c r="HGP20" s="67"/>
      <c r="HGQ20" s="67"/>
      <c r="HGR20" s="67"/>
      <c r="HGS20" s="67"/>
      <c r="HGT20" s="67"/>
      <c r="HGU20" s="67"/>
      <c r="HGV20" s="67"/>
      <c r="HGW20" s="67"/>
      <c r="HGX20" s="67"/>
      <c r="HGY20" s="67"/>
      <c r="HGZ20" s="67"/>
      <c r="HHA20" s="67"/>
      <c r="HHB20" s="67"/>
      <c r="HHC20" s="67"/>
      <c r="HHD20" s="67"/>
      <c r="HHE20" s="67"/>
      <c r="HHF20" s="67"/>
      <c r="HHG20" s="67"/>
      <c r="HHH20" s="67"/>
      <c r="HHI20" s="67"/>
      <c r="HHJ20" s="67"/>
      <c r="HHK20" s="67"/>
      <c r="HHL20" s="67"/>
      <c r="HHM20" s="67"/>
      <c r="HHN20" s="67"/>
      <c r="HHO20" s="67"/>
      <c r="HHP20" s="67"/>
      <c r="HHQ20" s="67"/>
      <c r="HHR20" s="67"/>
      <c r="HHS20" s="67"/>
      <c r="HHT20" s="67"/>
      <c r="HHU20" s="67"/>
      <c r="HHV20" s="67"/>
      <c r="HHW20" s="67"/>
      <c r="HHX20" s="67"/>
      <c r="HHY20" s="67"/>
      <c r="HHZ20" s="67"/>
      <c r="HIA20" s="67"/>
      <c r="HIB20" s="67"/>
      <c r="HIC20" s="67"/>
      <c r="HID20" s="67"/>
      <c r="HIE20" s="67"/>
      <c r="HIF20" s="67"/>
      <c r="HIG20" s="67"/>
      <c r="HIH20" s="67"/>
      <c r="HII20" s="67"/>
      <c r="HIJ20" s="67"/>
      <c r="HIK20" s="67"/>
      <c r="HIL20" s="67"/>
      <c r="HIM20" s="67"/>
      <c r="HIN20" s="67"/>
      <c r="HIO20" s="67"/>
      <c r="HIP20" s="67"/>
      <c r="HIQ20" s="67"/>
      <c r="HIR20" s="67"/>
      <c r="HIS20" s="67"/>
      <c r="HIT20" s="67"/>
      <c r="HIU20" s="67"/>
      <c r="HIV20" s="67"/>
      <c r="HIW20" s="67"/>
      <c r="HIX20" s="67"/>
      <c r="HIY20" s="67"/>
      <c r="HIZ20" s="67"/>
      <c r="HJA20" s="67"/>
      <c r="HJB20" s="67"/>
      <c r="HJC20" s="67"/>
      <c r="HJD20" s="67"/>
      <c r="HJE20" s="67"/>
      <c r="HJF20" s="67"/>
      <c r="HJG20" s="67"/>
      <c r="HJH20" s="67"/>
      <c r="HJI20" s="67"/>
      <c r="HJJ20" s="67"/>
      <c r="HJK20" s="67"/>
      <c r="HJL20" s="67"/>
      <c r="HJM20" s="67"/>
      <c r="HJN20" s="67"/>
      <c r="HJO20" s="67"/>
      <c r="HJP20" s="67"/>
      <c r="HJQ20" s="67"/>
      <c r="HJR20" s="67"/>
      <c r="HJS20" s="67"/>
      <c r="HJT20" s="67"/>
      <c r="HJU20" s="67"/>
      <c r="HJV20" s="67"/>
      <c r="HJW20" s="67"/>
      <c r="HJX20" s="67"/>
      <c r="HJY20" s="67"/>
      <c r="HJZ20" s="67"/>
      <c r="HKA20" s="67"/>
      <c r="HKB20" s="67"/>
      <c r="HKC20" s="67"/>
      <c r="HKD20" s="67"/>
      <c r="HKE20" s="67"/>
      <c r="HKF20" s="67"/>
      <c r="HKG20" s="67"/>
      <c r="HKH20" s="67"/>
      <c r="HKI20" s="67"/>
      <c r="HKJ20" s="67"/>
      <c r="HKK20" s="67"/>
      <c r="HKL20" s="67"/>
      <c r="HKM20" s="67"/>
      <c r="HKN20" s="67"/>
      <c r="HKO20" s="67"/>
      <c r="HKP20" s="67"/>
      <c r="HKQ20" s="67"/>
      <c r="HKR20" s="67"/>
      <c r="HKS20" s="67"/>
      <c r="HKT20" s="67"/>
      <c r="HKU20" s="67"/>
      <c r="HKV20" s="67"/>
      <c r="HKW20" s="67"/>
      <c r="HKX20" s="67"/>
      <c r="HKY20" s="67"/>
      <c r="HKZ20" s="67"/>
      <c r="HLA20" s="67"/>
      <c r="HLB20" s="67"/>
      <c r="HLC20" s="67"/>
      <c r="HLD20" s="67"/>
      <c r="HLE20" s="67"/>
      <c r="HLF20" s="67"/>
      <c r="HLG20" s="67"/>
      <c r="HLH20" s="67"/>
      <c r="HLI20" s="67"/>
      <c r="HLJ20" s="67"/>
      <c r="HLK20" s="67"/>
      <c r="HLL20" s="67"/>
      <c r="HLM20" s="67"/>
      <c r="HLN20" s="67"/>
      <c r="HLO20" s="67"/>
      <c r="HLP20" s="67"/>
      <c r="HLQ20" s="67"/>
      <c r="HLR20" s="67"/>
      <c r="HLS20" s="67"/>
      <c r="HLT20" s="67"/>
      <c r="HLU20" s="67"/>
      <c r="HLV20" s="67"/>
      <c r="HLW20" s="67"/>
      <c r="HLX20" s="67"/>
      <c r="HLY20" s="67"/>
      <c r="HLZ20" s="67"/>
      <c r="HMA20" s="67"/>
      <c r="HMB20" s="67"/>
      <c r="HMC20" s="67"/>
      <c r="HMD20" s="67"/>
      <c r="HME20" s="67"/>
      <c r="HMF20" s="67"/>
      <c r="HMG20" s="67"/>
      <c r="HMH20" s="67"/>
      <c r="HMI20" s="67"/>
      <c r="HMJ20" s="67"/>
      <c r="HMK20" s="67"/>
      <c r="HML20" s="67"/>
      <c r="HMM20" s="67"/>
      <c r="HMN20" s="67"/>
      <c r="HMO20" s="67"/>
      <c r="HMP20" s="67"/>
      <c r="HMQ20" s="67"/>
      <c r="HMR20" s="67"/>
      <c r="HMS20" s="67"/>
      <c r="HMT20" s="67"/>
      <c r="HMU20" s="67"/>
      <c r="HMV20" s="67"/>
      <c r="HMW20" s="67"/>
      <c r="HMX20" s="67"/>
      <c r="HMY20" s="67"/>
      <c r="HMZ20" s="67"/>
      <c r="HNA20" s="67"/>
      <c r="HNB20" s="67"/>
      <c r="HNC20" s="67"/>
      <c r="HND20" s="67"/>
      <c r="HNE20" s="67"/>
      <c r="HNF20" s="67"/>
      <c r="HNG20" s="67"/>
      <c r="HNH20" s="67"/>
      <c r="HNI20" s="67"/>
      <c r="HNJ20" s="67"/>
      <c r="HNK20" s="67"/>
      <c r="HNL20" s="67"/>
      <c r="HNM20" s="67"/>
      <c r="HNN20" s="67"/>
      <c r="HNO20" s="67"/>
      <c r="HNP20" s="67"/>
      <c r="HNQ20" s="67"/>
      <c r="HNR20" s="67"/>
      <c r="HNS20" s="67"/>
      <c r="HNT20" s="67"/>
      <c r="HNU20" s="67"/>
      <c r="HNV20" s="67"/>
      <c r="HNW20" s="67"/>
      <c r="HNX20" s="67"/>
      <c r="HNY20" s="67"/>
      <c r="HNZ20" s="67"/>
      <c r="HOA20" s="67"/>
      <c r="HOB20" s="67"/>
      <c r="HOC20" s="67"/>
      <c r="HOD20" s="67"/>
      <c r="HOE20" s="67"/>
      <c r="HOF20" s="67"/>
      <c r="HOG20" s="67"/>
      <c r="HOH20" s="67"/>
      <c r="HOI20" s="67"/>
      <c r="HOJ20" s="67"/>
      <c r="HOK20" s="67"/>
      <c r="HOL20" s="67"/>
      <c r="HOM20" s="67"/>
      <c r="HON20" s="67"/>
      <c r="HOO20" s="67"/>
      <c r="HOP20" s="67"/>
      <c r="HOQ20" s="67"/>
      <c r="HOR20" s="67"/>
      <c r="HOS20" s="67"/>
      <c r="HOT20" s="67"/>
      <c r="HOU20" s="67"/>
      <c r="HOV20" s="67"/>
      <c r="HOW20" s="67"/>
      <c r="HOX20" s="67"/>
      <c r="HOY20" s="67"/>
      <c r="HOZ20" s="67"/>
      <c r="HPA20" s="67"/>
      <c r="HPB20" s="67"/>
      <c r="HPC20" s="67"/>
      <c r="HPD20" s="67"/>
      <c r="HPE20" s="67"/>
      <c r="HPF20" s="67"/>
      <c r="HPG20" s="67"/>
      <c r="HPH20" s="67"/>
      <c r="HPI20" s="67"/>
      <c r="HPJ20" s="67"/>
      <c r="HPK20" s="67"/>
      <c r="HPL20" s="67"/>
      <c r="HPM20" s="67"/>
      <c r="HPN20" s="67"/>
      <c r="HPO20" s="67"/>
      <c r="HPP20" s="67"/>
      <c r="HPQ20" s="67"/>
      <c r="HPR20" s="67"/>
      <c r="HPS20" s="67"/>
      <c r="HPT20" s="67"/>
      <c r="HPU20" s="67"/>
      <c r="HPV20" s="67"/>
      <c r="HPW20" s="67"/>
      <c r="HPX20" s="67"/>
      <c r="HPY20" s="67"/>
      <c r="HPZ20" s="67"/>
      <c r="HQA20" s="67"/>
      <c r="HQB20" s="67"/>
      <c r="HQC20" s="67"/>
      <c r="HQD20" s="67"/>
      <c r="HQE20" s="67"/>
      <c r="HQF20" s="67"/>
      <c r="HQG20" s="67"/>
      <c r="HQH20" s="67"/>
      <c r="HQI20" s="67"/>
      <c r="HQJ20" s="67"/>
      <c r="HQK20" s="67"/>
      <c r="HQL20" s="67"/>
      <c r="HQM20" s="67"/>
      <c r="HQN20" s="67"/>
      <c r="HQO20" s="67"/>
      <c r="HQP20" s="67"/>
      <c r="HQQ20" s="67"/>
      <c r="HQR20" s="67"/>
      <c r="HQS20" s="67"/>
      <c r="HQT20" s="67"/>
      <c r="HQU20" s="67"/>
      <c r="HQV20" s="67"/>
      <c r="HQW20" s="67"/>
      <c r="HQX20" s="67"/>
      <c r="HQY20" s="67"/>
      <c r="HQZ20" s="67"/>
      <c r="HRA20" s="67"/>
      <c r="HRB20" s="67"/>
      <c r="HRC20" s="67"/>
      <c r="HRD20" s="67"/>
      <c r="HRE20" s="67"/>
      <c r="HRF20" s="67"/>
      <c r="HRG20" s="67"/>
      <c r="HRH20" s="67"/>
      <c r="HRI20" s="67"/>
      <c r="HRJ20" s="67"/>
      <c r="HRK20" s="67"/>
      <c r="HRL20" s="67"/>
      <c r="HRM20" s="67"/>
      <c r="HRN20" s="67"/>
      <c r="HRO20" s="67"/>
      <c r="HRP20" s="67"/>
      <c r="HRQ20" s="67"/>
      <c r="HRR20" s="67"/>
      <c r="HRS20" s="67"/>
      <c r="HRT20" s="67"/>
      <c r="HRU20" s="67"/>
      <c r="HRV20" s="67"/>
      <c r="HRW20" s="67"/>
      <c r="HRX20" s="67"/>
      <c r="HRY20" s="67"/>
      <c r="HRZ20" s="67"/>
      <c r="HSA20" s="67"/>
      <c r="HSB20" s="67"/>
      <c r="HSC20" s="67"/>
      <c r="HSD20" s="67"/>
      <c r="HSE20" s="67"/>
      <c r="HSF20" s="67"/>
      <c r="HSG20" s="67"/>
      <c r="HSH20" s="67"/>
      <c r="HSI20" s="67"/>
      <c r="HSJ20" s="67"/>
      <c r="HSK20" s="67"/>
      <c r="HSL20" s="67"/>
      <c r="HSM20" s="67"/>
      <c r="HSN20" s="67"/>
      <c r="HSO20" s="67"/>
      <c r="HSP20" s="67"/>
      <c r="HSQ20" s="67"/>
      <c r="HSR20" s="67"/>
      <c r="HSS20" s="67"/>
      <c r="HST20" s="67"/>
      <c r="HSU20" s="67"/>
      <c r="HSV20" s="67"/>
      <c r="HSW20" s="67"/>
      <c r="HSX20" s="67"/>
      <c r="HSY20" s="67"/>
      <c r="HSZ20" s="67"/>
      <c r="HTA20" s="67"/>
      <c r="HTB20" s="67"/>
      <c r="HTC20" s="67"/>
      <c r="HTD20" s="67"/>
      <c r="HTE20" s="67"/>
      <c r="HTF20" s="67"/>
      <c r="HTG20" s="67"/>
      <c r="HTH20" s="67"/>
      <c r="HTI20" s="67"/>
      <c r="HTJ20" s="67"/>
      <c r="HTK20" s="67"/>
      <c r="HTL20" s="67"/>
      <c r="HTM20" s="67"/>
      <c r="HTN20" s="67"/>
      <c r="HTO20" s="67"/>
      <c r="HTP20" s="67"/>
      <c r="HTQ20" s="67"/>
      <c r="HTR20" s="67"/>
      <c r="HTS20" s="67"/>
      <c r="HTT20" s="67"/>
      <c r="HTU20" s="67"/>
      <c r="HTV20" s="67"/>
      <c r="HTW20" s="67"/>
      <c r="HTX20" s="67"/>
      <c r="HTY20" s="67"/>
      <c r="HTZ20" s="67"/>
      <c r="HUA20" s="67"/>
      <c r="HUB20" s="67"/>
      <c r="HUC20" s="67"/>
      <c r="HUD20" s="67"/>
      <c r="HUE20" s="67"/>
      <c r="HUF20" s="67"/>
      <c r="HUG20" s="67"/>
      <c r="HUH20" s="67"/>
      <c r="HUI20" s="67"/>
      <c r="HUJ20" s="67"/>
      <c r="HUK20" s="67"/>
      <c r="HUL20" s="67"/>
      <c r="HUM20" s="67"/>
      <c r="HUN20" s="67"/>
      <c r="HUO20" s="67"/>
      <c r="HUP20" s="67"/>
      <c r="HUQ20" s="67"/>
      <c r="HUR20" s="67"/>
      <c r="HUS20" s="67"/>
      <c r="HUT20" s="67"/>
      <c r="HUU20" s="67"/>
      <c r="HUV20" s="67"/>
      <c r="HUW20" s="67"/>
      <c r="HUX20" s="67"/>
      <c r="HUY20" s="67"/>
      <c r="HUZ20" s="67"/>
      <c r="HVA20" s="67"/>
      <c r="HVB20" s="67"/>
      <c r="HVC20" s="67"/>
      <c r="HVD20" s="67"/>
      <c r="HVE20" s="67"/>
      <c r="HVF20" s="67"/>
      <c r="HVG20" s="67"/>
      <c r="HVH20" s="67"/>
      <c r="HVI20" s="67"/>
      <c r="HVJ20" s="67"/>
      <c r="HVK20" s="67"/>
      <c r="HVL20" s="67"/>
      <c r="HVM20" s="67"/>
      <c r="HVN20" s="67"/>
      <c r="HVO20" s="67"/>
      <c r="HVP20" s="67"/>
      <c r="HVQ20" s="67"/>
      <c r="HVR20" s="67"/>
      <c r="HVS20" s="67"/>
      <c r="HVT20" s="67"/>
      <c r="HVU20" s="67"/>
      <c r="HVV20" s="67"/>
      <c r="HVW20" s="67"/>
      <c r="HVX20" s="67"/>
      <c r="HVY20" s="67"/>
      <c r="HVZ20" s="67"/>
      <c r="HWA20" s="67"/>
      <c r="HWB20" s="67"/>
      <c r="HWC20" s="67"/>
      <c r="HWD20" s="67"/>
      <c r="HWE20" s="67"/>
      <c r="HWF20" s="67"/>
      <c r="HWG20" s="67"/>
      <c r="HWH20" s="67"/>
      <c r="HWI20" s="67"/>
      <c r="HWJ20" s="67"/>
      <c r="HWK20" s="67"/>
      <c r="HWL20" s="67"/>
      <c r="HWM20" s="67"/>
      <c r="HWN20" s="67"/>
      <c r="HWO20" s="67"/>
      <c r="HWP20" s="67"/>
      <c r="HWQ20" s="67"/>
      <c r="HWR20" s="67"/>
      <c r="HWS20" s="67"/>
      <c r="HWT20" s="67"/>
      <c r="HWU20" s="67"/>
      <c r="HWV20" s="67"/>
      <c r="HWW20" s="67"/>
      <c r="HWX20" s="67"/>
      <c r="HWY20" s="67"/>
      <c r="HWZ20" s="67"/>
      <c r="HXA20" s="67"/>
      <c r="HXB20" s="67"/>
      <c r="HXC20" s="67"/>
      <c r="HXD20" s="67"/>
      <c r="HXE20" s="67"/>
      <c r="HXF20" s="67"/>
      <c r="HXG20" s="67"/>
      <c r="HXH20" s="67"/>
      <c r="HXI20" s="67"/>
      <c r="HXJ20" s="67"/>
      <c r="HXK20" s="67"/>
      <c r="HXL20" s="67"/>
      <c r="HXM20" s="67"/>
      <c r="HXN20" s="67"/>
      <c r="HXO20" s="67"/>
      <c r="HXP20" s="67"/>
      <c r="HXQ20" s="67"/>
      <c r="HXR20" s="67"/>
      <c r="HXS20" s="67"/>
      <c r="HXT20" s="67"/>
      <c r="HXU20" s="67"/>
      <c r="HXV20" s="67"/>
      <c r="HXW20" s="67"/>
      <c r="HXX20" s="67"/>
      <c r="HXY20" s="67"/>
      <c r="HXZ20" s="67"/>
      <c r="HYA20" s="67"/>
      <c r="HYB20" s="67"/>
      <c r="HYC20" s="67"/>
      <c r="HYD20" s="67"/>
      <c r="HYE20" s="67"/>
      <c r="HYF20" s="67"/>
      <c r="HYG20" s="67"/>
      <c r="HYH20" s="67"/>
      <c r="HYI20" s="67"/>
      <c r="HYJ20" s="67"/>
      <c r="HYK20" s="67"/>
      <c r="HYL20" s="67"/>
      <c r="HYM20" s="67"/>
      <c r="HYN20" s="67"/>
      <c r="HYO20" s="67"/>
      <c r="HYP20" s="67"/>
      <c r="HYQ20" s="67"/>
      <c r="HYR20" s="67"/>
      <c r="HYS20" s="67"/>
      <c r="HYT20" s="67"/>
      <c r="HYU20" s="67"/>
      <c r="HYV20" s="67"/>
      <c r="HYW20" s="67"/>
      <c r="HYX20" s="67"/>
      <c r="HYY20" s="67"/>
      <c r="HYZ20" s="67"/>
      <c r="HZA20" s="67"/>
      <c r="HZB20" s="67"/>
      <c r="HZC20" s="67"/>
      <c r="HZD20" s="67"/>
      <c r="HZE20" s="67"/>
      <c r="HZF20" s="67"/>
      <c r="HZG20" s="67"/>
      <c r="HZH20" s="67"/>
      <c r="HZI20" s="67"/>
      <c r="HZJ20" s="67"/>
      <c r="HZK20" s="67"/>
      <c r="HZL20" s="67"/>
      <c r="HZM20" s="67"/>
      <c r="HZN20" s="67"/>
      <c r="HZO20" s="67"/>
      <c r="HZP20" s="67"/>
      <c r="HZQ20" s="67"/>
      <c r="HZR20" s="67"/>
      <c r="HZS20" s="67"/>
      <c r="HZT20" s="67"/>
      <c r="HZU20" s="67"/>
      <c r="HZV20" s="67"/>
      <c r="HZW20" s="67"/>
      <c r="HZX20" s="67"/>
      <c r="HZY20" s="67"/>
      <c r="HZZ20" s="67"/>
      <c r="IAA20" s="67"/>
      <c r="IAB20" s="67"/>
      <c r="IAC20" s="67"/>
      <c r="IAD20" s="67"/>
      <c r="IAE20" s="67"/>
      <c r="IAF20" s="67"/>
      <c r="IAG20" s="67"/>
      <c r="IAH20" s="67"/>
      <c r="IAI20" s="67"/>
      <c r="IAJ20" s="67"/>
      <c r="IAK20" s="67"/>
      <c r="IAL20" s="67"/>
      <c r="IAM20" s="67"/>
      <c r="IAN20" s="67"/>
      <c r="IAO20" s="67"/>
      <c r="IAP20" s="67"/>
      <c r="IAQ20" s="67"/>
      <c r="IAR20" s="67"/>
      <c r="IAS20" s="67"/>
      <c r="IAT20" s="67"/>
      <c r="IAU20" s="67"/>
      <c r="IAV20" s="67"/>
      <c r="IAW20" s="67"/>
      <c r="IAX20" s="67"/>
      <c r="IAY20" s="67"/>
      <c r="IAZ20" s="67"/>
      <c r="IBA20" s="67"/>
      <c r="IBB20" s="67"/>
      <c r="IBC20" s="67"/>
      <c r="IBD20" s="67"/>
      <c r="IBE20" s="67"/>
      <c r="IBF20" s="67"/>
      <c r="IBG20" s="67"/>
      <c r="IBH20" s="67"/>
      <c r="IBI20" s="67"/>
      <c r="IBJ20" s="67"/>
      <c r="IBK20" s="67"/>
      <c r="IBL20" s="67"/>
      <c r="IBM20" s="67"/>
      <c r="IBN20" s="67"/>
      <c r="IBO20" s="67"/>
      <c r="IBP20" s="67"/>
      <c r="IBQ20" s="67"/>
      <c r="IBR20" s="67"/>
      <c r="IBS20" s="67"/>
      <c r="IBT20" s="67"/>
      <c r="IBU20" s="67"/>
      <c r="IBV20" s="67"/>
      <c r="IBW20" s="67"/>
      <c r="IBX20" s="67"/>
      <c r="IBY20" s="67"/>
      <c r="IBZ20" s="67"/>
      <c r="ICA20" s="67"/>
      <c r="ICB20" s="67"/>
      <c r="ICC20" s="67"/>
      <c r="ICD20" s="67"/>
      <c r="ICE20" s="67"/>
      <c r="ICF20" s="67"/>
      <c r="ICG20" s="67"/>
      <c r="ICH20" s="67"/>
      <c r="ICI20" s="67"/>
      <c r="ICJ20" s="67"/>
      <c r="ICK20" s="67"/>
      <c r="ICL20" s="67"/>
      <c r="ICM20" s="67"/>
      <c r="ICN20" s="67"/>
      <c r="ICO20" s="67"/>
      <c r="ICP20" s="67"/>
      <c r="ICQ20" s="67"/>
      <c r="ICR20" s="67"/>
      <c r="ICS20" s="67"/>
      <c r="ICT20" s="67"/>
      <c r="ICU20" s="67"/>
      <c r="ICV20" s="67"/>
      <c r="ICW20" s="67"/>
      <c r="ICX20" s="67"/>
      <c r="ICY20" s="67"/>
      <c r="ICZ20" s="67"/>
      <c r="IDA20" s="67"/>
      <c r="IDB20" s="67"/>
      <c r="IDC20" s="67"/>
      <c r="IDD20" s="67"/>
      <c r="IDE20" s="67"/>
      <c r="IDF20" s="67"/>
      <c r="IDG20" s="67"/>
      <c r="IDH20" s="67"/>
      <c r="IDI20" s="67"/>
      <c r="IDJ20" s="67"/>
      <c r="IDK20" s="67"/>
      <c r="IDL20" s="67"/>
      <c r="IDM20" s="67"/>
      <c r="IDN20" s="67"/>
      <c r="IDO20" s="67"/>
      <c r="IDP20" s="67"/>
      <c r="IDQ20" s="67"/>
      <c r="IDR20" s="67"/>
      <c r="IDS20" s="67"/>
      <c r="IDT20" s="67"/>
      <c r="IDU20" s="67"/>
      <c r="IDV20" s="67"/>
      <c r="IDW20" s="67"/>
      <c r="IDX20" s="67"/>
      <c r="IDY20" s="67"/>
      <c r="IDZ20" s="67"/>
      <c r="IEA20" s="67"/>
      <c r="IEB20" s="67"/>
      <c r="IEC20" s="67"/>
      <c r="IED20" s="67"/>
      <c r="IEE20" s="67"/>
      <c r="IEF20" s="67"/>
      <c r="IEG20" s="67"/>
      <c r="IEH20" s="67"/>
      <c r="IEI20" s="67"/>
      <c r="IEJ20" s="67"/>
      <c r="IEK20" s="67"/>
      <c r="IEL20" s="67"/>
      <c r="IEM20" s="67"/>
      <c r="IEN20" s="67"/>
      <c r="IEO20" s="67"/>
      <c r="IEP20" s="67"/>
      <c r="IEQ20" s="67"/>
      <c r="IER20" s="67"/>
      <c r="IES20" s="67"/>
      <c r="IET20" s="67"/>
      <c r="IEU20" s="67"/>
      <c r="IEV20" s="67"/>
      <c r="IEW20" s="67"/>
      <c r="IEX20" s="67"/>
      <c r="IEY20" s="67"/>
      <c r="IEZ20" s="67"/>
      <c r="IFA20" s="67"/>
      <c r="IFB20" s="67"/>
      <c r="IFC20" s="67"/>
      <c r="IFD20" s="67"/>
      <c r="IFE20" s="67"/>
      <c r="IFF20" s="67"/>
      <c r="IFG20" s="67"/>
      <c r="IFH20" s="67"/>
      <c r="IFI20" s="67"/>
      <c r="IFJ20" s="67"/>
      <c r="IFK20" s="67"/>
      <c r="IFL20" s="67"/>
      <c r="IFM20" s="67"/>
      <c r="IFN20" s="67"/>
      <c r="IFO20" s="67"/>
      <c r="IFP20" s="67"/>
      <c r="IFQ20" s="67"/>
      <c r="IFR20" s="67"/>
      <c r="IFS20" s="67"/>
      <c r="IFT20" s="67"/>
      <c r="IFU20" s="67"/>
      <c r="IFV20" s="67"/>
      <c r="IFW20" s="67"/>
      <c r="IFX20" s="67"/>
      <c r="IFY20" s="67"/>
      <c r="IFZ20" s="67"/>
      <c r="IGA20" s="67"/>
      <c r="IGB20" s="67"/>
      <c r="IGC20" s="67"/>
      <c r="IGD20" s="67"/>
      <c r="IGE20" s="67"/>
      <c r="IGF20" s="67"/>
      <c r="IGG20" s="67"/>
      <c r="IGH20" s="67"/>
      <c r="IGI20" s="67"/>
      <c r="IGJ20" s="67"/>
      <c r="IGK20" s="67"/>
      <c r="IGL20" s="67"/>
      <c r="IGM20" s="67"/>
      <c r="IGN20" s="67"/>
      <c r="IGO20" s="67"/>
      <c r="IGP20" s="67"/>
      <c r="IGQ20" s="67"/>
      <c r="IGR20" s="67"/>
      <c r="IGS20" s="67"/>
      <c r="IGT20" s="67"/>
      <c r="IGU20" s="67"/>
      <c r="IGV20" s="67"/>
      <c r="IGW20" s="67"/>
      <c r="IGX20" s="67"/>
      <c r="IGY20" s="67"/>
      <c r="IGZ20" s="67"/>
      <c r="IHA20" s="67"/>
      <c r="IHB20" s="67"/>
      <c r="IHC20" s="67"/>
      <c r="IHD20" s="67"/>
      <c r="IHE20" s="67"/>
      <c r="IHF20" s="67"/>
      <c r="IHG20" s="67"/>
      <c r="IHH20" s="67"/>
      <c r="IHI20" s="67"/>
      <c r="IHJ20" s="67"/>
      <c r="IHK20" s="67"/>
      <c r="IHL20" s="67"/>
      <c r="IHM20" s="67"/>
      <c r="IHN20" s="67"/>
      <c r="IHO20" s="67"/>
      <c r="IHP20" s="67"/>
      <c r="IHQ20" s="67"/>
      <c r="IHR20" s="67"/>
      <c r="IHS20" s="67"/>
      <c r="IHT20" s="67"/>
      <c r="IHU20" s="67"/>
      <c r="IHV20" s="67"/>
      <c r="IHW20" s="67"/>
      <c r="IHX20" s="67"/>
      <c r="IHY20" s="67"/>
      <c r="IHZ20" s="67"/>
      <c r="IIA20" s="67"/>
      <c r="IIB20" s="67"/>
      <c r="IIC20" s="67"/>
      <c r="IID20" s="67"/>
      <c r="IIE20" s="67"/>
      <c r="IIF20" s="67"/>
      <c r="IIG20" s="67"/>
      <c r="IIH20" s="67"/>
      <c r="III20" s="67"/>
      <c r="IIJ20" s="67"/>
      <c r="IIK20" s="67"/>
      <c r="IIL20" s="67"/>
      <c r="IIM20" s="67"/>
      <c r="IIN20" s="67"/>
      <c r="IIO20" s="67"/>
      <c r="IIP20" s="67"/>
      <c r="IIQ20" s="67"/>
      <c r="IIR20" s="67"/>
      <c r="IIS20" s="67"/>
      <c r="IIT20" s="67"/>
      <c r="IIU20" s="67"/>
      <c r="IIV20" s="67"/>
      <c r="IIW20" s="67"/>
      <c r="IIX20" s="67"/>
      <c r="IIY20" s="67"/>
      <c r="IIZ20" s="67"/>
      <c r="IJA20" s="67"/>
      <c r="IJB20" s="67"/>
      <c r="IJC20" s="67"/>
      <c r="IJD20" s="67"/>
      <c r="IJE20" s="67"/>
      <c r="IJF20" s="67"/>
      <c r="IJG20" s="67"/>
      <c r="IJH20" s="67"/>
      <c r="IJI20" s="67"/>
      <c r="IJJ20" s="67"/>
      <c r="IJK20" s="67"/>
      <c r="IJL20" s="67"/>
      <c r="IJM20" s="67"/>
      <c r="IJN20" s="67"/>
      <c r="IJO20" s="67"/>
      <c r="IJP20" s="67"/>
      <c r="IJQ20" s="67"/>
      <c r="IJR20" s="67"/>
      <c r="IJS20" s="67"/>
      <c r="IJT20" s="67"/>
      <c r="IJU20" s="67"/>
      <c r="IJV20" s="67"/>
      <c r="IJW20" s="67"/>
      <c r="IJX20" s="67"/>
      <c r="IJY20" s="67"/>
      <c r="IJZ20" s="67"/>
      <c r="IKA20" s="67"/>
      <c r="IKB20" s="67"/>
      <c r="IKC20" s="67"/>
      <c r="IKD20" s="67"/>
      <c r="IKE20" s="67"/>
      <c r="IKF20" s="67"/>
      <c r="IKG20" s="67"/>
      <c r="IKH20" s="67"/>
      <c r="IKI20" s="67"/>
      <c r="IKJ20" s="67"/>
      <c r="IKK20" s="67"/>
      <c r="IKL20" s="67"/>
      <c r="IKM20" s="67"/>
      <c r="IKN20" s="67"/>
      <c r="IKO20" s="67"/>
      <c r="IKP20" s="67"/>
      <c r="IKQ20" s="67"/>
      <c r="IKR20" s="67"/>
      <c r="IKS20" s="67"/>
      <c r="IKT20" s="67"/>
      <c r="IKU20" s="67"/>
      <c r="IKV20" s="67"/>
      <c r="IKW20" s="67"/>
      <c r="IKX20" s="67"/>
      <c r="IKY20" s="67"/>
      <c r="IKZ20" s="67"/>
      <c r="ILA20" s="67"/>
      <c r="ILB20" s="67"/>
      <c r="ILC20" s="67"/>
      <c r="ILD20" s="67"/>
      <c r="ILE20" s="67"/>
      <c r="ILF20" s="67"/>
      <c r="ILG20" s="67"/>
      <c r="ILH20" s="67"/>
      <c r="ILI20" s="67"/>
      <c r="ILJ20" s="67"/>
      <c r="ILK20" s="67"/>
      <c r="ILL20" s="67"/>
      <c r="ILM20" s="67"/>
      <c r="ILN20" s="67"/>
      <c r="ILO20" s="67"/>
      <c r="ILP20" s="67"/>
      <c r="ILQ20" s="67"/>
      <c r="ILR20" s="67"/>
      <c r="ILS20" s="67"/>
      <c r="ILT20" s="67"/>
      <c r="ILU20" s="67"/>
      <c r="ILV20" s="67"/>
      <c r="ILW20" s="67"/>
      <c r="ILX20" s="67"/>
      <c r="ILY20" s="67"/>
      <c r="ILZ20" s="67"/>
      <c r="IMA20" s="67"/>
      <c r="IMB20" s="67"/>
      <c r="IMC20" s="67"/>
      <c r="IMD20" s="67"/>
      <c r="IME20" s="67"/>
      <c r="IMF20" s="67"/>
      <c r="IMG20" s="67"/>
      <c r="IMH20" s="67"/>
      <c r="IMI20" s="67"/>
      <c r="IMJ20" s="67"/>
      <c r="IMK20" s="67"/>
      <c r="IML20" s="67"/>
      <c r="IMM20" s="67"/>
      <c r="IMN20" s="67"/>
      <c r="IMO20" s="67"/>
      <c r="IMP20" s="67"/>
      <c r="IMQ20" s="67"/>
      <c r="IMR20" s="67"/>
      <c r="IMS20" s="67"/>
      <c r="IMT20" s="67"/>
      <c r="IMU20" s="67"/>
      <c r="IMV20" s="67"/>
      <c r="IMW20" s="67"/>
      <c r="IMX20" s="67"/>
      <c r="IMY20" s="67"/>
      <c r="IMZ20" s="67"/>
      <c r="INA20" s="67"/>
      <c r="INB20" s="67"/>
      <c r="INC20" s="67"/>
      <c r="IND20" s="67"/>
      <c r="INE20" s="67"/>
      <c r="INF20" s="67"/>
      <c r="ING20" s="67"/>
      <c r="INH20" s="67"/>
      <c r="INI20" s="67"/>
      <c r="INJ20" s="67"/>
      <c r="INK20" s="67"/>
      <c r="INL20" s="67"/>
      <c r="INM20" s="67"/>
      <c r="INN20" s="67"/>
      <c r="INO20" s="67"/>
      <c r="INP20" s="67"/>
      <c r="INQ20" s="67"/>
      <c r="INR20" s="67"/>
      <c r="INS20" s="67"/>
      <c r="INT20" s="67"/>
      <c r="INU20" s="67"/>
      <c r="INV20" s="67"/>
      <c r="INW20" s="67"/>
      <c r="INX20" s="67"/>
      <c r="INY20" s="67"/>
      <c r="INZ20" s="67"/>
      <c r="IOA20" s="67"/>
      <c r="IOB20" s="67"/>
      <c r="IOC20" s="67"/>
      <c r="IOD20" s="67"/>
      <c r="IOE20" s="67"/>
      <c r="IOF20" s="67"/>
      <c r="IOG20" s="67"/>
      <c r="IOH20" s="67"/>
      <c r="IOI20" s="67"/>
      <c r="IOJ20" s="67"/>
      <c r="IOK20" s="67"/>
      <c r="IOL20" s="67"/>
      <c r="IOM20" s="67"/>
      <c r="ION20" s="67"/>
      <c r="IOO20" s="67"/>
      <c r="IOP20" s="67"/>
      <c r="IOQ20" s="67"/>
      <c r="IOR20" s="67"/>
      <c r="IOS20" s="67"/>
      <c r="IOT20" s="67"/>
      <c r="IOU20" s="67"/>
      <c r="IOV20" s="67"/>
      <c r="IOW20" s="67"/>
      <c r="IOX20" s="67"/>
      <c r="IOY20" s="67"/>
      <c r="IOZ20" s="67"/>
      <c r="IPA20" s="67"/>
      <c r="IPB20" s="67"/>
      <c r="IPC20" s="67"/>
      <c r="IPD20" s="67"/>
      <c r="IPE20" s="67"/>
      <c r="IPF20" s="67"/>
      <c r="IPG20" s="67"/>
      <c r="IPH20" s="67"/>
      <c r="IPI20" s="67"/>
      <c r="IPJ20" s="67"/>
      <c r="IPK20" s="67"/>
      <c r="IPL20" s="67"/>
      <c r="IPM20" s="67"/>
      <c r="IPN20" s="67"/>
      <c r="IPO20" s="67"/>
      <c r="IPP20" s="67"/>
      <c r="IPQ20" s="67"/>
      <c r="IPR20" s="67"/>
      <c r="IPS20" s="67"/>
      <c r="IPT20" s="67"/>
      <c r="IPU20" s="67"/>
      <c r="IPV20" s="67"/>
      <c r="IPW20" s="67"/>
      <c r="IPX20" s="67"/>
      <c r="IPY20" s="67"/>
      <c r="IPZ20" s="67"/>
      <c r="IQA20" s="67"/>
      <c r="IQB20" s="67"/>
      <c r="IQC20" s="67"/>
      <c r="IQD20" s="67"/>
      <c r="IQE20" s="67"/>
      <c r="IQF20" s="67"/>
      <c r="IQG20" s="67"/>
      <c r="IQH20" s="67"/>
      <c r="IQI20" s="67"/>
      <c r="IQJ20" s="67"/>
      <c r="IQK20" s="67"/>
      <c r="IQL20" s="67"/>
      <c r="IQM20" s="67"/>
      <c r="IQN20" s="67"/>
      <c r="IQO20" s="67"/>
      <c r="IQP20" s="67"/>
      <c r="IQQ20" s="67"/>
      <c r="IQR20" s="67"/>
      <c r="IQS20" s="67"/>
      <c r="IQT20" s="67"/>
      <c r="IQU20" s="67"/>
      <c r="IQV20" s="67"/>
      <c r="IQW20" s="67"/>
      <c r="IQX20" s="67"/>
      <c r="IQY20" s="67"/>
      <c r="IQZ20" s="67"/>
      <c r="IRA20" s="67"/>
      <c r="IRB20" s="67"/>
      <c r="IRC20" s="67"/>
      <c r="IRD20" s="67"/>
      <c r="IRE20" s="67"/>
      <c r="IRF20" s="67"/>
      <c r="IRG20" s="67"/>
      <c r="IRH20" s="67"/>
      <c r="IRI20" s="67"/>
      <c r="IRJ20" s="67"/>
      <c r="IRK20" s="67"/>
      <c r="IRL20" s="67"/>
      <c r="IRM20" s="67"/>
      <c r="IRN20" s="67"/>
      <c r="IRO20" s="67"/>
      <c r="IRP20" s="67"/>
      <c r="IRQ20" s="67"/>
      <c r="IRR20" s="67"/>
      <c r="IRS20" s="67"/>
      <c r="IRT20" s="67"/>
      <c r="IRU20" s="67"/>
      <c r="IRV20" s="67"/>
      <c r="IRW20" s="67"/>
      <c r="IRX20" s="67"/>
      <c r="IRY20" s="67"/>
      <c r="IRZ20" s="67"/>
      <c r="ISA20" s="67"/>
      <c r="ISB20" s="67"/>
      <c r="ISC20" s="67"/>
      <c r="ISD20" s="67"/>
      <c r="ISE20" s="67"/>
      <c r="ISF20" s="67"/>
      <c r="ISG20" s="67"/>
      <c r="ISH20" s="67"/>
      <c r="ISI20" s="67"/>
      <c r="ISJ20" s="67"/>
      <c r="ISK20" s="67"/>
      <c r="ISL20" s="67"/>
      <c r="ISM20" s="67"/>
      <c r="ISN20" s="67"/>
      <c r="ISO20" s="67"/>
      <c r="ISP20" s="67"/>
      <c r="ISQ20" s="67"/>
      <c r="ISR20" s="67"/>
      <c r="ISS20" s="67"/>
      <c r="IST20" s="67"/>
      <c r="ISU20" s="67"/>
      <c r="ISV20" s="67"/>
      <c r="ISW20" s="67"/>
      <c r="ISX20" s="67"/>
      <c r="ISY20" s="67"/>
      <c r="ISZ20" s="67"/>
      <c r="ITA20" s="67"/>
      <c r="ITB20" s="67"/>
      <c r="ITC20" s="67"/>
      <c r="ITD20" s="67"/>
      <c r="ITE20" s="67"/>
      <c r="ITF20" s="67"/>
      <c r="ITG20" s="67"/>
      <c r="ITH20" s="67"/>
      <c r="ITI20" s="67"/>
      <c r="ITJ20" s="67"/>
      <c r="ITK20" s="67"/>
      <c r="ITL20" s="67"/>
      <c r="ITM20" s="67"/>
      <c r="ITN20" s="67"/>
      <c r="ITO20" s="67"/>
      <c r="ITP20" s="67"/>
      <c r="ITQ20" s="67"/>
      <c r="ITR20" s="67"/>
      <c r="ITS20" s="67"/>
      <c r="ITT20" s="67"/>
      <c r="ITU20" s="67"/>
      <c r="ITV20" s="67"/>
      <c r="ITW20" s="67"/>
      <c r="ITX20" s="67"/>
      <c r="ITY20" s="67"/>
      <c r="ITZ20" s="67"/>
      <c r="IUA20" s="67"/>
      <c r="IUB20" s="67"/>
      <c r="IUC20" s="67"/>
      <c r="IUD20" s="67"/>
      <c r="IUE20" s="67"/>
      <c r="IUF20" s="67"/>
      <c r="IUG20" s="67"/>
      <c r="IUH20" s="67"/>
      <c r="IUI20" s="67"/>
      <c r="IUJ20" s="67"/>
      <c r="IUK20" s="67"/>
      <c r="IUL20" s="67"/>
      <c r="IUM20" s="67"/>
      <c r="IUN20" s="67"/>
      <c r="IUO20" s="67"/>
      <c r="IUP20" s="67"/>
      <c r="IUQ20" s="67"/>
      <c r="IUR20" s="67"/>
      <c r="IUS20" s="67"/>
      <c r="IUT20" s="67"/>
      <c r="IUU20" s="67"/>
      <c r="IUV20" s="67"/>
      <c r="IUW20" s="67"/>
      <c r="IUX20" s="67"/>
      <c r="IUY20" s="67"/>
      <c r="IUZ20" s="67"/>
      <c r="IVA20" s="67"/>
      <c r="IVB20" s="67"/>
      <c r="IVC20" s="67"/>
      <c r="IVD20" s="67"/>
      <c r="IVE20" s="67"/>
      <c r="IVF20" s="67"/>
      <c r="IVG20" s="67"/>
      <c r="IVH20" s="67"/>
      <c r="IVI20" s="67"/>
      <c r="IVJ20" s="67"/>
      <c r="IVK20" s="67"/>
      <c r="IVL20" s="67"/>
      <c r="IVM20" s="67"/>
      <c r="IVN20" s="67"/>
      <c r="IVO20" s="67"/>
      <c r="IVP20" s="67"/>
      <c r="IVQ20" s="67"/>
      <c r="IVR20" s="67"/>
      <c r="IVS20" s="67"/>
      <c r="IVT20" s="67"/>
      <c r="IVU20" s="67"/>
      <c r="IVV20" s="67"/>
      <c r="IVW20" s="67"/>
      <c r="IVX20" s="67"/>
      <c r="IVY20" s="67"/>
      <c r="IVZ20" s="67"/>
      <c r="IWA20" s="67"/>
      <c r="IWB20" s="67"/>
      <c r="IWC20" s="67"/>
      <c r="IWD20" s="67"/>
      <c r="IWE20" s="67"/>
      <c r="IWF20" s="67"/>
      <c r="IWG20" s="67"/>
      <c r="IWH20" s="67"/>
      <c r="IWI20" s="67"/>
      <c r="IWJ20" s="67"/>
      <c r="IWK20" s="67"/>
      <c r="IWL20" s="67"/>
      <c r="IWM20" s="67"/>
      <c r="IWN20" s="67"/>
      <c r="IWO20" s="67"/>
      <c r="IWP20" s="67"/>
      <c r="IWQ20" s="67"/>
      <c r="IWR20" s="67"/>
      <c r="IWS20" s="67"/>
      <c r="IWT20" s="67"/>
      <c r="IWU20" s="67"/>
      <c r="IWV20" s="67"/>
      <c r="IWW20" s="67"/>
      <c r="IWX20" s="67"/>
      <c r="IWY20" s="67"/>
      <c r="IWZ20" s="67"/>
      <c r="IXA20" s="67"/>
      <c r="IXB20" s="67"/>
      <c r="IXC20" s="67"/>
      <c r="IXD20" s="67"/>
      <c r="IXE20" s="67"/>
      <c r="IXF20" s="67"/>
      <c r="IXG20" s="67"/>
      <c r="IXH20" s="67"/>
      <c r="IXI20" s="67"/>
      <c r="IXJ20" s="67"/>
      <c r="IXK20" s="67"/>
      <c r="IXL20" s="67"/>
      <c r="IXM20" s="67"/>
      <c r="IXN20" s="67"/>
      <c r="IXO20" s="67"/>
      <c r="IXP20" s="67"/>
      <c r="IXQ20" s="67"/>
      <c r="IXR20" s="67"/>
      <c r="IXS20" s="67"/>
      <c r="IXT20" s="67"/>
      <c r="IXU20" s="67"/>
      <c r="IXV20" s="67"/>
      <c r="IXW20" s="67"/>
      <c r="IXX20" s="67"/>
      <c r="IXY20" s="67"/>
      <c r="IXZ20" s="67"/>
      <c r="IYA20" s="67"/>
      <c r="IYB20" s="67"/>
      <c r="IYC20" s="67"/>
      <c r="IYD20" s="67"/>
      <c r="IYE20" s="67"/>
      <c r="IYF20" s="67"/>
      <c r="IYG20" s="67"/>
      <c r="IYH20" s="67"/>
      <c r="IYI20" s="67"/>
      <c r="IYJ20" s="67"/>
      <c r="IYK20" s="67"/>
      <c r="IYL20" s="67"/>
      <c r="IYM20" s="67"/>
      <c r="IYN20" s="67"/>
      <c r="IYO20" s="67"/>
      <c r="IYP20" s="67"/>
      <c r="IYQ20" s="67"/>
      <c r="IYR20" s="67"/>
      <c r="IYS20" s="67"/>
      <c r="IYT20" s="67"/>
      <c r="IYU20" s="67"/>
      <c r="IYV20" s="67"/>
      <c r="IYW20" s="67"/>
      <c r="IYX20" s="67"/>
      <c r="IYY20" s="67"/>
      <c r="IYZ20" s="67"/>
      <c r="IZA20" s="67"/>
      <c r="IZB20" s="67"/>
      <c r="IZC20" s="67"/>
      <c r="IZD20" s="67"/>
      <c r="IZE20" s="67"/>
      <c r="IZF20" s="67"/>
      <c r="IZG20" s="67"/>
      <c r="IZH20" s="67"/>
      <c r="IZI20" s="67"/>
      <c r="IZJ20" s="67"/>
      <c r="IZK20" s="67"/>
      <c r="IZL20" s="67"/>
      <c r="IZM20" s="67"/>
      <c r="IZN20" s="67"/>
      <c r="IZO20" s="67"/>
      <c r="IZP20" s="67"/>
      <c r="IZQ20" s="67"/>
      <c r="IZR20" s="67"/>
      <c r="IZS20" s="67"/>
      <c r="IZT20" s="67"/>
      <c r="IZU20" s="67"/>
      <c r="IZV20" s="67"/>
      <c r="IZW20" s="67"/>
      <c r="IZX20" s="67"/>
      <c r="IZY20" s="67"/>
      <c r="IZZ20" s="67"/>
      <c r="JAA20" s="67"/>
      <c r="JAB20" s="67"/>
      <c r="JAC20" s="67"/>
      <c r="JAD20" s="67"/>
      <c r="JAE20" s="67"/>
      <c r="JAF20" s="67"/>
      <c r="JAG20" s="67"/>
      <c r="JAH20" s="67"/>
      <c r="JAI20" s="67"/>
      <c r="JAJ20" s="67"/>
      <c r="JAK20" s="67"/>
      <c r="JAL20" s="67"/>
      <c r="JAM20" s="67"/>
      <c r="JAN20" s="67"/>
      <c r="JAO20" s="67"/>
      <c r="JAP20" s="67"/>
      <c r="JAQ20" s="67"/>
      <c r="JAR20" s="67"/>
      <c r="JAS20" s="67"/>
      <c r="JAT20" s="67"/>
      <c r="JAU20" s="67"/>
      <c r="JAV20" s="67"/>
      <c r="JAW20" s="67"/>
      <c r="JAX20" s="67"/>
      <c r="JAY20" s="67"/>
      <c r="JAZ20" s="67"/>
      <c r="JBA20" s="67"/>
      <c r="JBB20" s="67"/>
      <c r="JBC20" s="67"/>
      <c r="JBD20" s="67"/>
      <c r="JBE20" s="67"/>
      <c r="JBF20" s="67"/>
      <c r="JBG20" s="67"/>
      <c r="JBH20" s="67"/>
      <c r="JBI20" s="67"/>
      <c r="JBJ20" s="67"/>
      <c r="JBK20" s="67"/>
      <c r="JBL20" s="67"/>
      <c r="JBM20" s="67"/>
      <c r="JBN20" s="67"/>
      <c r="JBO20" s="67"/>
      <c r="JBP20" s="67"/>
      <c r="JBQ20" s="67"/>
      <c r="JBR20" s="67"/>
      <c r="JBS20" s="67"/>
      <c r="JBT20" s="67"/>
      <c r="JBU20" s="67"/>
      <c r="JBV20" s="67"/>
      <c r="JBW20" s="67"/>
      <c r="JBX20" s="67"/>
      <c r="JBY20" s="67"/>
      <c r="JBZ20" s="67"/>
      <c r="JCA20" s="67"/>
      <c r="JCB20" s="67"/>
      <c r="JCC20" s="67"/>
      <c r="JCD20" s="67"/>
      <c r="JCE20" s="67"/>
      <c r="JCF20" s="67"/>
      <c r="JCG20" s="67"/>
      <c r="JCH20" s="67"/>
      <c r="JCI20" s="67"/>
      <c r="JCJ20" s="67"/>
      <c r="JCK20" s="67"/>
      <c r="JCL20" s="67"/>
      <c r="JCM20" s="67"/>
      <c r="JCN20" s="67"/>
      <c r="JCO20" s="67"/>
      <c r="JCP20" s="67"/>
      <c r="JCQ20" s="67"/>
      <c r="JCR20" s="67"/>
      <c r="JCS20" s="67"/>
      <c r="JCT20" s="67"/>
      <c r="JCU20" s="67"/>
      <c r="JCV20" s="67"/>
      <c r="JCW20" s="67"/>
      <c r="JCX20" s="67"/>
      <c r="JCY20" s="67"/>
      <c r="JCZ20" s="67"/>
      <c r="JDA20" s="67"/>
      <c r="JDB20" s="67"/>
      <c r="JDC20" s="67"/>
      <c r="JDD20" s="67"/>
      <c r="JDE20" s="67"/>
      <c r="JDF20" s="67"/>
      <c r="JDG20" s="67"/>
      <c r="JDH20" s="67"/>
      <c r="JDI20" s="67"/>
      <c r="JDJ20" s="67"/>
      <c r="JDK20" s="67"/>
      <c r="JDL20" s="67"/>
      <c r="JDM20" s="67"/>
      <c r="JDN20" s="67"/>
      <c r="JDO20" s="67"/>
      <c r="JDP20" s="67"/>
      <c r="JDQ20" s="67"/>
      <c r="JDR20" s="67"/>
      <c r="JDS20" s="67"/>
      <c r="JDT20" s="67"/>
      <c r="JDU20" s="67"/>
      <c r="JDV20" s="67"/>
      <c r="JDW20" s="67"/>
      <c r="JDX20" s="67"/>
      <c r="JDY20" s="67"/>
      <c r="JDZ20" s="67"/>
      <c r="JEA20" s="67"/>
      <c r="JEB20" s="67"/>
      <c r="JEC20" s="67"/>
      <c r="JED20" s="67"/>
      <c r="JEE20" s="67"/>
      <c r="JEF20" s="67"/>
      <c r="JEG20" s="67"/>
      <c r="JEH20" s="67"/>
      <c r="JEI20" s="67"/>
      <c r="JEJ20" s="67"/>
      <c r="JEK20" s="67"/>
      <c r="JEL20" s="67"/>
      <c r="JEM20" s="67"/>
      <c r="JEN20" s="67"/>
      <c r="JEO20" s="67"/>
      <c r="JEP20" s="67"/>
      <c r="JEQ20" s="67"/>
      <c r="JER20" s="67"/>
      <c r="JES20" s="67"/>
      <c r="JET20" s="67"/>
      <c r="JEU20" s="67"/>
      <c r="JEV20" s="67"/>
      <c r="JEW20" s="67"/>
      <c r="JEX20" s="67"/>
      <c r="JEY20" s="67"/>
      <c r="JEZ20" s="67"/>
      <c r="JFA20" s="67"/>
      <c r="JFB20" s="67"/>
      <c r="JFC20" s="67"/>
      <c r="JFD20" s="67"/>
      <c r="JFE20" s="67"/>
      <c r="JFF20" s="67"/>
      <c r="JFG20" s="67"/>
      <c r="JFH20" s="67"/>
      <c r="JFI20" s="67"/>
      <c r="JFJ20" s="67"/>
      <c r="JFK20" s="67"/>
      <c r="JFL20" s="67"/>
      <c r="JFM20" s="67"/>
      <c r="JFN20" s="67"/>
      <c r="JFO20" s="67"/>
      <c r="JFP20" s="67"/>
      <c r="JFQ20" s="67"/>
      <c r="JFR20" s="67"/>
      <c r="JFS20" s="67"/>
      <c r="JFT20" s="67"/>
      <c r="JFU20" s="67"/>
      <c r="JFV20" s="67"/>
      <c r="JFW20" s="67"/>
      <c r="JFX20" s="67"/>
      <c r="JFY20" s="67"/>
      <c r="JFZ20" s="67"/>
      <c r="JGA20" s="67"/>
      <c r="JGB20" s="67"/>
      <c r="JGC20" s="67"/>
      <c r="JGD20" s="67"/>
      <c r="JGE20" s="67"/>
      <c r="JGF20" s="67"/>
      <c r="JGG20" s="67"/>
      <c r="JGH20" s="67"/>
      <c r="JGI20" s="67"/>
      <c r="JGJ20" s="67"/>
      <c r="JGK20" s="67"/>
      <c r="JGL20" s="67"/>
      <c r="JGM20" s="67"/>
      <c r="JGN20" s="67"/>
      <c r="JGO20" s="67"/>
      <c r="JGP20" s="67"/>
      <c r="JGQ20" s="67"/>
      <c r="JGR20" s="67"/>
      <c r="JGS20" s="67"/>
      <c r="JGT20" s="67"/>
      <c r="JGU20" s="67"/>
      <c r="JGV20" s="67"/>
      <c r="JGW20" s="67"/>
      <c r="JGX20" s="67"/>
      <c r="JGY20" s="67"/>
      <c r="JGZ20" s="67"/>
      <c r="JHA20" s="67"/>
      <c r="JHB20" s="67"/>
      <c r="JHC20" s="67"/>
      <c r="JHD20" s="67"/>
      <c r="JHE20" s="67"/>
      <c r="JHF20" s="67"/>
      <c r="JHG20" s="67"/>
      <c r="JHH20" s="67"/>
      <c r="JHI20" s="67"/>
      <c r="JHJ20" s="67"/>
      <c r="JHK20" s="67"/>
      <c r="JHL20" s="67"/>
      <c r="JHM20" s="67"/>
      <c r="JHN20" s="67"/>
      <c r="JHO20" s="67"/>
      <c r="JHP20" s="67"/>
      <c r="JHQ20" s="67"/>
      <c r="JHR20" s="67"/>
      <c r="JHS20" s="67"/>
      <c r="JHT20" s="67"/>
      <c r="JHU20" s="67"/>
      <c r="JHV20" s="67"/>
      <c r="JHW20" s="67"/>
      <c r="JHX20" s="67"/>
      <c r="JHY20" s="67"/>
      <c r="JHZ20" s="67"/>
      <c r="JIA20" s="67"/>
      <c r="JIB20" s="67"/>
      <c r="JIC20" s="67"/>
      <c r="JID20" s="67"/>
      <c r="JIE20" s="67"/>
      <c r="JIF20" s="67"/>
      <c r="JIG20" s="67"/>
      <c r="JIH20" s="67"/>
      <c r="JII20" s="67"/>
      <c r="JIJ20" s="67"/>
      <c r="JIK20" s="67"/>
      <c r="JIL20" s="67"/>
      <c r="JIM20" s="67"/>
      <c r="JIN20" s="67"/>
      <c r="JIO20" s="67"/>
      <c r="JIP20" s="67"/>
      <c r="JIQ20" s="67"/>
      <c r="JIR20" s="67"/>
      <c r="JIS20" s="67"/>
      <c r="JIT20" s="67"/>
      <c r="JIU20" s="67"/>
      <c r="JIV20" s="67"/>
      <c r="JIW20" s="67"/>
      <c r="JIX20" s="67"/>
      <c r="JIY20" s="67"/>
      <c r="JIZ20" s="67"/>
      <c r="JJA20" s="67"/>
      <c r="JJB20" s="67"/>
      <c r="JJC20" s="67"/>
      <c r="JJD20" s="67"/>
      <c r="JJE20" s="67"/>
      <c r="JJF20" s="67"/>
      <c r="JJG20" s="67"/>
      <c r="JJH20" s="67"/>
      <c r="JJI20" s="67"/>
      <c r="JJJ20" s="67"/>
      <c r="JJK20" s="67"/>
      <c r="JJL20" s="67"/>
      <c r="JJM20" s="67"/>
      <c r="JJN20" s="67"/>
      <c r="JJO20" s="67"/>
      <c r="JJP20" s="67"/>
      <c r="JJQ20" s="67"/>
      <c r="JJR20" s="67"/>
      <c r="JJS20" s="67"/>
      <c r="JJT20" s="67"/>
      <c r="JJU20" s="67"/>
      <c r="JJV20" s="67"/>
      <c r="JJW20" s="67"/>
      <c r="JJX20" s="67"/>
      <c r="JJY20" s="67"/>
      <c r="JJZ20" s="67"/>
      <c r="JKA20" s="67"/>
      <c r="JKB20" s="67"/>
      <c r="JKC20" s="67"/>
      <c r="JKD20" s="67"/>
      <c r="JKE20" s="67"/>
      <c r="JKF20" s="67"/>
      <c r="JKG20" s="67"/>
      <c r="JKH20" s="67"/>
      <c r="JKI20" s="67"/>
      <c r="JKJ20" s="67"/>
      <c r="JKK20" s="67"/>
      <c r="JKL20" s="67"/>
      <c r="JKM20" s="67"/>
      <c r="JKN20" s="67"/>
      <c r="JKO20" s="67"/>
      <c r="JKP20" s="67"/>
      <c r="JKQ20" s="67"/>
      <c r="JKR20" s="67"/>
      <c r="JKS20" s="67"/>
      <c r="JKT20" s="67"/>
      <c r="JKU20" s="67"/>
      <c r="JKV20" s="67"/>
      <c r="JKW20" s="67"/>
      <c r="JKX20" s="67"/>
      <c r="JKY20" s="67"/>
      <c r="JKZ20" s="67"/>
      <c r="JLA20" s="67"/>
      <c r="JLB20" s="67"/>
      <c r="JLC20" s="67"/>
      <c r="JLD20" s="67"/>
      <c r="JLE20" s="67"/>
      <c r="JLF20" s="67"/>
      <c r="JLG20" s="67"/>
      <c r="JLH20" s="67"/>
      <c r="JLI20" s="67"/>
      <c r="JLJ20" s="67"/>
      <c r="JLK20" s="67"/>
      <c r="JLL20" s="67"/>
      <c r="JLM20" s="67"/>
      <c r="JLN20" s="67"/>
      <c r="JLO20" s="67"/>
      <c r="JLP20" s="67"/>
      <c r="JLQ20" s="67"/>
      <c r="JLR20" s="67"/>
      <c r="JLS20" s="67"/>
      <c r="JLT20" s="67"/>
      <c r="JLU20" s="67"/>
      <c r="JLV20" s="67"/>
      <c r="JLW20" s="67"/>
      <c r="JLX20" s="67"/>
      <c r="JLY20" s="67"/>
      <c r="JLZ20" s="67"/>
      <c r="JMA20" s="67"/>
      <c r="JMB20" s="67"/>
      <c r="JMC20" s="67"/>
      <c r="JMD20" s="67"/>
      <c r="JME20" s="67"/>
      <c r="JMF20" s="67"/>
      <c r="JMG20" s="67"/>
      <c r="JMH20" s="67"/>
      <c r="JMI20" s="67"/>
      <c r="JMJ20" s="67"/>
      <c r="JMK20" s="67"/>
      <c r="JML20" s="67"/>
      <c r="JMM20" s="67"/>
      <c r="JMN20" s="67"/>
      <c r="JMO20" s="67"/>
      <c r="JMP20" s="67"/>
      <c r="JMQ20" s="67"/>
      <c r="JMR20" s="67"/>
      <c r="JMS20" s="67"/>
      <c r="JMT20" s="67"/>
      <c r="JMU20" s="67"/>
      <c r="JMV20" s="67"/>
      <c r="JMW20" s="67"/>
      <c r="JMX20" s="67"/>
      <c r="JMY20" s="67"/>
      <c r="JMZ20" s="67"/>
      <c r="JNA20" s="67"/>
      <c r="JNB20" s="67"/>
      <c r="JNC20" s="67"/>
      <c r="JND20" s="67"/>
      <c r="JNE20" s="67"/>
      <c r="JNF20" s="67"/>
      <c r="JNG20" s="67"/>
      <c r="JNH20" s="67"/>
      <c r="JNI20" s="67"/>
      <c r="JNJ20" s="67"/>
      <c r="JNK20" s="67"/>
      <c r="JNL20" s="67"/>
      <c r="JNM20" s="67"/>
      <c r="JNN20" s="67"/>
      <c r="JNO20" s="67"/>
      <c r="JNP20" s="67"/>
      <c r="JNQ20" s="67"/>
      <c r="JNR20" s="67"/>
      <c r="JNS20" s="67"/>
      <c r="JNT20" s="67"/>
      <c r="JNU20" s="67"/>
      <c r="JNV20" s="67"/>
      <c r="JNW20" s="67"/>
      <c r="JNX20" s="67"/>
      <c r="JNY20" s="67"/>
      <c r="JNZ20" s="67"/>
      <c r="JOA20" s="67"/>
      <c r="JOB20" s="67"/>
      <c r="JOC20" s="67"/>
      <c r="JOD20" s="67"/>
      <c r="JOE20" s="67"/>
      <c r="JOF20" s="67"/>
      <c r="JOG20" s="67"/>
      <c r="JOH20" s="67"/>
      <c r="JOI20" s="67"/>
      <c r="JOJ20" s="67"/>
      <c r="JOK20" s="67"/>
      <c r="JOL20" s="67"/>
      <c r="JOM20" s="67"/>
      <c r="JON20" s="67"/>
      <c r="JOO20" s="67"/>
      <c r="JOP20" s="67"/>
      <c r="JOQ20" s="67"/>
      <c r="JOR20" s="67"/>
      <c r="JOS20" s="67"/>
      <c r="JOT20" s="67"/>
      <c r="JOU20" s="67"/>
      <c r="JOV20" s="67"/>
      <c r="JOW20" s="67"/>
      <c r="JOX20" s="67"/>
      <c r="JOY20" s="67"/>
      <c r="JOZ20" s="67"/>
      <c r="JPA20" s="67"/>
      <c r="JPB20" s="67"/>
      <c r="JPC20" s="67"/>
      <c r="JPD20" s="67"/>
      <c r="JPE20" s="67"/>
      <c r="JPF20" s="67"/>
      <c r="JPG20" s="67"/>
      <c r="JPH20" s="67"/>
      <c r="JPI20" s="67"/>
      <c r="JPJ20" s="67"/>
      <c r="JPK20" s="67"/>
      <c r="JPL20" s="67"/>
      <c r="JPM20" s="67"/>
      <c r="JPN20" s="67"/>
      <c r="JPO20" s="67"/>
      <c r="JPP20" s="67"/>
      <c r="JPQ20" s="67"/>
      <c r="JPR20" s="67"/>
      <c r="JPS20" s="67"/>
      <c r="JPT20" s="67"/>
      <c r="JPU20" s="67"/>
      <c r="JPV20" s="67"/>
      <c r="JPW20" s="67"/>
      <c r="JPX20" s="67"/>
      <c r="JPY20" s="67"/>
      <c r="JPZ20" s="67"/>
      <c r="JQA20" s="67"/>
      <c r="JQB20" s="67"/>
      <c r="JQC20" s="67"/>
      <c r="JQD20" s="67"/>
      <c r="JQE20" s="67"/>
      <c r="JQF20" s="67"/>
      <c r="JQG20" s="67"/>
      <c r="JQH20" s="67"/>
      <c r="JQI20" s="67"/>
      <c r="JQJ20" s="67"/>
      <c r="JQK20" s="67"/>
      <c r="JQL20" s="67"/>
      <c r="JQM20" s="67"/>
      <c r="JQN20" s="67"/>
      <c r="JQO20" s="67"/>
      <c r="JQP20" s="67"/>
      <c r="JQQ20" s="67"/>
      <c r="JQR20" s="67"/>
      <c r="JQS20" s="67"/>
      <c r="JQT20" s="67"/>
      <c r="JQU20" s="67"/>
      <c r="JQV20" s="67"/>
      <c r="JQW20" s="67"/>
      <c r="JQX20" s="67"/>
      <c r="JQY20" s="67"/>
      <c r="JQZ20" s="67"/>
      <c r="JRA20" s="67"/>
      <c r="JRB20" s="67"/>
      <c r="JRC20" s="67"/>
      <c r="JRD20" s="67"/>
      <c r="JRE20" s="67"/>
      <c r="JRF20" s="67"/>
      <c r="JRG20" s="67"/>
      <c r="JRH20" s="67"/>
      <c r="JRI20" s="67"/>
      <c r="JRJ20" s="67"/>
      <c r="JRK20" s="67"/>
      <c r="JRL20" s="67"/>
      <c r="JRM20" s="67"/>
      <c r="JRN20" s="67"/>
      <c r="JRO20" s="67"/>
      <c r="JRP20" s="67"/>
      <c r="JRQ20" s="67"/>
      <c r="JRR20" s="67"/>
      <c r="JRS20" s="67"/>
      <c r="JRT20" s="67"/>
      <c r="JRU20" s="67"/>
      <c r="JRV20" s="67"/>
      <c r="JRW20" s="67"/>
      <c r="JRX20" s="67"/>
      <c r="JRY20" s="67"/>
      <c r="JRZ20" s="67"/>
      <c r="JSA20" s="67"/>
      <c r="JSB20" s="67"/>
      <c r="JSC20" s="67"/>
      <c r="JSD20" s="67"/>
      <c r="JSE20" s="67"/>
      <c r="JSF20" s="67"/>
      <c r="JSG20" s="67"/>
      <c r="JSH20" s="67"/>
      <c r="JSI20" s="67"/>
      <c r="JSJ20" s="67"/>
      <c r="JSK20" s="67"/>
      <c r="JSL20" s="67"/>
      <c r="JSM20" s="67"/>
      <c r="JSN20" s="67"/>
      <c r="JSO20" s="67"/>
      <c r="JSP20" s="67"/>
      <c r="JSQ20" s="67"/>
      <c r="JSR20" s="67"/>
      <c r="JSS20" s="67"/>
      <c r="JST20" s="67"/>
      <c r="JSU20" s="67"/>
      <c r="JSV20" s="67"/>
      <c r="JSW20" s="67"/>
      <c r="JSX20" s="67"/>
      <c r="JSY20" s="67"/>
      <c r="JSZ20" s="67"/>
      <c r="JTA20" s="67"/>
      <c r="JTB20" s="67"/>
      <c r="JTC20" s="67"/>
      <c r="JTD20" s="67"/>
      <c r="JTE20" s="67"/>
      <c r="JTF20" s="67"/>
      <c r="JTG20" s="67"/>
      <c r="JTH20" s="67"/>
      <c r="JTI20" s="67"/>
      <c r="JTJ20" s="67"/>
      <c r="JTK20" s="67"/>
      <c r="JTL20" s="67"/>
      <c r="JTM20" s="67"/>
      <c r="JTN20" s="67"/>
      <c r="JTO20" s="67"/>
      <c r="JTP20" s="67"/>
      <c r="JTQ20" s="67"/>
      <c r="JTR20" s="67"/>
      <c r="JTS20" s="67"/>
      <c r="JTT20" s="67"/>
      <c r="JTU20" s="67"/>
      <c r="JTV20" s="67"/>
      <c r="JTW20" s="67"/>
      <c r="JTX20" s="67"/>
      <c r="JTY20" s="67"/>
      <c r="JTZ20" s="67"/>
      <c r="JUA20" s="67"/>
      <c r="JUB20" s="67"/>
      <c r="JUC20" s="67"/>
      <c r="JUD20" s="67"/>
      <c r="JUE20" s="67"/>
      <c r="JUF20" s="67"/>
      <c r="JUG20" s="67"/>
      <c r="JUH20" s="67"/>
      <c r="JUI20" s="67"/>
      <c r="JUJ20" s="67"/>
      <c r="JUK20" s="67"/>
      <c r="JUL20" s="67"/>
      <c r="JUM20" s="67"/>
      <c r="JUN20" s="67"/>
      <c r="JUO20" s="67"/>
      <c r="JUP20" s="67"/>
      <c r="JUQ20" s="67"/>
      <c r="JUR20" s="67"/>
      <c r="JUS20" s="67"/>
      <c r="JUT20" s="67"/>
      <c r="JUU20" s="67"/>
      <c r="JUV20" s="67"/>
      <c r="JUW20" s="67"/>
      <c r="JUX20" s="67"/>
      <c r="JUY20" s="67"/>
      <c r="JUZ20" s="67"/>
      <c r="JVA20" s="67"/>
      <c r="JVB20" s="67"/>
      <c r="JVC20" s="67"/>
      <c r="JVD20" s="67"/>
      <c r="JVE20" s="67"/>
      <c r="JVF20" s="67"/>
      <c r="JVG20" s="67"/>
      <c r="JVH20" s="67"/>
      <c r="JVI20" s="67"/>
      <c r="JVJ20" s="67"/>
      <c r="JVK20" s="67"/>
      <c r="JVL20" s="67"/>
      <c r="JVM20" s="67"/>
      <c r="JVN20" s="67"/>
      <c r="JVO20" s="67"/>
      <c r="JVP20" s="67"/>
      <c r="JVQ20" s="67"/>
      <c r="JVR20" s="67"/>
      <c r="JVS20" s="67"/>
      <c r="JVT20" s="67"/>
      <c r="JVU20" s="67"/>
      <c r="JVV20" s="67"/>
      <c r="JVW20" s="67"/>
      <c r="JVX20" s="67"/>
      <c r="JVY20" s="67"/>
      <c r="JVZ20" s="67"/>
      <c r="JWA20" s="67"/>
      <c r="JWB20" s="67"/>
      <c r="JWC20" s="67"/>
      <c r="JWD20" s="67"/>
      <c r="JWE20" s="67"/>
      <c r="JWF20" s="67"/>
      <c r="JWG20" s="67"/>
      <c r="JWH20" s="67"/>
      <c r="JWI20" s="67"/>
      <c r="JWJ20" s="67"/>
      <c r="JWK20" s="67"/>
      <c r="JWL20" s="67"/>
      <c r="JWM20" s="67"/>
      <c r="JWN20" s="67"/>
      <c r="JWO20" s="67"/>
      <c r="JWP20" s="67"/>
      <c r="JWQ20" s="67"/>
      <c r="JWR20" s="67"/>
      <c r="JWS20" s="67"/>
      <c r="JWT20" s="67"/>
      <c r="JWU20" s="67"/>
      <c r="JWV20" s="67"/>
      <c r="JWW20" s="67"/>
      <c r="JWX20" s="67"/>
      <c r="JWY20" s="67"/>
      <c r="JWZ20" s="67"/>
      <c r="JXA20" s="67"/>
      <c r="JXB20" s="67"/>
      <c r="JXC20" s="67"/>
      <c r="JXD20" s="67"/>
      <c r="JXE20" s="67"/>
      <c r="JXF20" s="67"/>
      <c r="JXG20" s="67"/>
      <c r="JXH20" s="67"/>
      <c r="JXI20" s="67"/>
      <c r="JXJ20" s="67"/>
      <c r="JXK20" s="67"/>
      <c r="JXL20" s="67"/>
      <c r="JXM20" s="67"/>
      <c r="JXN20" s="67"/>
      <c r="JXO20" s="67"/>
      <c r="JXP20" s="67"/>
      <c r="JXQ20" s="67"/>
      <c r="JXR20" s="67"/>
      <c r="JXS20" s="67"/>
      <c r="JXT20" s="67"/>
      <c r="JXU20" s="67"/>
      <c r="JXV20" s="67"/>
      <c r="JXW20" s="67"/>
      <c r="JXX20" s="67"/>
      <c r="JXY20" s="67"/>
      <c r="JXZ20" s="67"/>
      <c r="JYA20" s="67"/>
      <c r="JYB20" s="67"/>
      <c r="JYC20" s="67"/>
      <c r="JYD20" s="67"/>
      <c r="JYE20" s="67"/>
      <c r="JYF20" s="67"/>
      <c r="JYG20" s="67"/>
      <c r="JYH20" s="67"/>
      <c r="JYI20" s="67"/>
      <c r="JYJ20" s="67"/>
      <c r="JYK20" s="67"/>
      <c r="JYL20" s="67"/>
      <c r="JYM20" s="67"/>
      <c r="JYN20" s="67"/>
      <c r="JYO20" s="67"/>
      <c r="JYP20" s="67"/>
      <c r="JYQ20" s="67"/>
      <c r="JYR20" s="67"/>
      <c r="JYS20" s="67"/>
      <c r="JYT20" s="67"/>
      <c r="JYU20" s="67"/>
      <c r="JYV20" s="67"/>
      <c r="JYW20" s="67"/>
      <c r="JYX20" s="67"/>
      <c r="JYY20" s="67"/>
      <c r="JYZ20" s="67"/>
      <c r="JZA20" s="67"/>
      <c r="JZB20" s="67"/>
      <c r="JZC20" s="67"/>
      <c r="JZD20" s="67"/>
      <c r="JZE20" s="67"/>
      <c r="JZF20" s="67"/>
      <c r="JZG20" s="67"/>
      <c r="JZH20" s="67"/>
      <c r="JZI20" s="67"/>
      <c r="JZJ20" s="67"/>
      <c r="JZK20" s="67"/>
      <c r="JZL20" s="67"/>
      <c r="JZM20" s="67"/>
      <c r="JZN20" s="67"/>
      <c r="JZO20" s="67"/>
      <c r="JZP20" s="67"/>
      <c r="JZQ20" s="67"/>
      <c r="JZR20" s="67"/>
      <c r="JZS20" s="67"/>
      <c r="JZT20" s="67"/>
      <c r="JZU20" s="67"/>
      <c r="JZV20" s="67"/>
      <c r="JZW20" s="67"/>
      <c r="JZX20" s="67"/>
      <c r="JZY20" s="67"/>
      <c r="JZZ20" s="67"/>
      <c r="KAA20" s="67"/>
      <c r="KAB20" s="67"/>
      <c r="KAC20" s="67"/>
      <c r="KAD20" s="67"/>
      <c r="KAE20" s="67"/>
      <c r="KAF20" s="67"/>
      <c r="KAG20" s="67"/>
      <c r="KAH20" s="67"/>
      <c r="KAI20" s="67"/>
      <c r="KAJ20" s="67"/>
      <c r="KAK20" s="67"/>
      <c r="KAL20" s="67"/>
      <c r="KAM20" s="67"/>
      <c r="KAN20" s="67"/>
      <c r="KAO20" s="67"/>
      <c r="KAP20" s="67"/>
      <c r="KAQ20" s="67"/>
      <c r="KAR20" s="67"/>
      <c r="KAS20" s="67"/>
      <c r="KAT20" s="67"/>
      <c r="KAU20" s="67"/>
      <c r="KAV20" s="67"/>
      <c r="KAW20" s="67"/>
      <c r="KAX20" s="67"/>
      <c r="KAY20" s="67"/>
      <c r="KAZ20" s="67"/>
      <c r="KBA20" s="67"/>
      <c r="KBB20" s="67"/>
      <c r="KBC20" s="67"/>
      <c r="KBD20" s="67"/>
      <c r="KBE20" s="67"/>
      <c r="KBF20" s="67"/>
      <c r="KBG20" s="67"/>
      <c r="KBH20" s="67"/>
      <c r="KBI20" s="67"/>
      <c r="KBJ20" s="67"/>
      <c r="KBK20" s="67"/>
      <c r="KBL20" s="67"/>
      <c r="KBM20" s="67"/>
      <c r="KBN20" s="67"/>
      <c r="KBO20" s="67"/>
      <c r="KBP20" s="67"/>
      <c r="KBQ20" s="67"/>
      <c r="KBR20" s="67"/>
      <c r="KBS20" s="67"/>
      <c r="KBT20" s="67"/>
      <c r="KBU20" s="67"/>
      <c r="KBV20" s="67"/>
      <c r="KBW20" s="67"/>
      <c r="KBX20" s="67"/>
      <c r="KBY20" s="67"/>
      <c r="KBZ20" s="67"/>
      <c r="KCA20" s="67"/>
      <c r="KCB20" s="67"/>
      <c r="KCC20" s="67"/>
      <c r="KCD20" s="67"/>
      <c r="KCE20" s="67"/>
      <c r="KCF20" s="67"/>
      <c r="KCG20" s="67"/>
      <c r="KCH20" s="67"/>
      <c r="KCI20" s="67"/>
      <c r="KCJ20" s="67"/>
      <c r="KCK20" s="67"/>
      <c r="KCL20" s="67"/>
      <c r="KCM20" s="67"/>
      <c r="KCN20" s="67"/>
      <c r="KCO20" s="67"/>
      <c r="KCP20" s="67"/>
      <c r="KCQ20" s="67"/>
      <c r="KCR20" s="67"/>
      <c r="KCS20" s="67"/>
      <c r="KCT20" s="67"/>
      <c r="KCU20" s="67"/>
      <c r="KCV20" s="67"/>
      <c r="KCW20" s="67"/>
      <c r="KCX20" s="67"/>
      <c r="KCY20" s="67"/>
      <c r="KCZ20" s="67"/>
      <c r="KDA20" s="67"/>
      <c r="KDB20" s="67"/>
      <c r="KDC20" s="67"/>
      <c r="KDD20" s="67"/>
      <c r="KDE20" s="67"/>
      <c r="KDF20" s="67"/>
      <c r="KDG20" s="67"/>
      <c r="KDH20" s="67"/>
      <c r="KDI20" s="67"/>
      <c r="KDJ20" s="67"/>
      <c r="KDK20" s="67"/>
      <c r="KDL20" s="67"/>
      <c r="KDM20" s="67"/>
      <c r="KDN20" s="67"/>
      <c r="KDO20" s="67"/>
      <c r="KDP20" s="67"/>
      <c r="KDQ20" s="67"/>
      <c r="KDR20" s="67"/>
      <c r="KDS20" s="67"/>
      <c r="KDT20" s="67"/>
      <c r="KDU20" s="67"/>
      <c r="KDV20" s="67"/>
      <c r="KDW20" s="67"/>
      <c r="KDX20" s="67"/>
      <c r="KDY20" s="67"/>
      <c r="KDZ20" s="67"/>
      <c r="KEA20" s="67"/>
      <c r="KEB20" s="67"/>
      <c r="KEC20" s="67"/>
      <c r="KED20" s="67"/>
      <c r="KEE20" s="67"/>
      <c r="KEF20" s="67"/>
      <c r="KEG20" s="67"/>
      <c r="KEH20" s="67"/>
      <c r="KEI20" s="67"/>
      <c r="KEJ20" s="67"/>
      <c r="KEK20" s="67"/>
      <c r="KEL20" s="67"/>
      <c r="KEM20" s="67"/>
      <c r="KEN20" s="67"/>
      <c r="KEO20" s="67"/>
      <c r="KEP20" s="67"/>
      <c r="KEQ20" s="67"/>
      <c r="KER20" s="67"/>
      <c r="KES20" s="67"/>
      <c r="KET20" s="67"/>
      <c r="KEU20" s="67"/>
      <c r="KEV20" s="67"/>
      <c r="KEW20" s="67"/>
      <c r="KEX20" s="67"/>
      <c r="KEY20" s="67"/>
      <c r="KEZ20" s="67"/>
      <c r="KFA20" s="67"/>
      <c r="KFB20" s="67"/>
      <c r="KFC20" s="67"/>
      <c r="KFD20" s="67"/>
      <c r="KFE20" s="67"/>
      <c r="KFF20" s="67"/>
      <c r="KFG20" s="67"/>
      <c r="KFH20" s="67"/>
      <c r="KFI20" s="67"/>
      <c r="KFJ20" s="67"/>
      <c r="KFK20" s="67"/>
      <c r="KFL20" s="67"/>
      <c r="KFM20" s="67"/>
      <c r="KFN20" s="67"/>
      <c r="KFO20" s="67"/>
      <c r="KFP20" s="67"/>
      <c r="KFQ20" s="67"/>
      <c r="KFR20" s="67"/>
      <c r="KFS20" s="67"/>
      <c r="KFT20" s="67"/>
      <c r="KFU20" s="67"/>
      <c r="KFV20" s="67"/>
      <c r="KFW20" s="67"/>
      <c r="KFX20" s="67"/>
      <c r="KFY20" s="67"/>
      <c r="KFZ20" s="67"/>
      <c r="KGA20" s="67"/>
      <c r="KGB20" s="67"/>
      <c r="KGC20" s="67"/>
      <c r="KGD20" s="67"/>
      <c r="KGE20" s="67"/>
      <c r="KGF20" s="67"/>
      <c r="KGG20" s="67"/>
      <c r="KGH20" s="67"/>
      <c r="KGI20" s="67"/>
      <c r="KGJ20" s="67"/>
      <c r="KGK20" s="67"/>
      <c r="KGL20" s="67"/>
      <c r="KGM20" s="67"/>
      <c r="KGN20" s="67"/>
      <c r="KGO20" s="67"/>
      <c r="KGP20" s="67"/>
      <c r="KGQ20" s="67"/>
      <c r="KGR20" s="67"/>
      <c r="KGS20" s="67"/>
      <c r="KGT20" s="67"/>
      <c r="KGU20" s="67"/>
      <c r="KGV20" s="67"/>
      <c r="KGW20" s="67"/>
      <c r="KGX20" s="67"/>
      <c r="KGY20" s="67"/>
      <c r="KGZ20" s="67"/>
      <c r="KHA20" s="67"/>
      <c r="KHB20" s="67"/>
      <c r="KHC20" s="67"/>
      <c r="KHD20" s="67"/>
      <c r="KHE20" s="67"/>
      <c r="KHF20" s="67"/>
      <c r="KHG20" s="67"/>
      <c r="KHH20" s="67"/>
      <c r="KHI20" s="67"/>
      <c r="KHJ20" s="67"/>
      <c r="KHK20" s="67"/>
      <c r="KHL20" s="67"/>
      <c r="KHM20" s="67"/>
      <c r="KHN20" s="67"/>
      <c r="KHO20" s="67"/>
      <c r="KHP20" s="67"/>
      <c r="KHQ20" s="67"/>
      <c r="KHR20" s="67"/>
      <c r="KHS20" s="67"/>
      <c r="KHT20" s="67"/>
      <c r="KHU20" s="67"/>
      <c r="KHV20" s="67"/>
      <c r="KHW20" s="67"/>
      <c r="KHX20" s="67"/>
      <c r="KHY20" s="67"/>
      <c r="KHZ20" s="67"/>
      <c r="KIA20" s="67"/>
      <c r="KIB20" s="67"/>
      <c r="KIC20" s="67"/>
      <c r="KID20" s="67"/>
      <c r="KIE20" s="67"/>
      <c r="KIF20" s="67"/>
      <c r="KIG20" s="67"/>
      <c r="KIH20" s="67"/>
      <c r="KII20" s="67"/>
      <c r="KIJ20" s="67"/>
      <c r="KIK20" s="67"/>
      <c r="KIL20" s="67"/>
      <c r="KIM20" s="67"/>
      <c r="KIN20" s="67"/>
      <c r="KIO20" s="67"/>
      <c r="KIP20" s="67"/>
      <c r="KIQ20" s="67"/>
      <c r="KIR20" s="67"/>
      <c r="KIS20" s="67"/>
      <c r="KIT20" s="67"/>
      <c r="KIU20" s="67"/>
      <c r="KIV20" s="67"/>
      <c r="KIW20" s="67"/>
      <c r="KIX20" s="67"/>
      <c r="KIY20" s="67"/>
      <c r="KIZ20" s="67"/>
      <c r="KJA20" s="67"/>
      <c r="KJB20" s="67"/>
      <c r="KJC20" s="67"/>
      <c r="KJD20" s="67"/>
      <c r="KJE20" s="67"/>
      <c r="KJF20" s="67"/>
      <c r="KJG20" s="67"/>
      <c r="KJH20" s="67"/>
      <c r="KJI20" s="67"/>
      <c r="KJJ20" s="67"/>
      <c r="KJK20" s="67"/>
      <c r="KJL20" s="67"/>
      <c r="KJM20" s="67"/>
      <c r="KJN20" s="67"/>
      <c r="KJO20" s="67"/>
      <c r="KJP20" s="67"/>
      <c r="KJQ20" s="67"/>
      <c r="KJR20" s="67"/>
      <c r="KJS20" s="67"/>
      <c r="KJT20" s="67"/>
      <c r="KJU20" s="67"/>
      <c r="KJV20" s="67"/>
      <c r="KJW20" s="67"/>
      <c r="KJX20" s="67"/>
      <c r="KJY20" s="67"/>
      <c r="KJZ20" s="67"/>
      <c r="KKA20" s="67"/>
      <c r="KKB20" s="67"/>
      <c r="KKC20" s="67"/>
      <c r="KKD20" s="67"/>
      <c r="KKE20" s="67"/>
      <c r="KKF20" s="67"/>
      <c r="KKG20" s="67"/>
      <c r="KKH20" s="67"/>
      <c r="KKI20" s="67"/>
      <c r="KKJ20" s="67"/>
      <c r="KKK20" s="67"/>
      <c r="KKL20" s="67"/>
      <c r="KKM20" s="67"/>
      <c r="KKN20" s="67"/>
      <c r="KKO20" s="67"/>
      <c r="KKP20" s="67"/>
      <c r="KKQ20" s="67"/>
      <c r="KKR20" s="67"/>
      <c r="KKS20" s="67"/>
      <c r="KKT20" s="67"/>
      <c r="KKU20" s="67"/>
      <c r="KKV20" s="67"/>
      <c r="KKW20" s="67"/>
      <c r="KKX20" s="67"/>
      <c r="KKY20" s="67"/>
      <c r="KKZ20" s="67"/>
      <c r="KLA20" s="67"/>
      <c r="KLB20" s="67"/>
      <c r="KLC20" s="67"/>
      <c r="KLD20" s="67"/>
      <c r="KLE20" s="67"/>
      <c r="KLF20" s="67"/>
      <c r="KLG20" s="67"/>
      <c r="KLH20" s="67"/>
      <c r="KLI20" s="67"/>
      <c r="KLJ20" s="67"/>
      <c r="KLK20" s="67"/>
      <c r="KLL20" s="67"/>
      <c r="KLM20" s="67"/>
      <c r="KLN20" s="67"/>
      <c r="KLO20" s="67"/>
      <c r="KLP20" s="67"/>
      <c r="KLQ20" s="67"/>
      <c r="KLR20" s="67"/>
      <c r="KLS20" s="67"/>
      <c r="KLT20" s="67"/>
      <c r="KLU20" s="67"/>
      <c r="KLV20" s="67"/>
      <c r="KLW20" s="67"/>
      <c r="KLX20" s="67"/>
      <c r="KLY20" s="67"/>
      <c r="KLZ20" s="67"/>
      <c r="KMA20" s="67"/>
      <c r="KMB20" s="67"/>
      <c r="KMC20" s="67"/>
      <c r="KMD20" s="67"/>
      <c r="KME20" s="67"/>
      <c r="KMF20" s="67"/>
      <c r="KMG20" s="67"/>
      <c r="KMH20" s="67"/>
      <c r="KMI20" s="67"/>
      <c r="KMJ20" s="67"/>
      <c r="KMK20" s="67"/>
      <c r="KML20" s="67"/>
      <c r="KMM20" s="67"/>
      <c r="KMN20" s="67"/>
      <c r="KMO20" s="67"/>
      <c r="KMP20" s="67"/>
      <c r="KMQ20" s="67"/>
      <c r="KMR20" s="67"/>
      <c r="KMS20" s="67"/>
      <c r="KMT20" s="67"/>
      <c r="KMU20" s="67"/>
      <c r="KMV20" s="67"/>
      <c r="KMW20" s="67"/>
      <c r="KMX20" s="67"/>
      <c r="KMY20" s="67"/>
      <c r="KMZ20" s="67"/>
      <c r="KNA20" s="67"/>
      <c r="KNB20" s="67"/>
      <c r="KNC20" s="67"/>
      <c r="KND20" s="67"/>
      <c r="KNE20" s="67"/>
      <c r="KNF20" s="67"/>
      <c r="KNG20" s="67"/>
      <c r="KNH20" s="67"/>
      <c r="KNI20" s="67"/>
      <c r="KNJ20" s="67"/>
      <c r="KNK20" s="67"/>
      <c r="KNL20" s="67"/>
      <c r="KNM20" s="67"/>
      <c r="KNN20" s="67"/>
      <c r="KNO20" s="67"/>
      <c r="KNP20" s="67"/>
      <c r="KNQ20" s="67"/>
      <c r="KNR20" s="67"/>
      <c r="KNS20" s="67"/>
      <c r="KNT20" s="67"/>
      <c r="KNU20" s="67"/>
      <c r="KNV20" s="67"/>
      <c r="KNW20" s="67"/>
      <c r="KNX20" s="67"/>
      <c r="KNY20" s="67"/>
      <c r="KNZ20" s="67"/>
      <c r="KOA20" s="67"/>
      <c r="KOB20" s="67"/>
      <c r="KOC20" s="67"/>
      <c r="KOD20" s="67"/>
      <c r="KOE20" s="67"/>
      <c r="KOF20" s="67"/>
      <c r="KOG20" s="67"/>
      <c r="KOH20" s="67"/>
      <c r="KOI20" s="67"/>
      <c r="KOJ20" s="67"/>
      <c r="KOK20" s="67"/>
      <c r="KOL20" s="67"/>
      <c r="KOM20" s="67"/>
      <c r="KON20" s="67"/>
      <c r="KOO20" s="67"/>
      <c r="KOP20" s="67"/>
      <c r="KOQ20" s="67"/>
      <c r="KOR20" s="67"/>
      <c r="KOS20" s="67"/>
      <c r="KOT20" s="67"/>
      <c r="KOU20" s="67"/>
      <c r="KOV20" s="67"/>
      <c r="KOW20" s="67"/>
      <c r="KOX20" s="67"/>
      <c r="KOY20" s="67"/>
      <c r="KOZ20" s="67"/>
      <c r="KPA20" s="67"/>
      <c r="KPB20" s="67"/>
      <c r="KPC20" s="67"/>
      <c r="KPD20" s="67"/>
      <c r="KPE20" s="67"/>
      <c r="KPF20" s="67"/>
      <c r="KPG20" s="67"/>
      <c r="KPH20" s="67"/>
      <c r="KPI20" s="67"/>
      <c r="KPJ20" s="67"/>
      <c r="KPK20" s="67"/>
      <c r="KPL20" s="67"/>
      <c r="KPM20" s="67"/>
      <c r="KPN20" s="67"/>
      <c r="KPO20" s="67"/>
      <c r="KPP20" s="67"/>
      <c r="KPQ20" s="67"/>
      <c r="KPR20" s="67"/>
      <c r="KPS20" s="67"/>
      <c r="KPT20" s="67"/>
      <c r="KPU20" s="67"/>
      <c r="KPV20" s="67"/>
      <c r="KPW20" s="67"/>
      <c r="KPX20" s="67"/>
      <c r="KPY20" s="67"/>
      <c r="KPZ20" s="67"/>
      <c r="KQA20" s="67"/>
      <c r="KQB20" s="67"/>
      <c r="KQC20" s="67"/>
      <c r="KQD20" s="67"/>
      <c r="KQE20" s="67"/>
      <c r="KQF20" s="67"/>
      <c r="KQG20" s="67"/>
      <c r="KQH20" s="67"/>
      <c r="KQI20" s="67"/>
      <c r="KQJ20" s="67"/>
      <c r="KQK20" s="67"/>
      <c r="KQL20" s="67"/>
      <c r="KQM20" s="67"/>
      <c r="KQN20" s="67"/>
      <c r="KQO20" s="67"/>
      <c r="KQP20" s="67"/>
      <c r="KQQ20" s="67"/>
      <c r="KQR20" s="67"/>
      <c r="KQS20" s="67"/>
      <c r="KQT20" s="67"/>
      <c r="KQU20" s="67"/>
      <c r="KQV20" s="67"/>
      <c r="KQW20" s="67"/>
      <c r="KQX20" s="67"/>
      <c r="KQY20" s="67"/>
      <c r="KQZ20" s="67"/>
      <c r="KRA20" s="67"/>
      <c r="KRB20" s="67"/>
      <c r="KRC20" s="67"/>
      <c r="KRD20" s="67"/>
      <c r="KRE20" s="67"/>
      <c r="KRF20" s="67"/>
      <c r="KRG20" s="67"/>
      <c r="KRH20" s="67"/>
      <c r="KRI20" s="67"/>
      <c r="KRJ20" s="67"/>
      <c r="KRK20" s="67"/>
      <c r="KRL20" s="67"/>
      <c r="KRM20" s="67"/>
      <c r="KRN20" s="67"/>
      <c r="KRO20" s="67"/>
      <c r="KRP20" s="67"/>
      <c r="KRQ20" s="67"/>
      <c r="KRR20" s="67"/>
      <c r="KRS20" s="67"/>
      <c r="KRT20" s="67"/>
      <c r="KRU20" s="67"/>
      <c r="KRV20" s="67"/>
      <c r="KRW20" s="67"/>
      <c r="KRX20" s="67"/>
      <c r="KRY20" s="67"/>
      <c r="KRZ20" s="67"/>
      <c r="KSA20" s="67"/>
      <c r="KSB20" s="67"/>
      <c r="KSC20" s="67"/>
      <c r="KSD20" s="67"/>
      <c r="KSE20" s="67"/>
      <c r="KSF20" s="67"/>
      <c r="KSG20" s="67"/>
      <c r="KSH20" s="67"/>
      <c r="KSI20" s="67"/>
      <c r="KSJ20" s="67"/>
      <c r="KSK20" s="67"/>
      <c r="KSL20" s="67"/>
      <c r="KSM20" s="67"/>
      <c r="KSN20" s="67"/>
      <c r="KSO20" s="67"/>
      <c r="KSP20" s="67"/>
      <c r="KSQ20" s="67"/>
      <c r="KSR20" s="67"/>
      <c r="KSS20" s="67"/>
      <c r="KST20" s="67"/>
      <c r="KSU20" s="67"/>
      <c r="KSV20" s="67"/>
      <c r="KSW20" s="67"/>
      <c r="KSX20" s="67"/>
      <c r="KSY20" s="67"/>
      <c r="KSZ20" s="67"/>
      <c r="KTA20" s="67"/>
      <c r="KTB20" s="67"/>
      <c r="KTC20" s="67"/>
      <c r="KTD20" s="67"/>
      <c r="KTE20" s="67"/>
      <c r="KTF20" s="67"/>
      <c r="KTG20" s="67"/>
      <c r="KTH20" s="67"/>
      <c r="KTI20" s="67"/>
      <c r="KTJ20" s="67"/>
      <c r="KTK20" s="67"/>
      <c r="KTL20" s="67"/>
      <c r="KTM20" s="67"/>
      <c r="KTN20" s="67"/>
      <c r="KTO20" s="67"/>
      <c r="KTP20" s="67"/>
      <c r="KTQ20" s="67"/>
      <c r="KTR20" s="67"/>
      <c r="KTS20" s="67"/>
      <c r="KTT20" s="67"/>
      <c r="KTU20" s="67"/>
      <c r="KTV20" s="67"/>
      <c r="KTW20" s="67"/>
      <c r="KTX20" s="67"/>
      <c r="KTY20" s="67"/>
      <c r="KTZ20" s="67"/>
      <c r="KUA20" s="67"/>
      <c r="KUB20" s="67"/>
      <c r="KUC20" s="67"/>
      <c r="KUD20" s="67"/>
      <c r="KUE20" s="67"/>
      <c r="KUF20" s="67"/>
      <c r="KUG20" s="67"/>
      <c r="KUH20" s="67"/>
      <c r="KUI20" s="67"/>
      <c r="KUJ20" s="67"/>
      <c r="KUK20" s="67"/>
      <c r="KUL20" s="67"/>
      <c r="KUM20" s="67"/>
      <c r="KUN20" s="67"/>
      <c r="KUO20" s="67"/>
      <c r="KUP20" s="67"/>
      <c r="KUQ20" s="67"/>
      <c r="KUR20" s="67"/>
      <c r="KUS20" s="67"/>
      <c r="KUT20" s="67"/>
      <c r="KUU20" s="67"/>
      <c r="KUV20" s="67"/>
      <c r="KUW20" s="67"/>
      <c r="KUX20" s="67"/>
      <c r="KUY20" s="67"/>
      <c r="KUZ20" s="67"/>
      <c r="KVA20" s="67"/>
      <c r="KVB20" s="67"/>
      <c r="KVC20" s="67"/>
      <c r="KVD20" s="67"/>
      <c r="KVE20" s="67"/>
      <c r="KVF20" s="67"/>
      <c r="KVG20" s="67"/>
      <c r="KVH20" s="67"/>
      <c r="KVI20" s="67"/>
      <c r="KVJ20" s="67"/>
      <c r="KVK20" s="67"/>
      <c r="KVL20" s="67"/>
      <c r="KVM20" s="67"/>
      <c r="KVN20" s="67"/>
      <c r="KVO20" s="67"/>
      <c r="KVP20" s="67"/>
      <c r="KVQ20" s="67"/>
      <c r="KVR20" s="67"/>
      <c r="KVS20" s="67"/>
      <c r="KVT20" s="67"/>
      <c r="KVU20" s="67"/>
      <c r="KVV20" s="67"/>
      <c r="KVW20" s="67"/>
      <c r="KVX20" s="67"/>
      <c r="KVY20" s="67"/>
      <c r="KVZ20" s="67"/>
      <c r="KWA20" s="67"/>
      <c r="KWB20" s="67"/>
      <c r="KWC20" s="67"/>
      <c r="KWD20" s="67"/>
      <c r="KWE20" s="67"/>
      <c r="KWF20" s="67"/>
      <c r="KWG20" s="67"/>
      <c r="KWH20" s="67"/>
      <c r="KWI20" s="67"/>
      <c r="KWJ20" s="67"/>
      <c r="KWK20" s="67"/>
      <c r="KWL20" s="67"/>
      <c r="KWM20" s="67"/>
      <c r="KWN20" s="67"/>
      <c r="KWO20" s="67"/>
      <c r="KWP20" s="67"/>
      <c r="KWQ20" s="67"/>
      <c r="KWR20" s="67"/>
      <c r="KWS20" s="67"/>
      <c r="KWT20" s="67"/>
      <c r="KWU20" s="67"/>
      <c r="KWV20" s="67"/>
      <c r="KWW20" s="67"/>
      <c r="KWX20" s="67"/>
      <c r="KWY20" s="67"/>
      <c r="KWZ20" s="67"/>
      <c r="KXA20" s="67"/>
      <c r="KXB20" s="67"/>
      <c r="KXC20" s="67"/>
      <c r="KXD20" s="67"/>
      <c r="KXE20" s="67"/>
      <c r="KXF20" s="67"/>
      <c r="KXG20" s="67"/>
      <c r="KXH20" s="67"/>
      <c r="KXI20" s="67"/>
      <c r="KXJ20" s="67"/>
      <c r="KXK20" s="67"/>
      <c r="KXL20" s="67"/>
      <c r="KXM20" s="67"/>
      <c r="KXN20" s="67"/>
      <c r="KXO20" s="67"/>
      <c r="KXP20" s="67"/>
      <c r="KXQ20" s="67"/>
      <c r="KXR20" s="67"/>
      <c r="KXS20" s="67"/>
      <c r="KXT20" s="67"/>
      <c r="KXU20" s="67"/>
      <c r="KXV20" s="67"/>
      <c r="KXW20" s="67"/>
      <c r="KXX20" s="67"/>
      <c r="KXY20" s="67"/>
      <c r="KXZ20" s="67"/>
      <c r="KYA20" s="67"/>
      <c r="KYB20" s="67"/>
      <c r="KYC20" s="67"/>
      <c r="KYD20" s="67"/>
      <c r="KYE20" s="67"/>
      <c r="KYF20" s="67"/>
      <c r="KYG20" s="67"/>
      <c r="KYH20" s="67"/>
      <c r="KYI20" s="67"/>
      <c r="KYJ20" s="67"/>
      <c r="KYK20" s="67"/>
      <c r="KYL20" s="67"/>
      <c r="KYM20" s="67"/>
      <c r="KYN20" s="67"/>
      <c r="KYO20" s="67"/>
      <c r="KYP20" s="67"/>
      <c r="KYQ20" s="67"/>
      <c r="KYR20" s="67"/>
      <c r="KYS20" s="67"/>
      <c r="KYT20" s="67"/>
      <c r="KYU20" s="67"/>
      <c r="KYV20" s="67"/>
      <c r="KYW20" s="67"/>
      <c r="KYX20" s="67"/>
      <c r="KYY20" s="67"/>
      <c r="KYZ20" s="67"/>
      <c r="KZA20" s="67"/>
      <c r="KZB20" s="67"/>
      <c r="KZC20" s="67"/>
      <c r="KZD20" s="67"/>
      <c r="KZE20" s="67"/>
      <c r="KZF20" s="67"/>
      <c r="KZG20" s="67"/>
      <c r="KZH20" s="67"/>
      <c r="KZI20" s="67"/>
      <c r="KZJ20" s="67"/>
      <c r="KZK20" s="67"/>
      <c r="KZL20" s="67"/>
      <c r="KZM20" s="67"/>
      <c r="KZN20" s="67"/>
      <c r="KZO20" s="67"/>
      <c r="KZP20" s="67"/>
      <c r="KZQ20" s="67"/>
      <c r="KZR20" s="67"/>
      <c r="KZS20" s="67"/>
      <c r="KZT20" s="67"/>
      <c r="KZU20" s="67"/>
      <c r="KZV20" s="67"/>
      <c r="KZW20" s="67"/>
      <c r="KZX20" s="67"/>
      <c r="KZY20" s="67"/>
      <c r="KZZ20" s="67"/>
      <c r="LAA20" s="67"/>
      <c r="LAB20" s="67"/>
      <c r="LAC20" s="67"/>
      <c r="LAD20" s="67"/>
      <c r="LAE20" s="67"/>
      <c r="LAF20" s="67"/>
      <c r="LAG20" s="67"/>
      <c r="LAH20" s="67"/>
      <c r="LAI20" s="67"/>
      <c r="LAJ20" s="67"/>
      <c r="LAK20" s="67"/>
      <c r="LAL20" s="67"/>
      <c r="LAM20" s="67"/>
      <c r="LAN20" s="67"/>
      <c r="LAO20" s="67"/>
      <c r="LAP20" s="67"/>
      <c r="LAQ20" s="67"/>
      <c r="LAR20" s="67"/>
      <c r="LAS20" s="67"/>
      <c r="LAT20" s="67"/>
      <c r="LAU20" s="67"/>
      <c r="LAV20" s="67"/>
      <c r="LAW20" s="67"/>
      <c r="LAX20" s="67"/>
      <c r="LAY20" s="67"/>
      <c r="LAZ20" s="67"/>
      <c r="LBA20" s="67"/>
      <c r="LBB20" s="67"/>
      <c r="LBC20" s="67"/>
      <c r="LBD20" s="67"/>
      <c r="LBE20" s="67"/>
      <c r="LBF20" s="67"/>
      <c r="LBG20" s="67"/>
      <c r="LBH20" s="67"/>
      <c r="LBI20" s="67"/>
      <c r="LBJ20" s="67"/>
      <c r="LBK20" s="67"/>
      <c r="LBL20" s="67"/>
      <c r="LBM20" s="67"/>
      <c r="LBN20" s="67"/>
      <c r="LBO20" s="67"/>
      <c r="LBP20" s="67"/>
      <c r="LBQ20" s="67"/>
      <c r="LBR20" s="67"/>
      <c r="LBS20" s="67"/>
      <c r="LBT20" s="67"/>
      <c r="LBU20" s="67"/>
      <c r="LBV20" s="67"/>
      <c r="LBW20" s="67"/>
      <c r="LBX20" s="67"/>
      <c r="LBY20" s="67"/>
      <c r="LBZ20" s="67"/>
      <c r="LCA20" s="67"/>
      <c r="LCB20" s="67"/>
      <c r="LCC20" s="67"/>
      <c r="LCD20" s="67"/>
      <c r="LCE20" s="67"/>
      <c r="LCF20" s="67"/>
      <c r="LCG20" s="67"/>
      <c r="LCH20" s="67"/>
      <c r="LCI20" s="67"/>
      <c r="LCJ20" s="67"/>
      <c r="LCK20" s="67"/>
      <c r="LCL20" s="67"/>
      <c r="LCM20" s="67"/>
      <c r="LCN20" s="67"/>
      <c r="LCO20" s="67"/>
      <c r="LCP20" s="67"/>
      <c r="LCQ20" s="67"/>
      <c r="LCR20" s="67"/>
      <c r="LCS20" s="67"/>
      <c r="LCT20" s="67"/>
      <c r="LCU20" s="67"/>
      <c r="LCV20" s="67"/>
      <c r="LCW20" s="67"/>
      <c r="LCX20" s="67"/>
      <c r="LCY20" s="67"/>
      <c r="LCZ20" s="67"/>
      <c r="LDA20" s="67"/>
      <c r="LDB20" s="67"/>
      <c r="LDC20" s="67"/>
      <c r="LDD20" s="67"/>
      <c r="LDE20" s="67"/>
      <c r="LDF20" s="67"/>
      <c r="LDG20" s="67"/>
      <c r="LDH20" s="67"/>
      <c r="LDI20" s="67"/>
      <c r="LDJ20" s="67"/>
      <c r="LDK20" s="67"/>
      <c r="LDL20" s="67"/>
      <c r="LDM20" s="67"/>
      <c r="LDN20" s="67"/>
      <c r="LDO20" s="67"/>
      <c r="LDP20" s="67"/>
      <c r="LDQ20" s="67"/>
      <c r="LDR20" s="67"/>
      <c r="LDS20" s="67"/>
      <c r="LDT20" s="67"/>
      <c r="LDU20" s="67"/>
      <c r="LDV20" s="67"/>
      <c r="LDW20" s="67"/>
      <c r="LDX20" s="67"/>
      <c r="LDY20" s="67"/>
      <c r="LDZ20" s="67"/>
      <c r="LEA20" s="67"/>
      <c r="LEB20" s="67"/>
      <c r="LEC20" s="67"/>
      <c r="LED20" s="67"/>
      <c r="LEE20" s="67"/>
      <c r="LEF20" s="67"/>
      <c r="LEG20" s="67"/>
      <c r="LEH20" s="67"/>
      <c r="LEI20" s="67"/>
      <c r="LEJ20" s="67"/>
      <c r="LEK20" s="67"/>
      <c r="LEL20" s="67"/>
      <c r="LEM20" s="67"/>
      <c r="LEN20" s="67"/>
      <c r="LEO20" s="67"/>
      <c r="LEP20" s="67"/>
      <c r="LEQ20" s="67"/>
      <c r="LER20" s="67"/>
      <c r="LES20" s="67"/>
      <c r="LET20" s="67"/>
      <c r="LEU20" s="67"/>
      <c r="LEV20" s="67"/>
      <c r="LEW20" s="67"/>
      <c r="LEX20" s="67"/>
      <c r="LEY20" s="67"/>
      <c r="LEZ20" s="67"/>
      <c r="LFA20" s="67"/>
      <c r="LFB20" s="67"/>
      <c r="LFC20" s="67"/>
      <c r="LFD20" s="67"/>
      <c r="LFE20" s="67"/>
      <c r="LFF20" s="67"/>
      <c r="LFG20" s="67"/>
      <c r="LFH20" s="67"/>
      <c r="LFI20" s="67"/>
      <c r="LFJ20" s="67"/>
      <c r="LFK20" s="67"/>
      <c r="LFL20" s="67"/>
      <c r="LFM20" s="67"/>
      <c r="LFN20" s="67"/>
      <c r="LFO20" s="67"/>
      <c r="LFP20" s="67"/>
      <c r="LFQ20" s="67"/>
      <c r="LFR20" s="67"/>
      <c r="LFS20" s="67"/>
      <c r="LFT20" s="67"/>
      <c r="LFU20" s="67"/>
      <c r="LFV20" s="67"/>
      <c r="LFW20" s="67"/>
      <c r="LFX20" s="67"/>
      <c r="LFY20" s="67"/>
      <c r="LFZ20" s="67"/>
      <c r="LGA20" s="67"/>
      <c r="LGB20" s="67"/>
      <c r="LGC20" s="67"/>
      <c r="LGD20" s="67"/>
      <c r="LGE20" s="67"/>
      <c r="LGF20" s="67"/>
      <c r="LGG20" s="67"/>
      <c r="LGH20" s="67"/>
      <c r="LGI20" s="67"/>
      <c r="LGJ20" s="67"/>
      <c r="LGK20" s="67"/>
      <c r="LGL20" s="67"/>
      <c r="LGM20" s="67"/>
      <c r="LGN20" s="67"/>
      <c r="LGO20" s="67"/>
      <c r="LGP20" s="67"/>
      <c r="LGQ20" s="67"/>
      <c r="LGR20" s="67"/>
      <c r="LGS20" s="67"/>
      <c r="LGT20" s="67"/>
      <c r="LGU20" s="67"/>
      <c r="LGV20" s="67"/>
      <c r="LGW20" s="67"/>
      <c r="LGX20" s="67"/>
      <c r="LGY20" s="67"/>
      <c r="LGZ20" s="67"/>
      <c r="LHA20" s="67"/>
      <c r="LHB20" s="67"/>
      <c r="LHC20" s="67"/>
      <c r="LHD20" s="67"/>
      <c r="LHE20" s="67"/>
      <c r="LHF20" s="67"/>
      <c r="LHG20" s="67"/>
      <c r="LHH20" s="67"/>
      <c r="LHI20" s="67"/>
      <c r="LHJ20" s="67"/>
      <c r="LHK20" s="67"/>
      <c r="LHL20" s="67"/>
      <c r="LHM20" s="67"/>
      <c r="LHN20" s="67"/>
      <c r="LHO20" s="67"/>
      <c r="LHP20" s="67"/>
      <c r="LHQ20" s="67"/>
      <c r="LHR20" s="67"/>
      <c r="LHS20" s="67"/>
      <c r="LHT20" s="67"/>
      <c r="LHU20" s="67"/>
      <c r="LHV20" s="67"/>
      <c r="LHW20" s="67"/>
      <c r="LHX20" s="67"/>
      <c r="LHY20" s="67"/>
      <c r="LHZ20" s="67"/>
      <c r="LIA20" s="67"/>
      <c r="LIB20" s="67"/>
      <c r="LIC20" s="67"/>
      <c r="LID20" s="67"/>
      <c r="LIE20" s="67"/>
      <c r="LIF20" s="67"/>
      <c r="LIG20" s="67"/>
      <c r="LIH20" s="67"/>
      <c r="LII20" s="67"/>
      <c r="LIJ20" s="67"/>
      <c r="LIK20" s="67"/>
      <c r="LIL20" s="67"/>
      <c r="LIM20" s="67"/>
      <c r="LIN20" s="67"/>
      <c r="LIO20" s="67"/>
      <c r="LIP20" s="67"/>
      <c r="LIQ20" s="67"/>
      <c r="LIR20" s="67"/>
      <c r="LIS20" s="67"/>
      <c r="LIT20" s="67"/>
      <c r="LIU20" s="67"/>
      <c r="LIV20" s="67"/>
      <c r="LIW20" s="67"/>
      <c r="LIX20" s="67"/>
      <c r="LIY20" s="67"/>
      <c r="LIZ20" s="67"/>
      <c r="LJA20" s="67"/>
      <c r="LJB20" s="67"/>
      <c r="LJC20" s="67"/>
      <c r="LJD20" s="67"/>
      <c r="LJE20" s="67"/>
      <c r="LJF20" s="67"/>
      <c r="LJG20" s="67"/>
      <c r="LJH20" s="67"/>
      <c r="LJI20" s="67"/>
      <c r="LJJ20" s="67"/>
      <c r="LJK20" s="67"/>
      <c r="LJL20" s="67"/>
      <c r="LJM20" s="67"/>
      <c r="LJN20" s="67"/>
      <c r="LJO20" s="67"/>
      <c r="LJP20" s="67"/>
      <c r="LJQ20" s="67"/>
      <c r="LJR20" s="67"/>
      <c r="LJS20" s="67"/>
      <c r="LJT20" s="67"/>
      <c r="LJU20" s="67"/>
      <c r="LJV20" s="67"/>
      <c r="LJW20" s="67"/>
      <c r="LJX20" s="67"/>
      <c r="LJY20" s="67"/>
      <c r="LJZ20" s="67"/>
      <c r="LKA20" s="67"/>
      <c r="LKB20" s="67"/>
      <c r="LKC20" s="67"/>
      <c r="LKD20" s="67"/>
      <c r="LKE20" s="67"/>
      <c r="LKF20" s="67"/>
      <c r="LKG20" s="67"/>
      <c r="LKH20" s="67"/>
      <c r="LKI20" s="67"/>
      <c r="LKJ20" s="67"/>
      <c r="LKK20" s="67"/>
      <c r="LKL20" s="67"/>
      <c r="LKM20" s="67"/>
      <c r="LKN20" s="67"/>
      <c r="LKO20" s="67"/>
      <c r="LKP20" s="67"/>
      <c r="LKQ20" s="67"/>
      <c r="LKR20" s="67"/>
      <c r="LKS20" s="67"/>
      <c r="LKT20" s="67"/>
      <c r="LKU20" s="67"/>
      <c r="LKV20" s="67"/>
      <c r="LKW20" s="67"/>
      <c r="LKX20" s="67"/>
      <c r="LKY20" s="67"/>
      <c r="LKZ20" s="67"/>
      <c r="LLA20" s="67"/>
      <c r="LLB20" s="67"/>
      <c r="LLC20" s="67"/>
      <c r="LLD20" s="67"/>
      <c r="LLE20" s="67"/>
      <c r="LLF20" s="67"/>
      <c r="LLG20" s="67"/>
      <c r="LLH20" s="67"/>
      <c r="LLI20" s="67"/>
      <c r="LLJ20" s="67"/>
      <c r="LLK20" s="67"/>
      <c r="LLL20" s="67"/>
      <c r="LLM20" s="67"/>
      <c r="LLN20" s="67"/>
      <c r="LLO20" s="67"/>
      <c r="LLP20" s="67"/>
      <c r="LLQ20" s="67"/>
      <c r="LLR20" s="67"/>
      <c r="LLS20" s="67"/>
      <c r="LLT20" s="67"/>
      <c r="LLU20" s="67"/>
      <c r="LLV20" s="67"/>
      <c r="LLW20" s="67"/>
      <c r="LLX20" s="67"/>
      <c r="LLY20" s="67"/>
      <c r="LLZ20" s="67"/>
      <c r="LMA20" s="67"/>
      <c r="LMB20" s="67"/>
      <c r="LMC20" s="67"/>
      <c r="LMD20" s="67"/>
      <c r="LME20" s="67"/>
      <c r="LMF20" s="67"/>
      <c r="LMG20" s="67"/>
      <c r="LMH20" s="67"/>
      <c r="LMI20" s="67"/>
      <c r="LMJ20" s="67"/>
      <c r="LMK20" s="67"/>
      <c r="LML20" s="67"/>
      <c r="LMM20" s="67"/>
      <c r="LMN20" s="67"/>
      <c r="LMO20" s="67"/>
      <c r="LMP20" s="67"/>
      <c r="LMQ20" s="67"/>
      <c r="LMR20" s="67"/>
      <c r="LMS20" s="67"/>
      <c r="LMT20" s="67"/>
      <c r="LMU20" s="67"/>
      <c r="LMV20" s="67"/>
      <c r="LMW20" s="67"/>
      <c r="LMX20" s="67"/>
      <c r="LMY20" s="67"/>
      <c r="LMZ20" s="67"/>
      <c r="LNA20" s="67"/>
      <c r="LNB20" s="67"/>
      <c r="LNC20" s="67"/>
      <c r="LND20" s="67"/>
      <c r="LNE20" s="67"/>
      <c r="LNF20" s="67"/>
      <c r="LNG20" s="67"/>
      <c r="LNH20" s="67"/>
      <c r="LNI20" s="67"/>
      <c r="LNJ20" s="67"/>
      <c r="LNK20" s="67"/>
      <c r="LNL20" s="67"/>
      <c r="LNM20" s="67"/>
      <c r="LNN20" s="67"/>
      <c r="LNO20" s="67"/>
      <c r="LNP20" s="67"/>
      <c r="LNQ20" s="67"/>
      <c r="LNR20" s="67"/>
      <c r="LNS20" s="67"/>
      <c r="LNT20" s="67"/>
      <c r="LNU20" s="67"/>
      <c r="LNV20" s="67"/>
      <c r="LNW20" s="67"/>
      <c r="LNX20" s="67"/>
      <c r="LNY20" s="67"/>
      <c r="LNZ20" s="67"/>
      <c r="LOA20" s="67"/>
      <c r="LOB20" s="67"/>
      <c r="LOC20" s="67"/>
      <c r="LOD20" s="67"/>
      <c r="LOE20" s="67"/>
      <c r="LOF20" s="67"/>
      <c r="LOG20" s="67"/>
      <c r="LOH20" s="67"/>
      <c r="LOI20" s="67"/>
      <c r="LOJ20" s="67"/>
      <c r="LOK20" s="67"/>
      <c r="LOL20" s="67"/>
      <c r="LOM20" s="67"/>
      <c r="LON20" s="67"/>
      <c r="LOO20" s="67"/>
      <c r="LOP20" s="67"/>
      <c r="LOQ20" s="67"/>
      <c r="LOR20" s="67"/>
      <c r="LOS20" s="67"/>
      <c r="LOT20" s="67"/>
      <c r="LOU20" s="67"/>
      <c r="LOV20" s="67"/>
      <c r="LOW20" s="67"/>
      <c r="LOX20" s="67"/>
      <c r="LOY20" s="67"/>
      <c r="LOZ20" s="67"/>
      <c r="LPA20" s="67"/>
      <c r="LPB20" s="67"/>
      <c r="LPC20" s="67"/>
      <c r="LPD20" s="67"/>
      <c r="LPE20" s="67"/>
      <c r="LPF20" s="67"/>
      <c r="LPG20" s="67"/>
      <c r="LPH20" s="67"/>
      <c r="LPI20" s="67"/>
      <c r="LPJ20" s="67"/>
      <c r="LPK20" s="67"/>
      <c r="LPL20" s="67"/>
      <c r="LPM20" s="67"/>
      <c r="LPN20" s="67"/>
      <c r="LPO20" s="67"/>
      <c r="LPP20" s="67"/>
      <c r="LPQ20" s="67"/>
      <c r="LPR20" s="67"/>
      <c r="LPS20" s="67"/>
      <c r="LPT20" s="67"/>
      <c r="LPU20" s="67"/>
      <c r="LPV20" s="67"/>
      <c r="LPW20" s="67"/>
      <c r="LPX20" s="67"/>
      <c r="LPY20" s="67"/>
      <c r="LPZ20" s="67"/>
      <c r="LQA20" s="67"/>
      <c r="LQB20" s="67"/>
      <c r="LQC20" s="67"/>
      <c r="LQD20" s="67"/>
      <c r="LQE20" s="67"/>
      <c r="LQF20" s="67"/>
      <c r="LQG20" s="67"/>
      <c r="LQH20" s="67"/>
      <c r="LQI20" s="67"/>
      <c r="LQJ20" s="67"/>
      <c r="LQK20" s="67"/>
      <c r="LQL20" s="67"/>
      <c r="LQM20" s="67"/>
      <c r="LQN20" s="67"/>
      <c r="LQO20" s="67"/>
      <c r="LQP20" s="67"/>
      <c r="LQQ20" s="67"/>
      <c r="LQR20" s="67"/>
      <c r="LQS20" s="67"/>
      <c r="LQT20" s="67"/>
      <c r="LQU20" s="67"/>
      <c r="LQV20" s="67"/>
      <c r="LQW20" s="67"/>
      <c r="LQX20" s="67"/>
      <c r="LQY20" s="67"/>
      <c r="LQZ20" s="67"/>
      <c r="LRA20" s="67"/>
      <c r="LRB20" s="67"/>
      <c r="LRC20" s="67"/>
      <c r="LRD20" s="67"/>
      <c r="LRE20" s="67"/>
      <c r="LRF20" s="67"/>
      <c r="LRG20" s="67"/>
      <c r="LRH20" s="67"/>
      <c r="LRI20" s="67"/>
      <c r="LRJ20" s="67"/>
      <c r="LRK20" s="67"/>
      <c r="LRL20" s="67"/>
      <c r="LRM20" s="67"/>
      <c r="LRN20" s="67"/>
      <c r="LRO20" s="67"/>
      <c r="LRP20" s="67"/>
      <c r="LRQ20" s="67"/>
      <c r="LRR20" s="67"/>
      <c r="LRS20" s="67"/>
      <c r="LRT20" s="67"/>
      <c r="LRU20" s="67"/>
      <c r="LRV20" s="67"/>
      <c r="LRW20" s="67"/>
      <c r="LRX20" s="67"/>
      <c r="LRY20" s="67"/>
      <c r="LRZ20" s="67"/>
      <c r="LSA20" s="67"/>
      <c r="LSB20" s="67"/>
      <c r="LSC20" s="67"/>
      <c r="LSD20" s="67"/>
      <c r="LSE20" s="67"/>
      <c r="LSF20" s="67"/>
      <c r="LSG20" s="67"/>
      <c r="LSH20" s="67"/>
      <c r="LSI20" s="67"/>
      <c r="LSJ20" s="67"/>
      <c r="LSK20" s="67"/>
      <c r="LSL20" s="67"/>
      <c r="LSM20" s="67"/>
      <c r="LSN20" s="67"/>
      <c r="LSO20" s="67"/>
      <c r="LSP20" s="67"/>
      <c r="LSQ20" s="67"/>
      <c r="LSR20" s="67"/>
      <c r="LSS20" s="67"/>
      <c r="LST20" s="67"/>
      <c r="LSU20" s="67"/>
      <c r="LSV20" s="67"/>
      <c r="LSW20" s="67"/>
      <c r="LSX20" s="67"/>
      <c r="LSY20" s="67"/>
      <c r="LSZ20" s="67"/>
      <c r="LTA20" s="67"/>
      <c r="LTB20" s="67"/>
      <c r="LTC20" s="67"/>
      <c r="LTD20" s="67"/>
      <c r="LTE20" s="67"/>
      <c r="LTF20" s="67"/>
      <c r="LTG20" s="67"/>
      <c r="LTH20" s="67"/>
      <c r="LTI20" s="67"/>
      <c r="LTJ20" s="67"/>
      <c r="LTK20" s="67"/>
      <c r="LTL20" s="67"/>
      <c r="LTM20" s="67"/>
      <c r="LTN20" s="67"/>
      <c r="LTO20" s="67"/>
      <c r="LTP20" s="67"/>
      <c r="LTQ20" s="67"/>
      <c r="LTR20" s="67"/>
      <c r="LTS20" s="67"/>
      <c r="LTT20" s="67"/>
      <c r="LTU20" s="67"/>
      <c r="LTV20" s="67"/>
      <c r="LTW20" s="67"/>
      <c r="LTX20" s="67"/>
      <c r="LTY20" s="67"/>
      <c r="LTZ20" s="67"/>
      <c r="LUA20" s="67"/>
      <c r="LUB20" s="67"/>
      <c r="LUC20" s="67"/>
      <c r="LUD20" s="67"/>
      <c r="LUE20" s="67"/>
      <c r="LUF20" s="67"/>
      <c r="LUG20" s="67"/>
      <c r="LUH20" s="67"/>
      <c r="LUI20" s="67"/>
      <c r="LUJ20" s="67"/>
      <c r="LUK20" s="67"/>
      <c r="LUL20" s="67"/>
      <c r="LUM20" s="67"/>
      <c r="LUN20" s="67"/>
      <c r="LUO20" s="67"/>
      <c r="LUP20" s="67"/>
      <c r="LUQ20" s="67"/>
      <c r="LUR20" s="67"/>
      <c r="LUS20" s="67"/>
      <c r="LUT20" s="67"/>
      <c r="LUU20" s="67"/>
      <c r="LUV20" s="67"/>
      <c r="LUW20" s="67"/>
      <c r="LUX20" s="67"/>
      <c r="LUY20" s="67"/>
      <c r="LUZ20" s="67"/>
      <c r="LVA20" s="67"/>
      <c r="LVB20" s="67"/>
      <c r="LVC20" s="67"/>
      <c r="LVD20" s="67"/>
      <c r="LVE20" s="67"/>
      <c r="LVF20" s="67"/>
      <c r="LVG20" s="67"/>
      <c r="LVH20" s="67"/>
      <c r="LVI20" s="67"/>
      <c r="LVJ20" s="67"/>
      <c r="LVK20" s="67"/>
      <c r="LVL20" s="67"/>
      <c r="LVM20" s="67"/>
      <c r="LVN20" s="67"/>
      <c r="LVO20" s="67"/>
      <c r="LVP20" s="67"/>
      <c r="LVQ20" s="67"/>
      <c r="LVR20" s="67"/>
      <c r="LVS20" s="67"/>
      <c r="LVT20" s="67"/>
      <c r="LVU20" s="67"/>
      <c r="LVV20" s="67"/>
      <c r="LVW20" s="67"/>
      <c r="LVX20" s="67"/>
      <c r="LVY20" s="67"/>
      <c r="LVZ20" s="67"/>
      <c r="LWA20" s="67"/>
      <c r="LWB20" s="67"/>
      <c r="LWC20" s="67"/>
      <c r="LWD20" s="67"/>
      <c r="LWE20" s="67"/>
      <c r="LWF20" s="67"/>
      <c r="LWG20" s="67"/>
      <c r="LWH20" s="67"/>
      <c r="LWI20" s="67"/>
      <c r="LWJ20" s="67"/>
      <c r="LWK20" s="67"/>
      <c r="LWL20" s="67"/>
      <c r="LWM20" s="67"/>
      <c r="LWN20" s="67"/>
      <c r="LWO20" s="67"/>
      <c r="LWP20" s="67"/>
      <c r="LWQ20" s="67"/>
      <c r="LWR20" s="67"/>
      <c r="LWS20" s="67"/>
      <c r="LWT20" s="67"/>
      <c r="LWU20" s="67"/>
      <c r="LWV20" s="67"/>
      <c r="LWW20" s="67"/>
      <c r="LWX20" s="67"/>
      <c r="LWY20" s="67"/>
      <c r="LWZ20" s="67"/>
      <c r="LXA20" s="67"/>
      <c r="LXB20" s="67"/>
      <c r="LXC20" s="67"/>
      <c r="LXD20" s="67"/>
      <c r="LXE20" s="67"/>
      <c r="LXF20" s="67"/>
      <c r="LXG20" s="67"/>
      <c r="LXH20" s="67"/>
      <c r="LXI20" s="67"/>
      <c r="LXJ20" s="67"/>
      <c r="LXK20" s="67"/>
      <c r="LXL20" s="67"/>
      <c r="LXM20" s="67"/>
      <c r="LXN20" s="67"/>
      <c r="LXO20" s="67"/>
      <c r="LXP20" s="67"/>
      <c r="LXQ20" s="67"/>
      <c r="LXR20" s="67"/>
      <c r="LXS20" s="67"/>
      <c r="LXT20" s="67"/>
      <c r="LXU20" s="67"/>
      <c r="LXV20" s="67"/>
      <c r="LXW20" s="67"/>
      <c r="LXX20" s="67"/>
      <c r="LXY20" s="67"/>
      <c r="LXZ20" s="67"/>
      <c r="LYA20" s="67"/>
      <c r="LYB20" s="67"/>
      <c r="LYC20" s="67"/>
      <c r="LYD20" s="67"/>
      <c r="LYE20" s="67"/>
      <c r="LYF20" s="67"/>
      <c r="LYG20" s="67"/>
      <c r="LYH20" s="67"/>
      <c r="LYI20" s="67"/>
      <c r="LYJ20" s="67"/>
      <c r="LYK20" s="67"/>
      <c r="LYL20" s="67"/>
      <c r="LYM20" s="67"/>
      <c r="LYN20" s="67"/>
      <c r="LYO20" s="67"/>
      <c r="LYP20" s="67"/>
      <c r="LYQ20" s="67"/>
      <c r="LYR20" s="67"/>
      <c r="LYS20" s="67"/>
      <c r="LYT20" s="67"/>
      <c r="LYU20" s="67"/>
      <c r="LYV20" s="67"/>
      <c r="LYW20" s="67"/>
      <c r="LYX20" s="67"/>
      <c r="LYY20" s="67"/>
      <c r="LYZ20" s="67"/>
      <c r="LZA20" s="67"/>
      <c r="LZB20" s="67"/>
      <c r="LZC20" s="67"/>
      <c r="LZD20" s="67"/>
      <c r="LZE20" s="67"/>
      <c r="LZF20" s="67"/>
      <c r="LZG20" s="67"/>
      <c r="LZH20" s="67"/>
      <c r="LZI20" s="67"/>
      <c r="LZJ20" s="67"/>
      <c r="LZK20" s="67"/>
      <c r="LZL20" s="67"/>
      <c r="LZM20" s="67"/>
      <c r="LZN20" s="67"/>
      <c r="LZO20" s="67"/>
      <c r="LZP20" s="67"/>
      <c r="LZQ20" s="67"/>
      <c r="LZR20" s="67"/>
      <c r="LZS20" s="67"/>
      <c r="LZT20" s="67"/>
      <c r="LZU20" s="67"/>
      <c r="LZV20" s="67"/>
      <c r="LZW20" s="67"/>
      <c r="LZX20" s="67"/>
      <c r="LZY20" s="67"/>
      <c r="LZZ20" s="67"/>
      <c r="MAA20" s="67"/>
      <c r="MAB20" s="67"/>
      <c r="MAC20" s="67"/>
      <c r="MAD20" s="67"/>
      <c r="MAE20" s="67"/>
      <c r="MAF20" s="67"/>
      <c r="MAG20" s="67"/>
      <c r="MAH20" s="67"/>
      <c r="MAI20" s="67"/>
      <c r="MAJ20" s="67"/>
      <c r="MAK20" s="67"/>
      <c r="MAL20" s="67"/>
      <c r="MAM20" s="67"/>
      <c r="MAN20" s="67"/>
      <c r="MAO20" s="67"/>
      <c r="MAP20" s="67"/>
      <c r="MAQ20" s="67"/>
      <c r="MAR20" s="67"/>
      <c r="MAS20" s="67"/>
      <c r="MAT20" s="67"/>
      <c r="MAU20" s="67"/>
      <c r="MAV20" s="67"/>
      <c r="MAW20" s="67"/>
      <c r="MAX20" s="67"/>
      <c r="MAY20" s="67"/>
      <c r="MAZ20" s="67"/>
      <c r="MBA20" s="67"/>
      <c r="MBB20" s="67"/>
      <c r="MBC20" s="67"/>
      <c r="MBD20" s="67"/>
      <c r="MBE20" s="67"/>
      <c r="MBF20" s="67"/>
      <c r="MBG20" s="67"/>
      <c r="MBH20" s="67"/>
      <c r="MBI20" s="67"/>
      <c r="MBJ20" s="67"/>
      <c r="MBK20" s="67"/>
      <c r="MBL20" s="67"/>
      <c r="MBM20" s="67"/>
      <c r="MBN20" s="67"/>
      <c r="MBO20" s="67"/>
      <c r="MBP20" s="67"/>
      <c r="MBQ20" s="67"/>
      <c r="MBR20" s="67"/>
      <c r="MBS20" s="67"/>
      <c r="MBT20" s="67"/>
      <c r="MBU20" s="67"/>
      <c r="MBV20" s="67"/>
      <c r="MBW20" s="67"/>
      <c r="MBX20" s="67"/>
      <c r="MBY20" s="67"/>
      <c r="MBZ20" s="67"/>
      <c r="MCA20" s="67"/>
      <c r="MCB20" s="67"/>
      <c r="MCC20" s="67"/>
      <c r="MCD20" s="67"/>
      <c r="MCE20" s="67"/>
      <c r="MCF20" s="67"/>
      <c r="MCG20" s="67"/>
      <c r="MCH20" s="67"/>
      <c r="MCI20" s="67"/>
      <c r="MCJ20" s="67"/>
      <c r="MCK20" s="67"/>
      <c r="MCL20" s="67"/>
      <c r="MCM20" s="67"/>
      <c r="MCN20" s="67"/>
      <c r="MCO20" s="67"/>
      <c r="MCP20" s="67"/>
      <c r="MCQ20" s="67"/>
      <c r="MCR20" s="67"/>
      <c r="MCS20" s="67"/>
      <c r="MCT20" s="67"/>
      <c r="MCU20" s="67"/>
      <c r="MCV20" s="67"/>
      <c r="MCW20" s="67"/>
      <c r="MCX20" s="67"/>
      <c r="MCY20" s="67"/>
      <c r="MCZ20" s="67"/>
      <c r="MDA20" s="67"/>
      <c r="MDB20" s="67"/>
      <c r="MDC20" s="67"/>
      <c r="MDD20" s="67"/>
      <c r="MDE20" s="67"/>
      <c r="MDF20" s="67"/>
      <c r="MDG20" s="67"/>
      <c r="MDH20" s="67"/>
      <c r="MDI20" s="67"/>
      <c r="MDJ20" s="67"/>
      <c r="MDK20" s="67"/>
      <c r="MDL20" s="67"/>
      <c r="MDM20" s="67"/>
      <c r="MDN20" s="67"/>
      <c r="MDO20" s="67"/>
      <c r="MDP20" s="67"/>
      <c r="MDQ20" s="67"/>
      <c r="MDR20" s="67"/>
      <c r="MDS20" s="67"/>
      <c r="MDT20" s="67"/>
      <c r="MDU20" s="67"/>
      <c r="MDV20" s="67"/>
      <c r="MDW20" s="67"/>
      <c r="MDX20" s="67"/>
      <c r="MDY20" s="67"/>
      <c r="MDZ20" s="67"/>
      <c r="MEA20" s="67"/>
      <c r="MEB20" s="67"/>
      <c r="MEC20" s="67"/>
      <c r="MED20" s="67"/>
      <c r="MEE20" s="67"/>
      <c r="MEF20" s="67"/>
      <c r="MEG20" s="67"/>
      <c r="MEH20" s="67"/>
      <c r="MEI20" s="67"/>
      <c r="MEJ20" s="67"/>
      <c r="MEK20" s="67"/>
      <c r="MEL20" s="67"/>
      <c r="MEM20" s="67"/>
      <c r="MEN20" s="67"/>
      <c r="MEO20" s="67"/>
      <c r="MEP20" s="67"/>
      <c r="MEQ20" s="67"/>
      <c r="MER20" s="67"/>
      <c r="MES20" s="67"/>
      <c r="MET20" s="67"/>
      <c r="MEU20" s="67"/>
      <c r="MEV20" s="67"/>
      <c r="MEW20" s="67"/>
      <c r="MEX20" s="67"/>
      <c r="MEY20" s="67"/>
      <c r="MEZ20" s="67"/>
      <c r="MFA20" s="67"/>
      <c r="MFB20" s="67"/>
      <c r="MFC20" s="67"/>
      <c r="MFD20" s="67"/>
      <c r="MFE20" s="67"/>
      <c r="MFF20" s="67"/>
      <c r="MFG20" s="67"/>
      <c r="MFH20" s="67"/>
      <c r="MFI20" s="67"/>
      <c r="MFJ20" s="67"/>
      <c r="MFK20" s="67"/>
      <c r="MFL20" s="67"/>
      <c r="MFM20" s="67"/>
      <c r="MFN20" s="67"/>
      <c r="MFO20" s="67"/>
      <c r="MFP20" s="67"/>
      <c r="MFQ20" s="67"/>
      <c r="MFR20" s="67"/>
      <c r="MFS20" s="67"/>
      <c r="MFT20" s="67"/>
      <c r="MFU20" s="67"/>
      <c r="MFV20" s="67"/>
      <c r="MFW20" s="67"/>
      <c r="MFX20" s="67"/>
      <c r="MFY20" s="67"/>
      <c r="MFZ20" s="67"/>
      <c r="MGA20" s="67"/>
      <c r="MGB20" s="67"/>
      <c r="MGC20" s="67"/>
      <c r="MGD20" s="67"/>
      <c r="MGE20" s="67"/>
      <c r="MGF20" s="67"/>
      <c r="MGG20" s="67"/>
      <c r="MGH20" s="67"/>
      <c r="MGI20" s="67"/>
      <c r="MGJ20" s="67"/>
      <c r="MGK20" s="67"/>
      <c r="MGL20" s="67"/>
      <c r="MGM20" s="67"/>
      <c r="MGN20" s="67"/>
      <c r="MGO20" s="67"/>
      <c r="MGP20" s="67"/>
      <c r="MGQ20" s="67"/>
      <c r="MGR20" s="67"/>
      <c r="MGS20" s="67"/>
      <c r="MGT20" s="67"/>
      <c r="MGU20" s="67"/>
      <c r="MGV20" s="67"/>
      <c r="MGW20" s="67"/>
      <c r="MGX20" s="67"/>
      <c r="MGY20" s="67"/>
      <c r="MGZ20" s="67"/>
      <c r="MHA20" s="67"/>
      <c r="MHB20" s="67"/>
      <c r="MHC20" s="67"/>
      <c r="MHD20" s="67"/>
      <c r="MHE20" s="67"/>
      <c r="MHF20" s="67"/>
      <c r="MHG20" s="67"/>
      <c r="MHH20" s="67"/>
      <c r="MHI20" s="67"/>
      <c r="MHJ20" s="67"/>
      <c r="MHK20" s="67"/>
      <c r="MHL20" s="67"/>
      <c r="MHM20" s="67"/>
      <c r="MHN20" s="67"/>
      <c r="MHO20" s="67"/>
      <c r="MHP20" s="67"/>
      <c r="MHQ20" s="67"/>
      <c r="MHR20" s="67"/>
      <c r="MHS20" s="67"/>
      <c r="MHT20" s="67"/>
      <c r="MHU20" s="67"/>
      <c r="MHV20" s="67"/>
      <c r="MHW20" s="67"/>
      <c r="MHX20" s="67"/>
      <c r="MHY20" s="67"/>
      <c r="MHZ20" s="67"/>
      <c r="MIA20" s="67"/>
      <c r="MIB20" s="67"/>
      <c r="MIC20" s="67"/>
      <c r="MID20" s="67"/>
      <c r="MIE20" s="67"/>
      <c r="MIF20" s="67"/>
      <c r="MIG20" s="67"/>
      <c r="MIH20" s="67"/>
      <c r="MII20" s="67"/>
      <c r="MIJ20" s="67"/>
      <c r="MIK20" s="67"/>
      <c r="MIL20" s="67"/>
      <c r="MIM20" s="67"/>
      <c r="MIN20" s="67"/>
      <c r="MIO20" s="67"/>
      <c r="MIP20" s="67"/>
      <c r="MIQ20" s="67"/>
      <c r="MIR20" s="67"/>
      <c r="MIS20" s="67"/>
      <c r="MIT20" s="67"/>
      <c r="MIU20" s="67"/>
      <c r="MIV20" s="67"/>
      <c r="MIW20" s="67"/>
      <c r="MIX20" s="67"/>
      <c r="MIY20" s="67"/>
      <c r="MIZ20" s="67"/>
      <c r="MJA20" s="67"/>
      <c r="MJB20" s="67"/>
      <c r="MJC20" s="67"/>
      <c r="MJD20" s="67"/>
      <c r="MJE20" s="67"/>
      <c r="MJF20" s="67"/>
      <c r="MJG20" s="67"/>
      <c r="MJH20" s="67"/>
      <c r="MJI20" s="67"/>
      <c r="MJJ20" s="67"/>
      <c r="MJK20" s="67"/>
      <c r="MJL20" s="67"/>
      <c r="MJM20" s="67"/>
      <c r="MJN20" s="67"/>
      <c r="MJO20" s="67"/>
      <c r="MJP20" s="67"/>
      <c r="MJQ20" s="67"/>
      <c r="MJR20" s="67"/>
      <c r="MJS20" s="67"/>
      <c r="MJT20" s="67"/>
      <c r="MJU20" s="67"/>
      <c r="MJV20" s="67"/>
      <c r="MJW20" s="67"/>
      <c r="MJX20" s="67"/>
      <c r="MJY20" s="67"/>
      <c r="MJZ20" s="67"/>
      <c r="MKA20" s="67"/>
      <c r="MKB20" s="67"/>
      <c r="MKC20" s="67"/>
      <c r="MKD20" s="67"/>
      <c r="MKE20" s="67"/>
      <c r="MKF20" s="67"/>
      <c r="MKG20" s="67"/>
      <c r="MKH20" s="67"/>
      <c r="MKI20" s="67"/>
      <c r="MKJ20" s="67"/>
      <c r="MKK20" s="67"/>
      <c r="MKL20" s="67"/>
      <c r="MKM20" s="67"/>
      <c r="MKN20" s="67"/>
      <c r="MKO20" s="67"/>
      <c r="MKP20" s="67"/>
      <c r="MKQ20" s="67"/>
      <c r="MKR20" s="67"/>
      <c r="MKS20" s="67"/>
      <c r="MKT20" s="67"/>
      <c r="MKU20" s="67"/>
      <c r="MKV20" s="67"/>
      <c r="MKW20" s="67"/>
      <c r="MKX20" s="67"/>
      <c r="MKY20" s="67"/>
      <c r="MKZ20" s="67"/>
      <c r="MLA20" s="67"/>
      <c r="MLB20" s="67"/>
      <c r="MLC20" s="67"/>
      <c r="MLD20" s="67"/>
      <c r="MLE20" s="67"/>
      <c r="MLF20" s="67"/>
      <c r="MLG20" s="67"/>
      <c r="MLH20" s="67"/>
      <c r="MLI20" s="67"/>
      <c r="MLJ20" s="67"/>
      <c r="MLK20" s="67"/>
      <c r="MLL20" s="67"/>
      <c r="MLM20" s="67"/>
      <c r="MLN20" s="67"/>
      <c r="MLO20" s="67"/>
      <c r="MLP20" s="67"/>
      <c r="MLQ20" s="67"/>
      <c r="MLR20" s="67"/>
      <c r="MLS20" s="67"/>
      <c r="MLT20" s="67"/>
      <c r="MLU20" s="67"/>
      <c r="MLV20" s="67"/>
      <c r="MLW20" s="67"/>
      <c r="MLX20" s="67"/>
      <c r="MLY20" s="67"/>
      <c r="MLZ20" s="67"/>
      <c r="MMA20" s="67"/>
      <c r="MMB20" s="67"/>
      <c r="MMC20" s="67"/>
      <c r="MMD20" s="67"/>
      <c r="MME20" s="67"/>
      <c r="MMF20" s="67"/>
      <c r="MMG20" s="67"/>
      <c r="MMH20" s="67"/>
      <c r="MMI20" s="67"/>
      <c r="MMJ20" s="67"/>
      <c r="MMK20" s="67"/>
      <c r="MML20" s="67"/>
      <c r="MMM20" s="67"/>
      <c r="MMN20" s="67"/>
      <c r="MMO20" s="67"/>
      <c r="MMP20" s="67"/>
      <c r="MMQ20" s="67"/>
      <c r="MMR20" s="67"/>
      <c r="MMS20" s="67"/>
      <c r="MMT20" s="67"/>
      <c r="MMU20" s="67"/>
      <c r="MMV20" s="67"/>
      <c r="MMW20" s="67"/>
      <c r="MMX20" s="67"/>
      <c r="MMY20" s="67"/>
      <c r="MMZ20" s="67"/>
      <c r="MNA20" s="67"/>
      <c r="MNB20" s="67"/>
      <c r="MNC20" s="67"/>
      <c r="MND20" s="67"/>
      <c r="MNE20" s="67"/>
      <c r="MNF20" s="67"/>
      <c r="MNG20" s="67"/>
      <c r="MNH20" s="67"/>
      <c r="MNI20" s="67"/>
      <c r="MNJ20" s="67"/>
      <c r="MNK20" s="67"/>
      <c r="MNL20" s="67"/>
      <c r="MNM20" s="67"/>
      <c r="MNN20" s="67"/>
      <c r="MNO20" s="67"/>
      <c r="MNP20" s="67"/>
      <c r="MNQ20" s="67"/>
      <c r="MNR20" s="67"/>
      <c r="MNS20" s="67"/>
      <c r="MNT20" s="67"/>
      <c r="MNU20" s="67"/>
      <c r="MNV20" s="67"/>
      <c r="MNW20" s="67"/>
      <c r="MNX20" s="67"/>
      <c r="MNY20" s="67"/>
      <c r="MNZ20" s="67"/>
      <c r="MOA20" s="67"/>
      <c r="MOB20" s="67"/>
      <c r="MOC20" s="67"/>
      <c r="MOD20" s="67"/>
      <c r="MOE20" s="67"/>
      <c r="MOF20" s="67"/>
      <c r="MOG20" s="67"/>
      <c r="MOH20" s="67"/>
      <c r="MOI20" s="67"/>
      <c r="MOJ20" s="67"/>
      <c r="MOK20" s="67"/>
      <c r="MOL20" s="67"/>
      <c r="MOM20" s="67"/>
      <c r="MON20" s="67"/>
      <c r="MOO20" s="67"/>
      <c r="MOP20" s="67"/>
      <c r="MOQ20" s="67"/>
      <c r="MOR20" s="67"/>
      <c r="MOS20" s="67"/>
      <c r="MOT20" s="67"/>
      <c r="MOU20" s="67"/>
      <c r="MOV20" s="67"/>
      <c r="MOW20" s="67"/>
      <c r="MOX20" s="67"/>
      <c r="MOY20" s="67"/>
      <c r="MOZ20" s="67"/>
      <c r="MPA20" s="67"/>
      <c r="MPB20" s="67"/>
      <c r="MPC20" s="67"/>
      <c r="MPD20" s="67"/>
      <c r="MPE20" s="67"/>
      <c r="MPF20" s="67"/>
      <c r="MPG20" s="67"/>
      <c r="MPH20" s="67"/>
      <c r="MPI20" s="67"/>
      <c r="MPJ20" s="67"/>
      <c r="MPK20" s="67"/>
      <c r="MPL20" s="67"/>
      <c r="MPM20" s="67"/>
      <c r="MPN20" s="67"/>
      <c r="MPO20" s="67"/>
      <c r="MPP20" s="67"/>
      <c r="MPQ20" s="67"/>
      <c r="MPR20" s="67"/>
      <c r="MPS20" s="67"/>
      <c r="MPT20" s="67"/>
      <c r="MPU20" s="67"/>
      <c r="MPV20" s="67"/>
      <c r="MPW20" s="67"/>
      <c r="MPX20" s="67"/>
      <c r="MPY20" s="67"/>
      <c r="MPZ20" s="67"/>
      <c r="MQA20" s="67"/>
      <c r="MQB20" s="67"/>
      <c r="MQC20" s="67"/>
      <c r="MQD20" s="67"/>
      <c r="MQE20" s="67"/>
      <c r="MQF20" s="67"/>
      <c r="MQG20" s="67"/>
      <c r="MQH20" s="67"/>
      <c r="MQI20" s="67"/>
      <c r="MQJ20" s="67"/>
      <c r="MQK20" s="67"/>
      <c r="MQL20" s="67"/>
      <c r="MQM20" s="67"/>
      <c r="MQN20" s="67"/>
      <c r="MQO20" s="67"/>
      <c r="MQP20" s="67"/>
      <c r="MQQ20" s="67"/>
      <c r="MQR20" s="67"/>
      <c r="MQS20" s="67"/>
      <c r="MQT20" s="67"/>
      <c r="MQU20" s="67"/>
      <c r="MQV20" s="67"/>
      <c r="MQW20" s="67"/>
      <c r="MQX20" s="67"/>
      <c r="MQY20" s="67"/>
      <c r="MQZ20" s="67"/>
      <c r="MRA20" s="67"/>
      <c r="MRB20" s="67"/>
      <c r="MRC20" s="67"/>
      <c r="MRD20" s="67"/>
      <c r="MRE20" s="67"/>
      <c r="MRF20" s="67"/>
      <c r="MRG20" s="67"/>
      <c r="MRH20" s="67"/>
      <c r="MRI20" s="67"/>
      <c r="MRJ20" s="67"/>
      <c r="MRK20" s="67"/>
      <c r="MRL20" s="67"/>
      <c r="MRM20" s="67"/>
      <c r="MRN20" s="67"/>
      <c r="MRO20" s="67"/>
      <c r="MRP20" s="67"/>
      <c r="MRQ20" s="67"/>
      <c r="MRR20" s="67"/>
      <c r="MRS20" s="67"/>
      <c r="MRT20" s="67"/>
      <c r="MRU20" s="67"/>
      <c r="MRV20" s="67"/>
      <c r="MRW20" s="67"/>
      <c r="MRX20" s="67"/>
      <c r="MRY20" s="67"/>
      <c r="MRZ20" s="67"/>
      <c r="MSA20" s="67"/>
      <c r="MSB20" s="67"/>
      <c r="MSC20" s="67"/>
      <c r="MSD20" s="67"/>
      <c r="MSE20" s="67"/>
      <c r="MSF20" s="67"/>
      <c r="MSG20" s="67"/>
      <c r="MSH20" s="67"/>
      <c r="MSI20" s="67"/>
      <c r="MSJ20" s="67"/>
      <c r="MSK20" s="67"/>
      <c r="MSL20" s="67"/>
      <c r="MSM20" s="67"/>
      <c r="MSN20" s="67"/>
      <c r="MSO20" s="67"/>
      <c r="MSP20" s="67"/>
      <c r="MSQ20" s="67"/>
      <c r="MSR20" s="67"/>
      <c r="MSS20" s="67"/>
      <c r="MST20" s="67"/>
      <c r="MSU20" s="67"/>
      <c r="MSV20" s="67"/>
      <c r="MSW20" s="67"/>
      <c r="MSX20" s="67"/>
      <c r="MSY20" s="67"/>
      <c r="MSZ20" s="67"/>
      <c r="MTA20" s="67"/>
      <c r="MTB20" s="67"/>
      <c r="MTC20" s="67"/>
      <c r="MTD20" s="67"/>
      <c r="MTE20" s="67"/>
      <c r="MTF20" s="67"/>
      <c r="MTG20" s="67"/>
      <c r="MTH20" s="67"/>
      <c r="MTI20" s="67"/>
      <c r="MTJ20" s="67"/>
      <c r="MTK20" s="67"/>
      <c r="MTL20" s="67"/>
      <c r="MTM20" s="67"/>
      <c r="MTN20" s="67"/>
      <c r="MTO20" s="67"/>
      <c r="MTP20" s="67"/>
      <c r="MTQ20" s="67"/>
      <c r="MTR20" s="67"/>
      <c r="MTS20" s="67"/>
      <c r="MTT20" s="67"/>
      <c r="MTU20" s="67"/>
      <c r="MTV20" s="67"/>
      <c r="MTW20" s="67"/>
      <c r="MTX20" s="67"/>
      <c r="MTY20" s="67"/>
      <c r="MTZ20" s="67"/>
      <c r="MUA20" s="67"/>
      <c r="MUB20" s="67"/>
      <c r="MUC20" s="67"/>
      <c r="MUD20" s="67"/>
      <c r="MUE20" s="67"/>
      <c r="MUF20" s="67"/>
      <c r="MUG20" s="67"/>
      <c r="MUH20" s="67"/>
      <c r="MUI20" s="67"/>
      <c r="MUJ20" s="67"/>
      <c r="MUK20" s="67"/>
      <c r="MUL20" s="67"/>
      <c r="MUM20" s="67"/>
      <c r="MUN20" s="67"/>
      <c r="MUO20" s="67"/>
      <c r="MUP20" s="67"/>
      <c r="MUQ20" s="67"/>
      <c r="MUR20" s="67"/>
      <c r="MUS20" s="67"/>
      <c r="MUT20" s="67"/>
      <c r="MUU20" s="67"/>
      <c r="MUV20" s="67"/>
      <c r="MUW20" s="67"/>
      <c r="MUX20" s="67"/>
      <c r="MUY20" s="67"/>
      <c r="MUZ20" s="67"/>
      <c r="MVA20" s="67"/>
      <c r="MVB20" s="67"/>
      <c r="MVC20" s="67"/>
      <c r="MVD20" s="67"/>
      <c r="MVE20" s="67"/>
      <c r="MVF20" s="67"/>
      <c r="MVG20" s="67"/>
      <c r="MVH20" s="67"/>
      <c r="MVI20" s="67"/>
      <c r="MVJ20" s="67"/>
      <c r="MVK20" s="67"/>
      <c r="MVL20" s="67"/>
      <c r="MVM20" s="67"/>
      <c r="MVN20" s="67"/>
      <c r="MVO20" s="67"/>
      <c r="MVP20" s="67"/>
      <c r="MVQ20" s="67"/>
      <c r="MVR20" s="67"/>
      <c r="MVS20" s="67"/>
      <c r="MVT20" s="67"/>
      <c r="MVU20" s="67"/>
      <c r="MVV20" s="67"/>
      <c r="MVW20" s="67"/>
      <c r="MVX20" s="67"/>
      <c r="MVY20" s="67"/>
      <c r="MVZ20" s="67"/>
      <c r="MWA20" s="67"/>
      <c r="MWB20" s="67"/>
      <c r="MWC20" s="67"/>
      <c r="MWD20" s="67"/>
      <c r="MWE20" s="67"/>
      <c r="MWF20" s="67"/>
      <c r="MWG20" s="67"/>
      <c r="MWH20" s="67"/>
      <c r="MWI20" s="67"/>
      <c r="MWJ20" s="67"/>
      <c r="MWK20" s="67"/>
      <c r="MWL20" s="67"/>
      <c r="MWM20" s="67"/>
      <c r="MWN20" s="67"/>
      <c r="MWO20" s="67"/>
      <c r="MWP20" s="67"/>
      <c r="MWQ20" s="67"/>
      <c r="MWR20" s="67"/>
      <c r="MWS20" s="67"/>
      <c r="MWT20" s="67"/>
      <c r="MWU20" s="67"/>
      <c r="MWV20" s="67"/>
      <c r="MWW20" s="67"/>
      <c r="MWX20" s="67"/>
      <c r="MWY20" s="67"/>
      <c r="MWZ20" s="67"/>
      <c r="MXA20" s="67"/>
      <c r="MXB20" s="67"/>
      <c r="MXC20" s="67"/>
      <c r="MXD20" s="67"/>
      <c r="MXE20" s="67"/>
      <c r="MXF20" s="67"/>
      <c r="MXG20" s="67"/>
      <c r="MXH20" s="67"/>
      <c r="MXI20" s="67"/>
      <c r="MXJ20" s="67"/>
      <c r="MXK20" s="67"/>
      <c r="MXL20" s="67"/>
      <c r="MXM20" s="67"/>
      <c r="MXN20" s="67"/>
      <c r="MXO20" s="67"/>
      <c r="MXP20" s="67"/>
      <c r="MXQ20" s="67"/>
      <c r="MXR20" s="67"/>
      <c r="MXS20" s="67"/>
      <c r="MXT20" s="67"/>
      <c r="MXU20" s="67"/>
      <c r="MXV20" s="67"/>
      <c r="MXW20" s="67"/>
      <c r="MXX20" s="67"/>
      <c r="MXY20" s="67"/>
      <c r="MXZ20" s="67"/>
      <c r="MYA20" s="67"/>
      <c r="MYB20" s="67"/>
      <c r="MYC20" s="67"/>
      <c r="MYD20" s="67"/>
      <c r="MYE20" s="67"/>
      <c r="MYF20" s="67"/>
      <c r="MYG20" s="67"/>
      <c r="MYH20" s="67"/>
      <c r="MYI20" s="67"/>
      <c r="MYJ20" s="67"/>
      <c r="MYK20" s="67"/>
      <c r="MYL20" s="67"/>
      <c r="MYM20" s="67"/>
      <c r="MYN20" s="67"/>
      <c r="MYO20" s="67"/>
      <c r="MYP20" s="67"/>
      <c r="MYQ20" s="67"/>
      <c r="MYR20" s="67"/>
      <c r="MYS20" s="67"/>
      <c r="MYT20" s="67"/>
      <c r="MYU20" s="67"/>
      <c r="MYV20" s="67"/>
      <c r="MYW20" s="67"/>
      <c r="MYX20" s="67"/>
      <c r="MYY20" s="67"/>
      <c r="MYZ20" s="67"/>
      <c r="MZA20" s="67"/>
      <c r="MZB20" s="67"/>
      <c r="MZC20" s="67"/>
      <c r="MZD20" s="67"/>
      <c r="MZE20" s="67"/>
      <c r="MZF20" s="67"/>
      <c r="MZG20" s="67"/>
      <c r="MZH20" s="67"/>
      <c r="MZI20" s="67"/>
      <c r="MZJ20" s="67"/>
      <c r="MZK20" s="67"/>
      <c r="MZL20" s="67"/>
      <c r="MZM20" s="67"/>
      <c r="MZN20" s="67"/>
      <c r="MZO20" s="67"/>
      <c r="MZP20" s="67"/>
      <c r="MZQ20" s="67"/>
      <c r="MZR20" s="67"/>
      <c r="MZS20" s="67"/>
      <c r="MZT20" s="67"/>
      <c r="MZU20" s="67"/>
      <c r="MZV20" s="67"/>
      <c r="MZW20" s="67"/>
      <c r="MZX20" s="67"/>
      <c r="MZY20" s="67"/>
      <c r="MZZ20" s="67"/>
      <c r="NAA20" s="67"/>
      <c r="NAB20" s="67"/>
      <c r="NAC20" s="67"/>
      <c r="NAD20" s="67"/>
      <c r="NAE20" s="67"/>
      <c r="NAF20" s="67"/>
      <c r="NAG20" s="67"/>
      <c r="NAH20" s="67"/>
      <c r="NAI20" s="67"/>
      <c r="NAJ20" s="67"/>
      <c r="NAK20" s="67"/>
      <c r="NAL20" s="67"/>
      <c r="NAM20" s="67"/>
      <c r="NAN20" s="67"/>
      <c r="NAO20" s="67"/>
      <c r="NAP20" s="67"/>
      <c r="NAQ20" s="67"/>
      <c r="NAR20" s="67"/>
      <c r="NAS20" s="67"/>
      <c r="NAT20" s="67"/>
      <c r="NAU20" s="67"/>
      <c r="NAV20" s="67"/>
      <c r="NAW20" s="67"/>
      <c r="NAX20" s="67"/>
      <c r="NAY20" s="67"/>
      <c r="NAZ20" s="67"/>
      <c r="NBA20" s="67"/>
      <c r="NBB20" s="67"/>
      <c r="NBC20" s="67"/>
      <c r="NBD20" s="67"/>
      <c r="NBE20" s="67"/>
      <c r="NBF20" s="67"/>
      <c r="NBG20" s="67"/>
      <c r="NBH20" s="67"/>
      <c r="NBI20" s="67"/>
      <c r="NBJ20" s="67"/>
      <c r="NBK20" s="67"/>
      <c r="NBL20" s="67"/>
      <c r="NBM20" s="67"/>
      <c r="NBN20" s="67"/>
      <c r="NBO20" s="67"/>
      <c r="NBP20" s="67"/>
      <c r="NBQ20" s="67"/>
      <c r="NBR20" s="67"/>
      <c r="NBS20" s="67"/>
      <c r="NBT20" s="67"/>
      <c r="NBU20" s="67"/>
      <c r="NBV20" s="67"/>
      <c r="NBW20" s="67"/>
      <c r="NBX20" s="67"/>
      <c r="NBY20" s="67"/>
      <c r="NBZ20" s="67"/>
      <c r="NCA20" s="67"/>
      <c r="NCB20" s="67"/>
      <c r="NCC20" s="67"/>
      <c r="NCD20" s="67"/>
      <c r="NCE20" s="67"/>
      <c r="NCF20" s="67"/>
      <c r="NCG20" s="67"/>
      <c r="NCH20" s="67"/>
      <c r="NCI20" s="67"/>
      <c r="NCJ20" s="67"/>
      <c r="NCK20" s="67"/>
      <c r="NCL20" s="67"/>
      <c r="NCM20" s="67"/>
      <c r="NCN20" s="67"/>
      <c r="NCO20" s="67"/>
      <c r="NCP20" s="67"/>
      <c r="NCQ20" s="67"/>
      <c r="NCR20" s="67"/>
      <c r="NCS20" s="67"/>
      <c r="NCT20" s="67"/>
      <c r="NCU20" s="67"/>
      <c r="NCV20" s="67"/>
      <c r="NCW20" s="67"/>
      <c r="NCX20" s="67"/>
      <c r="NCY20" s="67"/>
      <c r="NCZ20" s="67"/>
      <c r="NDA20" s="67"/>
      <c r="NDB20" s="67"/>
      <c r="NDC20" s="67"/>
      <c r="NDD20" s="67"/>
      <c r="NDE20" s="67"/>
      <c r="NDF20" s="67"/>
      <c r="NDG20" s="67"/>
      <c r="NDH20" s="67"/>
      <c r="NDI20" s="67"/>
      <c r="NDJ20" s="67"/>
      <c r="NDK20" s="67"/>
      <c r="NDL20" s="67"/>
      <c r="NDM20" s="67"/>
      <c r="NDN20" s="67"/>
      <c r="NDO20" s="67"/>
      <c r="NDP20" s="67"/>
      <c r="NDQ20" s="67"/>
      <c r="NDR20" s="67"/>
      <c r="NDS20" s="67"/>
      <c r="NDT20" s="67"/>
      <c r="NDU20" s="67"/>
      <c r="NDV20" s="67"/>
      <c r="NDW20" s="67"/>
      <c r="NDX20" s="67"/>
      <c r="NDY20" s="67"/>
      <c r="NDZ20" s="67"/>
      <c r="NEA20" s="67"/>
      <c r="NEB20" s="67"/>
      <c r="NEC20" s="67"/>
      <c r="NED20" s="67"/>
      <c r="NEE20" s="67"/>
      <c r="NEF20" s="67"/>
      <c r="NEG20" s="67"/>
      <c r="NEH20" s="67"/>
      <c r="NEI20" s="67"/>
      <c r="NEJ20" s="67"/>
      <c r="NEK20" s="67"/>
      <c r="NEL20" s="67"/>
      <c r="NEM20" s="67"/>
      <c r="NEN20" s="67"/>
      <c r="NEO20" s="67"/>
      <c r="NEP20" s="67"/>
      <c r="NEQ20" s="67"/>
      <c r="NER20" s="67"/>
      <c r="NES20" s="67"/>
      <c r="NET20" s="67"/>
      <c r="NEU20" s="67"/>
      <c r="NEV20" s="67"/>
      <c r="NEW20" s="67"/>
      <c r="NEX20" s="67"/>
      <c r="NEY20" s="67"/>
      <c r="NEZ20" s="67"/>
      <c r="NFA20" s="67"/>
      <c r="NFB20" s="67"/>
      <c r="NFC20" s="67"/>
      <c r="NFD20" s="67"/>
      <c r="NFE20" s="67"/>
      <c r="NFF20" s="67"/>
      <c r="NFG20" s="67"/>
      <c r="NFH20" s="67"/>
      <c r="NFI20" s="67"/>
      <c r="NFJ20" s="67"/>
      <c r="NFK20" s="67"/>
      <c r="NFL20" s="67"/>
      <c r="NFM20" s="67"/>
      <c r="NFN20" s="67"/>
      <c r="NFO20" s="67"/>
      <c r="NFP20" s="67"/>
      <c r="NFQ20" s="67"/>
      <c r="NFR20" s="67"/>
      <c r="NFS20" s="67"/>
      <c r="NFT20" s="67"/>
      <c r="NFU20" s="67"/>
      <c r="NFV20" s="67"/>
      <c r="NFW20" s="67"/>
      <c r="NFX20" s="67"/>
      <c r="NFY20" s="67"/>
      <c r="NFZ20" s="67"/>
      <c r="NGA20" s="67"/>
      <c r="NGB20" s="67"/>
      <c r="NGC20" s="67"/>
      <c r="NGD20" s="67"/>
      <c r="NGE20" s="67"/>
      <c r="NGF20" s="67"/>
      <c r="NGG20" s="67"/>
      <c r="NGH20" s="67"/>
      <c r="NGI20" s="67"/>
      <c r="NGJ20" s="67"/>
      <c r="NGK20" s="67"/>
      <c r="NGL20" s="67"/>
      <c r="NGM20" s="67"/>
      <c r="NGN20" s="67"/>
      <c r="NGO20" s="67"/>
      <c r="NGP20" s="67"/>
      <c r="NGQ20" s="67"/>
      <c r="NGR20" s="67"/>
      <c r="NGS20" s="67"/>
      <c r="NGT20" s="67"/>
      <c r="NGU20" s="67"/>
      <c r="NGV20" s="67"/>
      <c r="NGW20" s="67"/>
      <c r="NGX20" s="67"/>
      <c r="NGY20" s="67"/>
      <c r="NGZ20" s="67"/>
      <c r="NHA20" s="67"/>
      <c r="NHB20" s="67"/>
      <c r="NHC20" s="67"/>
      <c r="NHD20" s="67"/>
      <c r="NHE20" s="67"/>
      <c r="NHF20" s="67"/>
      <c r="NHG20" s="67"/>
      <c r="NHH20" s="67"/>
      <c r="NHI20" s="67"/>
      <c r="NHJ20" s="67"/>
      <c r="NHK20" s="67"/>
      <c r="NHL20" s="67"/>
      <c r="NHM20" s="67"/>
      <c r="NHN20" s="67"/>
      <c r="NHO20" s="67"/>
      <c r="NHP20" s="67"/>
      <c r="NHQ20" s="67"/>
      <c r="NHR20" s="67"/>
      <c r="NHS20" s="67"/>
      <c r="NHT20" s="67"/>
      <c r="NHU20" s="67"/>
      <c r="NHV20" s="67"/>
      <c r="NHW20" s="67"/>
      <c r="NHX20" s="67"/>
      <c r="NHY20" s="67"/>
      <c r="NHZ20" s="67"/>
      <c r="NIA20" s="67"/>
      <c r="NIB20" s="67"/>
      <c r="NIC20" s="67"/>
      <c r="NID20" s="67"/>
      <c r="NIE20" s="67"/>
      <c r="NIF20" s="67"/>
      <c r="NIG20" s="67"/>
      <c r="NIH20" s="67"/>
      <c r="NII20" s="67"/>
      <c r="NIJ20" s="67"/>
      <c r="NIK20" s="67"/>
      <c r="NIL20" s="67"/>
      <c r="NIM20" s="67"/>
      <c r="NIN20" s="67"/>
      <c r="NIO20" s="67"/>
      <c r="NIP20" s="67"/>
      <c r="NIQ20" s="67"/>
      <c r="NIR20" s="67"/>
      <c r="NIS20" s="67"/>
      <c r="NIT20" s="67"/>
      <c r="NIU20" s="67"/>
      <c r="NIV20" s="67"/>
      <c r="NIW20" s="67"/>
      <c r="NIX20" s="67"/>
      <c r="NIY20" s="67"/>
      <c r="NIZ20" s="67"/>
      <c r="NJA20" s="67"/>
      <c r="NJB20" s="67"/>
      <c r="NJC20" s="67"/>
      <c r="NJD20" s="67"/>
      <c r="NJE20" s="67"/>
      <c r="NJF20" s="67"/>
      <c r="NJG20" s="67"/>
      <c r="NJH20" s="67"/>
      <c r="NJI20" s="67"/>
      <c r="NJJ20" s="67"/>
      <c r="NJK20" s="67"/>
      <c r="NJL20" s="67"/>
      <c r="NJM20" s="67"/>
      <c r="NJN20" s="67"/>
      <c r="NJO20" s="67"/>
      <c r="NJP20" s="67"/>
      <c r="NJQ20" s="67"/>
      <c r="NJR20" s="67"/>
      <c r="NJS20" s="67"/>
      <c r="NJT20" s="67"/>
      <c r="NJU20" s="67"/>
      <c r="NJV20" s="67"/>
      <c r="NJW20" s="67"/>
      <c r="NJX20" s="67"/>
      <c r="NJY20" s="67"/>
      <c r="NJZ20" s="67"/>
      <c r="NKA20" s="67"/>
      <c r="NKB20" s="67"/>
      <c r="NKC20" s="67"/>
      <c r="NKD20" s="67"/>
      <c r="NKE20" s="67"/>
      <c r="NKF20" s="67"/>
      <c r="NKG20" s="67"/>
      <c r="NKH20" s="67"/>
      <c r="NKI20" s="67"/>
      <c r="NKJ20" s="67"/>
      <c r="NKK20" s="67"/>
      <c r="NKL20" s="67"/>
      <c r="NKM20" s="67"/>
      <c r="NKN20" s="67"/>
      <c r="NKO20" s="67"/>
      <c r="NKP20" s="67"/>
      <c r="NKQ20" s="67"/>
      <c r="NKR20" s="67"/>
      <c r="NKS20" s="67"/>
      <c r="NKT20" s="67"/>
      <c r="NKU20" s="67"/>
      <c r="NKV20" s="67"/>
      <c r="NKW20" s="67"/>
      <c r="NKX20" s="67"/>
      <c r="NKY20" s="67"/>
      <c r="NKZ20" s="67"/>
      <c r="NLA20" s="67"/>
      <c r="NLB20" s="67"/>
      <c r="NLC20" s="67"/>
      <c r="NLD20" s="67"/>
      <c r="NLE20" s="67"/>
      <c r="NLF20" s="67"/>
      <c r="NLG20" s="67"/>
      <c r="NLH20" s="67"/>
      <c r="NLI20" s="67"/>
      <c r="NLJ20" s="67"/>
      <c r="NLK20" s="67"/>
      <c r="NLL20" s="67"/>
      <c r="NLM20" s="67"/>
      <c r="NLN20" s="67"/>
      <c r="NLO20" s="67"/>
      <c r="NLP20" s="67"/>
      <c r="NLQ20" s="67"/>
      <c r="NLR20" s="67"/>
      <c r="NLS20" s="67"/>
      <c r="NLT20" s="67"/>
      <c r="NLU20" s="67"/>
      <c r="NLV20" s="67"/>
      <c r="NLW20" s="67"/>
      <c r="NLX20" s="67"/>
      <c r="NLY20" s="67"/>
      <c r="NLZ20" s="67"/>
      <c r="NMA20" s="67"/>
      <c r="NMB20" s="67"/>
      <c r="NMC20" s="67"/>
      <c r="NMD20" s="67"/>
      <c r="NME20" s="67"/>
      <c r="NMF20" s="67"/>
      <c r="NMG20" s="67"/>
      <c r="NMH20" s="67"/>
      <c r="NMI20" s="67"/>
      <c r="NMJ20" s="67"/>
      <c r="NMK20" s="67"/>
      <c r="NML20" s="67"/>
      <c r="NMM20" s="67"/>
      <c r="NMN20" s="67"/>
      <c r="NMO20" s="67"/>
      <c r="NMP20" s="67"/>
      <c r="NMQ20" s="67"/>
      <c r="NMR20" s="67"/>
      <c r="NMS20" s="67"/>
      <c r="NMT20" s="67"/>
      <c r="NMU20" s="67"/>
      <c r="NMV20" s="67"/>
      <c r="NMW20" s="67"/>
      <c r="NMX20" s="67"/>
      <c r="NMY20" s="67"/>
      <c r="NMZ20" s="67"/>
      <c r="NNA20" s="67"/>
      <c r="NNB20" s="67"/>
      <c r="NNC20" s="67"/>
      <c r="NND20" s="67"/>
      <c r="NNE20" s="67"/>
      <c r="NNF20" s="67"/>
      <c r="NNG20" s="67"/>
      <c r="NNH20" s="67"/>
      <c r="NNI20" s="67"/>
      <c r="NNJ20" s="67"/>
      <c r="NNK20" s="67"/>
      <c r="NNL20" s="67"/>
      <c r="NNM20" s="67"/>
      <c r="NNN20" s="67"/>
      <c r="NNO20" s="67"/>
      <c r="NNP20" s="67"/>
      <c r="NNQ20" s="67"/>
      <c r="NNR20" s="67"/>
      <c r="NNS20" s="67"/>
      <c r="NNT20" s="67"/>
      <c r="NNU20" s="67"/>
      <c r="NNV20" s="67"/>
      <c r="NNW20" s="67"/>
      <c r="NNX20" s="67"/>
      <c r="NNY20" s="67"/>
      <c r="NNZ20" s="67"/>
      <c r="NOA20" s="67"/>
      <c r="NOB20" s="67"/>
      <c r="NOC20" s="67"/>
      <c r="NOD20" s="67"/>
      <c r="NOE20" s="67"/>
      <c r="NOF20" s="67"/>
      <c r="NOG20" s="67"/>
      <c r="NOH20" s="67"/>
      <c r="NOI20" s="67"/>
      <c r="NOJ20" s="67"/>
      <c r="NOK20" s="67"/>
      <c r="NOL20" s="67"/>
      <c r="NOM20" s="67"/>
      <c r="NON20" s="67"/>
      <c r="NOO20" s="67"/>
      <c r="NOP20" s="67"/>
      <c r="NOQ20" s="67"/>
      <c r="NOR20" s="67"/>
      <c r="NOS20" s="67"/>
      <c r="NOT20" s="67"/>
      <c r="NOU20" s="67"/>
      <c r="NOV20" s="67"/>
      <c r="NOW20" s="67"/>
      <c r="NOX20" s="67"/>
      <c r="NOY20" s="67"/>
      <c r="NOZ20" s="67"/>
      <c r="NPA20" s="67"/>
      <c r="NPB20" s="67"/>
      <c r="NPC20" s="67"/>
      <c r="NPD20" s="67"/>
      <c r="NPE20" s="67"/>
      <c r="NPF20" s="67"/>
      <c r="NPG20" s="67"/>
      <c r="NPH20" s="67"/>
      <c r="NPI20" s="67"/>
      <c r="NPJ20" s="67"/>
      <c r="NPK20" s="67"/>
      <c r="NPL20" s="67"/>
      <c r="NPM20" s="67"/>
      <c r="NPN20" s="67"/>
      <c r="NPO20" s="67"/>
      <c r="NPP20" s="67"/>
      <c r="NPQ20" s="67"/>
      <c r="NPR20" s="67"/>
      <c r="NPS20" s="67"/>
      <c r="NPT20" s="67"/>
      <c r="NPU20" s="67"/>
      <c r="NPV20" s="67"/>
      <c r="NPW20" s="67"/>
      <c r="NPX20" s="67"/>
      <c r="NPY20" s="67"/>
      <c r="NPZ20" s="67"/>
      <c r="NQA20" s="67"/>
      <c r="NQB20" s="67"/>
      <c r="NQC20" s="67"/>
      <c r="NQD20" s="67"/>
      <c r="NQE20" s="67"/>
      <c r="NQF20" s="67"/>
      <c r="NQG20" s="67"/>
      <c r="NQH20" s="67"/>
      <c r="NQI20" s="67"/>
      <c r="NQJ20" s="67"/>
      <c r="NQK20" s="67"/>
      <c r="NQL20" s="67"/>
      <c r="NQM20" s="67"/>
      <c r="NQN20" s="67"/>
      <c r="NQO20" s="67"/>
      <c r="NQP20" s="67"/>
      <c r="NQQ20" s="67"/>
      <c r="NQR20" s="67"/>
      <c r="NQS20" s="67"/>
      <c r="NQT20" s="67"/>
      <c r="NQU20" s="67"/>
      <c r="NQV20" s="67"/>
      <c r="NQW20" s="67"/>
      <c r="NQX20" s="67"/>
      <c r="NQY20" s="67"/>
      <c r="NQZ20" s="67"/>
      <c r="NRA20" s="67"/>
      <c r="NRB20" s="67"/>
      <c r="NRC20" s="67"/>
      <c r="NRD20" s="67"/>
      <c r="NRE20" s="67"/>
      <c r="NRF20" s="67"/>
      <c r="NRG20" s="67"/>
      <c r="NRH20" s="67"/>
      <c r="NRI20" s="67"/>
      <c r="NRJ20" s="67"/>
      <c r="NRK20" s="67"/>
      <c r="NRL20" s="67"/>
      <c r="NRM20" s="67"/>
      <c r="NRN20" s="67"/>
      <c r="NRO20" s="67"/>
      <c r="NRP20" s="67"/>
      <c r="NRQ20" s="67"/>
      <c r="NRR20" s="67"/>
      <c r="NRS20" s="67"/>
      <c r="NRT20" s="67"/>
      <c r="NRU20" s="67"/>
      <c r="NRV20" s="67"/>
      <c r="NRW20" s="67"/>
      <c r="NRX20" s="67"/>
      <c r="NRY20" s="67"/>
      <c r="NRZ20" s="67"/>
      <c r="NSA20" s="67"/>
      <c r="NSB20" s="67"/>
      <c r="NSC20" s="67"/>
      <c r="NSD20" s="67"/>
      <c r="NSE20" s="67"/>
      <c r="NSF20" s="67"/>
      <c r="NSG20" s="67"/>
      <c r="NSH20" s="67"/>
      <c r="NSI20" s="67"/>
      <c r="NSJ20" s="67"/>
      <c r="NSK20" s="67"/>
      <c r="NSL20" s="67"/>
      <c r="NSM20" s="67"/>
      <c r="NSN20" s="67"/>
      <c r="NSO20" s="67"/>
      <c r="NSP20" s="67"/>
      <c r="NSQ20" s="67"/>
      <c r="NSR20" s="67"/>
      <c r="NSS20" s="67"/>
      <c r="NST20" s="67"/>
      <c r="NSU20" s="67"/>
      <c r="NSV20" s="67"/>
      <c r="NSW20" s="67"/>
      <c r="NSX20" s="67"/>
      <c r="NSY20" s="67"/>
      <c r="NSZ20" s="67"/>
      <c r="NTA20" s="67"/>
      <c r="NTB20" s="67"/>
      <c r="NTC20" s="67"/>
      <c r="NTD20" s="67"/>
      <c r="NTE20" s="67"/>
      <c r="NTF20" s="67"/>
      <c r="NTG20" s="67"/>
      <c r="NTH20" s="67"/>
      <c r="NTI20" s="67"/>
      <c r="NTJ20" s="67"/>
      <c r="NTK20" s="67"/>
      <c r="NTL20" s="67"/>
      <c r="NTM20" s="67"/>
      <c r="NTN20" s="67"/>
      <c r="NTO20" s="67"/>
      <c r="NTP20" s="67"/>
      <c r="NTQ20" s="67"/>
      <c r="NTR20" s="67"/>
      <c r="NTS20" s="67"/>
      <c r="NTT20" s="67"/>
      <c r="NTU20" s="67"/>
      <c r="NTV20" s="67"/>
      <c r="NTW20" s="67"/>
      <c r="NTX20" s="67"/>
      <c r="NTY20" s="67"/>
      <c r="NTZ20" s="67"/>
      <c r="NUA20" s="67"/>
      <c r="NUB20" s="67"/>
      <c r="NUC20" s="67"/>
      <c r="NUD20" s="67"/>
      <c r="NUE20" s="67"/>
      <c r="NUF20" s="67"/>
      <c r="NUG20" s="67"/>
      <c r="NUH20" s="67"/>
      <c r="NUI20" s="67"/>
      <c r="NUJ20" s="67"/>
      <c r="NUK20" s="67"/>
      <c r="NUL20" s="67"/>
      <c r="NUM20" s="67"/>
      <c r="NUN20" s="67"/>
      <c r="NUO20" s="67"/>
      <c r="NUP20" s="67"/>
      <c r="NUQ20" s="67"/>
      <c r="NUR20" s="67"/>
      <c r="NUS20" s="67"/>
      <c r="NUT20" s="67"/>
      <c r="NUU20" s="67"/>
      <c r="NUV20" s="67"/>
      <c r="NUW20" s="67"/>
      <c r="NUX20" s="67"/>
      <c r="NUY20" s="67"/>
      <c r="NUZ20" s="67"/>
      <c r="NVA20" s="67"/>
      <c r="NVB20" s="67"/>
      <c r="NVC20" s="67"/>
      <c r="NVD20" s="67"/>
      <c r="NVE20" s="67"/>
      <c r="NVF20" s="67"/>
      <c r="NVG20" s="67"/>
      <c r="NVH20" s="67"/>
      <c r="NVI20" s="67"/>
      <c r="NVJ20" s="67"/>
      <c r="NVK20" s="67"/>
      <c r="NVL20" s="67"/>
      <c r="NVM20" s="67"/>
      <c r="NVN20" s="67"/>
      <c r="NVO20" s="67"/>
      <c r="NVP20" s="67"/>
      <c r="NVQ20" s="67"/>
      <c r="NVR20" s="67"/>
      <c r="NVS20" s="67"/>
      <c r="NVT20" s="67"/>
      <c r="NVU20" s="67"/>
      <c r="NVV20" s="67"/>
      <c r="NVW20" s="67"/>
      <c r="NVX20" s="67"/>
      <c r="NVY20" s="67"/>
      <c r="NVZ20" s="67"/>
      <c r="NWA20" s="67"/>
      <c r="NWB20" s="67"/>
      <c r="NWC20" s="67"/>
      <c r="NWD20" s="67"/>
      <c r="NWE20" s="67"/>
      <c r="NWF20" s="67"/>
      <c r="NWG20" s="67"/>
      <c r="NWH20" s="67"/>
      <c r="NWI20" s="67"/>
      <c r="NWJ20" s="67"/>
      <c r="NWK20" s="67"/>
      <c r="NWL20" s="67"/>
      <c r="NWM20" s="67"/>
      <c r="NWN20" s="67"/>
      <c r="NWO20" s="67"/>
      <c r="NWP20" s="67"/>
      <c r="NWQ20" s="67"/>
      <c r="NWR20" s="67"/>
      <c r="NWS20" s="67"/>
      <c r="NWT20" s="67"/>
      <c r="NWU20" s="67"/>
      <c r="NWV20" s="67"/>
      <c r="NWW20" s="67"/>
      <c r="NWX20" s="67"/>
      <c r="NWY20" s="67"/>
      <c r="NWZ20" s="67"/>
      <c r="NXA20" s="67"/>
      <c r="NXB20" s="67"/>
      <c r="NXC20" s="67"/>
      <c r="NXD20" s="67"/>
      <c r="NXE20" s="67"/>
      <c r="NXF20" s="67"/>
      <c r="NXG20" s="67"/>
      <c r="NXH20" s="67"/>
      <c r="NXI20" s="67"/>
      <c r="NXJ20" s="67"/>
      <c r="NXK20" s="67"/>
      <c r="NXL20" s="67"/>
      <c r="NXM20" s="67"/>
      <c r="NXN20" s="67"/>
      <c r="NXO20" s="67"/>
      <c r="NXP20" s="67"/>
      <c r="NXQ20" s="67"/>
      <c r="NXR20" s="67"/>
      <c r="NXS20" s="67"/>
      <c r="NXT20" s="67"/>
      <c r="NXU20" s="67"/>
      <c r="NXV20" s="67"/>
      <c r="NXW20" s="67"/>
      <c r="NXX20" s="67"/>
      <c r="NXY20" s="67"/>
      <c r="NXZ20" s="67"/>
      <c r="NYA20" s="67"/>
      <c r="NYB20" s="67"/>
      <c r="NYC20" s="67"/>
      <c r="NYD20" s="67"/>
      <c r="NYE20" s="67"/>
      <c r="NYF20" s="67"/>
      <c r="NYG20" s="67"/>
      <c r="NYH20" s="67"/>
      <c r="NYI20" s="67"/>
      <c r="NYJ20" s="67"/>
      <c r="NYK20" s="67"/>
      <c r="NYL20" s="67"/>
      <c r="NYM20" s="67"/>
      <c r="NYN20" s="67"/>
      <c r="NYO20" s="67"/>
      <c r="NYP20" s="67"/>
      <c r="NYQ20" s="67"/>
      <c r="NYR20" s="67"/>
      <c r="NYS20" s="67"/>
      <c r="NYT20" s="67"/>
      <c r="NYU20" s="67"/>
      <c r="NYV20" s="67"/>
      <c r="NYW20" s="67"/>
      <c r="NYX20" s="67"/>
      <c r="NYY20" s="67"/>
      <c r="NYZ20" s="67"/>
      <c r="NZA20" s="67"/>
      <c r="NZB20" s="67"/>
      <c r="NZC20" s="67"/>
      <c r="NZD20" s="67"/>
      <c r="NZE20" s="67"/>
      <c r="NZF20" s="67"/>
      <c r="NZG20" s="67"/>
      <c r="NZH20" s="67"/>
      <c r="NZI20" s="67"/>
      <c r="NZJ20" s="67"/>
      <c r="NZK20" s="67"/>
      <c r="NZL20" s="67"/>
      <c r="NZM20" s="67"/>
      <c r="NZN20" s="67"/>
      <c r="NZO20" s="67"/>
      <c r="NZP20" s="67"/>
      <c r="NZQ20" s="67"/>
      <c r="NZR20" s="67"/>
      <c r="NZS20" s="67"/>
      <c r="NZT20" s="67"/>
      <c r="NZU20" s="67"/>
      <c r="NZV20" s="67"/>
      <c r="NZW20" s="67"/>
      <c r="NZX20" s="67"/>
      <c r="NZY20" s="67"/>
      <c r="NZZ20" s="67"/>
      <c r="OAA20" s="67"/>
      <c r="OAB20" s="67"/>
      <c r="OAC20" s="67"/>
      <c r="OAD20" s="67"/>
      <c r="OAE20" s="67"/>
      <c r="OAF20" s="67"/>
      <c r="OAG20" s="67"/>
      <c r="OAH20" s="67"/>
      <c r="OAI20" s="67"/>
      <c r="OAJ20" s="67"/>
      <c r="OAK20" s="67"/>
      <c r="OAL20" s="67"/>
      <c r="OAM20" s="67"/>
      <c r="OAN20" s="67"/>
      <c r="OAO20" s="67"/>
      <c r="OAP20" s="67"/>
      <c r="OAQ20" s="67"/>
      <c r="OAR20" s="67"/>
      <c r="OAS20" s="67"/>
      <c r="OAT20" s="67"/>
      <c r="OAU20" s="67"/>
      <c r="OAV20" s="67"/>
      <c r="OAW20" s="67"/>
      <c r="OAX20" s="67"/>
      <c r="OAY20" s="67"/>
      <c r="OAZ20" s="67"/>
      <c r="OBA20" s="67"/>
      <c r="OBB20" s="67"/>
      <c r="OBC20" s="67"/>
      <c r="OBD20" s="67"/>
      <c r="OBE20" s="67"/>
      <c r="OBF20" s="67"/>
      <c r="OBG20" s="67"/>
      <c r="OBH20" s="67"/>
      <c r="OBI20" s="67"/>
      <c r="OBJ20" s="67"/>
      <c r="OBK20" s="67"/>
      <c r="OBL20" s="67"/>
      <c r="OBM20" s="67"/>
      <c r="OBN20" s="67"/>
      <c r="OBO20" s="67"/>
      <c r="OBP20" s="67"/>
      <c r="OBQ20" s="67"/>
      <c r="OBR20" s="67"/>
      <c r="OBS20" s="67"/>
      <c r="OBT20" s="67"/>
      <c r="OBU20" s="67"/>
      <c r="OBV20" s="67"/>
      <c r="OBW20" s="67"/>
      <c r="OBX20" s="67"/>
      <c r="OBY20" s="67"/>
      <c r="OBZ20" s="67"/>
      <c r="OCA20" s="67"/>
      <c r="OCB20" s="67"/>
      <c r="OCC20" s="67"/>
      <c r="OCD20" s="67"/>
      <c r="OCE20" s="67"/>
      <c r="OCF20" s="67"/>
      <c r="OCG20" s="67"/>
      <c r="OCH20" s="67"/>
      <c r="OCI20" s="67"/>
      <c r="OCJ20" s="67"/>
      <c r="OCK20" s="67"/>
      <c r="OCL20" s="67"/>
      <c r="OCM20" s="67"/>
      <c r="OCN20" s="67"/>
      <c r="OCO20" s="67"/>
      <c r="OCP20" s="67"/>
      <c r="OCQ20" s="67"/>
      <c r="OCR20" s="67"/>
      <c r="OCS20" s="67"/>
      <c r="OCT20" s="67"/>
      <c r="OCU20" s="67"/>
      <c r="OCV20" s="67"/>
      <c r="OCW20" s="67"/>
      <c r="OCX20" s="67"/>
      <c r="OCY20" s="67"/>
      <c r="OCZ20" s="67"/>
      <c r="ODA20" s="67"/>
      <c r="ODB20" s="67"/>
      <c r="ODC20" s="67"/>
      <c r="ODD20" s="67"/>
      <c r="ODE20" s="67"/>
      <c r="ODF20" s="67"/>
      <c r="ODG20" s="67"/>
      <c r="ODH20" s="67"/>
      <c r="ODI20" s="67"/>
      <c r="ODJ20" s="67"/>
      <c r="ODK20" s="67"/>
      <c r="ODL20" s="67"/>
      <c r="ODM20" s="67"/>
      <c r="ODN20" s="67"/>
      <c r="ODO20" s="67"/>
      <c r="ODP20" s="67"/>
      <c r="ODQ20" s="67"/>
      <c r="ODR20" s="67"/>
      <c r="ODS20" s="67"/>
      <c r="ODT20" s="67"/>
      <c r="ODU20" s="67"/>
      <c r="ODV20" s="67"/>
      <c r="ODW20" s="67"/>
      <c r="ODX20" s="67"/>
      <c r="ODY20" s="67"/>
      <c r="ODZ20" s="67"/>
      <c r="OEA20" s="67"/>
      <c r="OEB20" s="67"/>
      <c r="OEC20" s="67"/>
      <c r="OED20" s="67"/>
      <c r="OEE20" s="67"/>
      <c r="OEF20" s="67"/>
      <c r="OEG20" s="67"/>
      <c r="OEH20" s="67"/>
      <c r="OEI20" s="67"/>
      <c r="OEJ20" s="67"/>
      <c r="OEK20" s="67"/>
      <c r="OEL20" s="67"/>
      <c r="OEM20" s="67"/>
      <c r="OEN20" s="67"/>
      <c r="OEO20" s="67"/>
      <c r="OEP20" s="67"/>
      <c r="OEQ20" s="67"/>
      <c r="OER20" s="67"/>
      <c r="OES20" s="67"/>
      <c r="OET20" s="67"/>
      <c r="OEU20" s="67"/>
      <c r="OEV20" s="67"/>
      <c r="OEW20" s="67"/>
      <c r="OEX20" s="67"/>
      <c r="OEY20" s="67"/>
      <c r="OEZ20" s="67"/>
      <c r="OFA20" s="67"/>
      <c r="OFB20" s="67"/>
      <c r="OFC20" s="67"/>
      <c r="OFD20" s="67"/>
      <c r="OFE20" s="67"/>
      <c r="OFF20" s="67"/>
      <c r="OFG20" s="67"/>
      <c r="OFH20" s="67"/>
      <c r="OFI20" s="67"/>
      <c r="OFJ20" s="67"/>
      <c r="OFK20" s="67"/>
      <c r="OFL20" s="67"/>
      <c r="OFM20" s="67"/>
      <c r="OFN20" s="67"/>
      <c r="OFO20" s="67"/>
      <c r="OFP20" s="67"/>
      <c r="OFQ20" s="67"/>
      <c r="OFR20" s="67"/>
      <c r="OFS20" s="67"/>
      <c r="OFT20" s="67"/>
      <c r="OFU20" s="67"/>
      <c r="OFV20" s="67"/>
      <c r="OFW20" s="67"/>
      <c r="OFX20" s="67"/>
      <c r="OFY20" s="67"/>
      <c r="OFZ20" s="67"/>
      <c r="OGA20" s="67"/>
      <c r="OGB20" s="67"/>
      <c r="OGC20" s="67"/>
      <c r="OGD20" s="67"/>
      <c r="OGE20" s="67"/>
      <c r="OGF20" s="67"/>
      <c r="OGG20" s="67"/>
      <c r="OGH20" s="67"/>
      <c r="OGI20" s="67"/>
      <c r="OGJ20" s="67"/>
      <c r="OGK20" s="67"/>
      <c r="OGL20" s="67"/>
      <c r="OGM20" s="67"/>
      <c r="OGN20" s="67"/>
      <c r="OGO20" s="67"/>
      <c r="OGP20" s="67"/>
      <c r="OGQ20" s="67"/>
      <c r="OGR20" s="67"/>
      <c r="OGS20" s="67"/>
      <c r="OGT20" s="67"/>
      <c r="OGU20" s="67"/>
      <c r="OGV20" s="67"/>
      <c r="OGW20" s="67"/>
      <c r="OGX20" s="67"/>
      <c r="OGY20" s="67"/>
      <c r="OGZ20" s="67"/>
      <c r="OHA20" s="67"/>
      <c r="OHB20" s="67"/>
      <c r="OHC20" s="67"/>
      <c r="OHD20" s="67"/>
      <c r="OHE20" s="67"/>
      <c r="OHF20" s="67"/>
      <c r="OHG20" s="67"/>
      <c r="OHH20" s="67"/>
      <c r="OHI20" s="67"/>
      <c r="OHJ20" s="67"/>
      <c r="OHK20" s="67"/>
      <c r="OHL20" s="67"/>
      <c r="OHM20" s="67"/>
      <c r="OHN20" s="67"/>
      <c r="OHO20" s="67"/>
      <c r="OHP20" s="67"/>
      <c r="OHQ20" s="67"/>
      <c r="OHR20" s="67"/>
      <c r="OHS20" s="67"/>
      <c r="OHT20" s="67"/>
      <c r="OHU20" s="67"/>
      <c r="OHV20" s="67"/>
      <c r="OHW20" s="67"/>
      <c r="OHX20" s="67"/>
      <c r="OHY20" s="67"/>
      <c r="OHZ20" s="67"/>
      <c r="OIA20" s="67"/>
      <c r="OIB20" s="67"/>
      <c r="OIC20" s="67"/>
      <c r="OID20" s="67"/>
      <c r="OIE20" s="67"/>
      <c r="OIF20" s="67"/>
      <c r="OIG20" s="67"/>
      <c r="OIH20" s="67"/>
      <c r="OII20" s="67"/>
      <c r="OIJ20" s="67"/>
      <c r="OIK20" s="67"/>
      <c r="OIL20" s="67"/>
      <c r="OIM20" s="67"/>
      <c r="OIN20" s="67"/>
      <c r="OIO20" s="67"/>
      <c r="OIP20" s="67"/>
      <c r="OIQ20" s="67"/>
      <c r="OIR20" s="67"/>
      <c r="OIS20" s="67"/>
      <c r="OIT20" s="67"/>
      <c r="OIU20" s="67"/>
      <c r="OIV20" s="67"/>
      <c r="OIW20" s="67"/>
      <c r="OIX20" s="67"/>
      <c r="OIY20" s="67"/>
      <c r="OIZ20" s="67"/>
      <c r="OJA20" s="67"/>
      <c r="OJB20" s="67"/>
      <c r="OJC20" s="67"/>
      <c r="OJD20" s="67"/>
      <c r="OJE20" s="67"/>
      <c r="OJF20" s="67"/>
      <c r="OJG20" s="67"/>
      <c r="OJH20" s="67"/>
      <c r="OJI20" s="67"/>
      <c r="OJJ20" s="67"/>
      <c r="OJK20" s="67"/>
      <c r="OJL20" s="67"/>
      <c r="OJM20" s="67"/>
      <c r="OJN20" s="67"/>
      <c r="OJO20" s="67"/>
      <c r="OJP20" s="67"/>
      <c r="OJQ20" s="67"/>
      <c r="OJR20" s="67"/>
      <c r="OJS20" s="67"/>
      <c r="OJT20" s="67"/>
      <c r="OJU20" s="67"/>
      <c r="OJV20" s="67"/>
      <c r="OJW20" s="67"/>
      <c r="OJX20" s="67"/>
      <c r="OJY20" s="67"/>
      <c r="OJZ20" s="67"/>
      <c r="OKA20" s="67"/>
      <c r="OKB20" s="67"/>
      <c r="OKC20" s="67"/>
      <c r="OKD20" s="67"/>
      <c r="OKE20" s="67"/>
      <c r="OKF20" s="67"/>
      <c r="OKG20" s="67"/>
      <c r="OKH20" s="67"/>
      <c r="OKI20" s="67"/>
      <c r="OKJ20" s="67"/>
      <c r="OKK20" s="67"/>
      <c r="OKL20" s="67"/>
      <c r="OKM20" s="67"/>
      <c r="OKN20" s="67"/>
      <c r="OKO20" s="67"/>
      <c r="OKP20" s="67"/>
      <c r="OKQ20" s="67"/>
      <c r="OKR20" s="67"/>
      <c r="OKS20" s="67"/>
      <c r="OKT20" s="67"/>
      <c r="OKU20" s="67"/>
      <c r="OKV20" s="67"/>
      <c r="OKW20" s="67"/>
      <c r="OKX20" s="67"/>
      <c r="OKY20" s="67"/>
      <c r="OKZ20" s="67"/>
      <c r="OLA20" s="67"/>
      <c r="OLB20" s="67"/>
      <c r="OLC20" s="67"/>
      <c r="OLD20" s="67"/>
      <c r="OLE20" s="67"/>
      <c r="OLF20" s="67"/>
      <c r="OLG20" s="67"/>
      <c r="OLH20" s="67"/>
      <c r="OLI20" s="67"/>
      <c r="OLJ20" s="67"/>
      <c r="OLK20" s="67"/>
      <c r="OLL20" s="67"/>
      <c r="OLM20" s="67"/>
      <c r="OLN20" s="67"/>
      <c r="OLO20" s="67"/>
      <c r="OLP20" s="67"/>
      <c r="OLQ20" s="67"/>
      <c r="OLR20" s="67"/>
      <c r="OLS20" s="67"/>
      <c r="OLT20" s="67"/>
      <c r="OLU20" s="67"/>
      <c r="OLV20" s="67"/>
      <c r="OLW20" s="67"/>
      <c r="OLX20" s="67"/>
      <c r="OLY20" s="67"/>
      <c r="OLZ20" s="67"/>
      <c r="OMA20" s="67"/>
      <c r="OMB20" s="67"/>
      <c r="OMC20" s="67"/>
      <c r="OMD20" s="67"/>
      <c r="OME20" s="67"/>
      <c r="OMF20" s="67"/>
      <c r="OMG20" s="67"/>
      <c r="OMH20" s="67"/>
      <c r="OMI20" s="67"/>
      <c r="OMJ20" s="67"/>
      <c r="OMK20" s="67"/>
      <c r="OML20" s="67"/>
      <c r="OMM20" s="67"/>
      <c r="OMN20" s="67"/>
      <c r="OMO20" s="67"/>
      <c r="OMP20" s="67"/>
      <c r="OMQ20" s="67"/>
      <c r="OMR20" s="67"/>
      <c r="OMS20" s="67"/>
      <c r="OMT20" s="67"/>
      <c r="OMU20" s="67"/>
      <c r="OMV20" s="67"/>
      <c r="OMW20" s="67"/>
      <c r="OMX20" s="67"/>
      <c r="OMY20" s="67"/>
      <c r="OMZ20" s="67"/>
      <c r="ONA20" s="67"/>
      <c r="ONB20" s="67"/>
      <c r="ONC20" s="67"/>
      <c r="OND20" s="67"/>
      <c r="ONE20" s="67"/>
      <c r="ONF20" s="67"/>
      <c r="ONG20" s="67"/>
      <c r="ONH20" s="67"/>
      <c r="ONI20" s="67"/>
      <c r="ONJ20" s="67"/>
      <c r="ONK20" s="67"/>
      <c r="ONL20" s="67"/>
      <c r="ONM20" s="67"/>
      <c r="ONN20" s="67"/>
      <c r="ONO20" s="67"/>
      <c r="ONP20" s="67"/>
      <c r="ONQ20" s="67"/>
      <c r="ONR20" s="67"/>
      <c r="ONS20" s="67"/>
      <c r="ONT20" s="67"/>
      <c r="ONU20" s="67"/>
      <c r="ONV20" s="67"/>
      <c r="ONW20" s="67"/>
      <c r="ONX20" s="67"/>
      <c r="ONY20" s="67"/>
      <c r="ONZ20" s="67"/>
      <c r="OOA20" s="67"/>
      <c r="OOB20" s="67"/>
      <c r="OOC20" s="67"/>
      <c r="OOD20" s="67"/>
      <c r="OOE20" s="67"/>
      <c r="OOF20" s="67"/>
      <c r="OOG20" s="67"/>
      <c r="OOH20" s="67"/>
      <c r="OOI20" s="67"/>
      <c r="OOJ20" s="67"/>
      <c r="OOK20" s="67"/>
      <c r="OOL20" s="67"/>
      <c r="OOM20" s="67"/>
      <c r="OON20" s="67"/>
      <c r="OOO20" s="67"/>
      <c r="OOP20" s="67"/>
      <c r="OOQ20" s="67"/>
      <c r="OOR20" s="67"/>
      <c r="OOS20" s="67"/>
      <c r="OOT20" s="67"/>
      <c r="OOU20" s="67"/>
      <c r="OOV20" s="67"/>
      <c r="OOW20" s="67"/>
      <c r="OOX20" s="67"/>
      <c r="OOY20" s="67"/>
      <c r="OOZ20" s="67"/>
      <c r="OPA20" s="67"/>
      <c r="OPB20" s="67"/>
      <c r="OPC20" s="67"/>
      <c r="OPD20" s="67"/>
      <c r="OPE20" s="67"/>
      <c r="OPF20" s="67"/>
      <c r="OPG20" s="67"/>
      <c r="OPH20" s="67"/>
      <c r="OPI20" s="67"/>
      <c r="OPJ20" s="67"/>
      <c r="OPK20" s="67"/>
      <c r="OPL20" s="67"/>
      <c r="OPM20" s="67"/>
      <c r="OPN20" s="67"/>
      <c r="OPO20" s="67"/>
      <c r="OPP20" s="67"/>
      <c r="OPQ20" s="67"/>
      <c r="OPR20" s="67"/>
      <c r="OPS20" s="67"/>
      <c r="OPT20" s="67"/>
      <c r="OPU20" s="67"/>
      <c r="OPV20" s="67"/>
      <c r="OPW20" s="67"/>
      <c r="OPX20" s="67"/>
      <c r="OPY20" s="67"/>
      <c r="OPZ20" s="67"/>
      <c r="OQA20" s="67"/>
      <c r="OQB20" s="67"/>
      <c r="OQC20" s="67"/>
      <c r="OQD20" s="67"/>
      <c r="OQE20" s="67"/>
      <c r="OQF20" s="67"/>
      <c r="OQG20" s="67"/>
      <c r="OQH20" s="67"/>
      <c r="OQI20" s="67"/>
      <c r="OQJ20" s="67"/>
      <c r="OQK20" s="67"/>
      <c r="OQL20" s="67"/>
      <c r="OQM20" s="67"/>
      <c r="OQN20" s="67"/>
      <c r="OQO20" s="67"/>
      <c r="OQP20" s="67"/>
      <c r="OQQ20" s="67"/>
      <c r="OQR20" s="67"/>
      <c r="OQS20" s="67"/>
      <c r="OQT20" s="67"/>
      <c r="OQU20" s="67"/>
      <c r="OQV20" s="67"/>
      <c r="OQW20" s="67"/>
      <c r="OQX20" s="67"/>
      <c r="OQY20" s="67"/>
      <c r="OQZ20" s="67"/>
      <c r="ORA20" s="67"/>
      <c r="ORB20" s="67"/>
      <c r="ORC20" s="67"/>
      <c r="ORD20" s="67"/>
      <c r="ORE20" s="67"/>
      <c r="ORF20" s="67"/>
      <c r="ORG20" s="67"/>
      <c r="ORH20" s="67"/>
      <c r="ORI20" s="67"/>
      <c r="ORJ20" s="67"/>
      <c r="ORK20" s="67"/>
      <c r="ORL20" s="67"/>
      <c r="ORM20" s="67"/>
      <c r="ORN20" s="67"/>
      <c r="ORO20" s="67"/>
      <c r="ORP20" s="67"/>
      <c r="ORQ20" s="67"/>
      <c r="ORR20" s="67"/>
      <c r="ORS20" s="67"/>
      <c r="ORT20" s="67"/>
      <c r="ORU20" s="67"/>
      <c r="ORV20" s="67"/>
      <c r="ORW20" s="67"/>
      <c r="ORX20" s="67"/>
      <c r="ORY20" s="67"/>
      <c r="ORZ20" s="67"/>
      <c r="OSA20" s="67"/>
      <c r="OSB20" s="67"/>
      <c r="OSC20" s="67"/>
      <c r="OSD20" s="67"/>
      <c r="OSE20" s="67"/>
      <c r="OSF20" s="67"/>
      <c r="OSG20" s="67"/>
      <c r="OSH20" s="67"/>
      <c r="OSI20" s="67"/>
      <c r="OSJ20" s="67"/>
      <c r="OSK20" s="67"/>
      <c r="OSL20" s="67"/>
      <c r="OSM20" s="67"/>
      <c r="OSN20" s="67"/>
      <c r="OSO20" s="67"/>
      <c r="OSP20" s="67"/>
      <c r="OSQ20" s="67"/>
      <c r="OSR20" s="67"/>
      <c r="OSS20" s="67"/>
      <c r="OST20" s="67"/>
      <c r="OSU20" s="67"/>
      <c r="OSV20" s="67"/>
      <c r="OSW20" s="67"/>
      <c r="OSX20" s="67"/>
      <c r="OSY20" s="67"/>
      <c r="OSZ20" s="67"/>
      <c r="OTA20" s="67"/>
      <c r="OTB20" s="67"/>
      <c r="OTC20" s="67"/>
      <c r="OTD20" s="67"/>
      <c r="OTE20" s="67"/>
      <c r="OTF20" s="67"/>
      <c r="OTG20" s="67"/>
      <c r="OTH20" s="67"/>
      <c r="OTI20" s="67"/>
      <c r="OTJ20" s="67"/>
      <c r="OTK20" s="67"/>
      <c r="OTL20" s="67"/>
      <c r="OTM20" s="67"/>
      <c r="OTN20" s="67"/>
      <c r="OTO20" s="67"/>
      <c r="OTP20" s="67"/>
      <c r="OTQ20" s="67"/>
      <c r="OTR20" s="67"/>
      <c r="OTS20" s="67"/>
      <c r="OTT20" s="67"/>
      <c r="OTU20" s="67"/>
      <c r="OTV20" s="67"/>
      <c r="OTW20" s="67"/>
      <c r="OTX20" s="67"/>
      <c r="OTY20" s="67"/>
      <c r="OTZ20" s="67"/>
      <c r="OUA20" s="67"/>
      <c r="OUB20" s="67"/>
      <c r="OUC20" s="67"/>
      <c r="OUD20" s="67"/>
      <c r="OUE20" s="67"/>
      <c r="OUF20" s="67"/>
      <c r="OUG20" s="67"/>
      <c r="OUH20" s="67"/>
      <c r="OUI20" s="67"/>
      <c r="OUJ20" s="67"/>
      <c r="OUK20" s="67"/>
      <c r="OUL20" s="67"/>
      <c r="OUM20" s="67"/>
      <c r="OUN20" s="67"/>
      <c r="OUO20" s="67"/>
      <c r="OUP20" s="67"/>
      <c r="OUQ20" s="67"/>
      <c r="OUR20" s="67"/>
      <c r="OUS20" s="67"/>
      <c r="OUT20" s="67"/>
      <c r="OUU20" s="67"/>
      <c r="OUV20" s="67"/>
      <c r="OUW20" s="67"/>
      <c r="OUX20" s="67"/>
      <c r="OUY20" s="67"/>
      <c r="OUZ20" s="67"/>
      <c r="OVA20" s="67"/>
      <c r="OVB20" s="67"/>
      <c r="OVC20" s="67"/>
      <c r="OVD20" s="67"/>
      <c r="OVE20" s="67"/>
      <c r="OVF20" s="67"/>
      <c r="OVG20" s="67"/>
      <c r="OVH20" s="67"/>
      <c r="OVI20" s="67"/>
      <c r="OVJ20" s="67"/>
      <c r="OVK20" s="67"/>
      <c r="OVL20" s="67"/>
      <c r="OVM20" s="67"/>
      <c r="OVN20" s="67"/>
      <c r="OVO20" s="67"/>
      <c r="OVP20" s="67"/>
      <c r="OVQ20" s="67"/>
      <c r="OVR20" s="67"/>
      <c r="OVS20" s="67"/>
      <c r="OVT20" s="67"/>
      <c r="OVU20" s="67"/>
      <c r="OVV20" s="67"/>
      <c r="OVW20" s="67"/>
      <c r="OVX20" s="67"/>
      <c r="OVY20" s="67"/>
      <c r="OVZ20" s="67"/>
      <c r="OWA20" s="67"/>
      <c r="OWB20" s="67"/>
      <c r="OWC20" s="67"/>
      <c r="OWD20" s="67"/>
      <c r="OWE20" s="67"/>
      <c r="OWF20" s="67"/>
      <c r="OWG20" s="67"/>
      <c r="OWH20" s="67"/>
      <c r="OWI20" s="67"/>
      <c r="OWJ20" s="67"/>
      <c r="OWK20" s="67"/>
      <c r="OWL20" s="67"/>
      <c r="OWM20" s="67"/>
      <c r="OWN20" s="67"/>
      <c r="OWO20" s="67"/>
      <c r="OWP20" s="67"/>
      <c r="OWQ20" s="67"/>
      <c r="OWR20" s="67"/>
      <c r="OWS20" s="67"/>
      <c r="OWT20" s="67"/>
      <c r="OWU20" s="67"/>
      <c r="OWV20" s="67"/>
      <c r="OWW20" s="67"/>
      <c r="OWX20" s="67"/>
      <c r="OWY20" s="67"/>
      <c r="OWZ20" s="67"/>
      <c r="OXA20" s="67"/>
      <c r="OXB20" s="67"/>
      <c r="OXC20" s="67"/>
      <c r="OXD20" s="67"/>
      <c r="OXE20" s="67"/>
      <c r="OXF20" s="67"/>
      <c r="OXG20" s="67"/>
      <c r="OXH20" s="67"/>
      <c r="OXI20" s="67"/>
      <c r="OXJ20" s="67"/>
      <c r="OXK20" s="67"/>
      <c r="OXL20" s="67"/>
      <c r="OXM20" s="67"/>
      <c r="OXN20" s="67"/>
      <c r="OXO20" s="67"/>
      <c r="OXP20" s="67"/>
      <c r="OXQ20" s="67"/>
      <c r="OXR20" s="67"/>
      <c r="OXS20" s="67"/>
      <c r="OXT20" s="67"/>
      <c r="OXU20" s="67"/>
      <c r="OXV20" s="67"/>
      <c r="OXW20" s="67"/>
      <c r="OXX20" s="67"/>
      <c r="OXY20" s="67"/>
      <c r="OXZ20" s="67"/>
      <c r="OYA20" s="67"/>
      <c r="OYB20" s="67"/>
      <c r="OYC20" s="67"/>
      <c r="OYD20" s="67"/>
      <c r="OYE20" s="67"/>
      <c r="OYF20" s="67"/>
      <c r="OYG20" s="67"/>
      <c r="OYH20" s="67"/>
      <c r="OYI20" s="67"/>
      <c r="OYJ20" s="67"/>
      <c r="OYK20" s="67"/>
      <c r="OYL20" s="67"/>
      <c r="OYM20" s="67"/>
      <c r="OYN20" s="67"/>
      <c r="OYO20" s="67"/>
      <c r="OYP20" s="67"/>
      <c r="OYQ20" s="67"/>
      <c r="OYR20" s="67"/>
      <c r="OYS20" s="67"/>
      <c r="OYT20" s="67"/>
      <c r="OYU20" s="67"/>
      <c r="OYV20" s="67"/>
      <c r="OYW20" s="67"/>
      <c r="OYX20" s="67"/>
      <c r="OYY20" s="67"/>
      <c r="OYZ20" s="67"/>
      <c r="OZA20" s="67"/>
      <c r="OZB20" s="67"/>
      <c r="OZC20" s="67"/>
      <c r="OZD20" s="67"/>
      <c r="OZE20" s="67"/>
      <c r="OZF20" s="67"/>
      <c r="OZG20" s="67"/>
      <c r="OZH20" s="67"/>
      <c r="OZI20" s="67"/>
      <c r="OZJ20" s="67"/>
      <c r="OZK20" s="67"/>
      <c r="OZL20" s="67"/>
      <c r="OZM20" s="67"/>
      <c r="OZN20" s="67"/>
      <c r="OZO20" s="67"/>
      <c r="OZP20" s="67"/>
      <c r="OZQ20" s="67"/>
      <c r="OZR20" s="67"/>
      <c r="OZS20" s="67"/>
      <c r="OZT20" s="67"/>
      <c r="OZU20" s="67"/>
      <c r="OZV20" s="67"/>
      <c r="OZW20" s="67"/>
      <c r="OZX20" s="67"/>
      <c r="OZY20" s="67"/>
      <c r="OZZ20" s="67"/>
      <c r="PAA20" s="67"/>
      <c r="PAB20" s="67"/>
      <c r="PAC20" s="67"/>
      <c r="PAD20" s="67"/>
      <c r="PAE20" s="67"/>
      <c r="PAF20" s="67"/>
      <c r="PAG20" s="67"/>
      <c r="PAH20" s="67"/>
      <c r="PAI20" s="67"/>
      <c r="PAJ20" s="67"/>
      <c r="PAK20" s="67"/>
      <c r="PAL20" s="67"/>
      <c r="PAM20" s="67"/>
      <c r="PAN20" s="67"/>
      <c r="PAO20" s="67"/>
      <c r="PAP20" s="67"/>
      <c r="PAQ20" s="67"/>
      <c r="PAR20" s="67"/>
      <c r="PAS20" s="67"/>
      <c r="PAT20" s="67"/>
      <c r="PAU20" s="67"/>
      <c r="PAV20" s="67"/>
      <c r="PAW20" s="67"/>
      <c r="PAX20" s="67"/>
      <c r="PAY20" s="67"/>
      <c r="PAZ20" s="67"/>
      <c r="PBA20" s="67"/>
      <c r="PBB20" s="67"/>
      <c r="PBC20" s="67"/>
      <c r="PBD20" s="67"/>
      <c r="PBE20" s="67"/>
      <c r="PBF20" s="67"/>
      <c r="PBG20" s="67"/>
      <c r="PBH20" s="67"/>
      <c r="PBI20" s="67"/>
      <c r="PBJ20" s="67"/>
      <c r="PBK20" s="67"/>
      <c r="PBL20" s="67"/>
      <c r="PBM20" s="67"/>
      <c r="PBN20" s="67"/>
      <c r="PBO20" s="67"/>
      <c r="PBP20" s="67"/>
      <c r="PBQ20" s="67"/>
      <c r="PBR20" s="67"/>
      <c r="PBS20" s="67"/>
      <c r="PBT20" s="67"/>
      <c r="PBU20" s="67"/>
      <c r="PBV20" s="67"/>
      <c r="PBW20" s="67"/>
      <c r="PBX20" s="67"/>
      <c r="PBY20" s="67"/>
      <c r="PBZ20" s="67"/>
      <c r="PCA20" s="67"/>
      <c r="PCB20" s="67"/>
      <c r="PCC20" s="67"/>
      <c r="PCD20" s="67"/>
      <c r="PCE20" s="67"/>
      <c r="PCF20" s="67"/>
      <c r="PCG20" s="67"/>
      <c r="PCH20" s="67"/>
      <c r="PCI20" s="67"/>
      <c r="PCJ20" s="67"/>
      <c r="PCK20" s="67"/>
      <c r="PCL20" s="67"/>
      <c r="PCM20" s="67"/>
      <c r="PCN20" s="67"/>
      <c r="PCO20" s="67"/>
      <c r="PCP20" s="67"/>
      <c r="PCQ20" s="67"/>
      <c r="PCR20" s="67"/>
      <c r="PCS20" s="67"/>
      <c r="PCT20" s="67"/>
      <c r="PCU20" s="67"/>
      <c r="PCV20" s="67"/>
      <c r="PCW20" s="67"/>
      <c r="PCX20" s="67"/>
      <c r="PCY20" s="67"/>
      <c r="PCZ20" s="67"/>
      <c r="PDA20" s="67"/>
      <c r="PDB20" s="67"/>
      <c r="PDC20" s="67"/>
      <c r="PDD20" s="67"/>
      <c r="PDE20" s="67"/>
      <c r="PDF20" s="67"/>
      <c r="PDG20" s="67"/>
      <c r="PDH20" s="67"/>
      <c r="PDI20" s="67"/>
      <c r="PDJ20" s="67"/>
      <c r="PDK20" s="67"/>
      <c r="PDL20" s="67"/>
      <c r="PDM20" s="67"/>
      <c r="PDN20" s="67"/>
      <c r="PDO20" s="67"/>
      <c r="PDP20" s="67"/>
      <c r="PDQ20" s="67"/>
      <c r="PDR20" s="67"/>
      <c r="PDS20" s="67"/>
      <c r="PDT20" s="67"/>
      <c r="PDU20" s="67"/>
      <c r="PDV20" s="67"/>
      <c r="PDW20" s="67"/>
      <c r="PDX20" s="67"/>
      <c r="PDY20" s="67"/>
      <c r="PDZ20" s="67"/>
      <c r="PEA20" s="67"/>
      <c r="PEB20" s="67"/>
      <c r="PEC20" s="67"/>
      <c r="PED20" s="67"/>
      <c r="PEE20" s="67"/>
      <c r="PEF20" s="67"/>
      <c r="PEG20" s="67"/>
      <c r="PEH20" s="67"/>
      <c r="PEI20" s="67"/>
      <c r="PEJ20" s="67"/>
      <c r="PEK20" s="67"/>
      <c r="PEL20" s="67"/>
      <c r="PEM20" s="67"/>
      <c r="PEN20" s="67"/>
      <c r="PEO20" s="67"/>
      <c r="PEP20" s="67"/>
      <c r="PEQ20" s="67"/>
      <c r="PER20" s="67"/>
      <c r="PES20" s="67"/>
      <c r="PET20" s="67"/>
      <c r="PEU20" s="67"/>
      <c r="PEV20" s="67"/>
      <c r="PEW20" s="67"/>
      <c r="PEX20" s="67"/>
      <c r="PEY20" s="67"/>
      <c r="PEZ20" s="67"/>
      <c r="PFA20" s="67"/>
      <c r="PFB20" s="67"/>
      <c r="PFC20" s="67"/>
      <c r="PFD20" s="67"/>
      <c r="PFE20" s="67"/>
      <c r="PFF20" s="67"/>
      <c r="PFG20" s="67"/>
      <c r="PFH20" s="67"/>
      <c r="PFI20" s="67"/>
      <c r="PFJ20" s="67"/>
      <c r="PFK20" s="67"/>
      <c r="PFL20" s="67"/>
      <c r="PFM20" s="67"/>
      <c r="PFN20" s="67"/>
      <c r="PFO20" s="67"/>
      <c r="PFP20" s="67"/>
      <c r="PFQ20" s="67"/>
      <c r="PFR20" s="67"/>
      <c r="PFS20" s="67"/>
      <c r="PFT20" s="67"/>
      <c r="PFU20" s="67"/>
      <c r="PFV20" s="67"/>
      <c r="PFW20" s="67"/>
      <c r="PFX20" s="67"/>
      <c r="PFY20" s="67"/>
      <c r="PFZ20" s="67"/>
      <c r="PGA20" s="67"/>
      <c r="PGB20" s="67"/>
      <c r="PGC20" s="67"/>
      <c r="PGD20" s="67"/>
      <c r="PGE20" s="67"/>
      <c r="PGF20" s="67"/>
      <c r="PGG20" s="67"/>
      <c r="PGH20" s="67"/>
      <c r="PGI20" s="67"/>
      <c r="PGJ20" s="67"/>
      <c r="PGK20" s="67"/>
      <c r="PGL20" s="67"/>
      <c r="PGM20" s="67"/>
      <c r="PGN20" s="67"/>
      <c r="PGO20" s="67"/>
      <c r="PGP20" s="67"/>
      <c r="PGQ20" s="67"/>
      <c r="PGR20" s="67"/>
      <c r="PGS20" s="67"/>
      <c r="PGT20" s="67"/>
      <c r="PGU20" s="67"/>
      <c r="PGV20" s="67"/>
      <c r="PGW20" s="67"/>
      <c r="PGX20" s="67"/>
      <c r="PGY20" s="67"/>
      <c r="PGZ20" s="67"/>
      <c r="PHA20" s="67"/>
      <c r="PHB20" s="67"/>
      <c r="PHC20" s="67"/>
      <c r="PHD20" s="67"/>
      <c r="PHE20" s="67"/>
      <c r="PHF20" s="67"/>
      <c r="PHG20" s="67"/>
      <c r="PHH20" s="67"/>
      <c r="PHI20" s="67"/>
      <c r="PHJ20" s="67"/>
      <c r="PHK20" s="67"/>
      <c r="PHL20" s="67"/>
      <c r="PHM20" s="67"/>
      <c r="PHN20" s="67"/>
      <c r="PHO20" s="67"/>
      <c r="PHP20" s="67"/>
      <c r="PHQ20" s="67"/>
      <c r="PHR20" s="67"/>
      <c r="PHS20" s="67"/>
      <c r="PHT20" s="67"/>
      <c r="PHU20" s="67"/>
      <c r="PHV20" s="67"/>
      <c r="PHW20" s="67"/>
      <c r="PHX20" s="67"/>
      <c r="PHY20" s="67"/>
      <c r="PHZ20" s="67"/>
      <c r="PIA20" s="67"/>
      <c r="PIB20" s="67"/>
      <c r="PIC20" s="67"/>
      <c r="PID20" s="67"/>
      <c r="PIE20" s="67"/>
      <c r="PIF20" s="67"/>
      <c r="PIG20" s="67"/>
      <c r="PIH20" s="67"/>
      <c r="PII20" s="67"/>
      <c r="PIJ20" s="67"/>
      <c r="PIK20" s="67"/>
      <c r="PIL20" s="67"/>
      <c r="PIM20" s="67"/>
      <c r="PIN20" s="67"/>
      <c r="PIO20" s="67"/>
      <c r="PIP20" s="67"/>
      <c r="PIQ20" s="67"/>
      <c r="PIR20" s="67"/>
      <c r="PIS20" s="67"/>
      <c r="PIT20" s="67"/>
      <c r="PIU20" s="67"/>
      <c r="PIV20" s="67"/>
      <c r="PIW20" s="67"/>
      <c r="PIX20" s="67"/>
      <c r="PIY20" s="67"/>
      <c r="PIZ20" s="67"/>
      <c r="PJA20" s="67"/>
      <c r="PJB20" s="67"/>
      <c r="PJC20" s="67"/>
      <c r="PJD20" s="67"/>
      <c r="PJE20" s="67"/>
      <c r="PJF20" s="67"/>
      <c r="PJG20" s="67"/>
      <c r="PJH20" s="67"/>
      <c r="PJI20" s="67"/>
      <c r="PJJ20" s="67"/>
      <c r="PJK20" s="67"/>
      <c r="PJL20" s="67"/>
      <c r="PJM20" s="67"/>
      <c r="PJN20" s="67"/>
      <c r="PJO20" s="67"/>
      <c r="PJP20" s="67"/>
      <c r="PJQ20" s="67"/>
      <c r="PJR20" s="67"/>
      <c r="PJS20" s="67"/>
      <c r="PJT20" s="67"/>
      <c r="PJU20" s="67"/>
      <c r="PJV20" s="67"/>
      <c r="PJW20" s="67"/>
      <c r="PJX20" s="67"/>
      <c r="PJY20" s="67"/>
      <c r="PJZ20" s="67"/>
      <c r="PKA20" s="67"/>
      <c r="PKB20" s="67"/>
      <c r="PKC20" s="67"/>
      <c r="PKD20" s="67"/>
      <c r="PKE20" s="67"/>
      <c r="PKF20" s="67"/>
      <c r="PKG20" s="67"/>
      <c r="PKH20" s="67"/>
      <c r="PKI20" s="67"/>
      <c r="PKJ20" s="67"/>
      <c r="PKK20" s="67"/>
      <c r="PKL20" s="67"/>
      <c r="PKM20" s="67"/>
      <c r="PKN20" s="67"/>
      <c r="PKO20" s="67"/>
      <c r="PKP20" s="67"/>
      <c r="PKQ20" s="67"/>
      <c r="PKR20" s="67"/>
      <c r="PKS20" s="67"/>
      <c r="PKT20" s="67"/>
      <c r="PKU20" s="67"/>
      <c r="PKV20" s="67"/>
      <c r="PKW20" s="67"/>
      <c r="PKX20" s="67"/>
      <c r="PKY20" s="67"/>
      <c r="PKZ20" s="67"/>
      <c r="PLA20" s="67"/>
      <c r="PLB20" s="67"/>
      <c r="PLC20" s="67"/>
      <c r="PLD20" s="67"/>
      <c r="PLE20" s="67"/>
      <c r="PLF20" s="67"/>
      <c r="PLG20" s="67"/>
      <c r="PLH20" s="67"/>
      <c r="PLI20" s="67"/>
      <c r="PLJ20" s="67"/>
      <c r="PLK20" s="67"/>
      <c r="PLL20" s="67"/>
      <c r="PLM20" s="67"/>
      <c r="PLN20" s="67"/>
      <c r="PLO20" s="67"/>
      <c r="PLP20" s="67"/>
      <c r="PLQ20" s="67"/>
      <c r="PLR20" s="67"/>
      <c r="PLS20" s="67"/>
      <c r="PLT20" s="67"/>
      <c r="PLU20" s="67"/>
      <c r="PLV20" s="67"/>
      <c r="PLW20" s="67"/>
      <c r="PLX20" s="67"/>
      <c r="PLY20" s="67"/>
      <c r="PLZ20" s="67"/>
      <c r="PMA20" s="67"/>
      <c r="PMB20" s="67"/>
      <c r="PMC20" s="67"/>
      <c r="PMD20" s="67"/>
      <c r="PME20" s="67"/>
      <c r="PMF20" s="67"/>
      <c r="PMG20" s="67"/>
      <c r="PMH20" s="67"/>
      <c r="PMI20" s="67"/>
      <c r="PMJ20" s="67"/>
      <c r="PMK20" s="67"/>
      <c r="PML20" s="67"/>
      <c r="PMM20" s="67"/>
      <c r="PMN20" s="67"/>
      <c r="PMO20" s="67"/>
      <c r="PMP20" s="67"/>
      <c r="PMQ20" s="67"/>
      <c r="PMR20" s="67"/>
      <c r="PMS20" s="67"/>
      <c r="PMT20" s="67"/>
      <c r="PMU20" s="67"/>
      <c r="PMV20" s="67"/>
      <c r="PMW20" s="67"/>
      <c r="PMX20" s="67"/>
      <c r="PMY20" s="67"/>
      <c r="PMZ20" s="67"/>
      <c r="PNA20" s="67"/>
      <c r="PNB20" s="67"/>
      <c r="PNC20" s="67"/>
      <c r="PND20" s="67"/>
      <c r="PNE20" s="67"/>
      <c r="PNF20" s="67"/>
      <c r="PNG20" s="67"/>
      <c r="PNH20" s="67"/>
      <c r="PNI20" s="67"/>
      <c r="PNJ20" s="67"/>
      <c r="PNK20" s="67"/>
      <c r="PNL20" s="67"/>
      <c r="PNM20" s="67"/>
      <c r="PNN20" s="67"/>
      <c r="PNO20" s="67"/>
      <c r="PNP20" s="67"/>
      <c r="PNQ20" s="67"/>
      <c r="PNR20" s="67"/>
      <c r="PNS20" s="67"/>
      <c r="PNT20" s="67"/>
      <c r="PNU20" s="67"/>
      <c r="PNV20" s="67"/>
      <c r="PNW20" s="67"/>
      <c r="PNX20" s="67"/>
      <c r="PNY20" s="67"/>
      <c r="PNZ20" s="67"/>
      <c r="POA20" s="67"/>
      <c r="POB20" s="67"/>
      <c r="POC20" s="67"/>
      <c r="POD20" s="67"/>
      <c r="POE20" s="67"/>
      <c r="POF20" s="67"/>
      <c r="POG20" s="67"/>
      <c r="POH20" s="67"/>
      <c r="POI20" s="67"/>
      <c r="POJ20" s="67"/>
      <c r="POK20" s="67"/>
      <c r="POL20" s="67"/>
      <c r="POM20" s="67"/>
      <c r="PON20" s="67"/>
      <c r="POO20" s="67"/>
      <c r="POP20" s="67"/>
      <c r="POQ20" s="67"/>
      <c r="POR20" s="67"/>
      <c r="POS20" s="67"/>
      <c r="POT20" s="67"/>
      <c r="POU20" s="67"/>
      <c r="POV20" s="67"/>
      <c r="POW20" s="67"/>
      <c r="POX20" s="67"/>
      <c r="POY20" s="67"/>
      <c r="POZ20" s="67"/>
      <c r="PPA20" s="67"/>
      <c r="PPB20" s="67"/>
      <c r="PPC20" s="67"/>
      <c r="PPD20" s="67"/>
      <c r="PPE20" s="67"/>
      <c r="PPF20" s="67"/>
      <c r="PPG20" s="67"/>
      <c r="PPH20" s="67"/>
      <c r="PPI20" s="67"/>
      <c r="PPJ20" s="67"/>
      <c r="PPK20" s="67"/>
      <c r="PPL20" s="67"/>
      <c r="PPM20" s="67"/>
      <c r="PPN20" s="67"/>
      <c r="PPO20" s="67"/>
      <c r="PPP20" s="67"/>
      <c r="PPQ20" s="67"/>
      <c r="PPR20" s="67"/>
      <c r="PPS20" s="67"/>
      <c r="PPT20" s="67"/>
      <c r="PPU20" s="67"/>
      <c r="PPV20" s="67"/>
      <c r="PPW20" s="67"/>
      <c r="PPX20" s="67"/>
      <c r="PPY20" s="67"/>
      <c r="PPZ20" s="67"/>
      <c r="PQA20" s="67"/>
      <c r="PQB20" s="67"/>
      <c r="PQC20" s="67"/>
      <c r="PQD20" s="67"/>
      <c r="PQE20" s="67"/>
      <c r="PQF20" s="67"/>
      <c r="PQG20" s="67"/>
      <c r="PQH20" s="67"/>
      <c r="PQI20" s="67"/>
      <c r="PQJ20" s="67"/>
      <c r="PQK20" s="67"/>
      <c r="PQL20" s="67"/>
      <c r="PQM20" s="67"/>
      <c r="PQN20" s="67"/>
      <c r="PQO20" s="67"/>
      <c r="PQP20" s="67"/>
      <c r="PQQ20" s="67"/>
      <c r="PQR20" s="67"/>
      <c r="PQS20" s="67"/>
      <c r="PQT20" s="67"/>
      <c r="PQU20" s="67"/>
      <c r="PQV20" s="67"/>
      <c r="PQW20" s="67"/>
      <c r="PQX20" s="67"/>
      <c r="PQY20" s="67"/>
      <c r="PQZ20" s="67"/>
      <c r="PRA20" s="67"/>
      <c r="PRB20" s="67"/>
      <c r="PRC20" s="67"/>
      <c r="PRD20" s="67"/>
      <c r="PRE20" s="67"/>
      <c r="PRF20" s="67"/>
      <c r="PRG20" s="67"/>
      <c r="PRH20" s="67"/>
      <c r="PRI20" s="67"/>
      <c r="PRJ20" s="67"/>
      <c r="PRK20" s="67"/>
      <c r="PRL20" s="67"/>
      <c r="PRM20" s="67"/>
      <c r="PRN20" s="67"/>
      <c r="PRO20" s="67"/>
      <c r="PRP20" s="67"/>
      <c r="PRQ20" s="67"/>
      <c r="PRR20" s="67"/>
      <c r="PRS20" s="67"/>
      <c r="PRT20" s="67"/>
      <c r="PRU20" s="67"/>
      <c r="PRV20" s="67"/>
      <c r="PRW20" s="67"/>
      <c r="PRX20" s="67"/>
      <c r="PRY20" s="67"/>
      <c r="PRZ20" s="67"/>
      <c r="PSA20" s="67"/>
      <c r="PSB20" s="67"/>
      <c r="PSC20" s="67"/>
      <c r="PSD20" s="67"/>
      <c r="PSE20" s="67"/>
      <c r="PSF20" s="67"/>
      <c r="PSG20" s="67"/>
      <c r="PSH20" s="67"/>
      <c r="PSI20" s="67"/>
      <c r="PSJ20" s="67"/>
      <c r="PSK20" s="67"/>
      <c r="PSL20" s="67"/>
      <c r="PSM20" s="67"/>
      <c r="PSN20" s="67"/>
      <c r="PSO20" s="67"/>
      <c r="PSP20" s="67"/>
      <c r="PSQ20" s="67"/>
      <c r="PSR20" s="67"/>
      <c r="PSS20" s="67"/>
      <c r="PST20" s="67"/>
      <c r="PSU20" s="67"/>
      <c r="PSV20" s="67"/>
      <c r="PSW20" s="67"/>
      <c r="PSX20" s="67"/>
      <c r="PSY20" s="67"/>
      <c r="PSZ20" s="67"/>
      <c r="PTA20" s="67"/>
      <c r="PTB20" s="67"/>
      <c r="PTC20" s="67"/>
      <c r="PTD20" s="67"/>
      <c r="PTE20" s="67"/>
      <c r="PTF20" s="67"/>
      <c r="PTG20" s="67"/>
      <c r="PTH20" s="67"/>
      <c r="PTI20" s="67"/>
      <c r="PTJ20" s="67"/>
      <c r="PTK20" s="67"/>
      <c r="PTL20" s="67"/>
      <c r="PTM20" s="67"/>
      <c r="PTN20" s="67"/>
      <c r="PTO20" s="67"/>
      <c r="PTP20" s="67"/>
      <c r="PTQ20" s="67"/>
      <c r="PTR20" s="67"/>
      <c r="PTS20" s="67"/>
      <c r="PTT20" s="67"/>
      <c r="PTU20" s="67"/>
      <c r="PTV20" s="67"/>
      <c r="PTW20" s="67"/>
      <c r="PTX20" s="67"/>
      <c r="PTY20" s="67"/>
      <c r="PTZ20" s="67"/>
      <c r="PUA20" s="67"/>
      <c r="PUB20" s="67"/>
      <c r="PUC20" s="67"/>
      <c r="PUD20" s="67"/>
      <c r="PUE20" s="67"/>
      <c r="PUF20" s="67"/>
      <c r="PUG20" s="67"/>
      <c r="PUH20" s="67"/>
      <c r="PUI20" s="67"/>
      <c r="PUJ20" s="67"/>
      <c r="PUK20" s="67"/>
      <c r="PUL20" s="67"/>
      <c r="PUM20" s="67"/>
      <c r="PUN20" s="67"/>
      <c r="PUO20" s="67"/>
      <c r="PUP20" s="67"/>
      <c r="PUQ20" s="67"/>
      <c r="PUR20" s="67"/>
      <c r="PUS20" s="67"/>
      <c r="PUT20" s="67"/>
      <c r="PUU20" s="67"/>
      <c r="PUV20" s="67"/>
      <c r="PUW20" s="67"/>
      <c r="PUX20" s="67"/>
      <c r="PUY20" s="67"/>
      <c r="PUZ20" s="67"/>
      <c r="PVA20" s="67"/>
      <c r="PVB20" s="67"/>
      <c r="PVC20" s="67"/>
      <c r="PVD20" s="67"/>
      <c r="PVE20" s="67"/>
      <c r="PVF20" s="67"/>
      <c r="PVG20" s="67"/>
      <c r="PVH20" s="67"/>
      <c r="PVI20" s="67"/>
      <c r="PVJ20" s="67"/>
      <c r="PVK20" s="67"/>
      <c r="PVL20" s="67"/>
      <c r="PVM20" s="67"/>
      <c r="PVN20" s="67"/>
      <c r="PVO20" s="67"/>
      <c r="PVP20" s="67"/>
      <c r="PVQ20" s="67"/>
      <c r="PVR20" s="67"/>
      <c r="PVS20" s="67"/>
      <c r="PVT20" s="67"/>
      <c r="PVU20" s="67"/>
      <c r="PVV20" s="67"/>
      <c r="PVW20" s="67"/>
      <c r="PVX20" s="67"/>
      <c r="PVY20" s="67"/>
      <c r="PVZ20" s="67"/>
      <c r="PWA20" s="67"/>
      <c r="PWB20" s="67"/>
      <c r="PWC20" s="67"/>
      <c r="PWD20" s="67"/>
      <c r="PWE20" s="67"/>
      <c r="PWF20" s="67"/>
      <c r="PWG20" s="67"/>
      <c r="PWH20" s="67"/>
      <c r="PWI20" s="67"/>
      <c r="PWJ20" s="67"/>
      <c r="PWK20" s="67"/>
      <c r="PWL20" s="67"/>
      <c r="PWM20" s="67"/>
      <c r="PWN20" s="67"/>
      <c r="PWO20" s="67"/>
      <c r="PWP20" s="67"/>
      <c r="PWQ20" s="67"/>
      <c r="PWR20" s="67"/>
      <c r="PWS20" s="67"/>
      <c r="PWT20" s="67"/>
      <c r="PWU20" s="67"/>
      <c r="PWV20" s="67"/>
      <c r="PWW20" s="67"/>
      <c r="PWX20" s="67"/>
      <c r="PWY20" s="67"/>
      <c r="PWZ20" s="67"/>
      <c r="PXA20" s="67"/>
      <c r="PXB20" s="67"/>
      <c r="PXC20" s="67"/>
      <c r="PXD20" s="67"/>
      <c r="PXE20" s="67"/>
      <c r="PXF20" s="67"/>
      <c r="PXG20" s="67"/>
      <c r="PXH20" s="67"/>
      <c r="PXI20" s="67"/>
      <c r="PXJ20" s="67"/>
      <c r="PXK20" s="67"/>
      <c r="PXL20" s="67"/>
      <c r="PXM20" s="67"/>
      <c r="PXN20" s="67"/>
      <c r="PXO20" s="67"/>
      <c r="PXP20" s="67"/>
      <c r="PXQ20" s="67"/>
      <c r="PXR20" s="67"/>
      <c r="PXS20" s="67"/>
      <c r="PXT20" s="67"/>
      <c r="PXU20" s="67"/>
      <c r="PXV20" s="67"/>
      <c r="PXW20" s="67"/>
      <c r="PXX20" s="67"/>
      <c r="PXY20" s="67"/>
      <c r="PXZ20" s="67"/>
      <c r="PYA20" s="67"/>
      <c r="PYB20" s="67"/>
      <c r="PYC20" s="67"/>
      <c r="PYD20" s="67"/>
      <c r="PYE20" s="67"/>
      <c r="PYF20" s="67"/>
      <c r="PYG20" s="67"/>
      <c r="PYH20" s="67"/>
      <c r="PYI20" s="67"/>
      <c r="PYJ20" s="67"/>
      <c r="PYK20" s="67"/>
      <c r="PYL20" s="67"/>
      <c r="PYM20" s="67"/>
      <c r="PYN20" s="67"/>
      <c r="PYO20" s="67"/>
      <c r="PYP20" s="67"/>
      <c r="PYQ20" s="67"/>
      <c r="PYR20" s="67"/>
      <c r="PYS20" s="67"/>
      <c r="PYT20" s="67"/>
      <c r="PYU20" s="67"/>
      <c r="PYV20" s="67"/>
      <c r="PYW20" s="67"/>
      <c r="PYX20" s="67"/>
      <c r="PYY20" s="67"/>
      <c r="PYZ20" s="67"/>
      <c r="PZA20" s="67"/>
      <c r="PZB20" s="67"/>
      <c r="PZC20" s="67"/>
      <c r="PZD20" s="67"/>
      <c r="PZE20" s="67"/>
      <c r="PZF20" s="67"/>
      <c r="PZG20" s="67"/>
      <c r="PZH20" s="67"/>
      <c r="PZI20" s="67"/>
      <c r="PZJ20" s="67"/>
      <c r="PZK20" s="67"/>
      <c r="PZL20" s="67"/>
      <c r="PZM20" s="67"/>
      <c r="PZN20" s="67"/>
      <c r="PZO20" s="67"/>
      <c r="PZP20" s="67"/>
      <c r="PZQ20" s="67"/>
      <c r="PZR20" s="67"/>
      <c r="PZS20" s="67"/>
      <c r="PZT20" s="67"/>
      <c r="PZU20" s="67"/>
      <c r="PZV20" s="67"/>
      <c r="PZW20" s="67"/>
      <c r="PZX20" s="67"/>
      <c r="PZY20" s="67"/>
      <c r="PZZ20" s="67"/>
      <c r="QAA20" s="67"/>
      <c r="QAB20" s="67"/>
      <c r="QAC20" s="67"/>
      <c r="QAD20" s="67"/>
      <c r="QAE20" s="67"/>
      <c r="QAF20" s="67"/>
      <c r="QAG20" s="67"/>
      <c r="QAH20" s="67"/>
      <c r="QAI20" s="67"/>
      <c r="QAJ20" s="67"/>
      <c r="QAK20" s="67"/>
      <c r="QAL20" s="67"/>
      <c r="QAM20" s="67"/>
      <c r="QAN20" s="67"/>
      <c r="QAO20" s="67"/>
      <c r="QAP20" s="67"/>
      <c r="QAQ20" s="67"/>
      <c r="QAR20" s="67"/>
      <c r="QAS20" s="67"/>
      <c r="QAT20" s="67"/>
      <c r="QAU20" s="67"/>
      <c r="QAV20" s="67"/>
      <c r="QAW20" s="67"/>
      <c r="QAX20" s="67"/>
      <c r="QAY20" s="67"/>
      <c r="QAZ20" s="67"/>
      <c r="QBA20" s="67"/>
      <c r="QBB20" s="67"/>
      <c r="QBC20" s="67"/>
      <c r="QBD20" s="67"/>
      <c r="QBE20" s="67"/>
      <c r="QBF20" s="67"/>
      <c r="QBG20" s="67"/>
      <c r="QBH20" s="67"/>
      <c r="QBI20" s="67"/>
      <c r="QBJ20" s="67"/>
      <c r="QBK20" s="67"/>
      <c r="QBL20" s="67"/>
      <c r="QBM20" s="67"/>
      <c r="QBN20" s="67"/>
      <c r="QBO20" s="67"/>
      <c r="QBP20" s="67"/>
      <c r="QBQ20" s="67"/>
      <c r="QBR20" s="67"/>
      <c r="QBS20" s="67"/>
      <c r="QBT20" s="67"/>
      <c r="QBU20" s="67"/>
      <c r="QBV20" s="67"/>
      <c r="QBW20" s="67"/>
      <c r="QBX20" s="67"/>
      <c r="QBY20" s="67"/>
      <c r="QBZ20" s="67"/>
      <c r="QCA20" s="67"/>
      <c r="QCB20" s="67"/>
      <c r="QCC20" s="67"/>
      <c r="QCD20" s="67"/>
      <c r="QCE20" s="67"/>
      <c r="QCF20" s="67"/>
      <c r="QCG20" s="67"/>
      <c r="QCH20" s="67"/>
      <c r="QCI20" s="67"/>
      <c r="QCJ20" s="67"/>
      <c r="QCK20" s="67"/>
      <c r="QCL20" s="67"/>
      <c r="QCM20" s="67"/>
      <c r="QCN20" s="67"/>
      <c r="QCO20" s="67"/>
      <c r="QCP20" s="67"/>
      <c r="QCQ20" s="67"/>
      <c r="QCR20" s="67"/>
      <c r="QCS20" s="67"/>
      <c r="QCT20" s="67"/>
      <c r="QCU20" s="67"/>
      <c r="QCV20" s="67"/>
      <c r="QCW20" s="67"/>
      <c r="QCX20" s="67"/>
      <c r="QCY20" s="67"/>
      <c r="QCZ20" s="67"/>
      <c r="QDA20" s="67"/>
      <c r="QDB20" s="67"/>
      <c r="QDC20" s="67"/>
      <c r="QDD20" s="67"/>
      <c r="QDE20" s="67"/>
      <c r="QDF20" s="67"/>
      <c r="QDG20" s="67"/>
      <c r="QDH20" s="67"/>
      <c r="QDI20" s="67"/>
      <c r="QDJ20" s="67"/>
      <c r="QDK20" s="67"/>
      <c r="QDL20" s="67"/>
      <c r="QDM20" s="67"/>
      <c r="QDN20" s="67"/>
      <c r="QDO20" s="67"/>
      <c r="QDP20" s="67"/>
      <c r="QDQ20" s="67"/>
      <c r="QDR20" s="67"/>
      <c r="QDS20" s="67"/>
      <c r="QDT20" s="67"/>
      <c r="QDU20" s="67"/>
      <c r="QDV20" s="67"/>
      <c r="QDW20" s="67"/>
      <c r="QDX20" s="67"/>
      <c r="QDY20" s="67"/>
      <c r="QDZ20" s="67"/>
      <c r="QEA20" s="67"/>
      <c r="QEB20" s="67"/>
      <c r="QEC20" s="67"/>
      <c r="QED20" s="67"/>
      <c r="QEE20" s="67"/>
      <c r="QEF20" s="67"/>
      <c r="QEG20" s="67"/>
      <c r="QEH20" s="67"/>
      <c r="QEI20" s="67"/>
      <c r="QEJ20" s="67"/>
      <c r="QEK20" s="67"/>
      <c r="QEL20" s="67"/>
      <c r="QEM20" s="67"/>
      <c r="QEN20" s="67"/>
      <c r="QEO20" s="67"/>
      <c r="QEP20" s="67"/>
      <c r="QEQ20" s="67"/>
      <c r="QER20" s="67"/>
      <c r="QES20" s="67"/>
      <c r="QET20" s="67"/>
      <c r="QEU20" s="67"/>
      <c r="QEV20" s="67"/>
      <c r="QEW20" s="67"/>
      <c r="QEX20" s="67"/>
      <c r="QEY20" s="67"/>
      <c r="QEZ20" s="67"/>
      <c r="QFA20" s="67"/>
      <c r="QFB20" s="67"/>
      <c r="QFC20" s="67"/>
      <c r="QFD20" s="67"/>
      <c r="QFE20" s="67"/>
      <c r="QFF20" s="67"/>
      <c r="QFG20" s="67"/>
      <c r="QFH20" s="67"/>
      <c r="QFI20" s="67"/>
      <c r="QFJ20" s="67"/>
      <c r="QFK20" s="67"/>
      <c r="QFL20" s="67"/>
      <c r="QFM20" s="67"/>
      <c r="QFN20" s="67"/>
      <c r="QFO20" s="67"/>
      <c r="QFP20" s="67"/>
      <c r="QFQ20" s="67"/>
      <c r="QFR20" s="67"/>
      <c r="QFS20" s="67"/>
      <c r="QFT20" s="67"/>
      <c r="QFU20" s="67"/>
      <c r="QFV20" s="67"/>
      <c r="QFW20" s="67"/>
      <c r="QFX20" s="67"/>
      <c r="QFY20" s="67"/>
      <c r="QFZ20" s="67"/>
      <c r="QGA20" s="67"/>
      <c r="QGB20" s="67"/>
      <c r="QGC20" s="67"/>
      <c r="QGD20" s="67"/>
      <c r="QGE20" s="67"/>
      <c r="QGF20" s="67"/>
      <c r="QGG20" s="67"/>
      <c r="QGH20" s="67"/>
      <c r="QGI20" s="67"/>
      <c r="QGJ20" s="67"/>
      <c r="QGK20" s="67"/>
      <c r="QGL20" s="67"/>
      <c r="QGM20" s="67"/>
      <c r="QGN20" s="67"/>
      <c r="QGO20" s="67"/>
      <c r="QGP20" s="67"/>
      <c r="QGQ20" s="67"/>
      <c r="QGR20" s="67"/>
      <c r="QGS20" s="67"/>
      <c r="QGT20" s="67"/>
      <c r="QGU20" s="67"/>
      <c r="QGV20" s="67"/>
      <c r="QGW20" s="67"/>
      <c r="QGX20" s="67"/>
      <c r="QGY20" s="67"/>
      <c r="QGZ20" s="67"/>
      <c r="QHA20" s="67"/>
      <c r="QHB20" s="67"/>
      <c r="QHC20" s="67"/>
      <c r="QHD20" s="67"/>
      <c r="QHE20" s="67"/>
      <c r="QHF20" s="67"/>
      <c r="QHG20" s="67"/>
      <c r="QHH20" s="67"/>
      <c r="QHI20" s="67"/>
      <c r="QHJ20" s="67"/>
      <c r="QHK20" s="67"/>
      <c r="QHL20" s="67"/>
      <c r="QHM20" s="67"/>
      <c r="QHN20" s="67"/>
      <c r="QHO20" s="67"/>
      <c r="QHP20" s="67"/>
      <c r="QHQ20" s="67"/>
      <c r="QHR20" s="67"/>
      <c r="QHS20" s="67"/>
      <c r="QHT20" s="67"/>
      <c r="QHU20" s="67"/>
      <c r="QHV20" s="67"/>
      <c r="QHW20" s="67"/>
      <c r="QHX20" s="67"/>
      <c r="QHY20" s="67"/>
      <c r="QHZ20" s="67"/>
      <c r="QIA20" s="67"/>
      <c r="QIB20" s="67"/>
      <c r="QIC20" s="67"/>
      <c r="QID20" s="67"/>
      <c r="QIE20" s="67"/>
      <c r="QIF20" s="67"/>
      <c r="QIG20" s="67"/>
      <c r="QIH20" s="67"/>
      <c r="QII20" s="67"/>
      <c r="QIJ20" s="67"/>
      <c r="QIK20" s="67"/>
      <c r="QIL20" s="67"/>
      <c r="QIM20" s="67"/>
      <c r="QIN20" s="67"/>
      <c r="QIO20" s="67"/>
      <c r="QIP20" s="67"/>
      <c r="QIQ20" s="67"/>
      <c r="QIR20" s="67"/>
      <c r="QIS20" s="67"/>
      <c r="QIT20" s="67"/>
      <c r="QIU20" s="67"/>
      <c r="QIV20" s="67"/>
      <c r="QIW20" s="67"/>
      <c r="QIX20" s="67"/>
      <c r="QIY20" s="67"/>
      <c r="QIZ20" s="67"/>
      <c r="QJA20" s="67"/>
      <c r="QJB20" s="67"/>
      <c r="QJC20" s="67"/>
      <c r="QJD20" s="67"/>
      <c r="QJE20" s="67"/>
      <c r="QJF20" s="67"/>
      <c r="QJG20" s="67"/>
      <c r="QJH20" s="67"/>
      <c r="QJI20" s="67"/>
      <c r="QJJ20" s="67"/>
      <c r="QJK20" s="67"/>
      <c r="QJL20" s="67"/>
      <c r="QJM20" s="67"/>
      <c r="QJN20" s="67"/>
      <c r="QJO20" s="67"/>
      <c r="QJP20" s="67"/>
      <c r="QJQ20" s="67"/>
      <c r="QJR20" s="67"/>
      <c r="QJS20" s="67"/>
      <c r="QJT20" s="67"/>
      <c r="QJU20" s="67"/>
      <c r="QJV20" s="67"/>
      <c r="QJW20" s="67"/>
      <c r="QJX20" s="67"/>
      <c r="QJY20" s="67"/>
      <c r="QJZ20" s="67"/>
      <c r="QKA20" s="67"/>
      <c r="QKB20" s="67"/>
      <c r="QKC20" s="67"/>
      <c r="QKD20" s="67"/>
      <c r="QKE20" s="67"/>
      <c r="QKF20" s="67"/>
      <c r="QKG20" s="67"/>
      <c r="QKH20" s="67"/>
      <c r="QKI20" s="67"/>
      <c r="QKJ20" s="67"/>
      <c r="QKK20" s="67"/>
      <c r="QKL20" s="67"/>
      <c r="QKM20" s="67"/>
      <c r="QKN20" s="67"/>
      <c r="QKO20" s="67"/>
      <c r="QKP20" s="67"/>
      <c r="QKQ20" s="67"/>
      <c r="QKR20" s="67"/>
      <c r="QKS20" s="67"/>
      <c r="QKT20" s="67"/>
      <c r="QKU20" s="67"/>
      <c r="QKV20" s="67"/>
      <c r="QKW20" s="67"/>
      <c r="QKX20" s="67"/>
      <c r="QKY20" s="67"/>
      <c r="QKZ20" s="67"/>
      <c r="QLA20" s="67"/>
      <c r="QLB20" s="67"/>
      <c r="QLC20" s="67"/>
      <c r="QLD20" s="67"/>
      <c r="QLE20" s="67"/>
      <c r="QLF20" s="67"/>
      <c r="QLG20" s="67"/>
      <c r="QLH20" s="67"/>
      <c r="QLI20" s="67"/>
      <c r="QLJ20" s="67"/>
      <c r="QLK20" s="67"/>
      <c r="QLL20" s="67"/>
      <c r="QLM20" s="67"/>
      <c r="QLN20" s="67"/>
      <c r="QLO20" s="67"/>
      <c r="QLP20" s="67"/>
      <c r="QLQ20" s="67"/>
      <c r="QLR20" s="67"/>
      <c r="QLS20" s="67"/>
      <c r="QLT20" s="67"/>
      <c r="QLU20" s="67"/>
      <c r="QLV20" s="67"/>
      <c r="QLW20" s="67"/>
      <c r="QLX20" s="67"/>
      <c r="QLY20" s="67"/>
      <c r="QLZ20" s="67"/>
      <c r="QMA20" s="67"/>
      <c r="QMB20" s="67"/>
      <c r="QMC20" s="67"/>
      <c r="QMD20" s="67"/>
      <c r="QME20" s="67"/>
      <c r="QMF20" s="67"/>
      <c r="QMG20" s="67"/>
      <c r="QMH20" s="67"/>
      <c r="QMI20" s="67"/>
      <c r="QMJ20" s="67"/>
      <c r="QMK20" s="67"/>
      <c r="QML20" s="67"/>
      <c r="QMM20" s="67"/>
      <c r="QMN20" s="67"/>
      <c r="QMO20" s="67"/>
      <c r="QMP20" s="67"/>
      <c r="QMQ20" s="67"/>
      <c r="QMR20" s="67"/>
      <c r="QMS20" s="67"/>
      <c r="QMT20" s="67"/>
      <c r="QMU20" s="67"/>
      <c r="QMV20" s="67"/>
      <c r="QMW20" s="67"/>
      <c r="QMX20" s="67"/>
      <c r="QMY20" s="67"/>
      <c r="QMZ20" s="67"/>
      <c r="QNA20" s="67"/>
      <c r="QNB20" s="67"/>
      <c r="QNC20" s="67"/>
      <c r="QND20" s="67"/>
      <c r="QNE20" s="67"/>
      <c r="QNF20" s="67"/>
      <c r="QNG20" s="67"/>
      <c r="QNH20" s="67"/>
      <c r="QNI20" s="67"/>
      <c r="QNJ20" s="67"/>
      <c r="QNK20" s="67"/>
      <c r="QNL20" s="67"/>
      <c r="QNM20" s="67"/>
      <c r="QNN20" s="67"/>
      <c r="QNO20" s="67"/>
      <c r="QNP20" s="67"/>
      <c r="QNQ20" s="67"/>
      <c r="QNR20" s="67"/>
      <c r="QNS20" s="67"/>
      <c r="QNT20" s="67"/>
      <c r="QNU20" s="67"/>
      <c r="QNV20" s="67"/>
      <c r="QNW20" s="67"/>
      <c r="QNX20" s="67"/>
      <c r="QNY20" s="67"/>
      <c r="QNZ20" s="67"/>
      <c r="QOA20" s="67"/>
      <c r="QOB20" s="67"/>
      <c r="QOC20" s="67"/>
      <c r="QOD20" s="67"/>
      <c r="QOE20" s="67"/>
      <c r="QOF20" s="67"/>
      <c r="QOG20" s="67"/>
      <c r="QOH20" s="67"/>
      <c r="QOI20" s="67"/>
      <c r="QOJ20" s="67"/>
      <c r="QOK20" s="67"/>
      <c r="QOL20" s="67"/>
      <c r="QOM20" s="67"/>
      <c r="QON20" s="67"/>
      <c r="QOO20" s="67"/>
      <c r="QOP20" s="67"/>
      <c r="QOQ20" s="67"/>
      <c r="QOR20" s="67"/>
      <c r="QOS20" s="67"/>
      <c r="QOT20" s="67"/>
      <c r="QOU20" s="67"/>
      <c r="QOV20" s="67"/>
      <c r="QOW20" s="67"/>
      <c r="QOX20" s="67"/>
      <c r="QOY20" s="67"/>
      <c r="QOZ20" s="67"/>
      <c r="QPA20" s="67"/>
      <c r="QPB20" s="67"/>
      <c r="QPC20" s="67"/>
      <c r="QPD20" s="67"/>
      <c r="QPE20" s="67"/>
      <c r="QPF20" s="67"/>
      <c r="QPG20" s="67"/>
      <c r="QPH20" s="67"/>
      <c r="QPI20" s="67"/>
      <c r="QPJ20" s="67"/>
      <c r="QPK20" s="67"/>
      <c r="QPL20" s="67"/>
      <c r="QPM20" s="67"/>
      <c r="QPN20" s="67"/>
      <c r="QPO20" s="67"/>
      <c r="QPP20" s="67"/>
      <c r="QPQ20" s="67"/>
      <c r="QPR20" s="67"/>
      <c r="QPS20" s="67"/>
      <c r="QPT20" s="67"/>
      <c r="QPU20" s="67"/>
      <c r="QPV20" s="67"/>
      <c r="QPW20" s="67"/>
      <c r="QPX20" s="67"/>
      <c r="QPY20" s="67"/>
      <c r="QPZ20" s="67"/>
      <c r="QQA20" s="67"/>
      <c r="QQB20" s="67"/>
      <c r="QQC20" s="67"/>
      <c r="QQD20" s="67"/>
      <c r="QQE20" s="67"/>
      <c r="QQF20" s="67"/>
      <c r="QQG20" s="67"/>
      <c r="QQH20" s="67"/>
      <c r="QQI20" s="67"/>
      <c r="QQJ20" s="67"/>
      <c r="QQK20" s="67"/>
      <c r="QQL20" s="67"/>
      <c r="QQM20" s="67"/>
      <c r="QQN20" s="67"/>
      <c r="QQO20" s="67"/>
      <c r="QQP20" s="67"/>
      <c r="QQQ20" s="67"/>
      <c r="QQR20" s="67"/>
      <c r="QQS20" s="67"/>
      <c r="QQT20" s="67"/>
      <c r="QQU20" s="67"/>
      <c r="QQV20" s="67"/>
      <c r="QQW20" s="67"/>
      <c r="QQX20" s="67"/>
      <c r="QQY20" s="67"/>
      <c r="QQZ20" s="67"/>
      <c r="QRA20" s="67"/>
      <c r="QRB20" s="67"/>
      <c r="QRC20" s="67"/>
      <c r="QRD20" s="67"/>
      <c r="QRE20" s="67"/>
      <c r="QRF20" s="67"/>
      <c r="QRG20" s="67"/>
      <c r="QRH20" s="67"/>
      <c r="QRI20" s="67"/>
      <c r="QRJ20" s="67"/>
      <c r="QRK20" s="67"/>
      <c r="QRL20" s="67"/>
      <c r="QRM20" s="67"/>
      <c r="QRN20" s="67"/>
      <c r="QRO20" s="67"/>
      <c r="QRP20" s="67"/>
      <c r="QRQ20" s="67"/>
      <c r="QRR20" s="67"/>
      <c r="QRS20" s="67"/>
      <c r="QRT20" s="67"/>
      <c r="QRU20" s="67"/>
      <c r="QRV20" s="67"/>
      <c r="QRW20" s="67"/>
      <c r="QRX20" s="67"/>
      <c r="QRY20" s="67"/>
      <c r="QRZ20" s="67"/>
      <c r="QSA20" s="67"/>
      <c r="QSB20" s="67"/>
      <c r="QSC20" s="67"/>
      <c r="QSD20" s="67"/>
      <c r="QSE20" s="67"/>
      <c r="QSF20" s="67"/>
      <c r="QSG20" s="67"/>
      <c r="QSH20" s="67"/>
      <c r="QSI20" s="67"/>
      <c r="QSJ20" s="67"/>
      <c r="QSK20" s="67"/>
      <c r="QSL20" s="67"/>
      <c r="QSM20" s="67"/>
      <c r="QSN20" s="67"/>
      <c r="QSO20" s="67"/>
      <c r="QSP20" s="67"/>
      <c r="QSQ20" s="67"/>
      <c r="QSR20" s="67"/>
      <c r="QSS20" s="67"/>
      <c r="QST20" s="67"/>
      <c r="QSU20" s="67"/>
      <c r="QSV20" s="67"/>
      <c r="QSW20" s="67"/>
      <c r="QSX20" s="67"/>
      <c r="QSY20" s="67"/>
      <c r="QSZ20" s="67"/>
      <c r="QTA20" s="67"/>
      <c r="QTB20" s="67"/>
      <c r="QTC20" s="67"/>
      <c r="QTD20" s="67"/>
      <c r="QTE20" s="67"/>
      <c r="QTF20" s="67"/>
      <c r="QTG20" s="67"/>
      <c r="QTH20" s="67"/>
      <c r="QTI20" s="67"/>
      <c r="QTJ20" s="67"/>
      <c r="QTK20" s="67"/>
      <c r="QTL20" s="67"/>
      <c r="QTM20" s="67"/>
      <c r="QTN20" s="67"/>
      <c r="QTO20" s="67"/>
      <c r="QTP20" s="67"/>
      <c r="QTQ20" s="67"/>
      <c r="QTR20" s="67"/>
      <c r="QTS20" s="67"/>
      <c r="QTT20" s="67"/>
      <c r="QTU20" s="67"/>
      <c r="QTV20" s="67"/>
      <c r="QTW20" s="67"/>
      <c r="QTX20" s="67"/>
      <c r="QTY20" s="67"/>
      <c r="QTZ20" s="67"/>
      <c r="QUA20" s="67"/>
      <c r="QUB20" s="67"/>
      <c r="QUC20" s="67"/>
      <c r="QUD20" s="67"/>
      <c r="QUE20" s="67"/>
      <c r="QUF20" s="67"/>
      <c r="QUG20" s="67"/>
      <c r="QUH20" s="67"/>
      <c r="QUI20" s="67"/>
      <c r="QUJ20" s="67"/>
      <c r="QUK20" s="67"/>
      <c r="QUL20" s="67"/>
      <c r="QUM20" s="67"/>
      <c r="QUN20" s="67"/>
      <c r="QUO20" s="67"/>
      <c r="QUP20" s="67"/>
      <c r="QUQ20" s="67"/>
      <c r="QUR20" s="67"/>
      <c r="QUS20" s="67"/>
      <c r="QUT20" s="67"/>
      <c r="QUU20" s="67"/>
      <c r="QUV20" s="67"/>
      <c r="QUW20" s="67"/>
      <c r="QUX20" s="67"/>
      <c r="QUY20" s="67"/>
      <c r="QUZ20" s="67"/>
      <c r="QVA20" s="67"/>
      <c r="QVB20" s="67"/>
      <c r="QVC20" s="67"/>
      <c r="QVD20" s="67"/>
      <c r="QVE20" s="67"/>
      <c r="QVF20" s="67"/>
      <c r="QVG20" s="67"/>
      <c r="QVH20" s="67"/>
      <c r="QVI20" s="67"/>
      <c r="QVJ20" s="67"/>
      <c r="QVK20" s="67"/>
      <c r="QVL20" s="67"/>
      <c r="QVM20" s="67"/>
      <c r="QVN20" s="67"/>
      <c r="QVO20" s="67"/>
      <c r="QVP20" s="67"/>
      <c r="QVQ20" s="67"/>
      <c r="QVR20" s="67"/>
      <c r="QVS20" s="67"/>
      <c r="QVT20" s="67"/>
      <c r="QVU20" s="67"/>
      <c r="QVV20" s="67"/>
      <c r="QVW20" s="67"/>
      <c r="QVX20" s="67"/>
      <c r="QVY20" s="67"/>
      <c r="QVZ20" s="67"/>
      <c r="QWA20" s="67"/>
      <c r="QWB20" s="67"/>
      <c r="QWC20" s="67"/>
      <c r="QWD20" s="67"/>
      <c r="QWE20" s="67"/>
      <c r="QWF20" s="67"/>
      <c r="QWG20" s="67"/>
      <c r="QWH20" s="67"/>
      <c r="QWI20" s="67"/>
      <c r="QWJ20" s="67"/>
      <c r="QWK20" s="67"/>
      <c r="QWL20" s="67"/>
      <c r="QWM20" s="67"/>
      <c r="QWN20" s="67"/>
      <c r="QWO20" s="67"/>
      <c r="QWP20" s="67"/>
      <c r="QWQ20" s="67"/>
      <c r="QWR20" s="67"/>
      <c r="QWS20" s="67"/>
      <c r="QWT20" s="67"/>
      <c r="QWU20" s="67"/>
      <c r="QWV20" s="67"/>
      <c r="QWW20" s="67"/>
      <c r="QWX20" s="67"/>
      <c r="QWY20" s="67"/>
      <c r="QWZ20" s="67"/>
      <c r="QXA20" s="67"/>
      <c r="QXB20" s="67"/>
      <c r="QXC20" s="67"/>
      <c r="QXD20" s="67"/>
      <c r="QXE20" s="67"/>
      <c r="QXF20" s="67"/>
      <c r="QXG20" s="67"/>
      <c r="QXH20" s="67"/>
      <c r="QXI20" s="67"/>
      <c r="QXJ20" s="67"/>
      <c r="QXK20" s="67"/>
      <c r="QXL20" s="67"/>
      <c r="QXM20" s="67"/>
      <c r="QXN20" s="67"/>
      <c r="QXO20" s="67"/>
      <c r="QXP20" s="67"/>
      <c r="QXQ20" s="67"/>
      <c r="QXR20" s="67"/>
      <c r="QXS20" s="67"/>
      <c r="QXT20" s="67"/>
      <c r="QXU20" s="67"/>
      <c r="QXV20" s="67"/>
      <c r="QXW20" s="67"/>
      <c r="QXX20" s="67"/>
      <c r="QXY20" s="67"/>
      <c r="QXZ20" s="67"/>
      <c r="QYA20" s="67"/>
      <c r="QYB20" s="67"/>
      <c r="QYC20" s="67"/>
      <c r="QYD20" s="67"/>
      <c r="QYE20" s="67"/>
      <c r="QYF20" s="67"/>
      <c r="QYG20" s="67"/>
      <c r="QYH20" s="67"/>
      <c r="QYI20" s="67"/>
      <c r="QYJ20" s="67"/>
      <c r="QYK20" s="67"/>
      <c r="QYL20" s="67"/>
      <c r="QYM20" s="67"/>
      <c r="QYN20" s="67"/>
      <c r="QYO20" s="67"/>
      <c r="QYP20" s="67"/>
      <c r="QYQ20" s="67"/>
      <c r="QYR20" s="67"/>
      <c r="QYS20" s="67"/>
      <c r="QYT20" s="67"/>
      <c r="QYU20" s="67"/>
      <c r="QYV20" s="67"/>
      <c r="QYW20" s="67"/>
      <c r="QYX20" s="67"/>
      <c r="QYY20" s="67"/>
      <c r="QYZ20" s="67"/>
      <c r="QZA20" s="67"/>
      <c r="QZB20" s="67"/>
      <c r="QZC20" s="67"/>
      <c r="QZD20" s="67"/>
      <c r="QZE20" s="67"/>
      <c r="QZF20" s="67"/>
      <c r="QZG20" s="67"/>
      <c r="QZH20" s="67"/>
      <c r="QZI20" s="67"/>
      <c r="QZJ20" s="67"/>
      <c r="QZK20" s="67"/>
      <c r="QZL20" s="67"/>
      <c r="QZM20" s="67"/>
      <c r="QZN20" s="67"/>
      <c r="QZO20" s="67"/>
      <c r="QZP20" s="67"/>
      <c r="QZQ20" s="67"/>
      <c r="QZR20" s="67"/>
      <c r="QZS20" s="67"/>
      <c r="QZT20" s="67"/>
      <c r="QZU20" s="67"/>
      <c r="QZV20" s="67"/>
      <c r="QZW20" s="67"/>
      <c r="QZX20" s="67"/>
      <c r="QZY20" s="67"/>
      <c r="QZZ20" s="67"/>
      <c r="RAA20" s="67"/>
      <c r="RAB20" s="67"/>
      <c r="RAC20" s="67"/>
      <c r="RAD20" s="67"/>
      <c r="RAE20" s="67"/>
      <c r="RAF20" s="67"/>
      <c r="RAG20" s="67"/>
      <c r="RAH20" s="67"/>
      <c r="RAI20" s="67"/>
      <c r="RAJ20" s="67"/>
      <c r="RAK20" s="67"/>
      <c r="RAL20" s="67"/>
      <c r="RAM20" s="67"/>
      <c r="RAN20" s="67"/>
      <c r="RAO20" s="67"/>
      <c r="RAP20" s="67"/>
      <c r="RAQ20" s="67"/>
      <c r="RAR20" s="67"/>
      <c r="RAS20" s="67"/>
      <c r="RAT20" s="67"/>
      <c r="RAU20" s="67"/>
      <c r="RAV20" s="67"/>
      <c r="RAW20" s="67"/>
      <c r="RAX20" s="67"/>
      <c r="RAY20" s="67"/>
      <c r="RAZ20" s="67"/>
      <c r="RBA20" s="67"/>
      <c r="RBB20" s="67"/>
      <c r="RBC20" s="67"/>
      <c r="RBD20" s="67"/>
      <c r="RBE20" s="67"/>
      <c r="RBF20" s="67"/>
      <c r="RBG20" s="67"/>
      <c r="RBH20" s="67"/>
      <c r="RBI20" s="67"/>
      <c r="RBJ20" s="67"/>
      <c r="RBK20" s="67"/>
      <c r="RBL20" s="67"/>
      <c r="RBM20" s="67"/>
      <c r="RBN20" s="67"/>
      <c r="RBO20" s="67"/>
      <c r="RBP20" s="67"/>
      <c r="RBQ20" s="67"/>
      <c r="RBR20" s="67"/>
      <c r="RBS20" s="67"/>
      <c r="RBT20" s="67"/>
      <c r="RBU20" s="67"/>
      <c r="RBV20" s="67"/>
      <c r="RBW20" s="67"/>
      <c r="RBX20" s="67"/>
      <c r="RBY20" s="67"/>
      <c r="RBZ20" s="67"/>
      <c r="RCA20" s="67"/>
      <c r="RCB20" s="67"/>
      <c r="RCC20" s="67"/>
      <c r="RCD20" s="67"/>
      <c r="RCE20" s="67"/>
      <c r="RCF20" s="67"/>
      <c r="RCG20" s="67"/>
      <c r="RCH20" s="67"/>
      <c r="RCI20" s="67"/>
      <c r="RCJ20" s="67"/>
      <c r="RCK20" s="67"/>
      <c r="RCL20" s="67"/>
      <c r="RCM20" s="67"/>
      <c r="RCN20" s="67"/>
      <c r="RCO20" s="67"/>
      <c r="RCP20" s="67"/>
      <c r="RCQ20" s="67"/>
      <c r="RCR20" s="67"/>
      <c r="RCS20" s="67"/>
      <c r="RCT20" s="67"/>
      <c r="RCU20" s="67"/>
      <c r="RCV20" s="67"/>
      <c r="RCW20" s="67"/>
      <c r="RCX20" s="67"/>
      <c r="RCY20" s="67"/>
      <c r="RCZ20" s="67"/>
      <c r="RDA20" s="67"/>
      <c r="RDB20" s="67"/>
      <c r="RDC20" s="67"/>
      <c r="RDD20" s="67"/>
      <c r="RDE20" s="67"/>
      <c r="RDF20" s="67"/>
      <c r="RDG20" s="67"/>
      <c r="RDH20" s="67"/>
      <c r="RDI20" s="67"/>
      <c r="RDJ20" s="67"/>
      <c r="RDK20" s="67"/>
      <c r="RDL20" s="67"/>
      <c r="RDM20" s="67"/>
      <c r="RDN20" s="67"/>
      <c r="RDO20" s="67"/>
      <c r="RDP20" s="67"/>
      <c r="RDQ20" s="67"/>
      <c r="RDR20" s="67"/>
      <c r="RDS20" s="67"/>
      <c r="RDT20" s="67"/>
      <c r="RDU20" s="67"/>
      <c r="RDV20" s="67"/>
      <c r="RDW20" s="67"/>
      <c r="RDX20" s="67"/>
      <c r="RDY20" s="67"/>
      <c r="RDZ20" s="67"/>
      <c r="REA20" s="67"/>
      <c r="REB20" s="67"/>
      <c r="REC20" s="67"/>
      <c r="RED20" s="67"/>
      <c r="REE20" s="67"/>
      <c r="REF20" s="67"/>
      <c r="REG20" s="67"/>
      <c r="REH20" s="67"/>
      <c r="REI20" s="67"/>
      <c r="REJ20" s="67"/>
      <c r="REK20" s="67"/>
      <c r="REL20" s="67"/>
      <c r="REM20" s="67"/>
      <c r="REN20" s="67"/>
      <c r="REO20" s="67"/>
      <c r="REP20" s="67"/>
      <c r="REQ20" s="67"/>
      <c r="RER20" s="67"/>
      <c r="RES20" s="67"/>
      <c r="RET20" s="67"/>
      <c r="REU20" s="67"/>
      <c r="REV20" s="67"/>
      <c r="REW20" s="67"/>
      <c r="REX20" s="67"/>
      <c r="REY20" s="67"/>
      <c r="REZ20" s="67"/>
      <c r="RFA20" s="67"/>
      <c r="RFB20" s="67"/>
      <c r="RFC20" s="67"/>
      <c r="RFD20" s="67"/>
      <c r="RFE20" s="67"/>
      <c r="RFF20" s="67"/>
      <c r="RFG20" s="67"/>
      <c r="RFH20" s="67"/>
      <c r="RFI20" s="67"/>
      <c r="RFJ20" s="67"/>
      <c r="RFK20" s="67"/>
      <c r="RFL20" s="67"/>
      <c r="RFM20" s="67"/>
      <c r="RFN20" s="67"/>
      <c r="RFO20" s="67"/>
      <c r="RFP20" s="67"/>
      <c r="RFQ20" s="67"/>
      <c r="RFR20" s="67"/>
      <c r="RFS20" s="67"/>
      <c r="RFT20" s="67"/>
      <c r="RFU20" s="67"/>
      <c r="RFV20" s="67"/>
      <c r="RFW20" s="67"/>
      <c r="RFX20" s="67"/>
      <c r="RFY20" s="67"/>
      <c r="RFZ20" s="67"/>
      <c r="RGA20" s="67"/>
      <c r="RGB20" s="67"/>
      <c r="RGC20" s="67"/>
      <c r="RGD20" s="67"/>
      <c r="RGE20" s="67"/>
      <c r="RGF20" s="67"/>
      <c r="RGG20" s="67"/>
      <c r="RGH20" s="67"/>
      <c r="RGI20" s="67"/>
      <c r="RGJ20" s="67"/>
      <c r="RGK20" s="67"/>
      <c r="RGL20" s="67"/>
      <c r="RGM20" s="67"/>
      <c r="RGN20" s="67"/>
      <c r="RGO20" s="67"/>
      <c r="RGP20" s="67"/>
      <c r="RGQ20" s="67"/>
      <c r="RGR20" s="67"/>
      <c r="RGS20" s="67"/>
      <c r="RGT20" s="67"/>
      <c r="RGU20" s="67"/>
      <c r="RGV20" s="67"/>
      <c r="RGW20" s="67"/>
      <c r="RGX20" s="67"/>
      <c r="RGY20" s="67"/>
      <c r="RGZ20" s="67"/>
      <c r="RHA20" s="67"/>
      <c r="RHB20" s="67"/>
      <c r="RHC20" s="67"/>
      <c r="RHD20" s="67"/>
      <c r="RHE20" s="67"/>
      <c r="RHF20" s="67"/>
      <c r="RHG20" s="67"/>
      <c r="RHH20" s="67"/>
      <c r="RHI20" s="67"/>
      <c r="RHJ20" s="67"/>
      <c r="RHK20" s="67"/>
      <c r="RHL20" s="67"/>
      <c r="RHM20" s="67"/>
      <c r="RHN20" s="67"/>
      <c r="RHO20" s="67"/>
      <c r="RHP20" s="67"/>
      <c r="RHQ20" s="67"/>
      <c r="RHR20" s="67"/>
      <c r="RHS20" s="67"/>
      <c r="RHT20" s="67"/>
      <c r="RHU20" s="67"/>
      <c r="RHV20" s="67"/>
      <c r="RHW20" s="67"/>
      <c r="RHX20" s="67"/>
      <c r="RHY20" s="67"/>
      <c r="RHZ20" s="67"/>
      <c r="RIA20" s="67"/>
      <c r="RIB20" s="67"/>
      <c r="RIC20" s="67"/>
      <c r="RID20" s="67"/>
      <c r="RIE20" s="67"/>
      <c r="RIF20" s="67"/>
      <c r="RIG20" s="67"/>
      <c r="RIH20" s="67"/>
      <c r="RII20" s="67"/>
      <c r="RIJ20" s="67"/>
      <c r="RIK20" s="67"/>
      <c r="RIL20" s="67"/>
      <c r="RIM20" s="67"/>
      <c r="RIN20" s="67"/>
      <c r="RIO20" s="67"/>
      <c r="RIP20" s="67"/>
      <c r="RIQ20" s="67"/>
      <c r="RIR20" s="67"/>
      <c r="RIS20" s="67"/>
      <c r="RIT20" s="67"/>
      <c r="RIU20" s="67"/>
      <c r="RIV20" s="67"/>
      <c r="RIW20" s="67"/>
      <c r="RIX20" s="67"/>
      <c r="RIY20" s="67"/>
      <c r="RIZ20" s="67"/>
      <c r="RJA20" s="67"/>
      <c r="RJB20" s="67"/>
      <c r="RJC20" s="67"/>
      <c r="RJD20" s="67"/>
      <c r="RJE20" s="67"/>
      <c r="RJF20" s="67"/>
      <c r="RJG20" s="67"/>
      <c r="RJH20" s="67"/>
      <c r="RJI20" s="67"/>
      <c r="RJJ20" s="67"/>
      <c r="RJK20" s="67"/>
      <c r="RJL20" s="67"/>
      <c r="RJM20" s="67"/>
      <c r="RJN20" s="67"/>
      <c r="RJO20" s="67"/>
      <c r="RJP20" s="67"/>
      <c r="RJQ20" s="67"/>
      <c r="RJR20" s="67"/>
      <c r="RJS20" s="67"/>
      <c r="RJT20" s="67"/>
      <c r="RJU20" s="67"/>
      <c r="RJV20" s="67"/>
      <c r="RJW20" s="67"/>
      <c r="RJX20" s="67"/>
      <c r="RJY20" s="67"/>
      <c r="RJZ20" s="67"/>
      <c r="RKA20" s="67"/>
      <c r="RKB20" s="67"/>
      <c r="RKC20" s="67"/>
      <c r="RKD20" s="67"/>
      <c r="RKE20" s="67"/>
      <c r="RKF20" s="67"/>
      <c r="RKG20" s="67"/>
      <c r="RKH20" s="67"/>
      <c r="RKI20" s="67"/>
      <c r="RKJ20" s="67"/>
      <c r="RKK20" s="67"/>
      <c r="RKL20" s="67"/>
      <c r="RKM20" s="67"/>
      <c r="RKN20" s="67"/>
      <c r="RKO20" s="67"/>
      <c r="RKP20" s="67"/>
      <c r="RKQ20" s="67"/>
      <c r="RKR20" s="67"/>
      <c r="RKS20" s="67"/>
      <c r="RKT20" s="67"/>
      <c r="RKU20" s="67"/>
      <c r="RKV20" s="67"/>
      <c r="RKW20" s="67"/>
      <c r="RKX20" s="67"/>
      <c r="RKY20" s="67"/>
      <c r="RKZ20" s="67"/>
      <c r="RLA20" s="67"/>
      <c r="RLB20" s="67"/>
      <c r="RLC20" s="67"/>
      <c r="RLD20" s="67"/>
      <c r="RLE20" s="67"/>
      <c r="RLF20" s="67"/>
      <c r="RLG20" s="67"/>
      <c r="RLH20" s="67"/>
      <c r="RLI20" s="67"/>
      <c r="RLJ20" s="67"/>
      <c r="RLK20" s="67"/>
      <c r="RLL20" s="67"/>
      <c r="RLM20" s="67"/>
      <c r="RLN20" s="67"/>
      <c r="RLO20" s="67"/>
      <c r="RLP20" s="67"/>
      <c r="RLQ20" s="67"/>
      <c r="RLR20" s="67"/>
      <c r="RLS20" s="67"/>
      <c r="RLT20" s="67"/>
      <c r="RLU20" s="67"/>
      <c r="RLV20" s="67"/>
      <c r="RLW20" s="67"/>
      <c r="RLX20" s="67"/>
      <c r="RLY20" s="67"/>
      <c r="RLZ20" s="67"/>
      <c r="RMA20" s="67"/>
      <c r="RMB20" s="67"/>
      <c r="RMC20" s="67"/>
      <c r="RMD20" s="67"/>
      <c r="RME20" s="67"/>
      <c r="RMF20" s="67"/>
      <c r="RMG20" s="67"/>
      <c r="RMH20" s="67"/>
      <c r="RMI20" s="67"/>
      <c r="RMJ20" s="67"/>
      <c r="RMK20" s="67"/>
      <c r="RML20" s="67"/>
      <c r="RMM20" s="67"/>
      <c r="RMN20" s="67"/>
      <c r="RMO20" s="67"/>
      <c r="RMP20" s="67"/>
      <c r="RMQ20" s="67"/>
      <c r="RMR20" s="67"/>
      <c r="RMS20" s="67"/>
      <c r="RMT20" s="67"/>
      <c r="RMU20" s="67"/>
      <c r="RMV20" s="67"/>
      <c r="RMW20" s="67"/>
      <c r="RMX20" s="67"/>
      <c r="RMY20" s="67"/>
      <c r="RMZ20" s="67"/>
      <c r="RNA20" s="67"/>
      <c r="RNB20" s="67"/>
      <c r="RNC20" s="67"/>
      <c r="RND20" s="67"/>
      <c r="RNE20" s="67"/>
      <c r="RNF20" s="67"/>
      <c r="RNG20" s="67"/>
      <c r="RNH20" s="67"/>
      <c r="RNI20" s="67"/>
      <c r="RNJ20" s="67"/>
      <c r="RNK20" s="67"/>
      <c r="RNL20" s="67"/>
      <c r="RNM20" s="67"/>
      <c r="RNN20" s="67"/>
      <c r="RNO20" s="67"/>
      <c r="RNP20" s="67"/>
      <c r="RNQ20" s="67"/>
      <c r="RNR20" s="67"/>
      <c r="RNS20" s="67"/>
      <c r="RNT20" s="67"/>
      <c r="RNU20" s="67"/>
      <c r="RNV20" s="67"/>
      <c r="RNW20" s="67"/>
      <c r="RNX20" s="67"/>
      <c r="RNY20" s="67"/>
      <c r="RNZ20" s="67"/>
      <c r="ROA20" s="67"/>
      <c r="ROB20" s="67"/>
      <c r="ROC20" s="67"/>
      <c r="ROD20" s="67"/>
      <c r="ROE20" s="67"/>
      <c r="ROF20" s="67"/>
      <c r="ROG20" s="67"/>
      <c r="ROH20" s="67"/>
      <c r="ROI20" s="67"/>
      <c r="ROJ20" s="67"/>
      <c r="ROK20" s="67"/>
      <c r="ROL20" s="67"/>
      <c r="ROM20" s="67"/>
      <c r="RON20" s="67"/>
      <c r="ROO20" s="67"/>
      <c r="ROP20" s="67"/>
      <c r="ROQ20" s="67"/>
      <c r="ROR20" s="67"/>
      <c r="ROS20" s="67"/>
      <c r="ROT20" s="67"/>
      <c r="ROU20" s="67"/>
      <c r="ROV20" s="67"/>
      <c r="ROW20" s="67"/>
      <c r="ROX20" s="67"/>
      <c r="ROY20" s="67"/>
      <c r="ROZ20" s="67"/>
      <c r="RPA20" s="67"/>
      <c r="RPB20" s="67"/>
      <c r="RPC20" s="67"/>
      <c r="RPD20" s="67"/>
      <c r="RPE20" s="67"/>
      <c r="RPF20" s="67"/>
      <c r="RPG20" s="67"/>
      <c r="RPH20" s="67"/>
      <c r="RPI20" s="67"/>
      <c r="RPJ20" s="67"/>
      <c r="RPK20" s="67"/>
      <c r="RPL20" s="67"/>
      <c r="RPM20" s="67"/>
      <c r="RPN20" s="67"/>
      <c r="RPO20" s="67"/>
      <c r="RPP20" s="67"/>
      <c r="RPQ20" s="67"/>
      <c r="RPR20" s="67"/>
      <c r="RPS20" s="67"/>
      <c r="RPT20" s="67"/>
      <c r="RPU20" s="67"/>
      <c r="RPV20" s="67"/>
      <c r="RPW20" s="67"/>
      <c r="RPX20" s="67"/>
      <c r="RPY20" s="67"/>
      <c r="RPZ20" s="67"/>
      <c r="RQA20" s="67"/>
      <c r="RQB20" s="67"/>
      <c r="RQC20" s="67"/>
      <c r="RQD20" s="67"/>
      <c r="RQE20" s="67"/>
      <c r="RQF20" s="67"/>
      <c r="RQG20" s="67"/>
      <c r="RQH20" s="67"/>
      <c r="RQI20" s="67"/>
      <c r="RQJ20" s="67"/>
      <c r="RQK20" s="67"/>
      <c r="RQL20" s="67"/>
      <c r="RQM20" s="67"/>
      <c r="RQN20" s="67"/>
      <c r="RQO20" s="67"/>
      <c r="RQP20" s="67"/>
      <c r="RQQ20" s="67"/>
      <c r="RQR20" s="67"/>
      <c r="RQS20" s="67"/>
      <c r="RQT20" s="67"/>
      <c r="RQU20" s="67"/>
      <c r="RQV20" s="67"/>
      <c r="RQW20" s="67"/>
      <c r="RQX20" s="67"/>
      <c r="RQY20" s="67"/>
      <c r="RQZ20" s="67"/>
      <c r="RRA20" s="67"/>
      <c r="RRB20" s="67"/>
      <c r="RRC20" s="67"/>
      <c r="RRD20" s="67"/>
      <c r="RRE20" s="67"/>
      <c r="RRF20" s="67"/>
      <c r="RRG20" s="67"/>
      <c r="RRH20" s="67"/>
      <c r="RRI20" s="67"/>
      <c r="RRJ20" s="67"/>
      <c r="RRK20" s="67"/>
      <c r="RRL20" s="67"/>
      <c r="RRM20" s="67"/>
      <c r="RRN20" s="67"/>
      <c r="RRO20" s="67"/>
      <c r="RRP20" s="67"/>
      <c r="RRQ20" s="67"/>
      <c r="RRR20" s="67"/>
      <c r="RRS20" s="67"/>
      <c r="RRT20" s="67"/>
      <c r="RRU20" s="67"/>
      <c r="RRV20" s="67"/>
      <c r="RRW20" s="67"/>
      <c r="RRX20" s="67"/>
      <c r="RRY20" s="67"/>
      <c r="RRZ20" s="67"/>
      <c r="RSA20" s="67"/>
      <c r="RSB20" s="67"/>
      <c r="RSC20" s="67"/>
      <c r="RSD20" s="67"/>
      <c r="RSE20" s="67"/>
      <c r="RSF20" s="67"/>
      <c r="RSG20" s="67"/>
      <c r="RSH20" s="67"/>
      <c r="RSI20" s="67"/>
      <c r="RSJ20" s="67"/>
      <c r="RSK20" s="67"/>
      <c r="RSL20" s="67"/>
      <c r="RSM20" s="67"/>
      <c r="RSN20" s="67"/>
      <c r="RSO20" s="67"/>
      <c r="RSP20" s="67"/>
      <c r="RSQ20" s="67"/>
      <c r="RSR20" s="67"/>
      <c r="RSS20" s="67"/>
      <c r="RST20" s="67"/>
      <c r="RSU20" s="67"/>
      <c r="RSV20" s="67"/>
      <c r="RSW20" s="67"/>
      <c r="RSX20" s="67"/>
      <c r="RSY20" s="67"/>
      <c r="RSZ20" s="67"/>
      <c r="RTA20" s="67"/>
      <c r="RTB20" s="67"/>
      <c r="RTC20" s="67"/>
      <c r="RTD20" s="67"/>
      <c r="RTE20" s="67"/>
      <c r="RTF20" s="67"/>
      <c r="RTG20" s="67"/>
      <c r="RTH20" s="67"/>
      <c r="RTI20" s="67"/>
      <c r="RTJ20" s="67"/>
      <c r="RTK20" s="67"/>
      <c r="RTL20" s="67"/>
      <c r="RTM20" s="67"/>
      <c r="RTN20" s="67"/>
      <c r="RTO20" s="67"/>
      <c r="RTP20" s="67"/>
      <c r="RTQ20" s="67"/>
      <c r="RTR20" s="67"/>
      <c r="RTS20" s="67"/>
      <c r="RTT20" s="67"/>
      <c r="RTU20" s="67"/>
      <c r="RTV20" s="67"/>
      <c r="RTW20" s="67"/>
      <c r="RTX20" s="67"/>
      <c r="RTY20" s="67"/>
      <c r="RTZ20" s="67"/>
      <c r="RUA20" s="67"/>
      <c r="RUB20" s="67"/>
      <c r="RUC20" s="67"/>
      <c r="RUD20" s="67"/>
      <c r="RUE20" s="67"/>
      <c r="RUF20" s="67"/>
      <c r="RUG20" s="67"/>
      <c r="RUH20" s="67"/>
      <c r="RUI20" s="67"/>
      <c r="RUJ20" s="67"/>
      <c r="RUK20" s="67"/>
      <c r="RUL20" s="67"/>
      <c r="RUM20" s="67"/>
      <c r="RUN20" s="67"/>
      <c r="RUO20" s="67"/>
      <c r="RUP20" s="67"/>
      <c r="RUQ20" s="67"/>
      <c r="RUR20" s="67"/>
      <c r="RUS20" s="67"/>
      <c r="RUT20" s="67"/>
      <c r="RUU20" s="67"/>
      <c r="RUV20" s="67"/>
      <c r="RUW20" s="67"/>
      <c r="RUX20" s="67"/>
      <c r="RUY20" s="67"/>
      <c r="RUZ20" s="67"/>
      <c r="RVA20" s="67"/>
      <c r="RVB20" s="67"/>
      <c r="RVC20" s="67"/>
      <c r="RVD20" s="67"/>
      <c r="RVE20" s="67"/>
      <c r="RVF20" s="67"/>
      <c r="RVG20" s="67"/>
      <c r="RVH20" s="67"/>
      <c r="RVI20" s="67"/>
      <c r="RVJ20" s="67"/>
      <c r="RVK20" s="67"/>
      <c r="RVL20" s="67"/>
      <c r="RVM20" s="67"/>
      <c r="RVN20" s="67"/>
      <c r="RVO20" s="67"/>
      <c r="RVP20" s="67"/>
      <c r="RVQ20" s="67"/>
      <c r="RVR20" s="67"/>
      <c r="RVS20" s="67"/>
      <c r="RVT20" s="67"/>
      <c r="RVU20" s="67"/>
      <c r="RVV20" s="67"/>
      <c r="RVW20" s="67"/>
      <c r="RVX20" s="67"/>
      <c r="RVY20" s="67"/>
      <c r="RVZ20" s="67"/>
      <c r="RWA20" s="67"/>
      <c r="RWB20" s="67"/>
      <c r="RWC20" s="67"/>
      <c r="RWD20" s="67"/>
      <c r="RWE20" s="67"/>
      <c r="RWF20" s="67"/>
      <c r="RWG20" s="67"/>
      <c r="RWH20" s="67"/>
      <c r="RWI20" s="67"/>
      <c r="RWJ20" s="67"/>
      <c r="RWK20" s="67"/>
      <c r="RWL20" s="67"/>
      <c r="RWM20" s="67"/>
      <c r="RWN20" s="67"/>
      <c r="RWO20" s="67"/>
      <c r="RWP20" s="67"/>
      <c r="RWQ20" s="67"/>
      <c r="RWR20" s="67"/>
      <c r="RWS20" s="67"/>
      <c r="RWT20" s="67"/>
      <c r="RWU20" s="67"/>
      <c r="RWV20" s="67"/>
      <c r="RWW20" s="67"/>
      <c r="RWX20" s="67"/>
      <c r="RWY20" s="67"/>
      <c r="RWZ20" s="67"/>
      <c r="RXA20" s="67"/>
      <c r="RXB20" s="67"/>
      <c r="RXC20" s="67"/>
      <c r="RXD20" s="67"/>
      <c r="RXE20" s="67"/>
      <c r="RXF20" s="67"/>
      <c r="RXG20" s="67"/>
      <c r="RXH20" s="67"/>
      <c r="RXI20" s="67"/>
      <c r="RXJ20" s="67"/>
      <c r="RXK20" s="67"/>
      <c r="RXL20" s="67"/>
      <c r="RXM20" s="67"/>
      <c r="RXN20" s="67"/>
      <c r="RXO20" s="67"/>
      <c r="RXP20" s="67"/>
      <c r="RXQ20" s="67"/>
      <c r="RXR20" s="67"/>
      <c r="RXS20" s="67"/>
      <c r="RXT20" s="67"/>
      <c r="RXU20" s="67"/>
      <c r="RXV20" s="67"/>
      <c r="RXW20" s="67"/>
      <c r="RXX20" s="67"/>
      <c r="RXY20" s="67"/>
      <c r="RXZ20" s="67"/>
      <c r="RYA20" s="67"/>
      <c r="RYB20" s="67"/>
      <c r="RYC20" s="67"/>
      <c r="RYD20" s="67"/>
      <c r="RYE20" s="67"/>
      <c r="RYF20" s="67"/>
      <c r="RYG20" s="67"/>
      <c r="RYH20" s="67"/>
      <c r="RYI20" s="67"/>
      <c r="RYJ20" s="67"/>
      <c r="RYK20" s="67"/>
      <c r="RYL20" s="67"/>
      <c r="RYM20" s="67"/>
      <c r="RYN20" s="67"/>
      <c r="RYO20" s="67"/>
      <c r="RYP20" s="67"/>
      <c r="RYQ20" s="67"/>
      <c r="RYR20" s="67"/>
      <c r="RYS20" s="67"/>
      <c r="RYT20" s="67"/>
      <c r="RYU20" s="67"/>
      <c r="RYV20" s="67"/>
      <c r="RYW20" s="67"/>
      <c r="RYX20" s="67"/>
      <c r="RYY20" s="67"/>
      <c r="RYZ20" s="67"/>
      <c r="RZA20" s="67"/>
      <c r="RZB20" s="67"/>
      <c r="RZC20" s="67"/>
      <c r="RZD20" s="67"/>
      <c r="RZE20" s="67"/>
      <c r="RZF20" s="67"/>
      <c r="RZG20" s="67"/>
      <c r="RZH20" s="67"/>
      <c r="RZI20" s="67"/>
      <c r="RZJ20" s="67"/>
      <c r="RZK20" s="67"/>
      <c r="RZL20" s="67"/>
      <c r="RZM20" s="67"/>
      <c r="RZN20" s="67"/>
      <c r="RZO20" s="67"/>
      <c r="RZP20" s="67"/>
      <c r="RZQ20" s="67"/>
      <c r="RZR20" s="67"/>
      <c r="RZS20" s="67"/>
      <c r="RZT20" s="67"/>
      <c r="RZU20" s="67"/>
      <c r="RZV20" s="67"/>
      <c r="RZW20" s="67"/>
      <c r="RZX20" s="67"/>
      <c r="RZY20" s="67"/>
      <c r="RZZ20" s="67"/>
      <c r="SAA20" s="67"/>
      <c r="SAB20" s="67"/>
      <c r="SAC20" s="67"/>
      <c r="SAD20" s="67"/>
      <c r="SAE20" s="67"/>
      <c r="SAF20" s="67"/>
      <c r="SAG20" s="67"/>
      <c r="SAH20" s="67"/>
      <c r="SAI20" s="67"/>
      <c r="SAJ20" s="67"/>
      <c r="SAK20" s="67"/>
      <c r="SAL20" s="67"/>
      <c r="SAM20" s="67"/>
      <c r="SAN20" s="67"/>
      <c r="SAO20" s="67"/>
      <c r="SAP20" s="67"/>
      <c r="SAQ20" s="67"/>
      <c r="SAR20" s="67"/>
      <c r="SAS20" s="67"/>
      <c r="SAT20" s="67"/>
      <c r="SAU20" s="67"/>
      <c r="SAV20" s="67"/>
      <c r="SAW20" s="67"/>
      <c r="SAX20" s="67"/>
      <c r="SAY20" s="67"/>
      <c r="SAZ20" s="67"/>
      <c r="SBA20" s="67"/>
      <c r="SBB20" s="67"/>
      <c r="SBC20" s="67"/>
      <c r="SBD20" s="67"/>
      <c r="SBE20" s="67"/>
      <c r="SBF20" s="67"/>
      <c r="SBG20" s="67"/>
      <c r="SBH20" s="67"/>
      <c r="SBI20" s="67"/>
      <c r="SBJ20" s="67"/>
      <c r="SBK20" s="67"/>
      <c r="SBL20" s="67"/>
      <c r="SBM20" s="67"/>
      <c r="SBN20" s="67"/>
      <c r="SBO20" s="67"/>
      <c r="SBP20" s="67"/>
      <c r="SBQ20" s="67"/>
      <c r="SBR20" s="67"/>
      <c r="SBS20" s="67"/>
      <c r="SBT20" s="67"/>
      <c r="SBU20" s="67"/>
      <c r="SBV20" s="67"/>
      <c r="SBW20" s="67"/>
      <c r="SBX20" s="67"/>
      <c r="SBY20" s="67"/>
      <c r="SBZ20" s="67"/>
      <c r="SCA20" s="67"/>
      <c r="SCB20" s="67"/>
      <c r="SCC20" s="67"/>
      <c r="SCD20" s="67"/>
      <c r="SCE20" s="67"/>
      <c r="SCF20" s="67"/>
      <c r="SCG20" s="67"/>
      <c r="SCH20" s="67"/>
      <c r="SCI20" s="67"/>
      <c r="SCJ20" s="67"/>
      <c r="SCK20" s="67"/>
      <c r="SCL20" s="67"/>
      <c r="SCM20" s="67"/>
      <c r="SCN20" s="67"/>
      <c r="SCO20" s="67"/>
      <c r="SCP20" s="67"/>
      <c r="SCQ20" s="67"/>
      <c r="SCR20" s="67"/>
      <c r="SCS20" s="67"/>
      <c r="SCT20" s="67"/>
      <c r="SCU20" s="67"/>
      <c r="SCV20" s="67"/>
      <c r="SCW20" s="67"/>
      <c r="SCX20" s="67"/>
      <c r="SCY20" s="67"/>
      <c r="SCZ20" s="67"/>
      <c r="SDA20" s="67"/>
      <c r="SDB20" s="67"/>
      <c r="SDC20" s="67"/>
      <c r="SDD20" s="67"/>
      <c r="SDE20" s="67"/>
      <c r="SDF20" s="67"/>
      <c r="SDG20" s="67"/>
      <c r="SDH20" s="67"/>
      <c r="SDI20" s="67"/>
      <c r="SDJ20" s="67"/>
      <c r="SDK20" s="67"/>
      <c r="SDL20" s="67"/>
      <c r="SDM20" s="67"/>
      <c r="SDN20" s="67"/>
      <c r="SDO20" s="67"/>
      <c r="SDP20" s="67"/>
      <c r="SDQ20" s="67"/>
      <c r="SDR20" s="67"/>
      <c r="SDS20" s="67"/>
      <c r="SDT20" s="67"/>
      <c r="SDU20" s="67"/>
      <c r="SDV20" s="67"/>
      <c r="SDW20" s="67"/>
      <c r="SDX20" s="67"/>
      <c r="SDY20" s="67"/>
      <c r="SDZ20" s="67"/>
      <c r="SEA20" s="67"/>
      <c r="SEB20" s="67"/>
      <c r="SEC20" s="67"/>
      <c r="SED20" s="67"/>
      <c r="SEE20" s="67"/>
      <c r="SEF20" s="67"/>
      <c r="SEG20" s="67"/>
      <c r="SEH20" s="67"/>
      <c r="SEI20" s="67"/>
      <c r="SEJ20" s="67"/>
      <c r="SEK20" s="67"/>
      <c r="SEL20" s="67"/>
      <c r="SEM20" s="67"/>
      <c r="SEN20" s="67"/>
      <c r="SEO20" s="67"/>
      <c r="SEP20" s="67"/>
      <c r="SEQ20" s="67"/>
      <c r="SER20" s="67"/>
      <c r="SES20" s="67"/>
      <c r="SET20" s="67"/>
      <c r="SEU20" s="67"/>
      <c r="SEV20" s="67"/>
      <c r="SEW20" s="67"/>
      <c r="SEX20" s="67"/>
      <c r="SEY20" s="67"/>
      <c r="SEZ20" s="67"/>
      <c r="SFA20" s="67"/>
      <c r="SFB20" s="67"/>
      <c r="SFC20" s="67"/>
      <c r="SFD20" s="67"/>
      <c r="SFE20" s="67"/>
      <c r="SFF20" s="67"/>
      <c r="SFG20" s="67"/>
      <c r="SFH20" s="67"/>
      <c r="SFI20" s="67"/>
      <c r="SFJ20" s="67"/>
      <c r="SFK20" s="67"/>
      <c r="SFL20" s="67"/>
      <c r="SFM20" s="67"/>
      <c r="SFN20" s="67"/>
      <c r="SFO20" s="67"/>
      <c r="SFP20" s="67"/>
      <c r="SFQ20" s="67"/>
      <c r="SFR20" s="67"/>
      <c r="SFS20" s="67"/>
      <c r="SFT20" s="67"/>
      <c r="SFU20" s="67"/>
      <c r="SFV20" s="67"/>
      <c r="SFW20" s="67"/>
      <c r="SFX20" s="67"/>
      <c r="SFY20" s="67"/>
      <c r="SFZ20" s="67"/>
      <c r="SGA20" s="67"/>
      <c r="SGB20" s="67"/>
      <c r="SGC20" s="67"/>
      <c r="SGD20" s="67"/>
      <c r="SGE20" s="67"/>
      <c r="SGF20" s="67"/>
      <c r="SGG20" s="67"/>
      <c r="SGH20" s="67"/>
      <c r="SGI20" s="67"/>
      <c r="SGJ20" s="67"/>
      <c r="SGK20" s="67"/>
      <c r="SGL20" s="67"/>
      <c r="SGM20" s="67"/>
      <c r="SGN20" s="67"/>
      <c r="SGO20" s="67"/>
      <c r="SGP20" s="67"/>
      <c r="SGQ20" s="67"/>
      <c r="SGR20" s="67"/>
      <c r="SGS20" s="67"/>
      <c r="SGT20" s="67"/>
      <c r="SGU20" s="67"/>
      <c r="SGV20" s="67"/>
      <c r="SGW20" s="67"/>
      <c r="SGX20" s="67"/>
      <c r="SGY20" s="67"/>
      <c r="SGZ20" s="67"/>
      <c r="SHA20" s="67"/>
      <c r="SHB20" s="67"/>
      <c r="SHC20" s="67"/>
      <c r="SHD20" s="67"/>
      <c r="SHE20" s="67"/>
      <c r="SHF20" s="67"/>
      <c r="SHG20" s="67"/>
      <c r="SHH20" s="67"/>
      <c r="SHI20" s="67"/>
      <c r="SHJ20" s="67"/>
      <c r="SHK20" s="67"/>
      <c r="SHL20" s="67"/>
      <c r="SHM20" s="67"/>
      <c r="SHN20" s="67"/>
      <c r="SHO20" s="67"/>
      <c r="SHP20" s="67"/>
      <c r="SHQ20" s="67"/>
      <c r="SHR20" s="67"/>
      <c r="SHS20" s="67"/>
      <c r="SHT20" s="67"/>
      <c r="SHU20" s="67"/>
      <c r="SHV20" s="67"/>
      <c r="SHW20" s="67"/>
      <c r="SHX20" s="67"/>
      <c r="SHY20" s="67"/>
      <c r="SHZ20" s="67"/>
      <c r="SIA20" s="67"/>
      <c r="SIB20" s="67"/>
      <c r="SIC20" s="67"/>
      <c r="SID20" s="67"/>
      <c r="SIE20" s="67"/>
      <c r="SIF20" s="67"/>
      <c r="SIG20" s="67"/>
      <c r="SIH20" s="67"/>
      <c r="SII20" s="67"/>
      <c r="SIJ20" s="67"/>
      <c r="SIK20" s="67"/>
      <c r="SIL20" s="67"/>
      <c r="SIM20" s="67"/>
      <c r="SIN20" s="67"/>
      <c r="SIO20" s="67"/>
      <c r="SIP20" s="67"/>
      <c r="SIQ20" s="67"/>
      <c r="SIR20" s="67"/>
      <c r="SIS20" s="67"/>
      <c r="SIT20" s="67"/>
      <c r="SIU20" s="67"/>
      <c r="SIV20" s="67"/>
      <c r="SIW20" s="67"/>
      <c r="SIX20" s="67"/>
      <c r="SIY20" s="67"/>
      <c r="SIZ20" s="67"/>
      <c r="SJA20" s="67"/>
      <c r="SJB20" s="67"/>
      <c r="SJC20" s="67"/>
      <c r="SJD20" s="67"/>
      <c r="SJE20" s="67"/>
      <c r="SJF20" s="67"/>
      <c r="SJG20" s="67"/>
      <c r="SJH20" s="67"/>
      <c r="SJI20" s="67"/>
      <c r="SJJ20" s="67"/>
      <c r="SJK20" s="67"/>
      <c r="SJL20" s="67"/>
      <c r="SJM20" s="67"/>
      <c r="SJN20" s="67"/>
      <c r="SJO20" s="67"/>
      <c r="SJP20" s="67"/>
      <c r="SJQ20" s="67"/>
      <c r="SJR20" s="67"/>
      <c r="SJS20" s="67"/>
      <c r="SJT20" s="67"/>
      <c r="SJU20" s="67"/>
      <c r="SJV20" s="67"/>
      <c r="SJW20" s="67"/>
      <c r="SJX20" s="67"/>
      <c r="SJY20" s="67"/>
      <c r="SJZ20" s="67"/>
      <c r="SKA20" s="67"/>
      <c r="SKB20" s="67"/>
      <c r="SKC20" s="67"/>
      <c r="SKD20" s="67"/>
      <c r="SKE20" s="67"/>
      <c r="SKF20" s="67"/>
      <c r="SKG20" s="67"/>
      <c r="SKH20" s="67"/>
      <c r="SKI20" s="67"/>
      <c r="SKJ20" s="67"/>
      <c r="SKK20" s="67"/>
      <c r="SKL20" s="67"/>
      <c r="SKM20" s="67"/>
      <c r="SKN20" s="67"/>
      <c r="SKO20" s="67"/>
      <c r="SKP20" s="67"/>
      <c r="SKQ20" s="67"/>
      <c r="SKR20" s="67"/>
      <c r="SKS20" s="67"/>
      <c r="SKT20" s="67"/>
      <c r="SKU20" s="67"/>
      <c r="SKV20" s="67"/>
      <c r="SKW20" s="67"/>
      <c r="SKX20" s="67"/>
      <c r="SKY20" s="67"/>
      <c r="SKZ20" s="67"/>
      <c r="SLA20" s="67"/>
      <c r="SLB20" s="67"/>
      <c r="SLC20" s="67"/>
      <c r="SLD20" s="67"/>
      <c r="SLE20" s="67"/>
      <c r="SLF20" s="67"/>
      <c r="SLG20" s="67"/>
      <c r="SLH20" s="67"/>
      <c r="SLI20" s="67"/>
      <c r="SLJ20" s="67"/>
      <c r="SLK20" s="67"/>
      <c r="SLL20" s="67"/>
      <c r="SLM20" s="67"/>
      <c r="SLN20" s="67"/>
      <c r="SLO20" s="67"/>
      <c r="SLP20" s="67"/>
      <c r="SLQ20" s="67"/>
      <c r="SLR20" s="67"/>
      <c r="SLS20" s="67"/>
      <c r="SLT20" s="67"/>
      <c r="SLU20" s="67"/>
      <c r="SLV20" s="67"/>
      <c r="SLW20" s="67"/>
      <c r="SLX20" s="67"/>
      <c r="SLY20" s="67"/>
      <c r="SLZ20" s="67"/>
      <c r="SMA20" s="67"/>
      <c r="SMB20" s="67"/>
      <c r="SMC20" s="67"/>
      <c r="SMD20" s="67"/>
      <c r="SME20" s="67"/>
      <c r="SMF20" s="67"/>
      <c r="SMG20" s="67"/>
      <c r="SMH20" s="67"/>
      <c r="SMI20" s="67"/>
      <c r="SMJ20" s="67"/>
      <c r="SMK20" s="67"/>
      <c r="SML20" s="67"/>
      <c r="SMM20" s="67"/>
      <c r="SMN20" s="67"/>
      <c r="SMO20" s="67"/>
      <c r="SMP20" s="67"/>
      <c r="SMQ20" s="67"/>
      <c r="SMR20" s="67"/>
      <c r="SMS20" s="67"/>
      <c r="SMT20" s="67"/>
      <c r="SMU20" s="67"/>
      <c r="SMV20" s="67"/>
      <c r="SMW20" s="67"/>
      <c r="SMX20" s="67"/>
      <c r="SMY20" s="67"/>
      <c r="SMZ20" s="67"/>
      <c r="SNA20" s="67"/>
      <c r="SNB20" s="67"/>
      <c r="SNC20" s="67"/>
      <c r="SND20" s="67"/>
      <c r="SNE20" s="67"/>
      <c r="SNF20" s="67"/>
      <c r="SNG20" s="67"/>
      <c r="SNH20" s="67"/>
      <c r="SNI20" s="67"/>
      <c r="SNJ20" s="67"/>
      <c r="SNK20" s="67"/>
      <c r="SNL20" s="67"/>
      <c r="SNM20" s="67"/>
      <c r="SNN20" s="67"/>
      <c r="SNO20" s="67"/>
      <c r="SNP20" s="67"/>
      <c r="SNQ20" s="67"/>
      <c r="SNR20" s="67"/>
      <c r="SNS20" s="67"/>
      <c r="SNT20" s="67"/>
      <c r="SNU20" s="67"/>
      <c r="SNV20" s="67"/>
      <c r="SNW20" s="67"/>
      <c r="SNX20" s="67"/>
      <c r="SNY20" s="67"/>
      <c r="SNZ20" s="67"/>
      <c r="SOA20" s="67"/>
      <c r="SOB20" s="67"/>
      <c r="SOC20" s="67"/>
      <c r="SOD20" s="67"/>
      <c r="SOE20" s="67"/>
      <c r="SOF20" s="67"/>
      <c r="SOG20" s="67"/>
      <c r="SOH20" s="67"/>
      <c r="SOI20" s="67"/>
      <c r="SOJ20" s="67"/>
      <c r="SOK20" s="67"/>
      <c r="SOL20" s="67"/>
      <c r="SOM20" s="67"/>
      <c r="SON20" s="67"/>
      <c r="SOO20" s="67"/>
      <c r="SOP20" s="67"/>
      <c r="SOQ20" s="67"/>
      <c r="SOR20" s="67"/>
      <c r="SOS20" s="67"/>
      <c r="SOT20" s="67"/>
      <c r="SOU20" s="67"/>
      <c r="SOV20" s="67"/>
      <c r="SOW20" s="67"/>
      <c r="SOX20" s="67"/>
      <c r="SOY20" s="67"/>
      <c r="SOZ20" s="67"/>
      <c r="SPA20" s="67"/>
      <c r="SPB20" s="67"/>
      <c r="SPC20" s="67"/>
      <c r="SPD20" s="67"/>
      <c r="SPE20" s="67"/>
      <c r="SPF20" s="67"/>
      <c r="SPG20" s="67"/>
      <c r="SPH20" s="67"/>
      <c r="SPI20" s="67"/>
      <c r="SPJ20" s="67"/>
      <c r="SPK20" s="67"/>
      <c r="SPL20" s="67"/>
      <c r="SPM20" s="67"/>
      <c r="SPN20" s="67"/>
      <c r="SPO20" s="67"/>
      <c r="SPP20" s="67"/>
      <c r="SPQ20" s="67"/>
      <c r="SPR20" s="67"/>
      <c r="SPS20" s="67"/>
      <c r="SPT20" s="67"/>
      <c r="SPU20" s="67"/>
      <c r="SPV20" s="67"/>
      <c r="SPW20" s="67"/>
      <c r="SPX20" s="67"/>
      <c r="SPY20" s="67"/>
      <c r="SPZ20" s="67"/>
      <c r="SQA20" s="67"/>
      <c r="SQB20" s="67"/>
      <c r="SQC20" s="67"/>
      <c r="SQD20" s="67"/>
      <c r="SQE20" s="67"/>
      <c r="SQF20" s="67"/>
      <c r="SQG20" s="67"/>
      <c r="SQH20" s="67"/>
      <c r="SQI20" s="67"/>
      <c r="SQJ20" s="67"/>
      <c r="SQK20" s="67"/>
      <c r="SQL20" s="67"/>
      <c r="SQM20" s="67"/>
      <c r="SQN20" s="67"/>
      <c r="SQO20" s="67"/>
      <c r="SQP20" s="67"/>
      <c r="SQQ20" s="67"/>
      <c r="SQR20" s="67"/>
      <c r="SQS20" s="67"/>
      <c r="SQT20" s="67"/>
      <c r="SQU20" s="67"/>
      <c r="SQV20" s="67"/>
      <c r="SQW20" s="67"/>
      <c r="SQX20" s="67"/>
      <c r="SQY20" s="67"/>
      <c r="SQZ20" s="67"/>
      <c r="SRA20" s="67"/>
      <c r="SRB20" s="67"/>
      <c r="SRC20" s="67"/>
      <c r="SRD20" s="67"/>
      <c r="SRE20" s="67"/>
      <c r="SRF20" s="67"/>
      <c r="SRG20" s="67"/>
      <c r="SRH20" s="67"/>
      <c r="SRI20" s="67"/>
      <c r="SRJ20" s="67"/>
      <c r="SRK20" s="67"/>
      <c r="SRL20" s="67"/>
      <c r="SRM20" s="67"/>
      <c r="SRN20" s="67"/>
      <c r="SRO20" s="67"/>
      <c r="SRP20" s="67"/>
      <c r="SRQ20" s="67"/>
      <c r="SRR20" s="67"/>
      <c r="SRS20" s="67"/>
      <c r="SRT20" s="67"/>
      <c r="SRU20" s="67"/>
      <c r="SRV20" s="67"/>
      <c r="SRW20" s="67"/>
      <c r="SRX20" s="67"/>
      <c r="SRY20" s="67"/>
      <c r="SRZ20" s="67"/>
      <c r="SSA20" s="67"/>
      <c r="SSB20" s="67"/>
      <c r="SSC20" s="67"/>
      <c r="SSD20" s="67"/>
      <c r="SSE20" s="67"/>
      <c r="SSF20" s="67"/>
      <c r="SSG20" s="67"/>
      <c r="SSH20" s="67"/>
      <c r="SSI20" s="67"/>
      <c r="SSJ20" s="67"/>
      <c r="SSK20" s="67"/>
      <c r="SSL20" s="67"/>
      <c r="SSM20" s="67"/>
      <c r="SSN20" s="67"/>
      <c r="SSO20" s="67"/>
      <c r="SSP20" s="67"/>
      <c r="SSQ20" s="67"/>
      <c r="SSR20" s="67"/>
      <c r="SSS20" s="67"/>
      <c r="SST20" s="67"/>
      <c r="SSU20" s="67"/>
      <c r="SSV20" s="67"/>
      <c r="SSW20" s="67"/>
      <c r="SSX20" s="67"/>
      <c r="SSY20" s="67"/>
      <c r="SSZ20" s="67"/>
      <c r="STA20" s="67"/>
      <c r="STB20" s="67"/>
      <c r="STC20" s="67"/>
      <c r="STD20" s="67"/>
      <c r="STE20" s="67"/>
      <c r="STF20" s="67"/>
      <c r="STG20" s="67"/>
      <c r="STH20" s="67"/>
      <c r="STI20" s="67"/>
      <c r="STJ20" s="67"/>
      <c r="STK20" s="67"/>
      <c r="STL20" s="67"/>
      <c r="STM20" s="67"/>
      <c r="STN20" s="67"/>
      <c r="STO20" s="67"/>
      <c r="STP20" s="67"/>
      <c r="STQ20" s="67"/>
      <c r="STR20" s="67"/>
      <c r="STS20" s="67"/>
      <c r="STT20" s="67"/>
      <c r="STU20" s="67"/>
      <c r="STV20" s="67"/>
      <c r="STW20" s="67"/>
      <c r="STX20" s="67"/>
      <c r="STY20" s="67"/>
      <c r="STZ20" s="67"/>
      <c r="SUA20" s="67"/>
      <c r="SUB20" s="67"/>
      <c r="SUC20" s="67"/>
      <c r="SUD20" s="67"/>
      <c r="SUE20" s="67"/>
      <c r="SUF20" s="67"/>
      <c r="SUG20" s="67"/>
      <c r="SUH20" s="67"/>
      <c r="SUI20" s="67"/>
      <c r="SUJ20" s="67"/>
      <c r="SUK20" s="67"/>
      <c r="SUL20" s="67"/>
      <c r="SUM20" s="67"/>
      <c r="SUN20" s="67"/>
      <c r="SUO20" s="67"/>
      <c r="SUP20" s="67"/>
      <c r="SUQ20" s="67"/>
      <c r="SUR20" s="67"/>
      <c r="SUS20" s="67"/>
      <c r="SUT20" s="67"/>
      <c r="SUU20" s="67"/>
      <c r="SUV20" s="67"/>
      <c r="SUW20" s="67"/>
      <c r="SUX20" s="67"/>
      <c r="SUY20" s="67"/>
      <c r="SUZ20" s="67"/>
      <c r="SVA20" s="67"/>
      <c r="SVB20" s="67"/>
      <c r="SVC20" s="67"/>
      <c r="SVD20" s="67"/>
      <c r="SVE20" s="67"/>
      <c r="SVF20" s="67"/>
      <c r="SVG20" s="67"/>
      <c r="SVH20" s="67"/>
      <c r="SVI20" s="67"/>
      <c r="SVJ20" s="67"/>
      <c r="SVK20" s="67"/>
      <c r="SVL20" s="67"/>
      <c r="SVM20" s="67"/>
      <c r="SVN20" s="67"/>
      <c r="SVO20" s="67"/>
      <c r="SVP20" s="67"/>
      <c r="SVQ20" s="67"/>
      <c r="SVR20" s="67"/>
      <c r="SVS20" s="67"/>
      <c r="SVT20" s="67"/>
      <c r="SVU20" s="67"/>
      <c r="SVV20" s="67"/>
      <c r="SVW20" s="67"/>
      <c r="SVX20" s="67"/>
      <c r="SVY20" s="67"/>
      <c r="SVZ20" s="67"/>
      <c r="SWA20" s="67"/>
      <c r="SWB20" s="67"/>
      <c r="SWC20" s="67"/>
      <c r="SWD20" s="67"/>
      <c r="SWE20" s="67"/>
      <c r="SWF20" s="67"/>
      <c r="SWG20" s="67"/>
      <c r="SWH20" s="67"/>
      <c r="SWI20" s="67"/>
      <c r="SWJ20" s="67"/>
      <c r="SWK20" s="67"/>
      <c r="SWL20" s="67"/>
      <c r="SWM20" s="67"/>
      <c r="SWN20" s="67"/>
      <c r="SWO20" s="67"/>
      <c r="SWP20" s="67"/>
      <c r="SWQ20" s="67"/>
      <c r="SWR20" s="67"/>
      <c r="SWS20" s="67"/>
      <c r="SWT20" s="67"/>
      <c r="SWU20" s="67"/>
      <c r="SWV20" s="67"/>
      <c r="SWW20" s="67"/>
      <c r="SWX20" s="67"/>
      <c r="SWY20" s="67"/>
      <c r="SWZ20" s="67"/>
      <c r="SXA20" s="67"/>
      <c r="SXB20" s="67"/>
      <c r="SXC20" s="67"/>
      <c r="SXD20" s="67"/>
      <c r="SXE20" s="67"/>
      <c r="SXF20" s="67"/>
      <c r="SXG20" s="67"/>
      <c r="SXH20" s="67"/>
      <c r="SXI20" s="67"/>
      <c r="SXJ20" s="67"/>
      <c r="SXK20" s="67"/>
      <c r="SXL20" s="67"/>
      <c r="SXM20" s="67"/>
      <c r="SXN20" s="67"/>
      <c r="SXO20" s="67"/>
      <c r="SXP20" s="67"/>
      <c r="SXQ20" s="67"/>
      <c r="SXR20" s="67"/>
      <c r="SXS20" s="67"/>
      <c r="SXT20" s="67"/>
      <c r="SXU20" s="67"/>
      <c r="SXV20" s="67"/>
      <c r="SXW20" s="67"/>
      <c r="SXX20" s="67"/>
      <c r="SXY20" s="67"/>
      <c r="SXZ20" s="67"/>
      <c r="SYA20" s="67"/>
      <c r="SYB20" s="67"/>
      <c r="SYC20" s="67"/>
      <c r="SYD20" s="67"/>
      <c r="SYE20" s="67"/>
      <c r="SYF20" s="67"/>
      <c r="SYG20" s="67"/>
      <c r="SYH20" s="67"/>
      <c r="SYI20" s="67"/>
      <c r="SYJ20" s="67"/>
      <c r="SYK20" s="67"/>
      <c r="SYL20" s="67"/>
      <c r="SYM20" s="67"/>
      <c r="SYN20" s="67"/>
      <c r="SYO20" s="67"/>
      <c r="SYP20" s="67"/>
      <c r="SYQ20" s="67"/>
      <c r="SYR20" s="67"/>
      <c r="SYS20" s="67"/>
      <c r="SYT20" s="67"/>
      <c r="SYU20" s="67"/>
      <c r="SYV20" s="67"/>
      <c r="SYW20" s="67"/>
      <c r="SYX20" s="67"/>
      <c r="SYY20" s="67"/>
      <c r="SYZ20" s="67"/>
      <c r="SZA20" s="67"/>
      <c r="SZB20" s="67"/>
      <c r="SZC20" s="67"/>
      <c r="SZD20" s="67"/>
      <c r="SZE20" s="67"/>
      <c r="SZF20" s="67"/>
      <c r="SZG20" s="67"/>
      <c r="SZH20" s="67"/>
      <c r="SZI20" s="67"/>
      <c r="SZJ20" s="67"/>
      <c r="SZK20" s="67"/>
      <c r="SZL20" s="67"/>
      <c r="SZM20" s="67"/>
      <c r="SZN20" s="67"/>
      <c r="SZO20" s="67"/>
      <c r="SZP20" s="67"/>
      <c r="SZQ20" s="67"/>
      <c r="SZR20" s="67"/>
      <c r="SZS20" s="67"/>
      <c r="SZT20" s="67"/>
      <c r="SZU20" s="67"/>
      <c r="SZV20" s="67"/>
      <c r="SZW20" s="67"/>
      <c r="SZX20" s="67"/>
      <c r="SZY20" s="67"/>
      <c r="SZZ20" s="67"/>
      <c r="TAA20" s="67"/>
      <c r="TAB20" s="67"/>
      <c r="TAC20" s="67"/>
      <c r="TAD20" s="67"/>
      <c r="TAE20" s="67"/>
      <c r="TAF20" s="67"/>
      <c r="TAG20" s="67"/>
      <c r="TAH20" s="67"/>
      <c r="TAI20" s="67"/>
      <c r="TAJ20" s="67"/>
      <c r="TAK20" s="67"/>
      <c r="TAL20" s="67"/>
      <c r="TAM20" s="67"/>
      <c r="TAN20" s="67"/>
      <c r="TAO20" s="67"/>
      <c r="TAP20" s="67"/>
      <c r="TAQ20" s="67"/>
      <c r="TAR20" s="67"/>
      <c r="TAS20" s="67"/>
      <c r="TAT20" s="67"/>
      <c r="TAU20" s="67"/>
      <c r="TAV20" s="67"/>
      <c r="TAW20" s="67"/>
      <c r="TAX20" s="67"/>
      <c r="TAY20" s="67"/>
      <c r="TAZ20" s="67"/>
      <c r="TBA20" s="67"/>
      <c r="TBB20" s="67"/>
      <c r="TBC20" s="67"/>
      <c r="TBD20" s="67"/>
      <c r="TBE20" s="67"/>
      <c r="TBF20" s="67"/>
      <c r="TBG20" s="67"/>
      <c r="TBH20" s="67"/>
      <c r="TBI20" s="67"/>
      <c r="TBJ20" s="67"/>
      <c r="TBK20" s="67"/>
      <c r="TBL20" s="67"/>
      <c r="TBM20" s="67"/>
      <c r="TBN20" s="67"/>
      <c r="TBO20" s="67"/>
      <c r="TBP20" s="67"/>
      <c r="TBQ20" s="67"/>
      <c r="TBR20" s="67"/>
      <c r="TBS20" s="67"/>
      <c r="TBT20" s="67"/>
      <c r="TBU20" s="67"/>
      <c r="TBV20" s="67"/>
      <c r="TBW20" s="67"/>
      <c r="TBX20" s="67"/>
      <c r="TBY20" s="67"/>
      <c r="TBZ20" s="67"/>
      <c r="TCA20" s="67"/>
      <c r="TCB20" s="67"/>
      <c r="TCC20" s="67"/>
      <c r="TCD20" s="67"/>
      <c r="TCE20" s="67"/>
      <c r="TCF20" s="67"/>
      <c r="TCG20" s="67"/>
      <c r="TCH20" s="67"/>
      <c r="TCI20" s="67"/>
      <c r="TCJ20" s="67"/>
      <c r="TCK20" s="67"/>
      <c r="TCL20" s="67"/>
      <c r="TCM20" s="67"/>
      <c r="TCN20" s="67"/>
      <c r="TCO20" s="67"/>
      <c r="TCP20" s="67"/>
      <c r="TCQ20" s="67"/>
      <c r="TCR20" s="67"/>
      <c r="TCS20" s="67"/>
      <c r="TCT20" s="67"/>
      <c r="TCU20" s="67"/>
      <c r="TCV20" s="67"/>
      <c r="TCW20" s="67"/>
      <c r="TCX20" s="67"/>
      <c r="TCY20" s="67"/>
      <c r="TCZ20" s="67"/>
      <c r="TDA20" s="67"/>
      <c r="TDB20" s="67"/>
      <c r="TDC20" s="67"/>
      <c r="TDD20" s="67"/>
      <c r="TDE20" s="67"/>
      <c r="TDF20" s="67"/>
      <c r="TDG20" s="67"/>
      <c r="TDH20" s="67"/>
      <c r="TDI20" s="67"/>
      <c r="TDJ20" s="67"/>
      <c r="TDK20" s="67"/>
      <c r="TDL20" s="67"/>
      <c r="TDM20" s="67"/>
      <c r="TDN20" s="67"/>
      <c r="TDO20" s="67"/>
      <c r="TDP20" s="67"/>
      <c r="TDQ20" s="67"/>
      <c r="TDR20" s="67"/>
      <c r="TDS20" s="67"/>
      <c r="TDT20" s="67"/>
      <c r="TDU20" s="67"/>
      <c r="TDV20" s="67"/>
      <c r="TDW20" s="67"/>
      <c r="TDX20" s="67"/>
      <c r="TDY20" s="67"/>
      <c r="TDZ20" s="67"/>
      <c r="TEA20" s="67"/>
      <c r="TEB20" s="67"/>
      <c r="TEC20" s="67"/>
      <c r="TED20" s="67"/>
      <c r="TEE20" s="67"/>
      <c r="TEF20" s="67"/>
      <c r="TEG20" s="67"/>
      <c r="TEH20" s="67"/>
      <c r="TEI20" s="67"/>
      <c r="TEJ20" s="67"/>
      <c r="TEK20" s="67"/>
      <c r="TEL20" s="67"/>
      <c r="TEM20" s="67"/>
      <c r="TEN20" s="67"/>
      <c r="TEO20" s="67"/>
      <c r="TEP20" s="67"/>
      <c r="TEQ20" s="67"/>
      <c r="TER20" s="67"/>
      <c r="TES20" s="67"/>
      <c r="TET20" s="67"/>
      <c r="TEU20" s="67"/>
      <c r="TEV20" s="67"/>
      <c r="TEW20" s="67"/>
      <c r="TEX20" s="67"/>
      <c r="TEY20" s="67"/>
      <c r="TEZ20" s="67"/>
      <c r="TFA20" s="67"/>
      <c r="TFB20" s="67"/>
      <c r="TFC20" s="67"/>
      <c r="TFD20" s="67"/>
      <c r="TFE20" s="67"/>
      <c r="TFF20" s="67"/>
      <c r="TFG20" s="67"/>
      <c r="TFH20" s="67"/>
      <c r="TFI20" s="67"/>
      <c r="TFJ20" s="67"/>
      <c r="TFK20" s="67"/>
      <c r="TFL20" s="67"/>
      <c r="TFM20" s="67"/>
      <c r="TFN20" s="67"/>
      <c r="TFO20" s="67"/>
      <c r="TFP20" s="67"/>
      <c r="TFQ20" s="67"/>
      <c r="TFR20" s="67"/>
      <c r="TFS20" s="67"/>
      <c r="TFT20" s="67"/>
      <c r="TFU20" s="67"/>
      <c r="TFV20" s="67"/>
      <c r="TFW20" s="67"/>
      <c r="TFX20" s="67"/>
      <c r="TFY20" s="67"/>
      <c r="TFZ20" s="67"/>
      <c r="TGA20" s="67"/>
      <c r="TGB20" s="67"/>
      <c r="TGC20" s="67"/>
      <c r="TGD20" s="67"/>
      <c r="TGE20" s="67"/>
      <c r="TGF20" s="67"/>
      <c r="TGG20" s="67"/>
      <c r="TGH20" s="67"/>
      <c r="TGI20" s="67"/>
      <c r="TGJ20" s="67"/>
      <c r="TGK20" s="67"/>
      <c r="TGL20" s="67"/>
      <c r="TGM20" s="67"/>
      <c r="TGN20" s="67"/>
      <c r="TGO20" s="67"/>
      <c r="TGP20" s="67"/>
      <c r="TGQ20" s="67"/>
      <c r="TGR20" s="67"/>
      <c r="TGS20" s="67"/>
      <c r="TGT20" s="67"/>
      <c r="TGU20" s="67"/>
      <c r="TGV20" s="67"/>
      <c r="TGW20" s="67"/>
      <c r="TGX20" s="67"/>
      <c r="TGY20" s="67"/>
      <c r="TGZ20" s="67"/>
      <c r="THA20" s="67"/>
      <c r="THB20" s="67"/>
      <c r="THC20" s="67"/>
      <c r="THD20" s="67"/>
      <c r="THE20" s="67"/>
      <c r="THF20" s="67"/>
      <c r="THG20" s="67"/>
      <c r="THH20" s="67"/>
      <c r="THI20" s="67"/>
      <c r="THJ20" s="67"/>
      <c r="THK20" s="67"/>
      <c r="THL20" s="67"/>
      <c r="THM20" s="67"/>
      <c r="THN20" s="67"/>
      <c r="THO20" s="67"/>
      <c r="THP20" s="67"/>
      <c r="THQ20" s="67"/>
      <c r="THR20" s="67"/>
      <c r="THS20" s="67"/>
      <c r="THT20" s="67"/>
      <c r="THU20" s="67"/>
      <c r="THV20" s="67"/>
      <c r="THW20" s="67"/>
      <c r="THX20" s="67"/>
      <c r="THY20" s="67"/>
      <c r="THZ20" s="67"/>
      <c r="TIA20" s="67"/>
      <c r="TIB20" s="67"/>
      <c r="TIC20" s="67"/>
      <c r="TID20" s="67"/>
      <c r="TIE20" s="67"/>
      <c r="TIF20" s="67"/>
      <c r="TIG20" s="67"/>
      <c r="TIH20" s="67"/>
      <c r="TII20" s="67"/>
      <c r="TIJ20" s="67"/>
      <c r="TIK20" s="67"/>
      <c r="TIL20" s="67"/>
      <c r="TIM20" s="67"/>
      <c r="TIN20" s="67"/>
      <c r="TIO20" s="67"/>
      <c r="TIP20" s="67"/>
      <c r="TIQ20" s="67"/>
      <c r="TIR20" s="67"/>
      <c r="TIS20" s="67"/>
      <c r="TIT20" s="67"/>
      <c r="TIU20" s="67"/>
      <c r="TIV20" s="67"/>
      <c r="TIW20" s="67"/>
      <c r="TIX20" s="67"/>
      <c r="TIY20" s="67"/>
      <c r="TIZ20" s="67"/>
      <c r="TJA20" s="67"/>
      <c r="TJB20" s="67"/>
      <c r="TJC20" s="67"/>
      <c r="TJD20" s="67"/>
      <c r="TJE20" s="67"/>
      <c r="TJF20" s="67"/>
      <c r="TJG20" s="67"/>
      <c r="TJH20" s="67"/>
      <c r="TJI20" s="67"/>
      <c r="TJJ20" s="67"/>
      <c r="TJK20" s="67"/>
      <c r="TJL20" s="67"/>
      <c r="TJM20" s="67"/>
      <c r="TJN20" s="67"/>
      <c r="TJO20" s="67"/>
      <c r="TJP20" s="67"/>
      <c r="TJQ20" s="67"/>
      <c r="TJR20" s="67"/>
      <c r="TJS20" s="67"/>
      <c r="TJT20" s="67"/>
      <c r="TJU20" s="67"/>
      <c r="TJV20" s="67"/>
      <c r="TJW20" s="67"/>
      <c r="TJX20" s="67"/>
      <c r="TJY20" s="67"/>
      <c r="TJZ20" s="67"/>
      <c r="TKA20" s="67"/>
      <c r="TKB20" s="67"/>
      <c r="TKC20" s="67"/>
      <c r="TKD20" s="67"/>
      <c r="TKE20" s="67"/>
      <c r="TKF20" s="67"/>
      <c r="TKG20" s="67"/>
      <c r="TKH20" s="67"/>
      <c r="TKI20" s="67"/>
      <c r="TKJ20" s="67"/>
      <c r="TKK20" s="67"/>
      <c r="TKL20" s="67"/>
      <c r="TKM20" s="67"/>
      <c r="TKN20" s="67"/>
      <c r="TKO20" s="67"/>
      <c r="TKP20" s="67"/>
      <c r="TKQ20" s="67"/>
      <c r="TKR20" s="67"/>
      <c r="TKS20" s="67"/>
      <c r="TKT20" s="67"/>
      <c r="TKU20" s="67"/>
      <c r="TKV20" s="67"/>
      <c r="TKW20" s="67"/>
      <c r="TKX20" s="67"/>
      <c r="TKY20" s="67"/>
      <c r="TKZ20" s="67"/>
      <c r="TLA20" s="67"/>
      <c r="TLB20" s="67"/>
      <c r="TLC20" s="67"/>
      <c r="TLD20" s="67"/>
      <c r="TLE20" s="67"/>
      <c r="TLF20" s="67"/>
      <c r="TLG20" s="67"/>
      <c r="TLH20" s="67"/>
      <c r="TLI20" s="67"/>
      <c r="TLJ20" s="67"/>
      <c r="TLK20" s="67"/>
      <c r="TLL20" s="67"/>
      <c r="TLM20" s="67"/>
      <c r="TLN20" s="67"/>
      <c r="TLO20" s="67"/>
      <c r="TLP20" s="67"/>
      <c r="TLQ20" s="67"/>
      <c r="TLR20" s="67"/>
      <c r="TLS20" s="67"/>
      <c r="TLT20" s="67"/>
      <c r="TLU20" s="67"/>
      <c r="TLV20" s="67"/>
      <c r="TLW20" s="67"/>
      <c r="TLX20" s="67"/>
      <c r="TLY20" s="67"/>
      <c r="TLZ20" s="67"/>
      <c r="TMA20" s="67"/>
      <c r="TMB20" s="67"/>
      <c r="TMC20" s="67"/>
      <c r="TMD20" s="67"/>
      <c r="TME20" s="67"/>
      <c r="TMF20" s="67"/>
      <c r="TMG20" s="67"/>
      <c r="TMH20" s="67"/>
      <c r="TMI20" s="67"/>
      <c r="TMJ20" s="67"/>
      <c r="TMK20" s="67"/>
      <c r="TML20" s="67"/>
      <c r="TMM20" s="67"/>
      <c r="TMN20" s="67"/>
      <c r="TMO20" s="67"/>
      <c r="TMP20" s="67"/>
      <c r="TMQ20" s="67"/>
      <c r="TMR20" s="67"/>
      <c r="TMS20" s="67"/>
      <c r="TMT20" s="67"/>
      <c r="TMU20" s="67"/>
      <c r="TMV20" s="67"/>
      <c r="TMW20" s="67"/>
      <c r="TMX20" s="67"/>
      <c r="TMY20" s="67"/>
      <c r="TMZ20" s="67"/>
      <c r="TNA20" s="67"/>
      <c r="TNB20" s="67"/>
      <c r="TNC20" s="67"/>
      <c r="TND20" s="67"/>
      <c r="TNE20" s="67"/>
      <c r="TNF20" s="67"/>
      <c r="TNG20" s="67"/>
      <c r="TNH20" s="67"/>
      <c r="TNI20" s="67"/>
      <c r="TNJ20" s="67"/>
      <c r="TNK20" s="67"/>
      <c r="TNL20" s="67"/>
      <c r="TNM20" s="67"/>
      <c r="TNN20" s="67"/>
      <c r="TNO20" s="67"/>
      <c r="TNP20" s="67"/>
      <c r="TNQ20" s="67"/>
      <c r="TNR20" s="67"/>
      <c r="TNS20" s="67"/>
      <c r="TNT20" s="67"/>
      <c r="TNU20" s="67"/>
      <c r="TNV20" s="67"/>
      <c r="TNW20" s="67"/>
      <c r="TNX20" s="67"/>
      <c r="TNY20" s="67"/>
      <c r="TNZ20" s="67"/>
      <c r="TOA20" s="67"/>
      <c r="TOB20" s="67"/>
      <c r="TOC20" s="67"/>
      <c r="TOD20" s="67"/>
      <c r="TOE20" s="67"/>
      <c r="TOF20" s="67"/>
      <c r="TOG20" s="67"/>
      <c r="TOH20" s="67"/>
      <c r="TOI20" s="67"/>
      <c r="TOJ20" s="67"/>
      <c r="TOK20" s="67"/>
      <c r="TOL20" s="67"/>
      <c r="TOM20" s="67"/>
      <c r="TON20" s="67"/>
      <c r="TOO20" s="67"/>
      <c r="TOP20" s="67"/>
      <c r="TOQ20" s="67"/>
      <c r="TOR20" s="67"/>
      <c r="TOS20" s="67"/>
      <c r="TOT20" s="67"/>
      <c r="TOU20" s="67"/>
      <c r="TOV20" s="67"/>
      <c r="TOW20" s="67"/>
      <c r="TOX20" s="67"/>
      <c r="TOY20" s="67"/>
      <c r="TOZ20" s="67"/>
      <c r="TPA20" s="67"/>
      <c r="TPB20" s="67"/>
      <c r="TPC20" s="67"/>
      <c r="TPD20" s="67"/>
      <c r="TPE20" s="67"/>
      <c r="TPF20" s="67"/>
      <c r="TPG20" s="67"/>
      <c r="TPH20" s="67"/>
      <c r="TPI20" s="67"/>
      <c r="TPJ20" s="67"/>
      <c r="TPK20" s="67"/>
      <c r="TPL20" s="67"/>
      <c r="TPM20" s="67"/>
      <c r="TPN20" s="67"/>
      <c r="TPO20" s="67"/>
      <c r="TPP20" s="67"/>
      <c r="TPQ20" s="67"/>
      <c r="TPR20" s="67"/>
      <c r="TPS20" s="67"/>
      <c r="TPT20" s="67"/>
      <c r="TPU20" s="67"/>
      <c r="TPV20" s="67"/>
      <c r="TPW20" s="67"/>
      <c r="TPX20" s="67"/>
      <c r="TPY20" s="67"/>
      <c r="TPZ20" s="67"/>
      <c r="TQA20" s="67"/>
      <c r="TQB20" s="67"/>
      <c r="TQC20" s="67"/>
      <c r="TQD20" s="67"/>
      <c r="TQE20" s="67"/>
      <c r="TQF20" s="67"/>
      <c r="TQG20" s="67"/>
      <c r="TQH20" s="67"/>
      <c r="TQI20" s="67"/>
      <c r="TQJ20" s="67"/>
      <c r="TQK20" s="67"/>
      <c r="TQL20" s="67"/>
      <c r="TQM20" s="67"/>
      <c r="TQN20" s="67"/>
      <c r="TQO20" s="67"/>
      <c r="TQP20" s="67"/>
      <c r="TQQ20" s="67"/>
      <c r="TQR20" s="67"/>
      <c r="TQS20" s="67"/>
      <c r="TQT20" s="67"/>
      <c r="TQU20" s="67"/>
      <c r="TQV20" s="67"/>
      <c r="TQW20" s="67"/>
      <c r="TQX20" s="67"/>
      <c r="TQY20" s="67"/>
      <c r="TQZ20" s="67"/>
      <c r="TRA20" s="67"/>
      <c r="TRB20" s="67"/>
      <c r="TRC20" s="67"/>
      <c r="TRD20" s="67"/>
      <c r="TRE20" s="67"/>
      <c r="TRF20" s="67"/>
      <c r="TRG20" s="67"/>
      <c r="TRH20" s="67"/>
      <c r="TRI20" s="67"/>
      <c r="TRJ20" s="67"/>
      <c r="TRK20" s="67"/>
      <c r="TRL20" s="67"/>
      <c r="TRM20" s="67"/>
      <c r="TRN20" s="67"/>
      <c r="TRO20" s="67"/>
      <c r="TRP20" s="67"/>
      <c r="TRQ20" s="67"/>
      <c r="TRR20" s="67"/>
      <c r="TRS20" s="67"/>
      <c r="TRT20" s="67"/>
      <c r="TRU20" s="67"/>
      <c r="TRV20" s="67"/>
      <c r="TRW20" s="67"/>
      <c r="TRX20" s="67"/>
      <c r="TRY20" s="67"/>
      <c r="TRZ20" s="67"/>
      <c r="TSA20" s="67"/>
      <c r="TSB20" s="67"/>
      <c r="TSC20" s="67"/>
      <c r="TSD20" s="67"/>
      <c r="TSE20" s="67"/>
      <c r="TSF20" s="67"/>
      <c r="TSG20" s="67"/>
      <c r="TSH20" s="67"/>
      <c r="TSI20" s="67"/>
      <c r="TSJ20" s="67"/>
      <c r="TSK20" s="67"/>
      <c r="TSL20" s="67"/>
      <c r="TSM20" s="67"/>
      <c r="TSN20" s="67"/>
      <c r="TSO20" s="67"/>
      <c r="TSP20" s="67"/>
      <c r="TSQ20" s="67"/>
      <c r="TSR20" s="67"/>
      <c r="TSS20" s="67"/>
      <c r="TST20" s="67"/>
      <c r="TSU20" s="67"/>
      <c r="TSV20" s="67"/>
      <c r="TSW20" s="67"/>
      <c r="TSX20" s="67"/>
      <c r="TSY20" s="67"/>
      <c r="TSZ20" s="67"/>
      <c r="TTA20" s="67"/>
      <c r="TTB20" s="67"/>
      <c r="TTC20" s="67"/>
      <c r="TTD20" s="67"/>
      <c r="TTE20" s="67"/>
      <c r="TTF20" s="67"/>
      <c r="TTG20" s="67"/>
      <c r="TTH20" s="67"/>
      <c r="TTI20" s="67"/>
      <c r="TTJ20" s="67"/>
      <c r="TTK20" s="67"/>
      <c r="TTL20" s="67"/>
      <c r="TTM20" s="67"/>
      <c r="TTN20" s="67"/>
      <c r="TTO20" s="67"/>
      <c r="TTP20" s="67"/>
      <c r="TTQ20" s="67"/>
      <c r="TTR20" s="67"/>
      <c r="TTS20" s="67"/>
      <c r="TTT20" s="67"/>
      <c r="TTU20" s="67"/>
      <c r="TTV20" s="67"/>
      <c r="TTW20" s="67"/>
      <c r="TTX20" s="67"/>
      <c r="TTY20" s="67"/>
      <c r="TTZ20" s="67"/>
      <c r="TUA20" s="67"/>
      <c r="TUB20" s="67"/>
      <c r="TUC20" s="67"/>
      <c r="TUD20" s="67"/>
      <c r="TUE20" s="67"/>
      <c r="TUF20" s="67"/>
      <c r="TUG20" s="67"/>
      <c r="TUH20" s="67"/>
      <c r="TUI20" s="67"/>
      <c r="TUJ20" s="67"/>
      <c r="TUK20" s="67"/>
      <c r="TUL20" s="67"/>
      <c r="TUM20" s="67"/>
      <c r="TUN20" s="67"/>
      <c r="TUO20" s="67"/>
      <c r="TUP20" s="67"/>
      <c r="TUQ20" s="67"/>
      <c r="TUR20" s="67"/>
      <c r="TUS20" s="67"/>
      <c r="TUT20" s="67"/>
      <c r="TUU20" s="67"/>
      <c r="TUV20" s="67"/>
      <c r="TUW20" s="67"/>
      <c r="TUX20" s="67"/>
      <c r="TUY20" s="67"/>
      <c r="TUZ20" s="67"/>
      <c r="TVA20" s="67"/>
      <c r="TVB20" s="67"/>
      <c r="TVC20" s="67"/>
      <c r="TVD20" s="67"/>
      <c r="TVE20" s="67"/>
      <c r="TVF20" s="67"/>
      <c r="TVG20" s="67"/>
      <c r="TVH20" s="67"/>
      <c r="TVI20" s="67"/>
      <c r="TVJ20" s="67"/>
      <c r="TVK20" s="67"/>
      <c r="TVL20" s="67"/>
      <c r="TVM20" s="67"/>
      <c r="TVN20" s="67"/>
      <c r="TVO20" s="67"/>
      <c r="TVP20" s="67"/>
      <c r="TVQ20" s="67"/>
      <c r="TVR20" s="67"/>
      <c r="TVS20" s="67"/>
      <c r="TVT20" s="67"/>
      <c r="TVU20" s="67"/>
      <c r="TVV20" s="67"/>
      <c r="TVW20" s="67"/>
      <c r="TVX20" s="67"/>
      <c r="TVY20" s="67"/>
      <c r="TVZ20" s="67"/>
      <c r="TWA20" s="67"/>
      <c r="TWB20" s="67"/>
      <c r="TWC20" s="67"/>
      <c r="TWD20" s="67"/>
      <c r="TWE20" s="67"/>
      <c r="TWF20" s="67"/>
      <c r="TWG20" s="67"/>
      <c r="TWH20" s="67"/>
      <c r="TWI20" s="67"/>
      <c r="TWJ20" s="67"/>
      <c r="TWK20" s="67"/>
      <c r="TWL20" s="67"/>
      <c r="TWM20" s="67"/>
      <c r="TWN20" s="67"/>
      <c r="TWO20" s="67"/>
      <c r="TWP20" s="67"/>
      <c r="TWQ20" s="67"/>
      <c r="TWR20" s="67"/>
      <c r="TWS20" s="67"/>
      <c r="TWT20" s="67"/>
      <c r="TWU20" s="67"/>
      <c r="TWV20" s="67"/>
      <c r="TWW20" s="67"/>
      <c r="TWX20" s="67"/>
      <c r="TWY20" s="67"/>
      <c r="TWZ20" s="67"/>
      <c r="TXA20" s="67"/>
      <c r="TXB20" s="67"/>
      <c r="TXC20" s="67"/>
      <c r="TXD20" s="67"/>
      <c r="TXE20" s="67"/>
      <c r="TXF20" s="67"/>
      <c r="TXG20" s="67"/>
      <c r="TXH20" s="67"/>
      <c r="TXI20" s="67"/>
      <c r="TXJ20" s="67"/>
      <c r="TXK20" s="67"/>
      <c r="TXL20" s="67"/>
      <c r="TXM20" s="67"/>
      <c r="TXN20" s="67"/>
      <c r="TXO20" s="67"/>
      <c r="TXP20" s="67"/>
      <c r="TXQ20" s="67"/>
      <c r="TXR20" s="67"/>
      <c r="TXS20" s="67"/>
      <c r="TXT20" s="67"/>
      <c r="TXU20" s="67"/>
      <c r="TXV20" s="67"/>
      <c r="TXW20" s="67"/>
      <c r="TXX20" s="67"/>
      <c r="TXY20" s="67"/>
      <c r="TXZ20" s="67"/>
      <c r="TYA20" s="67"/>
      <c r="TYB20" s="67"/>
      <c r="TYC20" s="67"/>
      <c r="TYD20" s="67"/>
      <c r="TYE20" s="67"/>
      <c r="TYF20" s="67"/>
      <c r="TYG20" s="67"/>
      <c r="TYH20" s="67"/>
      <c r="TYI20" s="67"/>
      <c r="TYJ20" s="67"/>
      <c r="TYK20" s="67"/>
      <c r="TYL20" s="67"/>
      <c r="TYM20" s="67"/>
      <c r="TYN20" s="67"/>
      <c r="TYO20" s="67"/>
      <c r="TYP20" s="67"/>
      <c r="TYQ20" s="67"/>
      <c r="TYR20" s="67"/>
      <c r="TYS20" s="67"/>
      <c r="TYT20" s="67"/>
      <c r="TYU20" s="67"/>
      <c r="TYV20" s="67"/>
      <c r="TYW20" s="67"/>
      <c r="TYX20" s="67"/>
      <c r="TYY20" s="67"/>
      <c r="TYZ20" s="67"/>
      <c r="TZA20" s="67"/>
      <c r="TZB20" s="67"/>
      <c r="TZC20" s="67"/>
      <c r="TZD20" s="67"/>
      <c r="TZE20" s="67"/>
      <c r="TZF20" s="67"/>
      <c r="TZG20" s="67"/>
      <c r="TZH20" s="67"/>
      <c r="TZI20" s="67"/>
      <c r="TZJ20" s="67"/>
      <c r="TZK20" s="67"/>
      <c r="TZL20" s="67"/>
      <c r="TZM20" s="67"/>
      <c r="TZN20" s="67"/>
      <c r="TZO20" s="67"/>
      <c r="TZP20" s="67"/>
      <c r="TZQ20" s="67"/>
      <c r="TZR20" s="67"/>
      <c r="TZS20" s="67"/>
      <c r="TZT20" s="67"/>
      <c r="TZU20" s="67"/>
      <c r="TZV20" s="67"/>
      <c r="TZW20" s="67"/>
      <c r="TZX20" s="67"/>
      <c r="TZY20" s="67"/>
      <c r="TZZ20" s="67"/>
      <c r="UAA20" s="67"/>
      <c r="UAB20" s="67"/>
      <c r="UAC20" s="67"/>
      <c r="UAD20" s="67"/>
      <c r="UAE20" s="67"/>
      <c r="UAF20" s="67"/>
      <c r="UAG20" s="67"/>
      <c r="UAH20" s="67"/>
      <c r="UAI20" s="67"/>
      <c r="UAJ20" s="67"/>
      <c r="UAK20" s="67"/>
      <c r="UAL20" s="67"/>
      <c r="UAM20" s="67"/>
      <c r="UAN20" s="67"/>
      <c r="UAO20" s="67"/>
      <c r="UAP20" s="67"/>
      <c r="UAQ20" s="67"/>
      <c r="UAR20" s="67"/>
      <c r="UAS20" s="67"/>
      <c r="UAT20" s="67"/>
      <c r="UAU20" s="67"/>
      <c r="UAV20" s="67"/>
      <c r="UAW20" s="67"/>
      <c r="UAX20" s="67"/>
      <c r="UAY20" s="67"/>
      <c r="UAZ20" s="67"/>
      <c r="UBA20" s="67"/>
      <c r="UBB20" s="67"/>
      <c r="UBC20" s="67"/>
      <c r="UBD20" s="67"/>
      <c r="UBE20" s="67"/>
      <c r="UBF20" s="67"/>
      <c r="UBG20" s="67"/>
      <c r="UBH20" s="67"/>
      <c r="UBI20" s="67"/>
      <c r="UBJ20" s="67"/>
      <c r="UBK20" s="67"/>
      <c r="UBL20" s="67"/>
      <c r="UBM20" s="67"/>
      <c r="UBN20" s="67"/>
      <c r="UBO20" s="67"/>
      <c r="UBP20" s="67"/>
      <c r="UBQ20" s="67"/>
      <c r="UBR20" s="67"/>
      <c r="UBS20" s="67"/>
      <c r="UBT20" s="67"/>
      <c r="UBU20" s="67"/>
      <c r="UBV20" s="67"/>
      <c r="UBW20" s="67"/>
      <c r="UBX20" s="67"/>
      <c r="UBY20" s="67"/>
      <c r="UBZ20" s="67"/>
      <c r="UCA20" s="67"/>
      <c r="UCB20" s="67"/>
      <c r="UCC20" s="67"/>
      <c r="UCD20" s="67"/>
      <c r="UCE20" s="67"/>
      <c r="UCF20" s="67"/>
      <c r="UCG20" s="67"/>
      <c r="UCH20" s="67"/>
      <c r="UCI20" s="67"/>
      <c r="UCJ20" s="67"/>
      <c r="UCK20" s="67"/>
      <c r="UCL20" s="67"/>
      <c r="UCM20" s="67"/>
      <c r="UCN20" s="67"/>
      <c r="UCO20" s="67"/>
      <c r="UCP20" s="67"/>
      <c r="UCQ20" s="67"/>
      <c r="UCR20" s="67"/>
      <c r="UCS20" s="67"/>
      <c r="UCT20" s="67"/>
      <c r="UCU20" s="67"/>
      <c r="UCV20" s="67"/>
      <c r="UCW20" s="67"/>
      <c r="UCX20" s="67"/>
      <c r="UCY20" s="67"/>
      <c r="UCZ20" s="67"/>
      <c r="UDA20" s="67"/>
      <c r="UDB20" s="67"/>
      <c r="UDC20" s="67"/>
      <c r="UDD20" s="67"/>
      <c r="UDE20" s="67"/>
      <c r="UDF20" s="67"/>
      <c r="UDG20" s="67"/>
      <c r="UDH20" s="67"/>
      <c r="UDI20" s="67"/>
      <c r="UDJ20" s="67"/>
      <c r="UDK20" s="67"/>
      <c r="UDL20" s="67"/>
      <c r="UDM20" s="67"/>
      <c r="UDN20" s="67"/>
      <c r="UDO20" s="67"/>
      <c r="UDP20" s="67"/>
      <c r="UDQ20" s="67"/>
      <c r="UDR20" s="67"/>
      <c r="UDS20" s="67"/>
      <c r="UDT20" s="67"/>
      <c r="UDU20" s="67"/>
      <c r="UDV20" s="67"/>
      <c r="UDW20" s="67"/>
      <c r="UDX20" s="67"/>
      <c r="UDY20" s="67"/>
      <c r="UDZ20" s="67"/>
      <c r="UEA20" s="67"/>
      <c r="UEB20" s="67"/>
      <c r="UEC20" s="67"/>
      <c r="UED20" s="67"/>
      <c r="UEE20" s="67"/>
      <c r="UEF20" s="67"/>
      <c r="UEG20" s="67"/>
      <c r="UEH20" s="67"/>
      <c r="UEI20" s="67"/>
      <c r="UEJ20" s="67"/>
      <c r="UEK20" s="67"/>
      <c r="UEL20" s="67"/>
      <c r="UEM20" s="67"/>
      <c r="UEN20" s="67"/>
      <c r="UEO20" s="67"/>
      <c r="UEP20" s="67"/>
      <c r="UEQ20" s="67"/>
      <c r="UER20" s="67"/>
      <c r="UES20" s="67"/>
      <c r="UET20" s="67"/>
      <c r="UEU20" s="67"/>
      <c r="UEV20" s="67"/>
      <c r="UEW20" s="67"/>
      <c r="UEX20" s="67"/>
      <c r="UEY20" s="67"/>
      <c r="UEZ20" s="67"/>
      <c r="UFA20" s="67"/>
      <c r="UFB20" s="67"/>
      <c r="UFC20" s="67"/>
      <c r="UFD20" s="67"/>
      <c r="UFE20" s="67"/>
      <c r="UFF20" s="67"/>
      <c r="UFG20" s="67"/>
      <c r="UFH20" s="67"/>
      <c r="UFI20" s="67"/>
      <c r="UFJ20" s="67"/>
      <c r="UFK20" s="67"/>
      <c r="UFL20" s="67"/>
      <c r="UFM20" s="67"/>
      <c r="UFN20" s="67"/>
      <c r="UFO20" s="67"/>
      <c r="UFP20" s="67"/>
      <c r="UFQ20" s="67"/>
      <c r="UFR20" s="67"/>
      <c r="UFS20" s="67"/>
      <c r="UFT20" s="67"/>
      <c r="UFU20" s="67"/>
      <c r="UFV20" s="67"/>
      <c r="UFW20" s="67"/>
      <c r="UFX20" s="67"/>
      <c r="UFY20" s="67"/>
      <c r="UFZ20" s="67"/>
      <c r="UGA20" s="67"/>
      <c r="UGB20" s="67"/>
      <c r="UGC20" s="67"/>
      <c r="UGD20" s="67"/>
      <c r="UGE20" s="67"/>
      <c r="UGF20" s="67"/>
      <c r="UGG20" s="67"/>
      <c r="UGH20" s="67"/>
      <c r="UGI20" s="67"/>
      <c r="UGJ20" s="67"/>
      <c r="UGK20" s="67"/>
      <c r="UGL20" s="67"/>
      <c r="UGM20" s="67"/>
      <c r="UGN20" s="67"/>
      <c r="UGO20" s="67"/>
      <c r="UGP20" s="67"/>
      <c r="UGQ20" s="67"/>
      <c r="UGR20" s="67"/>
      <c r="UGS20" s="67"/>
      <c r="UGT20" s="67"/>
      <c r="UGU20" s="67"/>
      <c r="UGV20" s="67"/>
      <c r="UGW20" s="67"/>
      <c r="UGX20" s="67"/>
      <c r="UGY20" s="67"/>
      <c r="UGZ20" s="67"/>
      <c r="UHA20" s="67"/>
      <c r="UHB20" s="67"/>
      <c r="UHC20" s="67"/>
      <c r="UHD20" s="67"/>
      <c r="UHE20" s="67"/>
      <c r="UHF20" s="67"/>
      <c r="UHG20" s="67"/>
      <c r="UHH20" s="67"/>
      <c r="UHI20" s="67"/>
      <c r="UHJ20" s="67"/>
      <c r="UHK20" s="67"/>
      <c r="UHL20" s="67"/>
      <c r="UHM20" s="67"/>
      <c r="UHN20" s="67"/>
      <c r="UHO20" s="67"/>
      <c r="UHP20" s="67"/>
      <c r="UHQ20" s="67"/>
      <c r="UHR20" s="67"/>
      <c r="UHS20" s="67"/>
      <c r="UHT20" s="67"/>
      <c r="UHU20" s="67"/>
      <c r="UHV20" s="67"/>
      <c r="UHW20" s="67"/>
      <c r="UHX20" s="67"/>
      <c r="UHY20" s="67"/>
      <c r="UHZ20" s="67"/>
      <c r="UIA20" s="67"/>
      <c r="UIB20" s="67"/>
      <c r="UIC20" s="67"/>
      <c r="UID20" s="67"/>
      <c r="UIE20" s="67"/>
      <c r="UIF20" s="67"/>
      <c r="UIG20" s="67"/>
      <c r="UIH20" s="67"/>
      <c r="UII20" s="67"/>
      <c r="UIJ20" s="67"/>
      <c r="UIK20" s="67"/>
      <c r="UIL20" s="67"/>
      <c r="UIM20" s="67"/>
      <c r="UIN20" s="67"/>
      <c r="UIO20" s="67"/>
      <c r="UIP20" s="67"/>
      <c r="UIQ20" s="67"/>
      <c r="UIR20" s="67"/>
      <c r="UIS20" s="67"/>
      <c r="UIT20" s="67"/>
      <c r="UIU20" s="67"/>
      <c r="UIV20" s="67"/>
      <c r="UIW20" s="67"/>
      <c r="UIX20" s="67"/>
      <c r="UIY20" s="67"/>
      <c r="UIZ20" s="67"/>
      <c r="UJA20" s="67"/>
      <c r="UJB20" s="67"/>
      <c r="UJC20" s="67"/>
      <c r="UJD20" s="67"/>
      <c r="UJE20" s="67"/>
      <c r="UJF20" s="67"/>
      <c r="UJG20" s="67"/>
      <c r="UJH20" s="67"/>
      <c r="UJI20" s="67"/>
      <c r="UJJ20" s="67"/>
      <c r="UJK20" s="67"/>
      <c r="UJL20" s="67"/>
      <c r="UJM20" s="67"/>
      <c r="UJN20" s="67"/>
      <c r="UJO20" s="67"/>
      <c r="UJP20" s="67"/>
      <c r="UJQ20" s="67"/>
      <c r="UJR20" s="67"/>
      <c r="UJS20" s="67"/>
      <c r="UJT20" s="67"/>
      <c r="UJU20" s="67"/>
      <c r="UJV20" s="67"/>
      <c r="UJW20" s="67"/>
      <c r="UJX20" s="67"/>
      <c r="UJY20" s="67"/>
      <c r="UJZ20" s="67"/>
      <c r="UKA20" s="67"/>
      <c r="UKB20" s="67"/>
      <c r="UKC20" s="67"/>
      <c r="UKD20" s="67"/>
      <c r="UKE20" s="67"/>
      <c r="UKF20" s="67"/>
      <c r="UKG20" s="67"/>
      <c r="UKH20" s="67"/>
      <c r="UKI20" s="67"/>
      <c r="UKJ20" s="67"/>
      <c r="UKK20" s="67"/>
      <c r="UKL20" s="67"/>
      <c r="UKM20" s="67"/>
      <c r="UKN20" s="67"/>
      <c r="UKO20" s="67"/>
      <c r="UKP20" s="67"/>
      <c r="UKQ20" s="67"/>
      <c r="UKR20" s="67"/>
      <c r="UKS20" s="67"/>
      <c r="UKT20" s="67"/>
      <c r="UKU20" s="67"/>
      <c r="UKV20" s="67"/>
      <c r="UKW20" s="67"/>
      <c r="UKX20" s="67"/>
      <c r="UKY20" s="67"/>
      <c r="UKZ20" s="67"/>
      <c r="ULA20" s="67"/>
      <c r="ULB20" s="67"/>
      <c r="ULC20" s="67"/>
      <c r="ULD20" s="67"/>
      <c r="ULE20" s="67"/>
      <c r="ULF20" s="67"/>
      <c r="ULG20" s="67"/>
      <c r="ULH20" s="67"/>
      <c r="ULI20" s="67"/>
      <c r="ULJ20" s="67"/>
      <c r="ULK20" s="67"/>
      <c r="ULL20" s="67"/>
      <c r="ULM20" s="67"/>
      <c r="ULN20" s="67"/>
      <c r="ULO20" s="67"/>
      <c r="ULP20" s="67"/>
      <c r="ULQ20" s="67"/>
      <c r="ULR20" s="67"/>
      <c r="ULS20" s="67"/>
      <c r="ULT20" s="67"/>
      <c r="ULU20" s="67"/>
      <c r="ULV20" s="67"/>
      <c r="ULW20" s="67"/>
      <c r="ULX20" s="67"/>
      <c r="ULY20" s="67"/>
      <c r="ULZ20" s="67"/>
      <c r="UMA20" s="67"/>
      <c r="UMB20" s="67"/>
      <c r="UMC20" s="67"/>
      <c r="UMD20" s="67"/>
      <c r="UME20" s="67"/>
      <c r="UMF20" s="67"/>
      <c r="UMG20" s="67"/>
      <c r="UMH20" s="67"/>
      <c r="UMI20" s="67"/>
      <c r="UMJ20" s="67"/>
      <c r="UMK20" s="67"/>
      <c r="UML20" s="67"/>
      <c r="UMM20" s="67"/>
      <c r="UMN20" s="67"/>
      <c r="UMO20" s="67"/>
      <c r="UMP20" s="67"/>
      <c r="UMQ20" s="67"/>
      <c r="UMR20" s="67"/>
      <c r="UMS20" s="67"/>
      <c r="UMT20" s="67"/>
      <c r="UMU20" s="67"/>
      <c r="UMV20" s="67"/>
      <c r="UMW20" s="67"/>
      <c r="UMX20" s="67"/>
      <c r="UMY20" s="67"/>
      <c r="UMZ20" s="67"/>
      <c r="UNA20" s="67"/>
      <c r="UNB20" s="67"/>
      <c r="UNC20" s="67"/>
      <c r="UND20" s="67"/>
      <c r="UNE20" s="67"/>
      <c r="UNF20" s="67"/>
      <c r="UNG20" s="67"/>
      <c r="UNH20" s="67"/>
      <c r="UNI20" s="67"/>
      <c r="UNJ20" s="67"/>
      <c r="UNK20" s="67"/>
      <c r="UNL20" s="67"/>
      <c r="UNM20" s="67"/>
      <c r="UNN20" s="67"/>
      <c r="UNO20" s="67"/>
      <c r="UNP20" s="67"/>
      <c r="UNQ20" s="67"/>
      <c r="UNR20" s="67"/>
      <c r="UNS20" s="67"/>
      <c r="UNT20" s="67"/>
      <c r="UNU20" s="67"/>
      <c r="UNV20" s="67"/>
      <c r="UNW20" s="67"/>
      <c r="UNX20" s="67"/>
      <c r="UNY20" s="67"/>
      <c r="UNZ20" s="67"/>
      <c r="UOA20" s="67"/>
      <c r="UOB20" s="67"/>
      <c r="UOC20" s="67"/>
      <c r="UOD20" s="67"/>
      <c r="UOE20" s="67"/>
      <c r="UOF20" s="67"/>
      <c r="UOG20" s="67"/>
      <c r="UOH20" s="67"/>
      <c r="UOI20" s="67"/>
      <c r="UOJ20" s="67"/>
      <c r="UOK20" s="67"/>
      <c r="UOL20" s="67"/>
      <c r="UOM20" s="67"/>
      <c r="UON20" s="67"/>
      <c r="UOO20" s="67"/>
      <c r="UOP20" s="67"/>
      <c r="UOQ20" s="67"/>
      <c r="UOR20" s="67"/>
      <c r="UOS20" s="67"/>
      <c r="UOT20" s="67"/>
      <c r="UOU20" s="67"/>
      <c r="UOV20" s="67"/>
      <c r="UOW20" s="67"/>
      <c r="UOX20" s="67"/>
      <c r="UOY20" s="67"/>
      <c r="UOZ20" s="67"/>
      <c r="UPA20" s="67"/>
      <c r="UPB20" s="67"/>
      <c r="UPC20" s="67"/>
      <c r="UPD20" s="67"/>
      <c r="UPE20" s="67"/>
      <c r="UPF20" s="67"/>
      <c r="UPG20" s="67"/>
      <c r="UPH20" s="67"/>
      <c r="UPI20" s="67"/>
      <c r="UPJ20" s="67"/>
      <c r="UPK20" s="67"/>
      <c r="UPL20" s="67"/>
      <c r="UPM20" s="67"/>
      <c r="UPN20" s="67"/>
      <c r="UPO20" s="67"/>
      <c r="UPP20" s="67"/>
      <c r="UPQ20" s="67"/>
      <c r="UPR20" s="67"/>
      <c r="UPS20" s="67"/>
      <c r="UPT20" s="67"/>
      <c r="UPU20" s="67"/>
      <c r="UPV20" s="67"/>
      <c r="UPW20" s="67"/>
      <c r="UPX20" s="67"/>
      <c r="UPY20" s="67"/>
      <c r="UPZ20" s="67"/>
      <c r="UQA20" s="67"/>
      <c r="UQB20" s="67"/>
      <c r="UQC20" s="67"/>
      <c r="UQD20" s="67"/>
      <c r="UQE20" s="67"/>
      <c r="UQF20" s="67"/>
      <c r="UQG20" s="67"/>
      <c r="UQH20" s="67"/>
      <c r="UQI20" s="67"/>
      <c r="UQJ20" s="67"/>
      <c r="UQK20" s="67"/>
      <c r="UQL20" s="67"/>
      <c r="UQM20" s="67"/>
      <c r="UQN20" s="67"/>
      <c r="UQO20" s="67"/>
      <c r="UQP20" s="67"/>
      <c r="UQQ20" s="67"/>
      <c r="UQR20" s="67"/>
      <c r="UQS20" s="67"/>
      <c r="UQT20" s="67"/>
      <c r="UQU20" s="67"/>
      <c r="UQV20" s="67"/>
      <c r="UQW20" s="67"/>
      <c r="UQX20" s="67"/>
      <c r="UQY20" s="67"/>
      <c r="UQZ20" s="67"/>
      <c r="URA20" s="67"/>
      <c r="URB20" s="67"/>
      <c r="URC20" s="67"/>
      <c r="URD20" s="67"/>
      <c r="URE20" s="67"/>
      <c r="URF20" s="67"/>
      <c r="URG20" s="67"/>
      <c r="URH20" s="67"/>
      <c r="URI20" s="67"/>
      <c r="URJ20" s="67"/>
      <c r="URK20" s="67"/>
      <c r="URL20" s="67"/>
      <c r="URM20" s="67"/>
      <c r="URN20" s="67"/>
      <c r="URO20" s="67"/>
      <c r="URP20" s="67"/>
      <c r="URQ20" s="67"/>
      <c r="URR20" s="67"/>
      <c r="URS20" s="67"/>
      <c r="URT20" s="67"/>
      <c r="URU20" s="67"/>
      <c r="URV20" s="67"/>
      <c r="URW20" s="67"/>
      <c r="URX20" s="67"/>
      <c r="URY20" s="67"/>
      <c r="URZ20" s="67"/>
      <c r="USA20" s="67"/>
      <c r="USB20" s="67"/>
      <c r="USC20" s="67"/>
      <c r="USD20" s="67"/>
      <c r="USE20" s="67"/>
      <c r="USF20" s="67"/>
      <c r="USG20" s="67"/>
      <c r="USH20" s="67"/>
      <c r="USI20" s="67"/>
      <c r="USJ20" s="67"/>
      <c r="USK20" s="67"/>
      <c r="USL20" s="67"/>
      <c r="USM20" s="67"/>
      <c r="USN20" s="67"/>
      <c r="USO20" s="67"/>
      <c r="USP20" s="67"/>
      <c r="USQ20" s="67"/>
      <c r="USR20" s="67"/>
      <c r="USS20" s="67"/>
      <c r="UST20" s="67"/>
      <c r="USU20" s="67"/>
      <c r="USV20" s="67"/>
      <c r="USW20" s="67"/>
      <c r="USX20" s="67"/>
      <c r="USY20" s="67"/>
      <c r="USZ20" s="67"/>
      <c r="UTA20" s="67"/>
      <c r="UTB20" s="67"/>
      <c r="UTC20" s="67"/>
      <c r="UTD20" s="67"/>
      <c r="UTE20" s="67"/>
      <c r="UTF20" s="67"/>
      <c r="UTG20" s="67"/>
      <c r="UTH20" s="67"/>
      <c r="UTI20" s="67"/>
      <c r="UTJ20" s="67"/>
      <c r="UTK20" s="67"/>
      <c r="UTL20" s="67"/>
      <c r="UTM20" s="67"/>
      <c r="UTN20" s="67"/>
      <c r="UTO20" s="67"/>
      <c r="UTP20" s="67"/>
      <c r="UTQ20" s="67"/>
      <c r="UTR20" s="67"/>
      <c r="UTS20" s="67"/>
      <c r="UTT20" s="67"/>
      <c r="UTU20" s="67"/>
      <c r="UTV20" s="67"/>
      <c r="UTW20" s="67"/>
      <c r="UTX20" s="67"/>
      <c r="UTY20" s="67"/>
      <c r="UTZ20" s="67"/>
      <c r="UUA20" s="67"/>
      <c r="UUB20" s="67"/>
      <c r="UUC20" s="67"/>
      <c r="UUD20" s="67"/>
      <c r="UUE20" s="67"/>
      <c r="UUF20" s="67"/>
      <c r="UUG20" s="67"/>
      <c r="UUH20" s="67"/>
      <c r="UUI20" s="67"/>
      <c r="UUJ20" s="67"/>
      <c r="UUK20" s="67"/>
      <c r="UUL20" s="67"/>
      <c r="UUM20" s="67"/>
      <c r="UUN20" s="67"/>
      <c r="UUO20" s="67"/>
      <c r="UUP20" s="67"/>
      <c r="UUQ20" s="67"/>
      <c r="UUR20" s="67"/>
      <c r="UUS20" s="67"/>
      <c r="UUT20" s="67"/>
      <c r="UUU20" s="67"/>
      <c r="UUV20" s="67"/>
      <c r="UUW20" s="67"/>
      <c r="UUX20" s="67"/>
      <c r="UUY20" s="67"/>
      <c r="UUZ20" s="67"/>
      <c r="UVA20" s="67"/>
      <c r="UVB20" s="67"/>
      <c r="UVC20" s="67"/>
      <c r="UVD20" s="67"/>
      <c r="UVE20" s="67"/>
      <c r="UVF20" s="67"/>
      <c r="UVG20" s="67"/>
      <c r="UVH20" s="67"/>
      <c r="UVI20" s="67"/>
      <c r="UVJ20" s="67"/>
      <c r="UVK20" s="67"/>
      <c r="UVL20" s="67"/>
      <c r="UVM20" s="67"/>
      <c r="UVN20" s="67"/>
      <c r="UVO20" s="67"/>
      <c r="UVP20" s="67"/>
      <c r="UVQ20" s="67"/>
      <c r="UVR20" s="67"/>
      <c r="UVS20" s="67"/>
      <c r="UVT20" s="67"/>
      <c r="UVU20" s="67"/>
      <c r="UVV20" s="67"/>
      <c r="UVW20" s="67"/>
      <c r="UVX20" s="67"/>
      <c r="UVY20" s="67"/>
      <c r="UVZ20" s="67"/>
      <c r="UWA20" s="67"/>
      <c r="UWB20" s="67"/>
      <c r="UWC20" s="67"/>
      <c r="UWD20" s="67"/>
      <c r="UWE20" s="67"/>
      <c r="UWF20" s="67"/>
      <c r="UWG20" s="67"/>
      <c r="UWH20" s="67"/>
      <c r="UWI20" s="67"/>
      <c r="UWJ20" s="67"/>
      <c r="UWK20" s="67"/>
      <c r="UWL20" s="67"/>
      <c r="UWM20" s="67"/>
      <c r="UWN20" s="67"/>
      <c r="UWO20" s="67"/>
      <c r="UWP20" s="67"/>
      <c r="UWQ20" s="67"/>
      <c r="UWR20" s="67"/>
      <c r="UWS20" s="67"/>
      <c r="UWT20" s="67"/>
      <c r="UWU20" s="67"/>
      <c r="UWV20" s="67"/>
      <c r="UWW20" s="67"/>
      <c r="UWX20" s="67"/>
      <c r="UWY20" s="67"/>
      <c r="UWZ20" s="67"/>
      <c r="UXA20" s="67"/>
      <c r="UXB20" s="67"/>
      <c r="UXC20" s="67"/>
      <c r="UXD20" s="67"/>
      <c r="UXE20" s="67"/>
      <c r="UXF20" s="67"/>
      <c r="UXG20" s="67"/>
      <c r="UXH20" s="67"/>
      <c r="UXI20" s="67"/>
      <c r="UXJ20" s="67"/>
      <c r="UXK20" s="67"/>
      <c r="UXL20" s="67"/>
      <c r="UXM20" s="67"/>
      <c r="UXN20" s="67"/>
      <c r="UXO20" s="67"/>
      <c r="UXP20" s="67"/>
      <c r="UXQ20" s="67"/>
      <c r="UXR20" s="67"/>
      <c r="UXS20" s="67"/>
      <c r="UXT20" s="67"/>
      <c r="UXU20" s="67"/>
      <c r="UXV20" s="67"/>
      <c r="UXW20" s="67"/>
      <c r="UXX20" s="67"/>
      <c r="UXY20" s="67"/>
      <c r="UXZ20" s="67"/>
      <c r="UYA20" s="67"/>
      <c r="UYB20" s="67"/>
      <c r="UYC20" s="67"/>
      <c r="UYD20" s="67"/>
      <c r="UYE20" s="67"/>
      <c r="UYF20" s="67"/>
      <c r="UYG20" s="67"/>
      <c r="UYH20" s="67"/>
      <c r="UYI20" s="67"/>
      <c r="UYJ20" s="67"/>
      <c r="UYK20" s="67"/>
      <c r="UYL20" s="67"/>
      <c r="UYM20" s="67"/>
      <c r="UYN20" s="67"/>
      <c r="UYO20" s="67"/>
      <c r="UYP20" s="67"/>
      <c r="UYQ20" s="67"/>
      <c r="UYR20" s="67"/>
      <c r="UYS20" s="67"/>
      <c r="UYT20" s="67"/>
      <c r="UYU20" s="67"/>
      <c r="UYV20" s="67"/>
      <c r="UYW20" s="67"/>
      <c r="UYX20" s="67"/>
      <c r="UYY20" s="67"/>
      <c r="UYZ20" s="67"/>
      <c r="UZA20" s="67"/>
      <c r="UZB20" s="67"/>
      <c r="UZC20" s="67"/>
      <c r="UZD20" s="67"/>
      <c r="UZE20" s="67"/>
      <c r="UZF20" s="67"/>
      <c r="UZG20" s="67"/>
      <c r="UZH20" s="67"/>
      <c r="UZI20" s="67"/>
      <c r="UZJ20" s="67"/>
      <c r="UZK20" s="67"/>
      <c r="UZL20" s="67"/>
      <c r="UZM20" s="67"/>
      <c r="UZN20" s="67"/>
      <c r="UZO20" s="67"/>
      <c r="UZP20" s="67"/>
      <c r="UZQ20" s="67"/>
      <c r="UZR20" s="67"/>
      <c r="UZS20" s="67"/>
      <c r="UZT20" s="67"/>
      <c r="UZU20" s="67"/>
      <c r="UZV20" s="67"/>
      <c r="UZW20" s="67"/>
      <c r="UZX20" s="67"/>
      <c r="UZY20" s="67"/>
      <c r="UZZ20" s="67"/>
      <c r="VAA20" s="67"/>
      <c r="VAB20" s="67"/>
      <c r="VAC20" s="67"/>
      <c r="VAD20" s="67"/>
      <c r="VAE20" s="67"/>
      <c r="VAF20" s="67"/>
      <c r="VAG20" s="67"/>
      <c r="VAH20" s="67"/>
      <c r="VAI20" s="67"/>
      <c r="VAJ20" s="67"/>
      <c r="VAK20" s="67"/>
      <c r="VAL20" s="67"/>
      <c r="VAM20" s="67"/>
      <c r="VAN20" s="67"/>
      <c r="VAO20" s="67"/>
      <c r="VAP20" s="67"/>
      <c r="VAQ20" s="67"/>
      <c r="VAR20" s="67"/>
      <c r="VAS20" s="67"/>
      <c r="VAT20" s="67"/>
      <c r="VAU20" s="67"/>
      <c r="VAV20" s="67"/>
      <c r="VAW20" s="67"/>
      <c r="VAX20" s="67"/>
      <c r="VAY20" s="67"/>
      <c r="VAZ20" s="67"/>
      <c r="VBA20" s="67"/>
      <c r="VBB20" s="67"/>
      <c r="VBC20" s="67"/>
      <c r="VBD20" s="67"/>
      <c r="VBE20" s="67"/>
      <c r="VBF20" s="67"/>
      <c r="VBG20" s="67"/>
      <c r="VBH20" s="67"/>
      <c r="VBI20" s="67"/>
      <c r="VBJ20" s="67"/>
      <c r="VBK20" s="67"/>
      <c r="VBL20" s="67"/>
      <c r="VBM20" s="67"/>
      <c r="VBN20" s="67"/>
      <c r="VBO20" s="67"/>
      <c r="VBP20" s="67"/>
      <c r="VBQ20" s="67"/>
      <c r="VBR20" s="67"/>
      <c r="VBS20" s="67"/>
      <c r="VBT20" s="67"/>
      <c r="VBU20" s="67"/>
      <c r="VBV20" s="67"/>
      <c r="VBW20" s="67"/>
      <c r="VBX20" s="67"/>
      <c r="VBY20" s="67"/>
      <c r="VBZ20" s="67"/>
      <c r="VCA20" s="67"/>
      <c r="VCB20" s="67"/>
      <c r="VCC20" s="67"/>
      <c r="VCD20" s="67"/>
      <c r="VCE20" s="67"/>
      <c r="VCF20" s="67"/>
      <c r="VCG20" s="67"/>
      <c r="VCH20" s="67"/>
      <c r="VCI20" s="67"/>
      <c r="VCJ20" s="67"/>
      <c r="VCK20" s="67"/>
      <c r="VCL20" s="67"/>
      <c r="VCM20" s="67"/>
      <c r="VCN20" s="67"/>
      <c r="VCO20" s="67"/>
      <c r="VCP20" s="67"/>
      <c r="VCQ20" s="67"/>
      <c r="VCR20" s="67"/>
      <c r="VCS20" s="67"/>
      <c r="VCT20" s="67"/>
      <c r="VCU20" s="67"/>
      <c r="VCV20" s="67"/>
      <c r="VCW20" s="67"/>
      <c r="VCX20" s="67"/>
      <c r="VCY20" s="67"/>
      <c r="VCZ20" s="67"/>
      <c r="VDA20" s="67"/>
      <c r="VDB20" s="67"/>
      <c r="VDC20" s="67"/>
      <c r="VDD20" s="67"/>
      <c r="VDE20" s="67"/>
      <c r="VDF20" s="67"/>
      <c r="VDG20" s="67"/>
      <c r="VDH20" s="67"/>
      <c r="VDI20" s="67"/>
      <c r="VDJ20" s="67"/>
      <c r="VDK20" s="67"/>
      <c r="VDL20" s="67"/>
      <c r="VDM20" s="67"/>
      <c r="VDN20" s="67"/>
      <c r="VDO20" s="67"/>
      <c r="VDP20" s="67"/>
      <c r="VDQ20" s="67"/>
      <c r="VDR20" s="67"/>
      <c r="VDS20" s="67"/>
      <c r="VDT20" s="67"/>
      <c r="VDU20" s="67"/>
      <c r="VDV20" s="67"/>
      <c r="VDW20" s="67"/>
      <c r="VDX20" s="67"/>
      <c r="VDY20" s="67"/>
      <c r="VDZ20" s="67"/>
      <c r="VEA20" s="67"/>
      <c r="VEB20" s="67"/>
      <c r="VEC20" s="67"/>
      <c r="VED20" s="67"/>
      <c r="VEE20" s="67"/>
      <c r="VEF20" s="67"/>
      <c r="VEG20" s="67"/>
      <c r="VEH20" s="67"/>
      <c r="VEI20" s="67"/>
      <c r="VEJ20" s="67"/>
      <c r="VEK20" s="67"/>
      <c r="VEL20" s="67"/>
      <c r="VEM20" s="67"/>
      <c r="VEN20" s="67"/>
      <c r="VEO20" s="67"/>
      <c r="VEP20" s="67"/>
      <c r="VEQ20" s="67"/>
      <c r="VER20" s="67"/>
      <c r="VES20" s="67"/>
      <c r="VET20" s="67"/>
      <c r="VEU20" s="67"/>
      <c r="VEV20" s="67"/>
      <c r="VEW20" s="67"/>
      <c r="VEX20" s="67"/>
      <c r="VEY20" s="67"/>
      <c r="VEZ20" s="67"/>
      <c r="VFA20" s="67"/>
      <c r="VFB20" s="67"/>
      <c r="VFC20" s="67"/>
      <c r="VFD20" s="67"/>
      <c r="VFE20" s="67"/>
      <c r="VFF20" s="67"/>
      <c r="VFG20" s="67"/>
      <c r="VFH20" s="67"/>
      <c r="VFI20" s="67"/>
      <c r="VFJ20" s="67"/>
      <c r="VFK20" s="67"/>
      <c r="VFL20" s="67"/>
      <c r="VFM20" s="67"/>
      <c r="VFN20" s="67"/>
      <c r="VFO20" s="67"/>
      <c r="VFP20" s="67"/>
      <c r="VFQ20" s="67"/>
      <c r="VFR20" s="67"/>
      <c r="VFS20" s="67"/>
      <c r="VFT20" s="67"/>
      <c r="VFU20" s="67"/>
      <c r="VFV20" s="67"/>
      <c r="VFW20" s="67"/>
      <c r="VFX20" s="67"/>
      <c r="VFY20" s="67"/>
      <c r="VFZ20" s="67"/>
      <c r="VGA20" s="67"/>
      <c r="VGB20" s="67"/>
      <c r="VGC20" s="67"/>
      <c r="VGD20" s="67"/>
      <c r="VGE20" s="67"/>
      <c r="VGF20" s="67"/>
      <c r="VGG20" s="67"/>
      <c r="VGH20" s="67"/>
      <c r="VGI20" s="67"/>
      <c r="VGJ20" s="67"/>
      <c r="VGK20" s="67"/>
      <c r="VGL20" s="67"/>
      <c r="VGM20" s="67"/>
      <c r="VGN20" s="67"/>
      <c r="VGO20" s="67"/>
      <c r="VGP20" s="67"/>
      <c r="VGQ20" s="67"/>
      <c r="VGR20" s="67"/>
      <c r="VGS20" s="67"/>
      <c r="VGT20" s="67"/>
      <c r="VGU20" s="67"/>
      <c r="VGV20" s="67"/>
      <c r="VGW20" s="67"/>
      <c r="VGX20" s="67"/>
      <c r="VGY20" s="67"/>
      <c r="VGZ20" s="67"/>
      <c r="VHA20" s="67"/>
      <c r="VHB20" s="67"/>
      <c r="VHC20" s="67"/>
      <c r="VHD20" s="67"/>
      <c r="VHE20" s="67"/>
      <c r="VHF20" s="67"/>
      <c r="VHG20" s="67"/>
      <c r="VHH20" s="67"/>
      <c r="VHI20" s="67"/>
      <c r="VHJ20" s="67"/>
      <c r="VHK20" s="67"/>
      <c r="VHL20" s="67"/>
      <c r="VHM20" s="67"/>
      <c r="VHN20" s="67"/>
      <c r="VHO20" s="67"/>
      <c r="VHP20" s="67"/>
      <c r="VHQ20" s="67"/>
      <c r="VHR20" s="67"/>
      <c r="VHS20" s="67"/>
      <c r="VHT20" s="67"/>
      <c r="VHU20" s="67"/>
      <c r="VHV20" s="67"/>
      <c r="VHW20" s="67"/>
      <c r="VHX20" s="67"/>
      <c r="VHY20" s="67"/>
      <c r="VHZ20" s="67"/>
      <c r="VIA20" s="67"/>
      <c r="VIB20" s="67"/>
      <c r="VIC20" s="67"/>
      <c r="VID20" s="67"/>
      <c r="VIE20" s="67"/>
      <c r="VIF20" s="67"/>
      <c r="VIG20" s="67"/>
      <c r="VIH20" s="67"/>
      <c r="VII20" s="67"/>
      <c r="VIJ20" s="67"/>
      <c r="VIK20" s="67"/>
      <c r="VIL20" s="67"/>
      <c r="VIM20" s="67"/>
      <c r="VIN20" s="67"/>
      <c r="VIO20" s="67"/>
      <c r="VIP20" s="67"/>
      <c r="VIQ20" s="67"/>
      <c r="VIR20" s="67"/>
      <c r="VIS20" s="67"/>
      <c r="VIT20" s="67"/>
      <c r="VIU20" s="67"/>
      <c r="VIV20" s="67"/>
      <c r="VIW20" s="67"/>
      <c r="VIX20" s="67"/>
      <c r="VIY20" s="67"/>
      <c r="VIZ20" s="67"/>
      <c r="VJA20" s="67"/>
      <c r="VJB20" s="67"/>
      <c r="VJC20" s="67"/>
      <c r="VJD20" s="67"/>
      <c r="VJE20" s="67"/>
      <c r="VJF20" s="67"/>
      <c r="VJG20" s="67"/>
      <c r="VJH20" s="67"/>
      <c r="VJI20" s="67"/>
      <c r="VJJ20" s="67"/>
      <c r="VJK20" s="67"/>
      <c r="VJL20" s="67"/>
      <c r="VJM20" s="67"/>
      <c r="VJN20" s="67"/>
      <c r="VJO20" s="67"/>
      <c r="VJP20" s="67"/>
      <c r="VJQ20" s="67"/>
      <c r="VJR20" s="67"/>
      <c r="VJS20" s="67"/>
      <c r="VJT20" s="67"/>
      <c r="VJU20" s="67"/>
      <c r="VJV20" s="67"/>
      <c r="VJW20" s="67"/>
      <c r="VJX20" s="67"/>
      <c r="VJY20" s="67"/>
      <c r="VJZ20" s="67"/>
      <c r="VKA20" s="67"/>
      <c r="VKB20" s="67"/>
      <c r="VKC20" s="67"/>
      <c r="VKD20" s="67"/>
      <c r="VKE20" s="67"/>
      <c r="VKF20" s="67"/>
      <c r="VKG20" s="67"/>
      <c r="VKH20" s="67"/>
      <c r="VKI20" s="67"/>
      <c r="VKJ20" s="67"/>
      <c r="VKK20" s="67"/>
      <c r="VKL20" s="67"/>
      <c r="VKM20" s="67"/>
      <c r="VKN20" s="67"/>
      <c r="VKO20" s="67"/>
      <c r="VKP20" s="67"/>
      <c r="VKQ20" s="67"/>
      <c r="VKR20" s="67"/>
      <c r="VKS20" s="67"/>
      <c r="VKT20" s="67"/>
      <c r="VKU20" s="67"/>
      <c r="VKV20" s="67"/>
      <c r="VKW20" s="67"/>
      <c r="VKX20" s="67"/>
      <c r="VKY20" s="67"/>
      <c r="VKZ20" s="67"/>
      <c r="VLA20" s="67"/>
      <c r="VLB20" s="67"/>
      <c r="VLC20" s="67"/>
      <c r="VLD20" s="67"/>
      <c r="VLE20" s="67"/>
      <c r="VLF20" s="67"/>
      <c r="VLG20" s="67"/>
      <c r="VLH20" s="67"/>
      <c r="VLI20" s="67"/>
      <c r="VLJ20" s="67"/>
      <c r="VLK20" s="67"/>
      <c r="VLL20" s="67"/>
      <c r="VLM20" s="67"/>
      <c r="VLN20" s="67"/>
      <c r="VLO20" s="67"/>
      <c r="VLP20" s="67"/>
      <c r="VLQ20" s="67"/>
      <c r="VLR20" s="67"/>
      <c r="VLS20" s="67"/>
      <c r="VLT20" s="67"/>
      <c r="VLU20" s="67"/>
      <c r="VLV20" s="67"/>
      <c r="VLW20" s="67"/>
      <c r="VLX20" s="67"/>
      <c r="VLY20" s="67"/>
      <c r="VLZ20" s="67"/>
      <c r="VMA20" s="67"/>
      <c r="VMB20" s="67"/>
      <c r="VMC20" s="67"/>
      <c r="VMD20" s="67"/>
      <c r="VME20" s="67"/>
      <c r="VMF20" s="67"/>
      <c r="VMG20" s="67"/>
      <c r="VMH20" s="67"/>
      <c r="VMI20" s="67"/>
      <c r="VMJ20" s="67"/>
      <c r="VMK20" s="67"/>
      <c r="VML20" s="67"/>
      <c r="VMM20" s="67"/>
      <c r="VMN20" s="67"/>
      <c r="VMO20" s="67"/>
      <c r="VMP20" s="67"/>
      <c r="VMQ20" s="67"/>
      <c r="VMR20" s="67"/>
      <c r="VMS20" s="67"/>
      <c r="VMT20" s="67"/>
      <c r="VMU20" s="67"/>
      <c r="VMV20" s="67"/>
      <c r="VMW20" s="67"/>
      <c r="VMX20" s="67"/>
      <c r="VMY20" s="67"/>
      <c r="VMZ20" s="67"/>
      <c r="VNA20" s="67"/>
      <c r="VNB20" s="67"/>
      <c r="VNC20" s="67"/>
      <c r="VND20" s="67"/>
      <c r="VNE20" s="67"/>
      <c r="VNF20" s="67"/>
      <c r="VNG20" s="67"/>
      <c r="VNH20" s="67"/>
      <c r="VNI20" s="67"/>
      <c r="VNJ20" s="67"/>
      <c r="VNK20" s="67"/>
      <c r="VNL20" s="67"/>
      <c r="VNM20" s="67"/>
      <c r="VNN20" s="67"/>
      <c r="VNO20" s="67"/>
      <c r="VNP20" s="67"/>
      <c r="VNQ20" s="67"/>
      <c r="VNR20" s="67"/>
      <c r="VNS20" s="67"/>
      <c r="VNT20" s="67"/>
      <c r="VNU20" s="67"/>
      <c r="VNV20" s="67"/>
      <c r="VNW20" s="67"/>
      <c r="VNX20" s="67"/>
      <c r="VNY20" s="67"/>
      <c r="VNZ20" s="67"/>
      <c r="VOA20" s="67"/>
      <c r="VOB20" s="67"/>
      <c r="VOC20" s="67"/>
      <c r="VOD20" s="67"/>
      <c r="VOE20" s="67"/>
      <c r="VOF20" s="67"/>
      <c r="VOG20" s="67"/>
      <c r="VOH20" s="67"/>
      <c r="VOI20" s="67"/>
      <c r="VOJ20" s="67"/>
      <c r="VOK20" s="67"/>
      <c r="VOL20" s="67"/>
      <c r="VOM20" s="67"/>
      <c r="VON20" s="67"/>
      <c r="VOO20" s="67"/>
      <c r="VOP20" s="67"/>
      <c r="VOQ20" s="67"/>
      <c r="VOR20" s="67"/>
      <c r="VOS20" s="67"/>
      <c r="VOT20" s="67"/>
      <c r="VOU20" s="67"/>
      <c r="VOV20" s="67"/>
      <c r="VOW20" s="67"/>
      <c r="VOX20" s="67"/>
      <c r="VOY20" s="67"/>
      <c r="VOZ20" s="67"/>
      <c r="VPA20" s="67"/>
      <c r="VPB20" s="67"/>
      <c r="VPC20" s="67"/>
      <c r="VPD20" s="67"/>
      <c r="VPE20" s="67"/>
      <c r="VPF20" s="67"/>
      <c r="VPG20" s="67"/>
      <c r="VPH20" s="67"/>
      <c r="VPI20" s="67"/>
      <c r="VPJ20" s="67"/>
      <c r="VPK20" s="67"/>
      <c r="VPL20" s="67"/>
      <c r="VPM20" s="67"/>
      <c r="VPN20" s="67"/>
      <c r="VPO20" s="67"/>
      <c r="VPP20" s="67"/>
      <c r="VPQ20" s="67"/>
      <c r="VPR20" s="67"/>
      <c r="VPS20" s="67"/>
      <c r="VPT20" s="67"/>
      <c r="VPU20" s="67"/>
      <c r="VPV20" s="67"/>
      <c r="VPW20" s="67"/>
      <c r="VPX20" s="67"/>
      <c r="VPY20" s="67"/>
      <c r="VPZ20" s="67"/>
      <c r="VQA20" s="67"/>
      <c r="VQB20" s="67"/>
      <c r="VQC20" s="67"/>
      <c r="VQD20" s="67"/>
      <c r="VQE20" s="67"/>
      <c r="VQF20" s="67"/>
      <c r="VQG20" s="67"/>
      <c r="VQH20" s="67"/>
      <c r="VQI20" s="67"/>
      <c r="VQJ20" s="67"/>
      <c r="VQK20" s="67"/>
      <c r="VQL20" s="67"/>
      <c r="VQM20" s="67"/>
      <c r="VQN20" s="67"/>
      <c r="VQO20" s="67"/>
      <c r="VQP20" s="67"/>
      <c r="VQQ20" s="67"/>
      <c r="VQR20" s="67"/>
      <c r="VQS20" s="67"/>
      <c r="VQT20" s="67"/>
      <c r="VQU20" s="67"/>
      <c r="VQV20" s="67"/>
      <c r="VQW20" s="67"/>
      <c r="VQX20" s="67"/>
      <c r="VQY20" s="67"/>
      <c r="VQZ20" s="67"/>
      <c r="VRA20" s="67"/>
      <c r="VRB20" s="67"/>
      <c r="VRC20" s="67"/>
      <c r="VRD20" s="67"/>
      <c r="VRE20" s="67"/>
      <c r="VRF20" s="67"/>
      <c r="VRG20" s="67"/>
      <c r="VRH20" s="67"/>
      <c r="VRI20" s="67"/>
      <c r="VRJ20" s="67"/>
      <c r="VRK20" s="67"/>
      <c r="VRL20" s="67"/>
      <c r="VRM20" s="67"/>
      <c r="VRN20" s="67"/>
      <c r="VRO20" s="67"/>
      <c r="VRP20" s="67"/>
      <c r="VRQ20" s="67"/>
      <c r="VRR20" s="67"/>
      <c r="VRS20" s="67"/>
      <c r="VRT20" s="67"/>
      <c r="VRU20" s="67"/>
      <c r="VRV20" s="67"/>
      <c r="VRW20" s="67"/>
      <c r="VRX20" s="67"/>
      <c r="VRY20" s="67"/>
      <c r="VRZ20" s="67"/>
      <c r="VSA20" s="67"/>
      <c r="VSB20" s="67"/>
      <c r="VSC20" s="67"/>
      <c r="VSD20" s="67"/>
      <c r="VSE20" s="67"/>
      <c r="VSF20" s="67"/>
      <c r="VSG20" s="67"/>
      <c r="VSH20" s="67"/>
      <c r="VSI20" s="67"/>
      <c r="VSJ20" s="67"/>
      <c r="VSK20" s="67"/>
      <c r="VSL20" s="67"/>
      <c r="VSM20" s="67"/>
      <c r="VSN20" s="67"/>
      <c r="VSO20" s="67"/>
      <c r="VSP20" s="67"/>
      <c r="VSQ20" s="67"/>
      <c r="VSR20" s="67"/>
      <c r="VSS20" s="67"/>
      <c r="VST20" s="67"/>
      <c r="VSU20" s="67"/>
      <c r="VSV20" s="67"/>
      <c r="VSW20" s="67"/>
      <c r="VSX20" s="67"/>
      <c r="VSY20" s="67"/>
      <c r="VSZ20" s="67"/>
      <c r="VTA20" s="67"/>
      <c r="VTB20" s="67"/>
      <c r="VTC20" s="67"/>
      <c r="VTD20" s="67"/>
      <c r="VTE20" s="67"/>
      <c r="VTF20" s="67"/>
      <c r="VTG20" s="67"/>
      <c r="VTH20" s="67"/>
      <c r="VTI20" s="67"/>
      <c r="VTJ20" s="67"/>
      <c r="VTK20" s="67"/>
      <c r="VTL20" s="67"/>
      <c r="VTM20" s="67"/>
      <c r="VTN20" s="67"/>
      <c r="VTO20" s="67"/>
      <c r="VTP20" s="67"/>
      <c r="VTQ20" s="67"/>
      <c r="VTR20" s="67"/>
      <c r="VTS20" s="67"/>
      <c r="VTT20" s="67"/>
      <c r="VTU20" s="67"/>
      <c r="VTV20" s="67"/>
      <c r="VTW20" s="67"/>
      <c r="VTX20" s="67"/>
      <c r="VTY20" s="67"/>
      <c r="VTZ20" s="67"/>
      <c r="VUA20" s="67"/>
      <c r="VUB20" s="67"/>
      <c r="VUC20" s="67"/>
      <c r="VUD20" s="67"/>
      <c r="VUE20" s="67"/>
      <c r="VUF20" s="67"/>
      <c r="VUG20" s="67"/>
      <c r="VUH20" s="67"/>
      <c r="VUI20" s="67"/>
      <c r="VUJ20" s="67"/>
      <c r="VUK20" s="67"/>
      <c r="VUL20" s="67"/>
      <c r="VUM20" s="67"/>
      <c r="VUN20" s="67"/>
      <c r="VUO20" s="67"/>
      <c r="VUP20" s="67"/>
      <c r="VUQ20" s="67"/>
      <c r="VUR20" s="67"/>
      <c r="VUS20" s="67"/>
      <c r="VUT20" s="67"/>
      <c r="VUU20" s="67"/>
      <c r="VUV20" s="67"/>
      <c r="VUW20" s="67"/>
      <c r="VUX20" s="67"/>
      <c r="VUY20" s="67"/>
      <c r="VUZ20" s="67"/>
      <c r="VVA20" s="67"/>
      <c r="VVB20" s="67"/>
      <c r="VVC20" s="67"/>
      <c r="VVD20" s="67"/>
      <c r="VVE20" s="67"/>
      <c r="VVF20" s="67"/>
      <c r="VVG20" s="67"/>
      <c r="VVH20" s="67"/>
      <c r="VVI20" s="67"/>
      <c r="VVJ20" s="67"/>
      <c r="VVK20" s="67"/>
      <c r="VVL20" s="67"/>
      <c r="VVM20" s="67"/>
      <c r="VVN20" s="67"/>
      <c r="VVO20" s="67"/>
      <c r="VVP20" s="67"/>
      <c r="VVQ20" s="67"/>
      <c r="VVR20" s="67"/>
      <c r="VVS20" s="67"/>
      <c r="VVT20" s="67"/>
      <c r="VVU20" s="67"/>
      <c r="VVV20" s="67"/>
      <c r="VVW20" s="67"/>
      <c r="VVX20" s="67"/>
      <c r="VVY20" s="67"/>
      <c r="VVZ20" s="67"/>
      <c r="VWA20" s="67"/>
      <c r="VWB20" s="67"/>
      <c r="VWC20" s="67"/>
      <c r="VWD20" s="67"/>
      <c r="VWE20" s="67"/>
      <c r="VWF20" s="67"/>
      <c r="VWG20" s="67"/>
      <c r="VWH20" s="67"/>
      <c r="VWI20" s="67"/>
      <c r="VWJ20" s="67"/>
      <c r="VWK20" s="67"/>
      <c r="VWL20" s="67"/>
      <c r="VWM20" s="67"/>
      <c r="VWN20" s="67"/>
      <c r="VWO20" s="67"/>
      <c r="VWP20" s="67"/>
      <c r="VWQ20" s="67"/>
      <c r="VWR20" s="67"/>
      <c r="VWS20" s="67"/>
      <c r="VWT20" s="67"/>
      <c r="VWU20" s="67"/>
      <c r="VWV20" s="67"/>
      <c r="VWW20" s="67"/>
      <c r="VWX20" s="67"/>
      <c r="VWY20" s="67"/>
      <c r="VWZ20" s="67"/>
      <c r="VXA20" s="67"/>
      <c r="VXB20" s="67"/>
      <c r="VXC20" s="67"/>
      <c r="VXD20" s="67"/>
      <c r="VXE20" s="67"/>
      <c r="VXF20" s="67"/>
      <c r="VXG20" s="67"/>
      <c r="VXH20" s="67"/>
      <c r="VXI20" s="67"/>
      <c r="VXJ20" s="67"/>
      <c r="VXK20" s="67"/>
      <c r="VXL20" s="67"/>
      <c r="VXM20" s="67"/>
      <c r="VXN20" s="67"/>
      <c r="VXO20" s="67"/>
      <c r="VXP20" s="67"/>
      <c r="VXQ20" s="67"/>
      <c r="VXR20" s="67"/>
      <c r="VXS20" s="67"/>
      <c r="VXT20" s="67"/>
      <c r="VXU20" s="67"/>
      <c r="VXV20" s="67"/>
      <c r="VXW20" s="67"/>
      <c r="VXX20" s="67"/>
      <c r="VXY20" s="67"/>
      <c r="VXZ20" s="67"/>
      <c r="VYA20" s="67"/>
      <c r="VYB20" s="67"/>
      <c r="VYC20" s="67"/>
      <c r="VYD20" s="67"/>
      <c r="VYE20" s="67"/>
      <c r="VYF20" s="67"/>
      <c r="VYG20" s="67"/>
      <c r="VYH20" s="67"/>
      <c r="VYI20" s="67"/>
      <c r="VYJ20" s="67"/>
      <c r="VYK20" s="67"/>
      <c r="VYL20" s="67"/>
      <c r="VYM20" s="67"/>
      <c r="VYN20" s="67"/>
      <c r="VYO20" s="67"/>
      <c r="VYP20" s="67"/>
      <c r="VYQ20" s="67"/>
      <c r="VYR20" s="67"/>
      <c r="VYS20" s="67"/>
      <c r="VYT20" s="67"/>
      <c r="VYU20" s="67"/>
      <c r="VYV20" s="67"/>
      <c r="VYW20" s="67"/>
      <c r="VYX20" s="67"/>
      <c r="VYY20" s="67"/>
      <c r="VYZ20" s="67"/>
      <c r="VZA20" s="67"/>
      <c r="VZB20" s="67"/>
      <c r="VZC20" s="67"/>
      <c r="VZD20" s="67"/>
      <c r="VZE20" s="67"/>
      <c r="VZF20" s="67"/>
      <c r="VZG20" s="67"/>
      <c r="VZH20" s="67"/>
      <c r="VZI20" s="67"/>
      <c r="VZJ20" s="67"/>
      <c r="VZK20" s="67"/>
      <c r="VZL20" s="67"/>
      <c r="VZM20" s="67"/>
      <c r="VZN20" s="67"/>
      <c r="VZO20" s="67"/>
      <c r="VZP20" s="67"/>
      <c r="VZQ20" s="67"/>
      <c r="VZR20" s="67"/>
      <c r="VZS20" s="67"/>
      <c r="VZT20" s="67"/>
      <c r="VZU20" s="67"/>
      <c r="VZV20" s="67"/>
      <c r="VZW20" s="67"/>
      <c r="VZX20" s="67"/>
      <c r="VZY20" s="67"/>
      <c r="VZZ20" s="67"/>
      <c r="WAA20" s="67"/>
      <c r="WAB20" s="67"/>
      <c r="WAC20" s="67"/>
      <c r="WAD20" s="67"/>
      <c r="WAE20" s="67"/>
      <c r="WAF20" s="67"/>
      <c r="WAG20" s="67"/>
      <c r="WAH20" s="67"/>
      <c r="WAI20" s="67"/>
      <c r="WAJ20" s="67"/>
      <c r="WAK20" s="67"/>
      <c r="WAL20" s="67"/>
      <c r="WAM20" s="67"/>
      <c r="WAN20" s="67"/>
      <c r="WAO20" s="67"/>
      <c r="WAP20" s="67"/>
      <c r="WAQ20" s="67"/>
      <c r="WAR20" s="67"/>
      <c r="WAS20" s="67"/>
      <c r="WAT20" s="67"/>
      <c r="WAU20" s="67"/>
      <c r="WAV20" s="67"/>
      <c r="WAW20" s="67"/>
      <c r="WAX20" s="67"/>
      <c r="WAY20" s="67"/>
      <c r="WAZ20" s="67"/>
      <c r="WBA20" s="67"/>
      <c r="WBB20" s="67"/>
      <c r="WBC20" s="67"/>
      <c r="WBD20" s="67"/>
      <c r="WBE20" s="67"/>
      <c r="WBF20" s="67"/>
      <c r="WBG20" s="67"/>
      <c r="WBH20" s="67"/>
      <c r="WBI20" s="67"/>
      <c r="WBJ20" s="67"/>
      <c r="WBK20" s="67"/>
      <c r="WBL20" s="67"/>
      <c r="WBM20" s="67"/>
      <c r="WBN20" s="67"/>
      <c r="WBO20" s="67"/>
      <c r="WBP20" s="67"/>
      <c r="WBQ20" s="67"/>
      <c r="WBR20" s="67"/>
      <c r="WBS20" s="67"/>
      <c r="WBT20" s="67"/>
      <c r="WBU20" s="67"/>
      <c r="WBV20" s="67"/>
      <c r="WBW20" s="67"/>
      <c r="WBX20" s="67"/>
      <c r="WBY20" s="67"/>
      <c r="WBZ20" s="67"/>
      <c r="WCA20" s="67"/>
      <c r="WCB20" s="67"/>
      <c r="WCC20" s="67"/>
      <c r="WCD20" s="67"/>
      <c r="WCE20" s="67"/>
      <c r="WCF20" s="67"/>
      <c r="WCG20" s="67"/>
      <c r="WCH20" s="67"/>
      <c r="WCI20" s="67"/>
      <c r="WCJ20" s="67"/>
      <c r="WCK20" s="67"/>
      <c r="WCL20" s="67"/>
      <c r="WCM20" s="67"/>
      <c r="WCN20" s="67"/>
      <c r="WCO20" s="67"/>
      <c r="WCP20" s="67"/>
      <c r="WCQ20" s="67"/>
      <c r="WCR20" s="67"/>
      <c r="WCS20" s="67"/>
      <c r="WCT20" s="67"/>
      <c r="WCU20" s="67"/>
      <c r="WCV20" s="67"/>
      <c r="WCW20" s="67"/>
      <c r="WCX20" s="67"/>
      <c r="WCY20" s="67"/>
      <c r="WCZ20" s="67"/>
      <c r="WDA20" s="67"/>
      <c r="WDB20" s="67"/>
      <c r="WDC20" s="67"/>
      <c r="WDD20" s="67"/>
      <c r="WDE20" s="67"/>
      <c r="WDF20" s="67"/>
      <c r="WDG20" s="67"/>
      <c r="WDH20" s="67"/>
      <c r="WDI20" s="67"/>
      <c r="WDJ20" s="67"/>
      <c r="WDK20" s="67"/>
      <c r="WDL20" s="67"/>
      <c r="WDM20" s="67"/>
      <c r="WDN20" s="67"/>
      <c r="WDO20" s="67"/>
      <c r="WDP20" s="67"/>
      <c r="WDQ20" s="67"/>
      <c r="WDR20" s="67"/>
      <c r="WDS20" s="67"/>
      <c r="WDT20" s="67"/>
      <c r="WDU20" s="67"/>
      <c r="WDV20" s="67"/>
      <c r="WDW20" s="67"/>
      <c r="WDX20" s="67"/>
      <c r="WDY20" s="67"/>
      <c r="WDZ20" s="67"/>
      <c r="WEA20" s="67"/>
      <c r="WEB20" s="67"/>
      <c r="WEC20" s="67"/>
      <c r="WED20" s="67"/>
      <c r="WEE20" s="67"/>
      <c r="WEF20" s="67"/>
      <c r="WEG20" s="67"/>
      <c r="WEH20" s="67"/>
      <c r="WEI20" s="67"/>
      <c r="WEJ20" s="67"/>
      <c r="WEK20" s="67"/>
      <c r="WEL20" s="67"/>
      <c r="WEM20" s="67"/>
      <c r="WEN20" s="67"/>
      <c r="WEO20" s="67"/>
      <c r="WEP20" s="67"/>
      <c r="WEQ20" s="67"/>
      <c r="WER20" s="67"/>
      <c r="WES20" s="67"/>
      <c r="WET20" s="67"/>
      <c r="WEU20" s="67"/>
      <c r="WEV20" s="67"/>
      <c r="WEW20" s="67"/>
      <c r="WEX20" s="67"/>
      <c r="WEY20" s="67"/>
      <c r="WEZ20" s="67"/>
      <c r="WFA20" s="67"/>
      <c r="WFB20" s="67"/>
      <c r="WFC20" s="67"/>
      <c r="WFD20" s="67"/>
      <c r="WFE20" s="67"/>
      <c r="WFF20" s="67"/>
      <c r="WFG20" s="67"/>
      <c r="WFH20" s="67"/>
      <c r="WFI20" s="67"/>
      <c r="WFJ20" s="67"/>
      <c r="WFK20" s="67"/>
      <c r="WFL20" s="67"/>
      <c r="WFM20" s="67"/>
      <c r="WFN20" s="67"/>
      <c r="WFO20" s="67"/>
      <c r="WFP20" s="67"/>
      <c r="WFQ20" s="67"/>
      <c r="WFR20" s="67"/>
      <c r="WFS20" s="67"/>
      <c r="WFT20" s="67"/>
      <c r="WFU20" s="67"/>
      <c r="WFV20" s="67"/>
      <c r="WFW20" s="67"/>
      <c r="WFX20" s="67"/>
      <c r="WFY20" s="67"/>
      <c r="WFZ20" s="67"/>
      <c r="WGA20" s="67"/>
      <c r="WGB20" s="67"/>
      <c r="WGC20" s="67"/>
      <c r="WGD20" s="67"/>
      <c r="WGE20" s="67"/>
      <c r="WGF20" s="67"/>
      <c r="WGG20" s="67"/>
      <c r="WGH20" s="67"/>
      <c r="WGI20" s="67"/>
      <c r="WGJ20" s="67"/>
      <c r="WGK20" s="67"/>
      <c r="WGL20" s="67"/>
      <c r="WGM20" s="67"/>
      <c r="WGN20" s="67"/>
      <c r="WGO20" s="67"/>
      <c r="WGP20" s="67"/>
      <c r="WGQ20" s="67"/>
      <c r="WGR20" s="67"/>
      <c r="WGS20" s="67"/>
      <c r="WGT20" s="67"/>
      <c r="WGU20" s="67"/>
      <c r="WGV20" s="67"/>
      <c r="WGW20" s="67"/>
      <c r="WGX20" s="67"/>
      <c r="WGY20" s="67"/>
      <c r="WGZ20" s="67"/>
      <c r="WHA20" s="67"/>
      <c r="WHB20" s="67"/>
      <c r="WHC20" s="67"/>
      <c r="WHD20" s="67"/>
      <c r="WHE20" s="67"/>
      <c r="WHF20" s="67"/>
      <c r="WHG20" s="67"/>
      <c r="WHH20" s="67"/>
      <c r="WHI20" s="67"/>
      <c r="WHJ20" s="67"/>
      <c r="WHK20" s="67"/>
      <c r="WHL20" s="67"/>
      <c r="WHM20" s="67"/>
      <c r="WHN20" s="67"/>
      <c r="WHO20" s="67"/>
      <c r="WHP20" s="67"/>
      <c r="WHQ20" s="67"/>
      <c r="WHR20" s="67"/>
      <c r="WHS20" s="67"/>
      <c r="WHT20" s="67"/>
      <c r="WHU20" s="67"/>
      <c r="WHV20" s="67"/>
      <c r="WHW20" s="67"/>
      <c r="WHX20" s="67"/>
      <c r="WHY20" s="67"/>
      <c r="WHZ20" s="67"/>
      <c r="WIA20" s="67"/>
      <c r="WIB20" s="67"/>
      <c r="WIC20" s="67"/>
      <c r="WID20" s="67"/>
      <c r="WIE20" s="67"/>
      <c r="WIF20" s="67"/>
      <c r="WIG20" s="67"/>
      <c r="WIH20" s="67"/>
      <c r="WII20" s="67"/>
      <c r="WIJ20" s="67"/>
      <c r="WIK20" s="67"/>
      <c r="WIL20" s="67"/>
      <c r="WIM20" s="67"/>
      <c r="WIN20" s="67"/>
      <c r="WIO20" s="67"/>
      <c r="WIP20" s="67"/>
      <c r="WIQ20" s="67"/>
      <c r="WIR20" s="67"/>
      <c r="WIS20" s="67"/>
      <c r="WIT20" s="67"/>
      <c r="WIU20" s="67"/>
      <c r="WIV20" s="67"/>
      <c r="WIW20" s="67"/>
      <c r="WIX20" s="67"/>
      <c r="WIY20" s="67"/>
      <c r="WIZ20" s="67"/>
      <c r="WJA20" s="67"/>
      <c r="WJB20" s="67"/>
      <c r="WJC20" s="67"/>
      <c r="WJD20" s="67"/>
      <c r="WJE20" s="67"/>
      <c r="WJF20" s="67"/>
      <c r="WJG20" s="67"/>
      <c r="WJH20" s="67"/>
      <c r="WJI20" s="67"/>
      <c r="WJJ20" s="67"/>
      <c r="WJK20" s="67"/>
      <c r="WJL20" s="67"/>
      <c r="WJM20" s="67"/>
      <c r="WJN20" s="67"/>
      <c r="WJO20" s="67"/>
      <c r="WJP20" s="67"/>
      <c r="WJQ20" s="67"/>
      <c r="WJR20" s="67"/>
      <c r="WJS20" s="67"/>
      <c r="WJT20" s="67"/>
      <c r="WJU20" s="67"/>
      <c r="WJV20" s="67"/>
      <c r="WJW20" s="67"/>
      <c r="WJX20" s="67"/>
      <c r="WJY20" s="67"/>
      <c r="WJZ20" s="67"/>
      <c r="WKA20" s="67"/>
      <c r="WKB20" s="67"/>
      <c r="WKC20" s="67"/>
      <c r="WKD20" s="67"/>
      <c r="WKE20" s="67"/>
      <c r="WKF20" s="67"/>
      <c r="WKG20" s="67"/>
      <c r="WKH20" s="67"/>
      <c r="WKI20" s="67"/>
      <c r="WKJ20" s="67"/>
      <c r="WKK20" s="67"/>
      <c r="WKL20" s="67"/>
      <c r="WKM20" s="67"/>
      <c r="WKN20" s="67"/>
      <c r="WKO20" s="67"/>
      <c r="WKP20" s="67"/>
      <c r="WKQ20" s="67"/>
      <c r="WKR20" s="67"/>
      <c r="WKS20" s="67"/>
      <c r="WKT20" s="67"/>
      <c r="WKU20" s="67"/>
      <c r="WKV20" s="67"/>
      <c r="WKW20" s="67"/>
      <c r="WKX20" s="67"/>
      <c r="WKY20" s="67"/>
      <c r="WKZ20" s="67"/>
      <c r="WLA20" s="67"/>
      <c r="WLB20" s="67"/>
      <c r="WLC20" s="67"/>
      <c r="WLD20" s="67"/>
      <c r="WLE20" s="67"/>
      <c r="WLF20" s="67"/>
      <c r="WLG20" s="67"/>
      <c r="WLH20" s="67"/>
      <c r="WLI20" s="67"/>
      <c r="WLJ20" s="67"/>
      <c r="WLK20" s="67"/>
      <c r="WLL20" s="67"/>
      <c r="WLM20" s="67"/>
      <c r="WLN20" s="67"/>
      <c r="WLO20" s="67"/>
      <c r="WLP20" s="67"/>
      <c r="WLQ20" s="67"/>
      <c r="WLR20" s="67"/>
      <c r="WLS20" s="67"/>
      <c r="WLT20" s="67"/>
      <c r="WLU20" s="67"/>
      <c r="WLV20" s="67"/>
      <c r="WLW20" s="67"/>
      <c r="WLX20" s="67"/>
      <c r="WLY20" s="67"/>
      <c r="WLZ20" s="67"/>
      <c r="WMA20" s="67"/>
      <c r="WMB20" s="67"/>
      <c r="WMC20" s="67"/>
      <c r="WMD20" s="67"/>
      <c r="WME20" s="67"/>
      <c r="WMF20" s="67"/>
      <c r="WMG20" s="67"/>
      <c r="WMH20" s="67"/>
      <c r="WMI20" s="67"/>
      <c r="WMJ20" s="67"/>
      <c r="WMK20" s="67"/>
      <c r="WML20" s="67"/>
      <c r="WMM20" s="67"/>
      <c r="WMN20" s="67"/>
      <c r="WMO20" s="67"/>
      <c r="WMP20" s="67"/>
      <c r="WMQ20" s="67"/>
      <c r="WMR20" s="67"/>
      <c r="WMS20" s="67"/>
      <c r="WMT20" s="67"/>
      <c r="WMU20" s="67"/>
      <c r="WMV20" s="67"/>
      <c r="WMW20" s="67"/>
      <c r="WMX20" s="67"/>
      <c r="WMY20" s="67"/>
      <c r="WMZ20" s="67"/>
      <c r="WNA20" s="67"/>
      <c r="WNB20" s="67"/>
      <c r="WNC20" s="67"/>
      <c r="WND20" s="67"/>
      <c r="WNE20" s="67"/>
      <c r="WNF20" s="67"/>
      <c r="WNG20" s="67"/>
      <c r="WNH20" s="67"/>
      <c r="WNI20" s="67"/>
      <c r="WNJ20" s="67"/>
      <c r="WNK20" s="67"/>
      <c r="WNL20" s="67"/>
      <c r="WNM20" s="67"/>
      <c r="WNN20" s="67"/>
      <c r="WNO20" s="67"/>
      <c r="WNP20" s="67"/>
      <c r="WNQ20" s="67"/>
      <c r="WNR20" s="67"/>
      <c r="WNS20" s="67"/>
      <c r="WNT20" s="67"/>
      <c r="WNU20" s="67"/>
      <c r="WNV20" s="67"/>
      <c r="WNW20" s="67"/>
      <c r="WNX20" s="67"/>
      <c r="WNY20" s="67"/>
      <c r="WNZ20" s="67"/>
      <c r="WOA20" s="67"/>
      <c r="WOB20" s="67"/>
      <c r="WOC20" s="67"/>
      <c r="WOD20" s="67"/>
      <c r="WOE20" s="67"/>
      <c r="WOF20" s="67"/>
      <c r="WOG20" s="67"/>
      <c r="WOH20" s="67"/>
      <c r="WOI20" s="67"/>
      <c r="WOJ20" s="67"/>
      <c r="WOK20" s="67"/>
      <c r="WOL20" s="67"/>
      <c r="WOM20" s="67"/>
      <c r="WON20" s="67"/>
      <c r="WOO20" s="67"/>
      <c r="WOP20" s="67"/>
      <c r="WOQ20" s="67"/>
      <c r="WOR20" s="67"/>
      <c r="WOS20" s="67"/>
      <c r="WOT20" s="67"/>
      <c r="WOU20" s="67"/>
      <c r="WOV20" s="67"/>
      <c r="WOW20" s="67"/>
      <c r="WOX20" s="67"/>
      <c r="WOY20" s="67"/>
      <c r="WOZ20" s="67"/>
      <c r="WPA20" s="67"/>
      <c r="WPB20" s="67"/>
      <c r="WPC20" s="67"/>
      <c r="WPD20" s="67"/>
      <c r="WPE20" s="67"/>
      <c r="WPF20" s="67"/>
      <c r="WPG20" s="67"/>
      <c r="WPH20" s="67"/>
      <c r="WPI20" s="67"/>
      <c r="WPJ20" s="67"/>
      <c r="WPK20" s="67"/>
      <c r="WPL20" s="67"/>
      <c r="WPM20" s="67"/>
      <c r="WPN20" s="67"/>
      <c r="WPO20" s="67"/>
      <c r="WPP20" s="67"/>
      <c r="WPQ20" s="67"/>
      <c r="WPR20" s="67"/>
      <c r="WPS20" s="67"/>
      <c r="WPT20" s="67"/>
      <c r="WPU20" s="67"/>
      <c r="WPV20" s="67"/>
      <c r="WPW20" s="67"/>
      <c r="WPX20" s="67"/>
      <c r="WPY20" s="67"/>
      <c r="WPZ20" s="67"/>
      <c r="WQA20" s="67"/>
      <c r="WQB20" s="67"/>
      <c r="WQC20" s="67"/>
      <c r="WQD20" s="67"/>
      <c r="WQE20" s="67"/>
      <c r="WQF20" s="67"/>
      <c r="WQG20" s="67"/>
      <c r="WQH20" s="67"/>
      <c r="WQI20" s="67"/>
      <c r="WQJ20" s="67"/>
      <c r="WQK20" s="67"/>
      <c r="WQL20" s="67"/>
      <c r="WQM20" s="67"/>
      <c r="WQN20" s="67"/>
      <c r="WQO20" s="67"/>
      <c r="WQP20" s="67"/>
      <c r="WQQ20" s="67"/>
      <c r="WQR20" s="67"/>
      <c r="WQS20" s="67"/>
      <c r="WQT20" s="67"/>
      <c r="WQU20" s="67"/>
      <c r="WQV20" s="67"/>
      <c r="WQW20" s="67"/>
      <c r="WQX20" s="67"/>
      <c r="WQY20" s="67"/>
      <c r="WQZ20" s="67"/>
      <c r="WRA20" s="67"/>
      <c r="WRB20" s="67"/>
      <c r="WRC20" s="67"/>
      <c r="WRD20" s="67"/>
      <c r="WRE20" s="67"/>
      <c r="WRF20" s="67"/>
      <c r="WRG20" s="67"/>
      <c r="WRH20" s="67"/>
      <c r="WRI20" s="67"/>
      <c r="WRJ20" s="67"/>
      <c r="WRK20" s="67"/>
      <c r="WRL20" s="67"/>
      <c r="WRM20" s="67"/>
      <c r="WRN20" s="67"/>
      <c r="WRO20" s="67"/>
      <c r="WRP20" s="67"/>
      <c r="WRQ20" s="67"/>
      <c r="WRR20" s="67"/>
      <c r="WRS20" s="67"/>
      <c r="WRT20" s="67"/>
      <c r="WRU20" s="67"/>
      <c r="WRV20" s="67"/>
      <c r="WRW20" s="67"/>
      <c r="WRX20" s="67"/>
      <c r="WRY20" s="67"/>
      <c r="WRZ20" s="67"/>
      <c r="WSA20" s="67"/>
      <c r="WSB20" s="67"/>
      <c r="WSC20" s="67"/>
      <c r="WSD20" s="67"/>
      <c r="WSE20" s="67"/>
      <c r="WSF20" s="67"/>
      <c r="WSG20" s="67"/>
      <c r="WSH20" s="67"/>
      <c r="WSI20" s="67"/>
      <c r="WSJ20" s="67"/>
      <c r="WSK20" s="67"/>
      <c r="WSL20" s="67"/>
      <c r="WSM20" s="67"/>
      <c r="WSN20" s="67"/>
      <c r="WSO20" s="67"/>
      <c r="WSP20" s="67"/>
      <c r="WSQ20" s="67"/>
      <c r="WSR20" s="67"/>
      <c r="WSS20" s="67"/>
      <c r="WST20" s="67"/>
      <c r="WSU20" s="67"/>
      <c r="WSV20" s="67"/>
      <c r="WSW20" s="67"/>
      <c r="WSX20" s="67"/>
      <c r="WSY20" s="67"/>
      <c r="WSZ20" s="67"/>
      <c r="WTA20" s="67"/>
      <c r="WTB20" s="67"/>
      <c r="WTC20" s="67"/>
      <c r="WTD20" s="67"/>
      <c r="WTE20" s="67"/>
      <c r="WTF20" s="67"/>
      <c r="WTG20" s="67"/>
      <c r="WTH20" s="67"/>
      <c r="WTI20" s="67"/>
      <c r="WTJ20" s="67"/>
      <c r="WTK20" s="67"/>
      <c r="WTL20" s="67"/>
      <c r="WTM20" s="67"/>
      <c r="WTN20" s="67"/>
      <c r="WTO20" s="67"/>
      <c r="WTP20" s="67"/>
      <c r="WTQ20" s="67"/>
      <c r="WTR20" s="67"/>
      <c r="WTS20" s="67"/>
      <c r="WTT20" s="67"/>
      <c r="WTU20" s="67"/>
      <c r="WTV20" s="67"/>
      <c r="WTW20" s="67"/>
      <c r="WTX20" s="67"/>
      <c r="WTY20" s="67"/>
      <c r="WTZ20" s="67"/>
      <c r="WUA20" s="67"/>
      <c r="WUB20" s="67"/>
      <c r="WUC20" s="67"/>
      <c r="WUD20" s="67"/>
      <c r="WUE20" s="67"/>
      <c r="WUF20" s="67"/>
      <c r="WUG20" s="67"/>
      <c r="WUH20" s="67"/>
      <c r="WUI20" s="67"/>
      <c r="WUJ20" s="67"/>
      <c r="WUK20" s="67"/>
      <c r="WUL20" s="67"/>
      <c r="WUM20" s="67"/>
      <c r="WUN20" s="67"/>
      <c r="WUO20" s="67"/>
      <c r="WUP20" s="67"/>
      <c r="WUQ20" s="67"/>
      <c r="WUR20" s="67"/>
      <c r="WUS20" s="67"/>
      <c r="WUT20" s="67"/>
      <c r="WUU20" s="67"/>
      <c r="WUV20" s="67"/>
      <c r="WUW20" s="67"/>
      <c r="WUX20" s="67"/>
      <c r="WUY20" s="67"/>
      <c r="WUZ20" s="67"/>
      <c r="WVA20" s="67"/>
      <c r="WVB20" s="67"/>
      <c r="WVC20" s="67"/>
      <c r="WVD20" s="67"/>
      <c r="WVE20" s="67"/>
      <c r="WVF20" s="67"/>
      <c r="WVG20" s="67"/>
      <c r="WVH20" s="67"/>
      <c r="WVI20" s="67"/>
      <c r="WVJ20" s="67"/>
      <c r="WVK20" s="67"/>
      <c r="WVL20" s="67"/>
      <c r="WVM20" s="67"/>
      <c r="WVN20" s="67"/>
      <c r="WVO20" s="67"/>
      <c r="WVP20" s="67"/>
      <c r="WVQ20" s="67"/>
      <c r="WVR20" s="67"/>
      <c r="WVS20" s="67"/>
      <c r="WVT20" s="67"/>
      <c r="WVU20" s="67"/>
      <c r="WVV20" s="67"/>
      <c r="WVW20" s="67"/>
      <c r="WVX20" s="67"/>
      <c r="WVY20" s="67"/>
      <c r="WVZ20" s="67"/>
      <c r="WWA20" s="67"/>
      <c r="WWB20" s="67"/>
      <c r="WWC20" s="67"/>
      <c r="WWD20" s="67"/>
      <c r="WWE20" s="67"/>
      <c r="WWF20" s="67"/>
      <c r="WWG20" s="67"/>
      <c r="WWH20" s="67"/>
      <c r="WWI20" s="67"/>
      <c r="WWJ20" s="67"/>
      <c r="WWK20" s="67"/>
      <c r="WWL20" s="67"/>
      <c r="WWM20" s="67"/>
      <c r="WWN20" s="67"/>
      <c r="WWO20" s="67"/>
      <c r="WWP20" s="67"/>
      <c r="WWQ20" s="67"/>
      <c r="WWR20" s="67"/>
      <c r="WWS20" s="67"/>
      <c r="WWT20" s="67"/>
      <c r="WWU20" s="67"/>
      <c r="WWV20" s="67"/>
      <c r="WWW20" s="67"/>
      <c r="WWX20" s="67"/>
      <c r="WWY20" s="67"/>
      <c r="WWZ20" s="67"/>
      <c r="WXA20" s="67"/>
      <c r="WXB20" s="67"/>
      <c r="WXC20" s="67"/>
      <c r="WXD20" s="67"/>
      <c r="WXE20" s="67"/>
      <c r="WXF20" s="67"/>
      <c r="WXG20" s="67"/>
      <c r="WXH20" s="67"/>
      <c r="WXI20" s="67"/>
      <c r="WXJ20" s="67"/>
      <c r="WXK20" s="67"/>
      <c r="WXL20" s="67"/>
      <c r="WXM20" s="67"/>
      <c r="WXN20" s="67"/>
      <c r="WXO20" s="67"/>
      <c r="WXP20" s="67"/>
      <c r="WXQ20" s="67"/>
      <c r="WXR20" s="67"/>
      <c r="WXS20" s="67"/>
      <c r="WXT20" s="67"/>
      <c r="WXU20" s="67"/>
      <c r="WXV20" s="67"/>
      <c r="WXW20" s="67"/>
      <c r="WXX20" s="67"/>
      <c r="WXY20" s="67"/>
      <c r="WXZ20" s="67"/>
      <c r="WYA20" s="67"/>
      <c r="WYB20" s="67"/>
      <c r="WYC20" s="67"/>
      <c r="WYD20" s="67"/>
      <c r="WYE20" s="67"/>
      <c r="WYF20" s="67"/>
      <c r="WYG20" s="67"/>
      <c r="WYH20" s="67"/>
      <c r="WYI20" s="67"/>
      <c r="WYJ20" s="67"/>
      <c r="WYK20" s="67"/>
      <c r="WYL20" s="67"/>
      <c r="WYM20" s="67"/>
      <c r="WYN20" s="67"/>
      <c r="WYO20" s="67"/>
      <c r="WYP20" s="67"/>
      <c r="WYQ20" s="67"/>
      <c r="WYR20" s="67"/>
      <c r="WYS20" s="67"/>
      <c r="WYT20" s="67"/>
      <c r="WYU20" s="67"/>
      <c r="WYV20" s="67"/>
      <c r="WYW20" s="67"/>
      <c r="WYX20" s="67"/>
      <c r="WYY20" s="67"/>
      <c r="WYZ20" s="67"/>
      <c r="WZA20" s="67"/>
      <c r="WZB20" s="67"/>
      <c r="WZC20" s="67"/>
      <c r="WZD20" s="67"/>
      <c r="WZE20" s="67"/>
      <c r="WZF20" s="67"/>
      <c r="WZG20" s="67"/>
      <c r="WZH20" s="67"/>
      <c r="WZI20" s="67"/>
      <c r="WZJ20" s="67"/>
      <c r="WZK20" s="67"/>
      <c r="WZL20" s="67"/>
      <c r="WZM20" s="67"/>
      <c r="WZN20" s="67"/>
      <c r="WZO20" s="67"/>
      <c r="WZP20" s="67"/>
      <c r="WZQ20" s="67"/>
      <c r="WZR20" s="67"/>
      <c r="WZS20" s="67"/>
      <c r="WZT20" s="67"/>
      <c r="WZU20" s="67"/>
      <c r="WZV20" s="67"/>
      <c r="WZW20" s="67"/>
      <c r="WZX20" s="67"/>
      <c r="WZY20" s="67"/>
      <c r="WZZ20" s="67"/>
      <c r="XAA20" s="67"/>
      <c r="XAB20" s="67"/>
      <c r="XAC20" s="67"/>
      <c r="XAD20" s="67"/>
      <c r="XAE20" s="67"/>
      <c r="XAF20" s="67"/>
      <c r="XAG20" s="67"/>
      <c r="XAH20" s="67"/>
      <c r="XAI20" s="67"/>
      <c r="XAJ20" s="67"/>
      <c r="XAK20" s="67"/>
      <c r="XAL20" s="67"/>
      <c r="XAM20" s="67"/>
      <c r="XAN20" s="67"/>
      <c r="XAO20" s="67"/>
      <c r="XAP20" s="67"/>
      <c r="XAQ20" s="67"/>
      <c r="XAR20" s="67"/>
      <c r="XAS20" s="67"/>
      <c r="XAT20" s="67"/>
      <c r="XAU20" s="67"/>
      <c r="XAV20" s="67"/>
      <c r="XAW20" s="67"/>
      <c r="XAX20" s="67"/>
      <c r="XAY20" s="67"/>
      <c r="XAZ20" s="67"/>
      <c r="XBA20" s="67"/>
      <c r="XBB20" s="67"/>
      <c r="XBC20" s="67"/>
      <c r="XBD20" s="67"/>
      <c r="XBE20" s="67"/>
      <c r="XBF20" s="67"/>
      <c r="XBG20" s="67"/>
      <c r="XBH20" s="67"/>
      <c r="XBI20" s="67"/>
      <c r="XBJ20" s="67"/>
      <c r="XBK20" s="67"/>
      <c r="XBL20" s="67"/>
      <c r="XBM20" s="67"/>
      <c r="XBN20" s="67"/>
      <c r="XBO20" s="67"/>
      <c r="XBP20" s="67"/>
      <c r="XBQ20" s="67"/>
      <c r="XBR20" s="67"/>
      <c r="XBS20" s="67"/>
      <c r="XBT20" s="67"/>
      <c r="XBU20" s="67"/>
      <c r="XBV20" s="67"/>
      <c r="XBW20" s="67"/>
      <c r="XBX20" s="67"/>
      <c r="XBY20" s="67"/>
      <c r="XBZ20" s="67"/>
      <c r="XCA20" s="67"/>
      <c r="XCB20" s="67"/>
      <c r="XCC20" s="67"/>
      <c r="XCD20" s="67"/>
      <c r="XCE20" s="67"/>
      <c r="XCF20" s="67"/>
      <c r="XCG20" s="67"/>
      <c r="XCH20" s="67"/>
      <c r="XCI20" s="67"/>
      <c r="XCJ20" s="67"/>
      <c r="XCK20" s="67"/>
      <c r="XCL20" s="67"/>
      <c r="XCM20" s="67"/>
      <c r="XCN20" s="67"/>
      <c r="XCO20" s="67"/>
      <c r="XCP20" s="67"/>
      <c r="XCQ20" s="67"/>
      <c r="XCR20" s="67"/>
      <c r="XCS20" s="67"/>
      <c r="XCT20" s="67"/>
      <c r="XCU20" s="67"/>
      <c r="XCV20" s="67"/>
      <c r="XCW20" s="67"/>
      <c r="XCX20" s="67"/>
      <c r="XCY20" s="67"/>
      <c r="XCZ20" s="67"/>
      <c r="XDA20" s="67"/>
      <c r="XDB20" s="67"/>
      <c r="XDC20" s="67"/>
      <c r="XDD20" s="67"/>
      <c r="XDE20" s="67"/>
      <c r="XDF20" s="67"/>
      <c r="XDG20" s="67"/>
      <c r="XDH20" s="67"/>
      <c r="XDI20" s="67"/>
      <c r="XDJ20" s="67"/>
      <c r="XDK20" s="67"/>
      <c r="XDL20" s="67"/>
      <c r="XDM20" s="67"/>
      <c r="XDN20" s="67"/>
      <c r="XDO20" s="67"/>
      <c r="XDP20" s="67"/>
      <c r="XDQ20" s="67"/>
      <c r="XDR20" s="67"/>
      <c r="XDS20" s="67"/>
      <c r="XDT20" s="67"/>
      <c r="XDU20" s="67"/>
      <c r="XDV20" s="67"/>
      <c r="XDW20" s="67"/>
      <c r="XDX20" s="67"/>
      <c r="XDY20" s="67"/>
      <c r="XDZ20" s="67"/>
      <c r="XEA20" s="67"/>
      <c r="XEB20" s="67"/>
      <c r="XEC20" s="67"/>
      <c r="XED20" s="67"/>
      <c r="XEE20" s="67"/>
      <c r="XEF20" s="67"/>
      <c r="XEG20" s="67"/>
      <c r="XEH20" s="67"/>
      <c r="XEI20" s="67"/>
      <c r="XEJ20" s="67"/>
      <c r="XEK20" s="67"/>
      <c r="XEL20" s="67"/>
      <c r="XEM20" s="67"/>
      <c r="XEN20" s="67"/>
      <c r="XEO20" s="67"/>
      <c r="XEP20" s="67"/>
      <c r="XEQ20" s="67"/>
      <c r="XER20" s="67"/>
      <c r="XES20" s="67"/>
      <c r="XET20" s="67"/>
      <c r="XEU20" s="67"/>
      <c r="XEV20" s="67"/>
      <c r="XEW20" s="67"/>
      <c r="XEX20" s="67"/>
      <c r="XEY20" s="67"/>
      <c r="XEZ20" s="67"/>
      <c r="XFA20" s="67"/>
      <c r="XFB20" s="67"/>
      <c r="XFC20" s="67"/>
      <c r="XFD20" s="67"/>
    </row>
    <row r="21" spans="4:16384" x14ac:dyDescent="0.25">
      <c r="D21" s="54" t="s">
        <v>102</v>
      </c>
      <c r="F21" s="59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</row>
    <row r="22" spans="4:16384" x14ac:dyDescent="0.25">
      <c r="D22" s="46" t="s">
        <v>171</v>
      </c>
      <c r="E22" t="s">
        <v>103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>
        <v>139</v>
      </c>
      <c r="AU22" s="59"/>
      <c r="AV22" s="59"/>
      <c r="AW22" s="59"/>
      <c r="AX22" s="59"/>
      <c r="AY22" s="76"/>
      <c r="AZ22" s="59"/>
      <c r="BA22" s="59"/>
      <c r="BB22" s="59"/>
      <c r="BC22" s="59"/>
      <c r="BD22" s="59">
        <v>92</v>
      </c>
      <c r="BE22" s="59"/>
      <c r="BF22" s="59"/>
      <c r="BG22" s="59"/>
      <c r="BH22" s="59"/>
      <c r="BI22" s="59"/>
      <c r="BJ22" s="59"/>
      <c r="BK22" s="59"/>
      <c r="BL22" s="59"/>
      <c r="BM22" s="59"/>
      <c r="BN22" s="76">
        <v>95</v>
      </c>
      <c r="BO22" s="59"/>
      <c r="BP22" s="59"/>
      <c r="BQ22" s="59"/>
      <c r="BR22" s="59"/>
      <c r="BS22" s="59"/>
      <c r="BT22" s="59"/>
      <c r="BU22" s="59"/>
      <c r="BV22" s="59"/>
      <c r="BW22" s="59"/>
      <c r="BX22" s="59">
        <v>93</v>
      </c>
      <c r="BY22" s="59"/>
      <c r="BZ22" s="59"/>
      <c r="CA22" s="59"/>
      <c r="CB22" s="59"/>
      <c r="CC22" s="76"/>
      <c r="CD22" s="59"/>
      <c r="CE22" s="59"/>
      <c r="CF22" s="59"/>
      <c r="CG22" s="59"/>
      <c r="CH22" s="59">
        <v>74</v>
      </c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>
        <v>214</v>
      </c>
      <c r="CX22" s="59"/>
      <c r="CY22" s="59"/>
      <c r="CZ22" s="59"/>
      <c r="DA22" s="59"/>
      <c r="DB22" s="59"/>
      <c r="DC22" s="59"/>
      <c r="DD22" s="59"/>
      <c r="DE22" s="59"/>
      <c r="DF22" s="59"/>
      <c r="DG22" s="59">
        <v>332</v>
      </c>
      <c r="DH22" s="65"/>
      <c r="DI22" s="65"/>
      <c r="DJ22" s="65"/>
      <c r="DK22" s="65"/>
      <c r="DL22" s="77"/>
    </row>
    <row r="23" spans="4:16384" x14ac:dyDescent="0.25">
      <c r="D23" t="s">
        <v>104</v>
      </c>
      <c r="E23" t="s">
        <v>105</v>
      </c>
      <c r="F23">
        <v>1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6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76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76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76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65"/>
      <c r="DI23" s="65"/>
      <c r="DJ23" s="65"/>
      <c r="DK23" s="65"/>
      <c r="DL23" s="77"/>
    </row>
    <row r="24" spans="4:16384" x14ac:dyDescent="0.25">
      <c r="D24" t="s">
        <v>76</v>
      </c>
      <c r="E24" t="s">
        <v>77</v>
      </c>
      <c r="F24">
        <f>F5</f>
        <v>0.36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6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I24" s="65"/>
      <c r="DK24" s="65"/>
    </row>
    <row r="25" spans="4:16384" x14ac:dyDescent="0.25">
      <c r="D25" t="s">
        <v>106</v>
      </c>
      <c r="E25" t="s">
        <v>107</v>
      </c>
      <c r="G25" s="59">
        <f t="shared" ref="G25:BR25" si="14">G22*$F$24*$F$23*$F$3</f>
        <v>0</v>
      </c>
      <c r="H25" s="59">
        <f t="shared" si="14"/>
        <v>0</v>
      </c>
      <c r="I25" s="59">
        <f t="shared" si="14"/>
        <v>0</v>
      </c>
      <c r="J25" s="59">
        <f t="shared" si="14"/>
        <v>0</v>
      </c>
      <c r="K25" s="59">
        <f t="shared" si="14"/>
        <v>0</v>
      </c>
      <c r="L25" s="59">
        <f t="shared" si="14"/>
        <v>0</v>
      </c>
      <c r="M25" s="59">
        <f t="shared" si="14"/>
        <v>0</v>
      </c>
      <c r="N25" s="59">
        <f t="shared" si="14"/>
        <v>0</v>
      </c>
      <c r="O25" s="59">
        <f t="shared" si="14"/>
        <v>0</v>
      </c>
      <c r="P25" s="59">
        <f t="shared" si="14"/>
        <v>0</v>
      </c>
      <c r="Q25" s="59">
        <f t="shared" si="14"/>
        <v>0</v>
      </c>
      <c r="R25" s="59">
        <f t="shared" si="14"/>
        <v>0</v>
      </c>
      <c r="S25" s="59">
        <f t="shared" si="14"/>
        <v>0</v>
      </c>
      <c r="T25" s="59">
        <f t="shared" si="14"/>
        <v>0</v>
      </c>
      <c r="U25" s="59">
        <f t="shared" si="14"/>
        <v>0</v>
      </c>
      <c r="V25" s="59">
        <f t="shared" si="14"/>
        <v>0</v>
      </c>
      <c r="W25" s="59">
        <f t="shared" si="14"/>
        <v>0</v>
      </c>
      <c r="X25" s="59">
        <f t="shared" si="14"/>
        <v>0</v>
      </c>
      <c r="Y25" s="59">
        <f t="shared" si="14"/>
        <v>0</v>
      </c>
      <c r="Z25" s="59">
        <f t="shared" si="14"/>
        <v>0</v>
      </c>
      <c r="AA25" s="59">
        <f t="shared" si="14"/>
        <v>0</v>
      </c>
      <c r="AB25" s="59">
        <f t="shared" si="14"/>
        <v>0</v>
      </c>
      <c r="AC25" s="59">
        <f t="shared" si="14"/>
        <v>0</v>
      </c>
      <c r="AD25" s="59">
        <f t="shared" si="14"/>
        <v>0</v>
      </c>
      <c r="AE25" s="59">
        <f t="shared" si="14"/>
        <v>0</v>
      </c>
      <c r="AF25" s="59">
        <f t="shared" si="14"/>
        <v>0</v>
      </c>
      <c r="AG25" s="59">
        <f t="shared" si="14"/>
        <v>0</v>
      </c>
      <c r="AH25" s="59">
        <f t="shared" si="14"/>
        <v>0</v>
      </c>
      <c r="AI25" s="59">
        <f t="shared" si="14"/>
        <v>0</v>
      </c>
      <c r="AJ25" s="59">
        <f t="shared" si="14"/>
        <v>0</v>
      </c>
      <c r="AK25" s="59">
        <f t="shared" si="14"/>
        <v>0</v>
      </c>
      <c r="AL25" s="59">
        <f t="shared" si="14"/>
        <v>0</v>
      </c>
      <c r="AM25" s="59">
        <f t="shared" si="14"/>
        <v>0</v>
      </c>
      <c r="AN25" s="59">
        <f t="shared" si="14"/>
        <v>0</v>
      </c>
      <c r="AO25" s="59">
        <f t="shared" si="14"/>
        <v>0</v>
      </c>
      <c r="AP25" s="59">
        <f t="shared" si="14"/>
        <v>0</v>
      </c>
      <c r="AQ25" s="59">
        <f t="shared" si="14"/>
        <v>0</v>
      </c>
      <c r="AR25" s="59">
        <f t="shared" si="14"/>
        <v>0</v>
      </c>
      <c r="AS25" s="59">
        <f t="shared" si="14"/>
        <v>0</v>
      </c>
      <c r="AT25" s="59">
        <f t="shared" si="14"/>
        <v>50.04</v>
      </c>
      <c r="AU25" s="59">
        <f t="shared" si="14"/>
        <v>0</v>
      </c>
      <c r="AV25" s="59">
        <f t="shared" si="14"/>
        <v>0</v>
      </c>
      <c r="AW25" s="59">
        <f t="shared" si="14"/>
        <v>0</v>
      </c>
      <c r="AX25" s="59">
        <f t="shared" si="14"/>
        <v>0</v>
      </c>
      <c r="AY25" s="59">
        <f t="shared" si="14"/>
        <v>0</v>
      </c>
      <c r="AZ25" s="59">
        <f t="shared" si="14"/>
        <v>0</v>
      </c>
      <c r="BA25" s="59">
        <f t="shared" si="14"/>
        <v>0</v>
      </c>
      <c r="BB25" s="59">
        <f t="shared" si="14"/>
        <v>0</v>
      </c>
      <c r="BC25" s="59">
        <f t="shared" si="14"/>
        <v>0</v>
      </c>
      <c r="BD25" s="59">
        <f t="shared" si="14"/>
        <v>33.119999999999997</v>
      </c>
      <c r="BE25" s="59">
        <f t="shared" si="14"/>
        <v>0</v>
      </c>
      <c r="BF25" s="59">
        <f t="shared" si="14"/>
        <v>0</v>
      </c>
      <c r="BG25" s="59">
        <f t="shared" si="14"/>
        <v>0</v>
      </c>
      <c r="BH25" s="59">
        <f t="shared" si="14"/>
        <v>0</v>
      </c>
      <c r="BI25" s="59">
        <f t="shared" si="14"/>
        <v>0</v>
      </c>
      <c r="BJ25" s="59">
        <f t="shared" si="14"/>
        <v>0</v>
      </c>
      <c r="BK25" s="59">
        <f t="shared" si="14"/>
        <v>0</v>
      </c>
      <c r="BL25" s="59">
        <f t="shared" si="14"/>
        <v>0</v>
      </c>
      <c r="BM25" s="59">
        <f t="shared" si="14"/>
        <v>0</v>
      </c>
      <c r="BN25" s="59">
        <f t="shared" si="14"/>
        <v>34.199999999999996</v>
      </c>
      <c r="BO25" s="59">
        <f t="shared" si="14"/>
        <v>0</v>
      </c>
      <c r="BP25" s="59">
        <f t="shared" si="14"/>
        <v>0</v>
      </c>
      <c r="BQ25" s="59">
        <f t="shared" si="14"/>
        <v>0</v>
      </c>
      <c r="BR25" s="59">
        <f t="shared" si="14"/>
        <v>0</v>
      </c>
      <c r="BS25" s="59">
        <f t="shared" ref="BS25:DG25" si="15">BS22*$F$24*$F$23*$F$3</f>
        <v>0</v>
      </c>
      <c r="BT25" s="59">
        <f t="shared" si="15"/>
        <v>0</v>
      </c>
      <c r="BU25" s="59">
        <f t="shared" si="15"/>
        <v>0</v>
      </c>
      <c r="BV25" s="59">
        <f t="shared" si="15"/>
        <v>0</v>
      </c>
      <c r="BW25" s="59">
        <f t="shared" si="15"/>
        <v>0</v>
      </c>
      <c r="BX25" s="59">
        <f t="shared" si="15"/>
        <v>33.479999999999997</v>
      </c>
      <c r="BY25" s="59">
        <f t="shared" si="15"/>
        <v>0</v>
      </c>
      <c r="BZ25" s="59">
        <f t="shared" si="15"/>
        <v>0</v>
      </c>
      <c r="CA25" s="59">
        <f t="shared" si="15"/>
        <v>0</v>
      </c>
      <c r="CB25" s="59">
        <f t="shared" si="15"/>
        <v>0</v>
      </c>
      <c r="CC25" s="59">
        <f t="shared" si="15"/>
        <v>0</v>
      </c>
      <c r="CD25" s="59">
        <f t="shared" si="15"/>
        <v>0</v>
      </c>
      <c r="CE25" s="59">
        <f t="shared" si="15"/>
        <v>0</v>
      </c>
      <c r="CF25" s="59">
        <f t="shared" si="15"/>
        <v>0</v>
      </c>
      <c r="CG25" s="59">
        <f t="shared" si="15"/>
        <v>0</v>
      </c>
      <c r="CH25" s="59">
        <f t="shared" si="15"/>
        <v>26.64</v>
      </c>
      <c r="CI25" s="59">
        <f t="shared" si="15"/>
        <v>0</v>
      </c>
      <c r="CJ25" s="59">
        <f t="shared" si="15"/>
        <v>0</v>
      </c>
      <c r="CK25" s="59">
        <f t="shared" si="15"/>
        <v>0</v>
      </c>
      <c r="CL25" s="59">
        <f t="shared" si="15"/>
        <v>0</v>
      </c>
      <c r="CM25" s="59">
        <f t="shared" si="15"/>
        <v>0</v>
      </c>
      <c r="CN25" s="59">
        <f t="shared" si="15"/>
        <v>0</v>
      </c>
      <c r="CO25" s="59">
        <f t="shared" si="15"/>
        <v>0</v>
      </c>
      <c r="CP25" s="59">
        <f t="shared" si="15"/>
        <v>0</v>
      </c>
      <c r="CQ25" s="59">
        <f t="shared" si="15"/>
        <v>0</v>
      </c>
      <c r="CR25" s="59">
        <f t="shared" si="15"/>
        <v>0</v>
      </c>
      <c r="CS25" s="59">
        <f t="shared" si="15"/>
        <v>0</v>
      </c>
      <c r="CT25" s="59">
        <f t="shared" si="15"/>
        <v>0</v>
      </c>
      <c r="CU25" s="59">
        <f t="shared" si="15"/>
        <v>0</v>
      </c>
      <c r="CV25" s="59">
        <f t="shared" si="15"/>
        <v>0</v>
      </c>
      <c r="CW25" s="59">
        <f t="shared" si="15"/>
        <v>77.039999999999992</v>
      </c>
      <c r="CX25" s="59">
        <f t="shared" si="15"/>
        <v>0</v>
      </c>
      <c r="CY25" s="59">
        <f t="shared" si="15"/>
        <v>0</v>
      </c>
      <c r="CZ25" s="59">
        <f t="shared" si="15"/>
        <v>0</v>
      </c>
      <c r="DA25" s="59">
        <f t="shared" si="15"/>
        <v>0</v>
      </c>
      <c r="DB25" s="59">
        <f t="shared" si="15"/>
        <v>0</v>
      </c>
      <c r="DC25" s="59">
        <f t="shared" si="15"/>
        <v>0</v>
      </c>
      <c r="DD25" s="59">
        <f t="shared" si="15"/>
        <v>0</v>
      </c>
      <c r="DE25" s="59">
        <f t="shared" si="15"/>
        <v>0</v>
      </c>
      <c r="DF25" s="59">
        <f t="shared" si="15"/>
        <v>0</v>
      </c>
      <c r="DG25" s="59">
        <f t="shared" si="15"/>
        <v>119.52</v>
      </c>
      <c r="DH25" s="65"/>
      <c r="DI25" s="65"/>
      <c r="DJ25" s="65"/>
      <c r="DK25" s="65"/>
      <c r="DL25" s="65"/>
      <c r="DM25" s="65"/>
      <c r="DN25" s="65"/>
      <c r="DO25" s="65"/>
      <c r="DP25" s="65"/>
      <c r="DQ25" s="65"/>
    </row>
    <row r="26" spans="4:16384" x14ac:dyDescent="0.25">
      <c r="D26" t="s">
        <v>108</v>
      </c>
      <c r="E26" t="s">
        <v>109</v>
      </c>
      <c r="G26" s="59">
        <f>G25*0.475</f>
        <v>0</v>
      </c>
      <c r="H26" s="59">
        <f t="shared" ref="H26:BS26" si="16">H25*0.475</f>
        <v>0</v>
      </c>
      <c r="I26" s="59">
        <f t="shared" si="16"/>
        <v>0</v>
      </c>
      <c r="J26" s="59">
        <f t="shared" si="16"/>
        <v>0</v>
      </c>
      <c r="K26" s="59">
        <f t="shared" si="16"/>
        <v>0</v>
      </c>
      <c r="L26" s="59">
        <f t="shared" si="16"/>
        <v>0</v>
      </c>
      <c r="M26" s="59">
        <f t="shared" si="16"/>
        <v>0</v>
      </c>
      <c r="N26" s="59">
        <f t="shared" si="16"/>
        <v>0</v>
      </c>
      <c r="O26" s="59">
        <f t="shared" si="16"/>
        <v>0</v>
      </c>
      <c r="P26" s="59">
        <f t="shared" si="16"/>
        <v>0</v>
      </c>
      <c r="Q26" s="59">
        <f t="shared" si="16"/>
        <v>0</v>
      </c>
      <c r="R26" s="59">
        <f t="shared" si="16"/>
        <v>0</v>
      </c>
      <c r="S26" s="59">
        <f t="shared" si="16"/>
        <v>0</v>
      </c>
      <c r="T26" s="59">
        <f t="shared" si="16"/>
        <v>0</v>
      </c>
      <c r="U26" s="59">
        <f t="shared" si="16"/>
        <v>0</v>
      </c>
      <c r="V26" s="59">
        <f t="shared" si="16"/>
        <v>0</v>
      </c>
      <c r="W26" s="59">
        <f t="shared" si="16"/>
        <v>0</v>
      </c>
      <c r="X26" s="59">
        <f t="shared" si="16"/>
        <v>0</v>
      </c>
      <c r="Y26" s="59">
        <f t="shared" si="16"/>
        <v>0</v>
      </c>
      <c r="Z26" s="59">
        <f t="shared" si="16"/>
        <v>0</v>
      </c>
      <c r="AA26" s="59">
        <f t="shared" si="16"/>
        <v>0</v>
      </c>
      <c r="AB26" s="59">
        <f t="shared" si="16"/>
        <v>0</v>
      </c>
      <c r="AC26" s="59">
        <f t="shared" si="16"/>
        <v>0</v>
      </c>
      <c r="AD26" s="59">
        <f t="shared" si="16"/>
        <v>0</v>
      </c>
      <c r="AE26" s="59">
        <f t="shared" si="16"/>
        <v>0</v>
      </c>
      <c r="AF26" s="59">
        <f t="shared" si="16"/>
        <v>0</v>
      </c>
      <c r="AG26" s="59">
        <f t="shared" si="16"/>
        <v>0</v>
      </c>
      <c r="AH26" s="59">
        <f t="shared" si="16"/>
        <v>0</v>
      </c>
      <c r="AI26" s="59">
        <f t="shared" si="16"/>
        <v>0</v>
      </c>
      <c r="AJ26" s="59">
        <f t="shared" si="16"/>
        <v>0</v>
      </c>
      <c r="AK26" s="59">
        <f t="shared" si="16"/>
        <v>0</v>
      </c>
      <c r="AL26" s="59">
        <f t="shared" si="16"/>
        <v>0</v>
      </c>
      <c r="AM26" s="59">
        <f t="shared" si="16"/>
        <v>0</v>
      </c>
      <c r="AN26" s="59">
        <f t="shared" si="16"/>
        <v>0</v>
      </c>
      <c r="AO26" s="59">
        <f t="shared" si="16"/>
        <v>0</v>
      </c>
      <c r="AP26" s="59">
        <f t="shared" si="16"/>
        <v>0</v>
      </c>
      <c r="AQ26" s="59">
        <f t="shared" si="16"/>
        <v>0</v>
      </c>
      <c r="AR26" s="59">
        <f t="shared" si="16"/>
        <v>0</v>
      </c>
      <c r="AS26" s="59">
        <f t="shared" si="16"/>
        <v>0</v>
      </c>
      <c r="AT26" s="59">
        <f t="shared" si="16"/>
        <v>23.768999999999998</v>
      </c>
      <c r="AU26" s="59">
        <f t="shared" si="16"/>
        <v>0</v>
      </c>
      <c r="AV26" s="59">
        <f t="shared" si="16"/>
        <v>0</v>
      </c>
      <c r="AW26" s="59">
        <f t="shared" si="16"/>
        <v>0</v>
      </c>
      <c r="AX26" s="59">
        <f t="shared" si="16"/>
        <v>0</v>
      </c>
      <c r="AY26" s="59">
        <f t="shared" si="16"/>
        <v>0</v>
      </c>
      <c r="AZ26" s="59">
        <f t="shared" si="16"/>
        <v>0</v>
      </c>
      <c r="BA26" s="59">
        <f t="shared" si="16"/>
        <v>0</v>
      </c>
      <c r="BB26" s="59">
        <f t="shared" si="16"/>
        <v>0</v>
      </c>
      <c r="BC26" s="59">
        <f t="shared" si="16"/>
        <v>0</v>
      </c>
      <c r="BD26" s="59">
        <f t="shared" si="16"/>
        <v>15.731999999999998</v>
      </c>
      <c r="BE26" s="59">
        <f t="shared" si="16"/>
        <v>0</v>
      </c>
      <c r="BF26" s="59">
        <f t="shared" si="16"/>
        <v>0</v>
      </c>
      <c r="BG26" s="59">
        <f t="shared" si="16"/>
        <v>0</v>
      </c>
      <c r="BH26" s="59">
        <f t="shared" si="16"/>
        <v>0</v>
      </c>
      <c r="BI26" s="59">
        <f t="shared" si="16"/>
        <v>0</v>
      </c>
      <c r="BJ26" s="59">
        <f t="shared" si="16"/>
        <v>0</v>
      </c>
      <c r="BK26" s="59">
        <f t="shared" si="16"/>
        <v>0</v>
      </c>
      <c r="BL26" s="59">
        <f t="shared" si="16"/>
        <v>0</v>
      </c>
      <c r="BM26" s="59">
        <f t="shared" si="16"/>
        <v>0</v>
      </c>
      <c r="BN26" s="59">
        <f t="shared" si="16"/>
        <v>16.244999999999997</v>
      </c>
      <c r="BO26" s="59">
        <f t="shared" si="16"/>
        <v>0</v>
      </c>
      <c r="BP26" s="59">
        <f t="shared" si="16"/>
        <v>0</v>
      </c>
      <c r="BQ26" s="59">
        <f t="shared" si="16"/>
        <v>0</v>
      </c>
      <c r="BR26" s="59">
        <f t="shared" si="16"/>
        <v>0</v>
      </c>
      <c r="BS26" s="59">
        <f t="shared" si="16"/>
        <v>0</v>
      </c>
      <c r="BT26" s="59">
        <f t="shared" ref="BT26:DG26" si="17">BT25*0.475</f>
        <v>0</v>
      </c>
      <c r="BU26" s="59">
        <f t="shared" si="17"/>
        <v>0</v>
      </c>
      <c r="BV26" s="59">
        <f t="shared" si="17"/>
        <v>0</v>
      </c>
      <c r="BW26" s="59">
        <f t="shared" si="17"/>
        <v>0</v>
      </c>
      <c r="BX26" s="59">
        <f t="shared" si="17"/>
        <v>15.902999999999997</v>
      </c>
      <c r="BY26" s="59">
        <f t="shared" si="17"/>
        <v>0</v>
      </c>
      <c r="BZ26" s="59">
        <f t="shared" si="17"/>
        <v>0</v>
      </c>
      <c r="CA26" s="59">
        <f t="shared" si="17"/>
        <v>0</v>
      </c>
      <c r="CB26" s="59">
        <f t="shared" si="17"/>
        <v>0</v>
      </c>
      <c r="CC26" s="59">
        <f t="shared" si="17"/>
        <v>0</v>
      </c>
      <c r="CD26" s="59">
        <f t="shared" si="17"/>
        <v>0</v>
      </c>
      <c r="CE26" s="59">
        <f t="shared" si="17"/>
        <v>0</v>
      </c>
      <c r="CF26" s="59">
        <f t="shared" si="17"/>
        <v>0</v>
      </c>
      <c r="CG26" s="59">
        <f t="shared" si="17"/>
        <v>0</v>
      </c>
      <c r="CH26" s="59">
        <f t="shared" si="17"/>
        <v>12.654</v>
      </c>
      <c r="CI26" s="59">
        <f t="shared" si="17"/>
        <v>0</v>
      </c>
      <c r="CJ26" s="59">
        <f t="shared" si="17"/>
        <v>0</v>
      </c>
      <c r="CK26" s="59">
        <f t="shared" si="17"/>
        <v>0</v>
      </c>
      <c r="CL26" s="59">
        <f t="shared" si="17"/>
        <v>0</v>
      </c>
      <c r="CM26" s="59">
        <f t="shared" si="17"/>
        <v>0</v>
      </c>
      <c r="CN26" s="59">
        <f t="shared" si="17"/>
        <v>0</v>
      </c>
      <c r="CO26" s="59">
        <f t="shared" si="17"/>
        <v>0</v>
      </c>
      <c r="CP26" s="59">
        <f t="shared" si="17"/>
        <v>0</v>
      </c>
      <c r="CQ26" s="59">
        <f t="shared" si="17"/>
        <v>0</v>
      </c>
      <c r="CR26" s="59">
        <f t="shared" si="17"/>
        <v>0</v>
      </c>
      <c r="CS26" s="59">
        <f t="shared" si="17"/>
        <v>0</v>
      </c>
      <c r="CT26" s="59">
        <f t="shared" si="17"/>
        <v>0</v>
      </c>
      <c r="CU26" s="59">
        <f t="shared" si="17"/>
        <v>0</v>
      </c>
      <c r="CV26" s="59">
        <f t="shared" si="17"/>
        <v>0</v>
      </c>
      <c r="CW26" s="59">
        <f t="shared" si="17"/>
        <v>36.593999999999994</v>
      </c>
      <c r="CX26" s="59">
        <f t="shared" si="17"/>
        <v>0</v>
      </c>
      <c r="CY26" s="59">
        <f t="shared" si="17"/>
        <v>0</v>
      </c>
      <c r="CZ26" s="59">
        <f t="shared" si="17"/>
        <v>0</v>
      </c>
      <c r="DA26" s="59">
        <f t="shared" si="17"/>
        <v>0</v>
      </c>
      <c r="DB26" s="59">
        <f t="shared" si="17"/>
        <v>0</v>
      </c>
      <c r="DC26" s="59">
        <f t="shared" si="17"/>
        <v>0</v>
      </c>
      <c r="DD26" s="59">
        <f t="shared" si="17"/>
        <v>0</v>
      </c>
      <c r="DE26" s="59">
        <f t="shared" si="17"/>
        <v>0</v>
      </c>
      <c r="DF26" s="59">
        <f t="shared" si="17"/>
        <v>0</v>
      </c>
      <c r="DG26" s="59">
        <f t="shared" si="17"/>
        <v>56.771999999999998</v>
      </c>
      <c r="DH26" s="65"/>
      <c r="DI26" s="65"/>
      <c r="DJ26" s="65"/>
      <c r="DK26" s="65"/>
      <c r="DL26" s="65"/>
    </row>
    <row r="27" spans="4:16384" x14ac:dyDescent="0.25">
      <c r="D27" s="93" t="s">
        <v>167</v>
      </c>
      <c r="F27" s="1">
        <v>0.5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65"/>
      <c r="DI27" s="65"/>
      <c r="DJ27" s="65"/>
      <c r="DK27" s="65"/>
      <c r="DL27" s="65"/>
    </row>
    <row r="28" spans="4:16384" x14ac:dyDescent="0.25">
      <c r="D28" s="46" t="s">
        <v>162</v>
      </c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>
        <v>0</v>
      </c>
      <c r="AU28" s="78"/>
      <c r="AV28" s="78"/>
      <c r="AW28" s="78"/>
      <c r="AX28" s="78"/>
      <c r="AY28" s="78"/>
      <c r="AZ28" s="78"/>
      <c r="BA28" s="78"/>
      <c r="BB28" s="78"/>
      <c r="BC28" s="78"/>
      <c r="BD28" s="78">
        <f>30%*F27/F23</f>
        <v>0.15</v>
      </c>
      <c r="BE28" s="78"/>
      <c r="BF28" s="78"/>
      <c r="BG28" s="78"/>
      <c r="BH28" s="78"/>
      <c r="BI28" s="78"/>
      <c r="BJ28" s="78"/>
      <c r="BK28" s="78"/>
      <c r="BL28" s="78"/>
      <c r="BM28" s="78"/>
      <c r="BN28" s="78">
        <f>50%*F27/F23</f>
        <v>0.25</v>
      </c>
      <c r="BO28" s="78"/>
      <c r="BP28" s="78"/>
      <c r="BQ28" s="78"/>
      <c r="BR28" s="78"/>
      <c r="BS28" s="78"/>
      <c r="BT28" s="78"/>
      <c r="BU28" s="78"/>
      <c r="BV28" s="78"/>
      <c r="BW28" s="78"/>
      <c r="BX28" s="78">
        <f>60%*F27/F23</f>
        <v>0.3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>
        <f>70%*F27/F23</f>
        <v>0.35</v>
      </c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>
        <f>80%*F27/F23</f>
        <v>0.4</v>
      </c>
      <c r="CX28" s="78"/>
      <c r="CY28" s="78"/>
      <c r="CZ28" s="78"/>
      <c r="DA28" s="78"/>
      <c r="DB28" s="78"/>
      <c r="DC28" s="78"/>
      <c r="DD28" s="78"/>
      <c r="DE28" s="78"/>
      <c r="DF28" s="78"/>
      <c r="DG28" s="78">
        <f>80%*F27/F23</f>
        <v>0.4</v>
      </c>
      <c r="DH28" s="78"/>
      <c r="DI28" s="78"/>
      <c r="DJ28" s="78"/>
      <c r="DK28" s="78"/>
      <c r="DL28" s="78"/>
      <c r="DM28" s="78"/>
      <c r="DN28" s="78"/>
      <c r="DO28" s="78"/>
      <c r="DP28" s="78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</row>
    <row r="29" spans="4:16384" x14ac:dyDescent="0.25">
      <c r="D29" s="46" t="s">
        <v>110</v>
      </c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>
        <f>60%*F27/F23+(1-60%*F27/F23)*50%</f>
        <v>0.64999999999999991</v>
      </c>
      <c r="AU29" s="78"/>
      <c r="AV29" s="78"/>
      <c r="AW29" s="78"/>
      <c r="AX29" s="78"/>
      <c r="AY29" s="78"/>
      <c r="AZ29" s="78"/>
      <c r="BA29" s="78"/>
      <c r="BB29" s="78"/>
      <c r="BC29" s="78"/>
      <c r="BD29" s="78">
        <f>40%*F27/F23+(1-70%*F27/F23)*50%</f>
        <v>0.52500000000000002</v>
      </c>
      <c r="BE29" s="78"/>
      <c r="BF29" s="78"/>
      <c r="BG29" s="78"/>
      <c r="BH29" s="78"/>
      <c r="BI29" s="78"/>
      <c r="BJ29" s="78"/>
      <c r="BK29" s="78"/>
      <c r="BL29" s="78"/>
      <c r="BM29" s="78"/>
      <c r="BN29" s="78">
        <f>30%*F27/F23+(1-80%*F27/F23)*50%</f>
        <v>0.44999999999999996</v>
      </c>
      <c r="BO29" s="78"/>
      <c r="BP29" s="78"/>
      <c r="BQ29" s="78"/>
      <c r="BR29" s="78"/>
      <c r="BS29" s="78"/>
      <c r="BT29" s="78"/>
      <c r="BU29" s="78"/>
      <c r="BV29" s="78"/>
      <c r="BW29" s="78"/>
      <c r="BX29" s="78">
        <f>30%*F27/F23+(1-90%*F27/F23)*50%</f>
        <v>0.42500000000000004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>
        <f>30%*F27/F23+(1-100%*F27/F23)*50%</f>
        <v>0.4</v>
      </c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>
        <f>20%*F27/F23+(1-100%*F27/F23)*50%</f>
        <v>0.35</v>
      </c>
      <c r="CX29" s="78"/>
      <c r="CY29" s="78"/>
      <c r="CZ29" s="78"/>
      <c r="DA29" s="78"/>
      <c r="DB29" s="78"/>
      <c r="DC29" s="78"/>
      <c r="DD29" s="78"/>
      <c r="DE29" s="78"/>
      <c r="DF29" s="78"/>
      <c r="DG29" s="78">
        <f>20%*F27/F23+(1-100%*F27/F23)*50%</f>
        <v>0.35</v>
      </c>
      <c r="DH29" s="78"/>
      <c r="DI29" s="78"/>
      <c r="DJ29" s="78"/>
      <c r="DK29" s="78"/>
      <c r="DL29" s="78"/>
      <c r="DM29" s="78"/>
      <c r="DN29" s="78"/>
      <c r="DO29" s="78"/>
      <c r="DP29" s="78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</row>
    <row r="30" spans="4:16384" x14ac:dyDescent="0.25">
      <c r="D30" s="46" t="s">
        <v>111</v>
      </c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>
        <f>(1-60%*F27/F23)*50%</f>
        <v>0.35</v>
      </c>
      <c r="AU30" s="78"/>
      <c r="AV30" s="78"/>
      <c r="AW30" s="78"/>
      <c r="AX30" s="78"/>
      <c r="AY30" s="78"/>
      <c r="AZ30" s="78"/>
      <c r="BA30" s="78"/>
      <c r="BB30" s="78"/>
      <c r="BC30" s="78"/>
      <c r="BD30" s="78">
        <f>(1-70%*F27/F23)*50%</f>
        <v>0.32500000000000001</v>
      </c>
      <c r="BE30" s="78"/>
      <c r="BF30" s="78"/>
      <c r="BG30" s="78"/>
      <c r="BH30" s="78"/>
      <c r="BI30" s="78"/>
      <c r="BJ30" s="78"/>
      <c r="BK30" s="78"/>
      <c r="BL30" s="78"/>
      <c r="BM30" s="78"/>
      <c r="BN30" s="78">
        <f>(1-80%*F27/F23)*50%</f>
        <v>0.3</v>
      </c>
      <c r="BO30" s="78"/>
      <c r="BP30" s="78"/>
      <c r="BQ30" s="78"/>
      <c r="BR30" s="78"/>
      <c r="BS30" s="78"/>
      <c r="BT30" s="78"/>
      <c r="BU30" s="78"/>
      <c r="BV30" s="78"/>
      <c r="BW30" s="78"/>
      <c r="BX30" s="78">
        <f>(1-90%*F27/F23)*50%</f>
        <v>0.27500000000000002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>
        <f>(1-100%*F27/F23)*50%</f>
        <v>0.25</v>
      </c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>
        <f>(1-100%*F27/F23)*50%</f>
        <v>0.25</v>
      </c>
      <c r="CX30" s="78"/>
      <c r="CY30" s="78"/>
      <c r="CZ30" s="78"/>
      <c r="DA30" s="78"/>
      <c r="DB30" s="78"/>
      <c r="DC30" s="78"/>
      <c r="DD30" s="78"/>
      <c r="DE30" s="78"/>
      <c r="DF30" s="78"/>
      <c r="DG30" s="78">
        <f>(1-100%*F27/F23)*50%</f>
        <v>0.25</v>
      </c>
      <c r="DH30" s="78"/>
      <c r="DI30" s="78"/>
      <c r="DJ30" s="78"/>
      <c r="DK30" s="78"/>
      <c r="DL30" s="78"/>
      <c r="DM30" s="78"/>
      <c r="DN30" s="78"/>
      <c r="DO30" s="78"/>
      <c r="DP30" s="78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</row>
    <row r="31" spans="4:16384" x14ac:dyDescent="0.25">
      <c r="D31" s="46" t="s">
        <v>112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</row>
    <row r="32" spans="4:16384" x14ac:dyDescent="0.25">
      <c r="D32" t="s">
        <v>163</v>
      </c>
      <c r="G32" s="59">
        <f t="shared" ref="G32:AL32" si="18">IF(G26=0,0,G26*G28)</f>
        <v>0</v>
      </c>
      <c r="H32" s="59">
        <f t="shared" si="18"/>
        <v>0</v>
      </c>
      <c r="I32" s="59">
        <f t="shared" si="18"/>
        <v>0</v>
      </c>
      <c r="J32" s="59">
        <f t="shared" si="18"/>
        <v>0</v>
      </c>
      <c r="K32" s="59">
        <f t="shared" si="18"/>
        <v>0</v>
      </c>
      <c r="L32" s="59">
        <f t="shared" si="18"/>
        <v>0</v>
      </c>
      <c r="M32" s="59">
        <f t="shared" si="18"/>
        <v>0</v>
      </c>
      <c r="N32" s="59">
        <f t="shared" si="18"/>
        <v>0</v>
      </c>
      <c r="O32" s="59">
        <f t="shared" si="18"/>
        <v>0</v>
      </c>
      <c r="P32" s="59">
        <f t="shared" si="18"/>
        <v>0</v>
      </c>
      <c r="Q32" s="59">
        <f t="shared" si="18"/>
        <v>0</v>
      </c>
      <c r="R32" s="59">
        <f t="shared" si="18"/>
        <v>0</v>
      </c>
      <c r="S32" s="59">
        <f t="shared" si="18"/>
        <v>0</v>
      </c>
      <c r="T32" s="59">
        <f t="shared" si="18"/>
        <v>0</v>
      </c>
      <c r="U32" s="59">
        <f t="shared" si="18"/>
        <v>0</v>
      </c>
      <c r="V32" s="59">
        <f t="shared" si="18"/>
        <v>0</v>
      </c>
      <c r="W32" s="59">
        <f t="shared" si="18"/>
        <v>0</v>
      </c>
      <c r="X32" s="59">
        <f t="shared" si="18"/>
        <v>0</v>
      </c>
      <c r="Y32" s="59">
        <f t="shared" si="18"/>
        <v>0</v>
      </c>
      <c r="Z32" s="59">
        <f t="shared" si="18"/>
        <v>0</v>
      </c>
      <c r="AA32" s="59">
        <f t="shared" si="18"/>
        <v>0</v>
      </c>
      <c r="AB32" s="59">
        <f t="shared" si="18"/>
        <v>0</v>
      </c>
      <c r="AC32" s="59">
        <f t="shared" si="18"/>
        <v>0</v>
      </c>
      <c r="AD32" s="59">
        <f t="shared" si="18"/>
        <v>0</v>
      </c>
      <c r="AE32" s="59">
        <f t="shared" si="18"/>
        <v>0</v>
      </c>
      <c r="AF32" s="59">
        <f t="shared" si="18"/>
        <v>0</v>
      </c>
      <c r="AG32" s="59">
        <f t="shared" si="18"/>
        <v>0</v>
      </c>
      <c r="AH32" s="59">
        <f t="shared" si="18"/>
        <v>0</v>
      </c>
      <c r="AI32" s="59">
        <f t="shared" si="18"/>
        <v>0</v>
      </c>
      <c r="AJ32" s="59">
        <f t="shared" si="18"/>
        <v>0</v>
      </c>
      <c r="AK32" s="59">
        <f t="shared" si="18"/>
        <v>0</v>
      </c>
      <c r="AL32" s="59">
        <f t="shared" si="18"/>
        <v>0</v>
      </c>
      <c r="AM32" s="59">
        <f t="shared" ref="AM32:BR32" si="19">IF(AM26=0,0,AM26*AM28)</f>
        <v>0</v>
      </c>
      <c r="AN32" s="59">
        <f t="shared" si="19"/>
        <v>0</v>
      </c>
      <c r="AO32" s="59">
        <f t="shared" si="19"/>
        <v>0</v>
      </c>
      <c r="AP32" s="59">
        <f t="shared" si="19"/>
        <v>0</v>
      </c>
      <c r="AQ32" s="59">
        <f t="shared" si="19"/>
        <v>0</v>
      </c>
      <c r="AR32" s="59">
        <f t="shared" si="19"/>
        <v>0</v>
      </c>
      <c r="AS32" s="59">
        <f t="shared" si="19"/>
        <v>0</v>
      </c>
      <c r="AT32" s="59">
        <f t="shared" si="19"/>
        <v>0</v>
      </c>
      <c r="AU32" s="59">
        <f t="shared" si="19"/>
        <v>0</v>
      </c>
      <c r="AV32" s="59">
        <f t="shared" si="19"/>
        <v>0</v>
      </c>
      <c r="AW32" s="59">
        <f t="shared" si="19"/>
        <v>0</v>
      </c>
      <c r="AX32" s="59">
        <f t="shared" si="19"/>
        <v>0</v>
      </c>
      <c r="AY32" s="59">
        <f t="shared" si="19"/>
        <v>0</v>
      </c>
      <c r="AZ32" s="59">
        <f t="shared" si="19"/>
        <v>0</v>
      </c>
      <c r="BA32" s="59">
        <f t="shared" si="19"/>
        <v>0</v>
      </c>
      <c r="BB32" s="59">
        <f t="shared" si="19"/>
        <v>0</v>
      </c>
      <c r="BC32" s="59">
        <f t="shared" si="19"/>
        <v>0</v>
      </c>
      <c r="BD32" s="59">
        <f t="shared" si="19"/>
        <v>2.3597999999999995</v>
      </c>
      <c r="BE32" s="59">
        <f t="shared" si="19"/>
        <v>0</v>
      </c>
      <c r="BF32" s="59">
        <f t="shared" si="19"/>
        <v>0</v>
      </c>
      <c r="BG32" s="59">
        <f t="shared" si="19"/>
        <v>0</v>
      </c>
      <c r="BH32" s="59">
        <f t="shared" si="19"/>
        <v>0</v>
      </c>
      <c r="BI32" s="59">
        <f t="shared" si="19"/>
        <v>0</v>
      </c>
      <c r="BJ32" s="59">
        <f t="shared" si="19"/>
        <v>0</v>
      </c>
      <c r="BK32" s="59">
        <f t="shared" si="19"/>
        <v>0</v>
      </c>
      <c r="BL32" s="59">
        <f t="shared" si="19"/>
        <v>0</v>
      </c>
      <c r="BM32" s="59">
        <f t="shared" si="19"/>
        <v>0</v>
      </c>
      <c r="BN32" s="59">
        <f t="shared" si="19"/>
        <v>4.0612499999999994</v>
      </c>
      <c r="BO32" s="59">
        <f t="shared" si="19"/>
        <v>0</v>
      </c>
      <c r="BP32" s="59">
        <f t="shared" si="19"/>
        <v>0</v>
      </c>
      <c r="BQ32" s="59">
        <f t="shared" si="19"/>
        <v>0</v>
      </c>
      <c r="BR32" s="59">
        <f t="shared" si="19"/>
        <v>0</v>
      </c>
      <c r="BS32" s="59">
        <f t="shared" ref="BS32:CX32" si="20">IF(BS26=0,0,BS26*BS28)</f>
        <v>0</v>
      </c>
      <c r="BT32" s="59">
        <f t="shared" si="20"/>
        <v>0</v>
      </c>
      <c r="BU32" s="59">
        <f t="shared" si="20"/>
        <v>0</v>
      </c>
      <c r="BV32" s="59">
        <f t="shared" si="20"/>
        <v>0</v>
      </c>
      <c r="BW32" s="59">
        <f t="shared" si="20"/>
        <v>0</v>
      </c>
      <c r="BX32" s="59">
        <f t="shared" si="20"/>
        <v>4.7708999999999993</v>
      </c>
      <c r="BY32" s="59">
        <f t="shared" si="20"/>
        <v>0</v>
      </c>
      <c r="BZ32" s="59">
        <f t="shared" si="20"/>
        <v>0</v>
      </c>
      <c r="CA32" s="59">
        <f t="shared" si="20"/>
        <v>0</v>
      </c>
      <c r="CB32" s="59">
        <f t="shared" si="20"/>
        <v>0</v>
      </c>
      <c r="CC32" s="59">
        <f t="shared" si="20"/>
        <v>0</v>
      </c>
      <c r="CD32" s="59">
        <f t="shared" si="20"/>
        <v>0</v>
      </c>
      <c r="CE32" s="59">
        <f t="shared" si="20"/>
        <v>0</v>
      </c>
      <c r="CF32" s="59">
        <f t="shared" si="20"/>
        <v>0</v>
      </c>
      <c r="CG32" s="59">
        <f t="shared" si="20"/>
        <v>0</v>
      </c>
      <c r="CH32" s="59">
        <f t="shared" si="20"/>
        <v>4.4288999999999996</v>
      </c>
      <c r="CI32" s="59">
        <f t="shared" si="20"/>
        <v>0</v>
      </c>
      <c r="CJ32" s="59">
        <f t="shared" si="20"/>
        <v>0</v>
      </c>
      <c r="CK32" s="59">
        <f t="shared" si="20"/>
        <v>0</v>
      </c>
      <c r="CL32" s="59">
        <f t="shared" si="20"/>
        <v>0</v>
      </c>
      <c r="CM32" s="59">
        <f t="shared" si="20"/>
        <v>0</v>
      </c>
      <c r="CN32" s="59">
        <f t="shared" si="20"/>
        <v>0</v>
      </c>
      <c r="CO32" s="59">
        <f t="shared" si="20"/>
        <v>0</v>
      </c>
      <c r="CP32" s="59">
        <f t="shared" si="20"/>
        <v>0</v>
      </c>
      <c r="CQ32" s="59">
        <f t="shared" si="20"/>
        <v>0</v>
      </c>
      <c r="CR32" s="59">
        <f t="shared" si="20"/>
        <v>0</v>
      </c>
      <c r="CS32" s="59">
        <f t="shared" si="20"/>
        <v>0</v>
      </c>
      <c r="CT32" s="59">
        <f t="shared" si="20"/>
        <v>0</v>
      </c>
      <c r="CU32" s="59">
        <f t="shared" si="20"/>
        <v>0</v>
      </c>
      <c r="CV32" s="59">
        <f t="shared" si="20"/>
        <v>0</v>
      </c>
      <c r="CW32" s="59">
        <f t="shared" si="20"/>
        <v>14.637599999999999</v>
      </c>
      <c r="CX32" s="59">
        <f t="shared" si="20"/>
        <v>0</v>
      </c>
      <c r="CY32" s="59">
        <f t="shared" ref="CY32:DG32" si="21">IF(CY26=0,0,CY26*CY28)</f>
        <v>0</v>
      </c>
      <c r="CZ32" s="59">
        <f t="shared" si="21"/>
        <v>0</v>
      </c>
      <c r="DA32" s="59">
        <f t="shared" si="21"/>
        <v>0</v>
      </c>
      <c r="DB32" s="59">
        <f t="shared" si="21"/>
        <v>0</v>
      </c>
      <c r="DC32" s="59">
        <f t="shared" si="21"/>
        <v>0</v>
      </c>
      <c r="DD32" s="59">
        <f t="shared" si="21"/>
        <v>0</v>
      </c>
      <c r="DE32" s="59">
        <f t="shared" si="21"/>
        <v>0</v>
      </c>
      <c r="DF32" s="59">
        <f t="shared" si="21"/>
        <v>0</v>
      </c>
      <c r="DG32" s="59">
        <f t="shared" si="21"/>
        <v>22.7088</v>
      </c>
      <c r="DH32" s="65"/>
      <c r="DI32" s="65"/>
      <c r="DJ32" s="65"/>
      <c r="DK32" s="65"/>
      <c r="DL32" s="65"/>
    </row>
    <row r="33" spans="4:116" x14ac:dyDescent="0.25">
      <c r="D33" t="s">
        <v>113</v>
      </c>
      <c r="G33" s="59">
        <f t="shared" ref="G33:AL33" si="22">IF(G26=0,0,G26*G29)</f>
        <v>0</v>
      </c>
      <c r="H33" s="59">
        <f t="shared" si="22"/>
        <v>0</v>
      </c>
      <c r="I33" s="59">
        <f t="shared" si="22"/>
        <v>0</v>
      </c>
      <c r="J33" s="59">
        <f t="shared" si="22"/>
        <v>0</v>
      </c>
      <c r="K33" s="59">
        <f t="shared" si="22"/>
        <v>0</v>
      </c>
      <c r="L33" s="59">
        <f t="shared" si="22"/>
        <v>0</v>
      </c>
      <c r="M33" s="59">
        <f t="shared" si="22"/>
        <v>0</v>
      </c>
      <c r="N33" s="59">
        <f t="shared" si="22"/>
        <v>0</v>
      </c>
      <c r="O33" s="59">
        <f t="shared" si="22"/>
        <v>0</v>
      </c>
      <c r="P33" s="59">
        <f t="shared" si="22"/>
        <v>0</v>
      </c>
      <c r="Q33" s="59">
        <f t="shared" si="22"/>
        <v>0</v>
      </c>
      <c r="R33" s="59">
        <f t="shared" si="22"/>
        <v>0</v>
      </c>
      <c r="S33" s="59">
        <f t="shared" si="22"/>
        <v>0</v>
      </c>
      <c r="T33" s="59">
        <f t="shared" si="22"/>
        <v>0</v>
      </c>
      <c r="U33" s="59">
        <f t="shared" si="22"/>
        <v>0</v>
      </c>
      <c r="V33" s="59">
        <f t="shared" si="22"/>
        <v>0</v>
      </c>
      <c r="W33" s="59">
        <f t="shared" si="22"/>
        <v>0</v>
      </c>
      <c r="X33" s="59">
        <f t="shared" si="22"/>
        <v>0</v>
      </c>
      <c r="Y33" s="59">
        <f t="shared" si="22"/>
        <v>0</v>
      </c>
      <c r="Z33" s="59">
        <f t="shared" si="22"/>
        <v>0</v>
      </c>
      <c r="AA33" s="59">
        <f t="shared" si="22"/>
        <v>0</v>
      </c>
      <c r="AB33" s="59">
        <f t="shared" si="22"/>
        <v>0</v>
      </c>
      <c r="AC33" s="59">
        <f t="shared" si="22"/>
        <v>0</v>
      </c>
      <c r="AD33" s="59">
        <f t="shared" si="22"/>
        <v>0</v>
      </c>
      <c r="AE33" s="59">
        <f t="shared" si="22"/>
        <v>0</v>
      </c>
      <c r="AF33" s="59">
        <f t="shared" si="22"/>
        <v>0</v>
      </c>
      <c r="AG33" s="59">
        <f t="shared" si="22"/>
        <v>0</v>
      </c>
      <c r="AH33" s="59">
        <f t="shared" si="22"/>
        <v>0</v>
      </c>
      <c r="AI33" s="59">
        <f t="shared" si="22"/>
        <v>0</v>
      </c>
      <c r="AJ33" s="59">
        <f t="shared" si="22"/>
        <v>0</v>
      </c>
      <c r="AK33" s="59">
        <f t="shared" si="22"/>
        <v>0</v>
      </c>
      <c r="AL33" s="59">
        <f t="shared" si="22"/>
        <v>0</v>
      </c>
      <c r="AM33" s="59">
        <f t="shared" ref="AM33:BR33" si="23">IF(AM26=0,0,AM26*AM29)</f>
        <v>0</v>
      </c>
      <c r="AN33" s="59">
        <f t="shared" si="23"/>
        <v>0</v>
      </c>
      <c r="AO33" s="59">
        <f t="shared" si="23"/>
        <v>0</v>
      </c>
      <c r="AP33" s="59">
        <f t="shared" si="23"/>
        <v>0</v>
      </c>
      <c r="AQ33" s="59">
        <f t="shared" si="23"/>
        <v>0</v>
      </c>
      <c r="AR33" s="59">
        <f t="shared" si="23"/>
        <v>0</v>
      </c>
      <c r="AS33" s="59">
        <f t="shared" si="23"/>
        <v>0</v>
      </c>
      <c r="AT33" s="59">
        <f t="shared" si="23"/>
        <v>15.449849999999996</v>
      </c>
      <c r="AU33" s="59">
        <f t="shared" si="23"/>
        <v>0</v>
      </c>
      <c r="AV33" s="59">
        <f t="shared" si="23"/>
        <v>0</v>
      </c>
      <c r="AW33" s="59">
        <f t="shared" si="23"/>
        <v>0</v>
      </c>
      <c r="AX33" s="59">
        <f t="shared" si="23"/>
        <v>0</v>
      </c>
      <c r="AY33" s="59">
        <f t="shared" si="23"/>
        <v>0</v>
      </c>
      <c r="AZ33" s="59">
        <f t="shared" si="23"/>
        <v>0</v>
      </c>
      <c r="BA33" s="59">
        <f t="shared" si="23"/>
        <v>0</v>
      </c>
      <c r="BB33" s="59">
        <f t="shared" si="23"/>
        <v>0</v>
      </c>
      <c r="BC33" s="59">
        <f t="shared" si="23"/>
        <v>0</v>
      </c>
      <c r="BD33" s="59">
        <f t="shared" si="23"/>
        <v>8.2592999999999996</v>
      </c>
      <c r="BE33" s="59">
        <f t="shared" si="23"/>
        <v>0</v>
      </c>
      <c r="BF33" s="59">
        <f t="shared" si="23"/>
        <v>0</v>
      </c>
      <c r="BG33" s="59">
        <f t="shared" si="23"/>
        <v>0</v>
      </c>
      <c r="BH33" s="59">
        <f t="shared" si="23"/>
        <v>0</v>
      </c>
      <c r="BI33" s="59">
        <f t="shared" si="23"/>
        <v>0</v>
      </c>
      <c r="BJ33" s="59">
        <f t="shared" si="23"/>
        <v>0</v>
      </c>
      <c r="BK33" s="59">
        <f t="shared" si="23"/>
        <v>0</v>
      </c>
      <c r="BL33" s="59">
        <f t="shared" si="23"/>
        <v>0</v>
      </c>
      <c r="BM33" s="59">
        <f t="shared" si="23"/>
        <v>0</v>
      </c>
      <c r="BN33" s="59">
        <f t="shared" si="23"/>
        <v>7.3102499999999981</v>
      </c>
      <c r="BO33" s="59">
        <f t="shared" si="23"/>
        <v>0</v>
      </c>
      <c r="BP33" s="59">
        <f t="shared" si="23"/>
        <v>0</v>
      </c>
      <c r="BQ33" s="59">
        <f t="shared" si="23"/>
        <v>0</v>
      </c>
      <c r="BR33" s="59">
        <f t="shared" si="23"/>
        <v>0</v>
      </c>
      <c r="BS33" s="59">
        <f t="shared" ref="BS33:CX33" si="24">IF(BS26=0,0,BS26*BS29)</f>
        <v>0</v>
      </c>
      <c r="BT33" s="59">
        <f t="shared" si="24"/>
        <v>0</v>
      </c>
      <c r="BU33" s="59">
        <f t="shared" si="24"/>
        <v>0</v>
      </c>
      <c r="BV33" s="59">
        <f t="shared" si="24"/>
        <v>0</v>
      </c>
      <c r="BW33" s="59">
        <f t="shared" si="24"/>
        <v>0</v>
      </c>
      <c r="BX33" s="59">
        <f t="shared" si="24"/>
        <v>6.7587749999999991</v>
      </c>
      <c r="BY33" s="59">
        <f t="shared" si="24"/>
        <v>0</v>
      </c>
      <c r="BZ33" s="59">
        <f t="shared" si="24"/>
        <v>0</v>
      </c>
      <c r="CA33" s="59">
        <f t="shared" si="24"/>
        <v>0</v>
      </c>
      <c r="CB33" s="59">
        <f t="shared" si="24"/>
        <v>0</v>
      </c>
      <c r="CC33" s="59">
        <f t="shared" si="24"/>
        <v>0</v>
      </c>
      <c r="CD33" s="59">
        <f t="shared" si="24"/>
        <v>0</v>
      </c>
      <c r="CE33" s="59">
        <f t="shared" si="24"/>
        <v>0</v>
      </c>
      <c r="CF33" s="59">
        <f t="shared" si="24"/>
        <v>0</v>
      </c>
      <c r="CG33" s="59">
        <f t="shared" si="24"/>
        <v>0</v>
      </c>
      <c r="CH33" s="59">
        <f t="shared" si="24"/>
        <v>5.0616000000000003</v>
      </c>
      <c r="CI33" s="59">
        <f t="shared" si="24"/>
        <v>0</v>
      </c>
      <c r="CJ33" s="59">
        <f t="shared" si="24"/>
        <v>0</v>
      </c>
      <c r="CK33" s="59">
        <f t="shared" si="24"/>
        <v>0</v>
      </c>
      <c r="CL33" s="59">
        <f t="shared" si="24"/>
        <v>0</v>
      </c>
      <c r="CM33" s="59">
        <f t="shared" si="24"/>
        <v>0</v>
      </c>
      <c r="CN33" s="59">
        <f t="shared" si="24"/>
        <v>0</v>
      </c>
      <c r="CO33" s="59">
        <f t="shared" si="24"/>
        <v>0</v>
      </c>
      <c r="CP33" s="59">
        <f t="shared" si="24"/>
        <v>0</v>
      </c>
      <c r="CQ33" s="59">
        <f t="shared" si="24"/>
        <v>0</v>
      </c>
      <c r="CR33" s="59">
        <f t="shared" si="24"/>
        <v>0</v>
      </c>
      <c r="CS33" s="59">
        <f t="shared" si="24"/>
        <v>0</v>
      </c>
      <c r="CT33" s="59">
        <f t="shared" si="24"/>
        <v>0</v>
      </c>
      <c r="CU33" s="59">
        <f t="shared" si="24"/>
        <v>0</v>
      </c>
      <c r="CV33" s="59">
        <f t="shared" si="24"/>
        <v>0</v>
      </c>
      <c r="CW33" s="59">
        <f t="shared" si="24"/>
        <v>12.807899999999997</v>
      </c>
      <c r="CX33" s="59">
        <f t="shared" si="24"/>
        <v>0</v>
      </c>
      <c r="CY33" s="59">
        <f t="shared" ref="CY33:DG33" si="25">IF(CY26=0,0,CY26*CY29)</f>
        <v>0</v>
      </c>
      <c r="CZ33" s="59">
        <f t="shared" si="25"/>
        <v>0</v>
      </c>
      <c r="DA33" s="59">
        <f t="shared" si="25"/>
        <v>0</v>
      </c>
      <c r="DB33" s="59">
        <f t="shared" si="25"/>
        <v>0</v>
      </c>
      <c r="DC33" s="59">
        <f t="shared" si="25"/>
        <v>0</v>
      </c>
      <c r="DD33" s="59">
        <f t="shared" si="25"/>
        <v>0</v>
      </c>
      <c r="DE33" s="59">
        <f t="shared" si="25"/>
        <v>0</v>
      </c>
      <c r="DF33" s="59">
        <f t="shared" si="25"/>
        <v>0</v>
      </c>
      <c r="DG33" s="59">
        <f t="shared" si="25"/>
        <v>19.870199999999997</v>
      </c>
      <c r="DH33" s="65"/>
      <c r="DI33" s="65"/>
      <c r="DJ33" s="65"/>
      <c r="DK33" s="65"/>
      <c r="DL33" s="65"/>
    </row>
    <row r="34" spans="4:116" x14ac:dyDescent="0.25">
      <c r="D34" t="s">
        <v>114</v>
      </c>
      <c r="G34" s="59">
        <f t="shared" ref="G34:AL34" si="26">IF(G26=0,0,G26*G30)</f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0</v>
      </c>
      <c r="X34" s="59">
        <f t="shared" si="26"/>
        <v>0</v>
      </c>
      <c r="Y34" s="59">
        <f t="shared" si="26"/>
        <v>0</v>
      </c>
      <c r="Z34" s="59">
        <f t="shared" si="26"/>
        <v>0</v>
      </c>
      <c r="AA34" s="59">
        <f t="shared" si="26"/>
        <v>0</v>
      </c>
      <c r="AB34" s="59">
        <f t="shared" si="26"/>
        <v>0</v>
      </c>
      <c r="AC34" s="59">
        <f t="shared" si="26"/>
        <v>0</v>
      </c>
      <c r="AD34" s="59">
        <f t="shared" si="26"/>
        <v>0</v>
      </c>
      <c r="AE34" s="59">
        <f t="shared" si="26"/>
        <v>0</v>
      </c>
      <c r="AF34" s="59">
        <f t="shared" si="26"/>
        <v>0</v>
      </c>
      <c r="AG34" s="59">
        <f t="shared" si="26"/>
        <v>0</v>
      </c>
      <c r="AH34" s="59">
        <f t="shared" si="26"/>
        <v>0</v>
      </c>
      <c r="AI34" s="59">
        <f t="shared" si="26"/>
        <v>0</v>
      </c>
      <c r="AJ34" s="59">
        <f t="shared" si="26"/>
        <v>0</v>
      </c>
      <c r="AK34" s="59">
        <f t="shared" si="26"/>
        <v>0</v>
      </c>
      <c r="AL34" s="59">
        <f t="shared" si="26"/>
        <v>0</v>
      </c>
      <c r="AM34" s="59">
        <f t="shared" ref="AM34:BR34" si="27">IF(AM26=0,0,AM26*AM30)</f>
        <v>0</v>
      </c>
      <c r="AN34" s="59">
        <f t="shared" si="27"/>
        <v>0</v>
      </c>
      <c r="AO34" s="59">
        <f t="shared" si="27"/>
        <v>0</v>
      </c>
      <c r="AP34" s="59">
        <f t="shared" si="27"/>
        <v>0</v>
      </c>
      <c r="AQ34" s="59">
        <f t="shared" si="27"/>
        <v>0</v>
      </c>
      <c r="AR34" s="59">
        <f t="shared" si="27"/>
        <v>0</v>
      </c>
      <c r="AS34" s="59">
        <f t="shared" si="27"/>
        <v>0</v>
      </c>
      <c r="AT34" s="59">
        <f t="shared" si="27"/>
        <v>8.3191499999999987</v>
      </c>
      <c r="AU34" s="59">
        <f t="shared" si="27"/>
        <v>0</v>
      </c>
      <c r="AV34" s="59">
        <f t="shared" si="27"/>
        <v>0</v>
      </c>
      <c r="AW34" s="59">
        <f t="shared" si="27"/>
        <v>0</v>
      </c>
      <c r="AX34" s="59">
        <f t="shared" si="27"/>
        <v>0</v>
      </c>
      <c r="AY34" s="59">
        <f t="shared" si="27"/>
        <v>0</v>
      </c>
      <c r="AZ34" s="59">
        <f t="shared" si="27"/>
        <v>0</v>
      </c>
      <c r="BA34" s="59">
        <f t="shared" si="27"/>
        <v>0</v>
      </c>
      <c r="BB34" s="59">
        <f t="shared" si="27"/>
        <v>0</v>
      </c>
      <c r="BC34" s="59">
        <f t="shared" si="27"/>
        <v>0</v>
      </c>
      <c r="BD34" s="59">
        <f t="shared" si="27"/>
        <v>5.1128999999999998</v>
      </c>
      <c r="BE34" s="59">
        <f t="shared" si="27"/>
        <v>0</v>
      </c>
      <c r="BF34" s="59">
        <f t="shared" si="27"/>
        <v>0</v>
      </c>
      <c r="BG34" s="59">
        <f t="shared" si="27"/>
        <v>0</v>
      </c>
      <c r="BH34" s="59">
        <f t="shared" si="27"/>
        <v>0</v>
      </c>
      <c r="BI34" s="59">
        <f t="shared" si="27"/>
        <v>0</v>
      </c>
      <c r="BJ34" s="59">
        <f t="shared" si="27"/>
        <v>0</v>
      </c>
      <c r="BK34" s="59">
        <f t="shared" si="27"/>
        <v>0</v>
      </c>
      <c r="BL34" s="59">
        <f t="shared" si="27"/>
        <v>0</v>
      </c>
      <c r="BM34" s="59">
        <f t="shared" si="27"/>
        <v>0</v>
      </c>
      <c r="BN34" s="59">
        <f t="shared" si="27"/>
        <v>4.8734999999999991</v>
      </c>
      <c r="BO34" s="59">
        <f t="shared" si="27"/>
        <v>0</v>
      </c>
      <c r="BP34" s="59">
        <f t="shared" si="27"/>
        <v>0</v>
      </c>
      <c r="BQ34" s="59">
        <f t="shared" si="27"/>
        <v>0</v>
      </c>
      <c r="BR34" s="59">
        <f t="shared" si="27"/>
        <v>0</v>
      </c>
      <c r="BS34" s="59">
        <f t="shared" ref="BS34:CX34" si="28">IF(BS26=0,0,BS26*BS30)</f>
        <v>0</v>
      </c>
      <c r="BT34" s="59">
        <f t="shared" si="28"/>
        <v>0</v>
      </c>
      <c r="BU34" s="59">
        <f t="shared" si="28"/>
        <v>0</v>
      </c>
      <c r="BV34" s="59">
        <f t="shared" si="28"/>
        <v>0</v>
      </c>
      <c r="BW34" s="59">
        <f t="shared" si="28"/>
        <v>0</v>
      </c>
      <c r="BX34" s="59">
        <f t="shared" si="28"/>
        <v>4.3733249999999995</v>
      </c>
      <c r="BY34" s="59">
        <f t="shared" si="28"/>
        <v>0</v>
      </c>
      <c r="BZ34" s="59">
        <f t="shared" si="28"/>
        <v>0</v>
      </c>
      <c r="CA34" s="59">
        <f t="shared" si="28"/>
        <v>0</v>
      </c>
      <c r="CB34" s="59">
        <f t="shared" si="28"/>
        <v>0</v>
      </c>
      <c r="CC34" s="59">
        <f t="shared" si="28"/>
        <v>0</v>
      </c>
      <c r="CD34" s="59">
        <f t="shared" si="28"/>
        <v>0</v>
      </c>
      <c r="CE34" s="59">
        <f t="shared" si="28"/>
        <v>0</v>
      </c>
      <c r="CF34" s="59">
        <f t="shared" si="28"/>
        <v>0</v>
      </c>
      <c r="CG34" s="59">
        <f t="shared" si="28"/>
        <v>0</v>
      </c>
      <c r="CH34" s="59">
        <f t="shared" si="28"/>
        <v>3.1635</v>
      </c>
      <c r="CI34" s="59">
        <f t="shared" si="28"/>
        <v>0</v>
      </c>
      <c r="CJ34" s="59">
        <f t="shared" si="28"/>
        <v>0</v>
      </c>
      <c r="CK34" s="59">
        <f t="shared" si="28"/>
        <v>0</v>
      </c>
      <c r="CL34" s="59">
        <f t="shared" si="28"/>
        <v>0</v>
      </c>
      <c r="CM34" s="59">
        <f t="shared" si="28"/>
        <v>0</v>
      </c>
      <c r="CN34" s="59">
        <f t="shared" si="28"/>
        <v>0</v>
      </c>
      <c r="CO34" s="59">
        <f t="shared" si="28"/>
        <v>0</v>
      </c>
      <c r="CP34" s="59">
        <f t="shared" si="28"/>
        <v>0</v>
      </c>
      <c r="CQ34" s="59">
        <f t="shared" si="28"/>
        <v>0</v>
      </c>
      <c r="CR34" s="59">
        <f t="shared" si="28"/>
        <v>0</v>
      </c>
      <c r="CS34" s="59">
        <f t="shared" si="28"/>
        <v>0</v>
      </c>
      <c r="CT34" s="59">
        <f t="shared" si="28"/>
        <v>0</v>
      </c>
      <c r="CU34" s="59">
        <f t="shared" si="28"/>
        <v>0</v>
      </c>
      <c r="CV34" s="59">
        <f t="shared" si="28"/>
        <v>0</v>
      </c>
      <c r="CW34" s="59">
        <f t="shared" si="28"/>
        <v>9.1484999999999985</v>
      </c>
      <c r="CX34" s="59">
        <f t="shared" si="28"/>
        <v>0</v>
      </c>
      <c r="CY34" s="59">
        <f t="shared" ref="CY34:DG34" si="29">IF(CY26=0,0,CY26*CY30)</f>
        <v>0</v>
      </c>
      <c r="CZ34" s="59">
        <f t="shared" si="29"/>
        <v>0</v>
      </c>
      <c r="DA34" s="59">
        <f t="shared" si="29"/>
        <v>0</v>
      </c>
      <c r="DB34" s="59">
        <f t="shared" si="29"/>
        <v>0</v>
      </c>
      <c r="DC34" s="59">
        <f t="shared" si="29"/>
        <v>0</v>
      </c>
      <c r="DD34" s="59">
        <f t="shared" si="29"/>
        <v>0</v>
      </c>
      <c r="DE34" s="59">
        <f t="shared" si="29"/>
        <v>0</v>
      </c>
      <c r="DF34" s="59">
        <f t="shared" si="29"/>
        <v>0</v>
      </c>
      <c r="DG34" s="59">
        <f t="shared" si="29"/>
        <v>14.193</v>
      </c>
      <c r="DH34" s="65"/>
      <c r="DI34" s="65"/>
      <c r="DJ34" s="65"/>
      <c r="DK34" s="65"/>
      <c r="DL34" s="65"/>
    </row>
    <row r="35" spans="4:116" x14ac:dyDescent="0.25">
      <c r="D35" t="s">
        <v>115</v>
      </c>
      <c r="G35" s="59">
        <f t="shared" ref="G35:AL35" si="30">IF(G26=0,0,G26*G31)</f>
        <v>0</v>
      </c>
      <c r="H35" s="59">
        <f t="shared" si="30"/>
        <v>0</v>
      </c>
      <c r="I35" s="59">
        <f t="shared" si="30"/>
        <v>0</v>
      </c>
      <c r="J35" s="59">
        <f t="shared" si="30"/>
        <v>0</v>
      </c>
      <c r="K35" s="59">
        <f t="shared" si="30"/>
        <v>0</v>
      </c>
      <c r="L35" s="59">
        <f t="shared" si="30"/>
        <v>0</v>
      </c>
      <c r="M35" s="59">
        <f t="shared" si="30"/>
        <v>0</v>
      </c>
      <c r="N35" s="59">
        <f t="shared" si="30"/>
        <v>0</v>
      </c>
      <c r="O35" s="59">
        <f t="shared" si="30"/>
        <v>0</v>
      </c>
      <c r="P35" s="59">
        <f t="shared" si="30"/>
        <v>0</v>
      </c>
      <c r="Q35" s="59">
        <f t="shared" si="30"/>
        <v>0</v>
      </c>
      <c r="R35" s="59">
        <f t="shared" si="30"/>
        <v>0</v>
      </c>
      <c r="S35" s="59">
        <f t="shared" si="30"/>
        <v>0</v>
      </c>
      <c r="T35" s="59">
        <f t="shared" si="30"/>
        <v>0</v>
      </c>
      <c r="U35" s="59">
        <f t="shared" si="30"/>
        <v>0</v>
      </c>
      <c r="V35" s="59">
        <f t="shared" si="30"/>
        <v>0</v>
      </c>
      <c r="W35" s="59">
        <f t="shared" si="30"/>
        <v>0</v>
      </c>
      <c r="X35" s="59">
        <f t="shared" si="30"/>
        <v>0</v>
      </c>
      <c r="Y35" s="59">
        <f t="shared" si="30"/>
        <v>0</v>
      </c>
      <c r="Z35" s="59">
        <f t="shared" si="30"/>
        <v>0</v>
      </c>
      <c r="AA35" s="59">
        <f t="shared" si="30"/>
        <v>0</v>
      </c>
      <c r="AB35" s="59">
        <f t="shared" si="30"/>
        <v>0</v>
      </c>
      <c r="AC35" s="59">
        <f t="shared" si="30"/>
        <v>0</v>
      </c>
      <c r="AD35" s="59">
        <f t="shared" si="30"/>
        <v>0</v>
      </c>
      <c r="AE35" s="59">
        <f t="shared" si="30"/>
        <v>0</v>
      </c>
      <c r="AF35" s="59">
        <f t="shared" si="30"/>
        <v>0</v>
      </c>
      <c r="AG35" s="59">
        <f t="shared" si="30"/>
        <v>0</v>
      </c>
      <c r="AH35" s="59">
        <f t="shared" si="30"/>
        <v>0</v>
      </c>
      <c r="AI35" s="59">
        <f t="shared" si="30"/>
        <v>0</v>
      </c>
      <c r="AJ35" s="59">
        <f t="shared" si="30"/>
        <v>0</v>
      </c>
      <c r="AK35" s="59">
        <f t="shared" si="30"/>
        <v>0</v>
      </c>
      <c r="AL35" s="59">
        <f t="shared" si="30"/>
        <v>0</v>
      </c>
      <c r="AM35" s="59">
        <f t="shared" ref="AM35:BR35" si="31">IF(AM26=0,0,AM26*AM31)</f>
        <v>0</v>
      </c>
      <c r="AN35" s="59">
        <f t="shared" si="31"/>
        <v>0</v>
      </c>
      <c r="AO35" s="59">
        <f t="shared" si="31"/>
        <v>0</v>
      </c>
      <c r="AP35" s="59">
        <f t="shared" si="31"/>
        <v>0</v>
      </c>
      <c r="AQ35" s="59">
        <f t="shared" si="31"/>
        <v>0</v>
      </c>
      <c r="AR35" s="59">
        <f t="shared" si="31"/>
        <v>0</v>
      </c>
      <c r="AS35" s="59">
        <f t="shared" si="31"/>
        <v>0</v>
      </c>
      <c r="AT35" s="59">
        <f t="shared" si="31"/>
        <v>0</v>
      </c>
      <c r="AU35" s="59">
        <f t="shared" si="31"/>
        <v>0</v>
      </c>
      <c r="AV35" s="59">
        <f t="shared" si="31"/>
        <v>0</v>
      </c>
      <c r="AW35" s="59">
        <f t="shared" si="31"/>
        <v>0</v>
      </c>
      <c r="AX35" s="59">
        <f t="shared" si="31"/>
        <v>0</v>
      </c>
      <c r="AY35" s="59">
        <f t="shared" si="31"/>
        <v>0</v>
      </c>
      <c r="AZ35" s="59">
        <f t="shared" si="31"/>
        <v>0</v>
      </c>
      <c r="BA35" s="59">
        <f t="shared" si="31"/>
        <v>0</v>
      </c>
      <c r="BB35" s="59">
        <f t="shared" si="31"/>
        <v>0</v>
      </c>
      <c r="BC35" s="59">
        <f t="shared" si="31"/>
        <v>0</v>
      </c>
      <c r="BD35" s="59">
        <f t="shared" si="31"/>
        <v>0</v>
      </c>
      <c r="BE35" s="59">
        <f t="shared" si="31"/>
        <v>0</v>
      </c>
      <c r="BF35" s="59">
        <f t="shared" si="31"/>
        <v>0</v>
      </c>
      <c r="BG35" s="59">
        <f t="shared" si="31"/>
        <v>0</v>
      </c>
      <c r="BH35" s="59">
        <f t="shared" si="31"/>
        <v>0</v>
      </c>
      <c r="BI35" s="59">
        <f t="shared" si="31"/>
        <v>0</v>
      </c>
      <c r="BJ35" s="59">
        <f t="shared" si="31"/>
        <v>0</v>
      </c>
      <c r="BK35" s="59">
        <f t="shared" si="31"/>
        <v>0</v>
      </c>
      <c r="BL35" s="59">
        <f t="shared" si="31"/>
        <v>0</v>
      </c>
      <c r="BM35" s="59">
        <f t="shared" si="31"/>
        <v>0</v>
      </c>
      <c r="BN35" s="59">
        <f t="shared" si="31"/>
        <v>0</v>
      </c>
      <c r="BO35" s="59">
        <f t="shared" si="31"/>
        <v>0</v>
      </c>
      <c r="BP35" s="59">
        <f t="shared" si="31"/>
        <v>0</v>
      </c>
      <c r="BQ35" s="59">
        <f t="shared" si="31"/>
        <v>0</v>
      </c>
      <c r="BR35" s="59">
        <f t="shared" si="31"/>
        <v>0</v>
      </c>
      <c r="BS35" s="59">
        <f t="shared" ref="BS35:CX35" si="32">IF(BS26=0,0,BS26*BS31)</f>
        <v>0</v>
      </c>
      <c r="BT35" s="59">
        <f t="shared" si="32"/>
        <v>0</v>
      </c>
      <c r="BU35" s="59">
        <f t="shared" si="32"/>
        <v>0</v>
      </c>
      <c r="BV35" s="59">
        <f t="shared" si="32"/>
        <v>0</v>
      </c>
      <c r="BW35" s="59">
        <f t="shared" si="32"/>
        <v>0</v>
      </c>
      <c r="BX35" s="59">
        <f t="shared" si="32"/>
        <v>0</v>
      </c>
      <c r="BY35" s="59">
        <f t="shared" si="32"/>
        <v>0</v>
      </c>
      <c r="BZ35" s="59">
        <f t="shared" si="32"/>
        <v>0</v>
      </c>
      <c r="CA35" s="59">
        <f t="shared" si="32"/>
        <v>0</v>
      </c>
      <c r="CB35" s="59">
        <f t="shared" si="32"/>
        <v>0</v>
      </c>
      <c r="CC35" s="59">
        <f t="shared" si="32"/>
        <v>0</v>
      </c>
      <c r="CD35" s="59">
        <f t="shared" si="32"/>
        <v>0</v>
      </c>
      <c r="CE35" s="59">
        <f t="shared" si="32"/>
        <v>0</v>
      </c>
      <c r="CF35" s="59">
        <f t="shared" si="32"/>
        <v>0</v>
      </c>
      <c r="CG35" s="59">
        <f t="shared" si="32"/>
        <v>0</v>
      </c>
      <c r="CH35" s="59">
        <f t="shared" si="32"/>
        <v>0</v>
      </c>
      <c r="CI35" s="59">
        <f t="shared" si="32"/>
        <v>0</v>
      </c>
      <c r="CJ35" s="59">
        <f t="shared" si="32"/>
        <v>0</v>
      </c>
      <c r="CK35" s="59">
        <f t="shared" si="32"/>
        <v>0</v>
      </c>
      <c r="CL35" s="59">
        <f t="shared" si="32"/>
        <v>0</v>
      </c>
      <c r="CM35" s="59">
        <f t="shared" si="32"/>
        <v>0</v>
      </c>
      <c r="CN35" s="59">
        <f t="shared" si="32"/>
        <v>0</v>
      </c>
      <c r="CO35" s="59">
        <f t="shared" si="32"/>
        <v>0</v>
      </c>
      <c r="CP35" s="59">
        <f t="shared" si="32"/>
        <v>0</v>
      </c>
      <c r="CQ35" s="59">
        <f t="shared" si="32"/>
        <v>0</v>
      </c>
      <c r="CR35" s="59">
        <f t="shared" si="32"/>
        <v>0</v>
      </c>
      <c r="CS35" s="59">
        <f t="shared" si="32"/>
        <v>0</v>
      </c>
      <c r="CT35" s="59">
        <f t="shared" si="32"/>
        <v>0</v>
      </c>
      <c r="CU35" s="59">
        <f t="shared" si="32"/>
        <v>0</v>
      </c>
      <c r="CV35" s="59">
        <f t="shared" si="32"/>
        <v>0</v>
      </c>
      <c r="CW35" s="59">
        <f t="shared" si="32"/>
        <v>0</v>
      </c>
      <c r="CX35" s="59">
        <f t="shared" si="32"/>
        <v>0</v>
      </c>
      <c r="CY35" s="59">
        <f t="shared" ref="CY35:DG35" si="33">IF(CY26=0,0,CY26*CY31)</f>
        <v>0</v>
      </c>
      <c r="CZ35" s="59">
        <f t="shared" si="33"/>
        <v>0</v>
      </c>
      <c r="DA35" s="59">
        <f t="shared" si="33"/>
        <v>0</v>
      </c>
      <c r="DB35" s="59">
        <f t="shared" si="33"/>
        <v>0</v>
      </c>
      <c r="DC35" s="59">
        <f t="shared" si="33"/>
        <v>0</v>
      </c>
      <c r="DD35" s="59">
        <f t="shared" si="33"/>
        <v>0</v>
      </c>
      <c r="DE35" s="59">
        <f t="shared" si="33"/>
        <v>0</v>
      </c>
      <c r="DF35" s="59">
        <f t="shared" si="33"/>
        <v>0</v>
      </c>
      <c r="DG35" s="59">
        <f t="shared" si="33"/>
        <v>0</v>
      </c>
      <c r="DH35" s="65"/>
      <c r="DI35" s="65"/>
      <c r="DJ35" s="65"/>
      <c r="DK35" s="65"/>
      <c r="DL35" s="65"/>
    </row>
    <row r="36" spans="4:116" x14ac:dyDescent="0.25">
      <c r="D36" s="93" t="s">
        <v>165</v>
      </c>
      <c r="E36" t="s">
        <v>116</v>
      </c>
      <c r="F36">
        <f>(LN(2))/35</f>
        <v>1.980420515885558E-2</v>
      </c>
      <c r="G36" s="59">
        <v>0</v>
      </c>
      <c r="H36" s="59">
        <f>G36*EXP(-$F$36)+G32*(1-EXP(-$F$36))/$F$36</f>
        <v>0</v>
      </c>
      <c r="I36" s="59">
        <f t="shared" ref="I36:BT36" si="34">H36*EXP(-$F$36)+H32*(1-EXP(-$F$36))/$F$36</f>
        <v>0</v>
      </c>
      <c r="J36" s="59">
        <f t="shared" si="34"/>
        <v>0</v>
      </c>
      <c r="K36" s="59">
        <f t="shared" si="34"/>
        <v>0</v>
      </c>
      <c r="L36" s="59">
        <f t="shared" si="34"/>
        <v>0</v>
      </c>
      <c r="M36" s="59">
        <f t="shared" si="34"/>
        <v>0</v>
      </c>
      <c r="N36" s="59">
        <f t="shared" si="34"/>
        <v>0</v>
      </c>
      <c r="O36" s="59">
        <f t="shared" si="34"/>
        <v>0</v>
      </c>
      <c r="P36" s="59">
        <f t="shared" si="34"/>
        <v>0</v>
      </c>
      <c r="Q36" s="59">
        <f t="shared" si="34"/>
        <v>0</v>
      </c>
      <c r="R36" s="59">
        <f t="shared" si="34"/>
        <v>0</v>
      </c>
      <c r="S36" s="59">
        <f t="shared" si="34"/>
        <v>0</v>
      </c>
      <c r="T36" s="59">
        <f t="shared" si="34"/>
        <v>0</v>
      </c>
      <c r="U36" s="59">
        <f t="shared" si="34"/>
        <v>0</v>
      </c>
      <c r="V36" s="59">
        <f t="shared" si="34"/>
        <v>0</v>
      </c>
      <c r="W36" s="59">
        <f t="shared" si="34"/>
        <v>0</v>
      </c>
      <c r="X36" s="59">
        <f t="shared" si="34"/>
        <v>0</v>
      </c>
      <c r="Y36" s="59">
        <f t="shared" si="34"/>
        <v>0</v>
      </c>
      <c r="Z36" s="59">
        <f t="shared" si="34"/>
        <v>0</v>
      </c>
      <c r="AA36" s="59">
        <f t="shared" si="34"/>
        <v>0</v>
      </c>
      <c r="AB36" s="59">
        <f t="shared" si="34"/>
        <v>0</v>
      </c>
      <c r="AC36" s="59">
        <f t="shared" si="34"/>
        <v>0</v>
      </c>
      <c r="AD36" s="59">
        <f t="shared" si="34"/>
        <v>0</v>
      </c>
      <c r="AE36" s="59">
        <f t="shared" si="34"/>
        <v>0</v>
      </c>
      <c r="AF36" s="59">
        <f t="shared" si="34"/>
        <v>0</v>
      </c>
      <c r="AG36" s="59">
        <f t="shared" si="34"/>
        <v>0</v>
      </c>
      <c r="AH36" s="59">
        <f t="shared" si="34"/>
        <v>0</v>
      </c>
      <c r="AI36" s="59">
        <f t="shared" si="34"/>
        <v>0</v>
      </c>
      <c r="AJ36" s="59">
        <f t="shared" si="34"/>
        <v>0</v>
      </c>
      <c r="AK36" s="59">
        <f t="shared" si="34"/>
        <v>0</v>
      </c>
      <c r="AL36" s="59">
        <f t="shared" si="34"/>
        <v>0</v>
      </c>
      <c r="AM36" s="59">
        <f t="shared" si="34"/>
        <v>0</v>
      </c>
      <c r="AN36" s="59">
        <f t="shared" si="34"/>
        <v>0</v>
      </c>
      <c r="AO36" s="59">
        <f t="shared" si="34"/>
        <v>0</v>
      </c>
      <c r="AP36" s="59">
        <f t="shared" si="34"/>
        <v>0</v>
      </c>
      <c r="AQ36" s="59">
        <f t="shared" si="34"/>
        <v>0</v>
      </c>
      <c r="AR36" s="59">
        <f t="shared" si="34"/>
        <v>0</v>
      </c>
      <c r="AS36" s="59">
        <f t="shared" si="34"/>
        <v>0</v>
      </c>
      <c r="AT36" s="59">
        <f t="shared" si="34"/>
        <v>0</v>
      </c>
      <c r="AU36" s="59">
        <f t="shared" si="34"/>
        <v>0</v>
      </c>
      <c r="AV36" s="59">
        <f t="shared" si="34"/>
        <v>0</v>
      </c>
      <c r="AW36" s="59">
        <f t="shared" si="34"/>
        <v>0</v>
      </c>
      <c r="AX36" s="59">
        <f t="shared" si="34"/>
        <v>0</v>
      </c>
      <c r="AY36" s="59">
        <f t="shared" si="34"/>
        <v>0</v>
      </c>
      <c r="AZ36" s="59">
        <f t="shared" si="34"/>
        <v>0</v>
      </c>
      <c r="BA36" s="59">
        <f t="shared" si="34"/>
        <v>0</v>
      </c>
      <c r="BB36" s="59">
        <f t="shared" si="34"/>
        <v>0</v>
      </c>
      <c r="BC36" s="59">
        <f t="shared" si="34"/>
        <v>0</v>
      </c>
      <c r="BD36" s="59">
        <f t="shared" si="34"/>
        <v>0</v>
      </c>
      <c r="BE36" s="59">
        <f t="shared" si="34"/>
        <v>2.3365865124574703</v>
      </c>
      <c r="BF36" s="59">
        <f t="shared" si="34"/>
        <v>2.2907674761252275</v>
      </c>
      <c r="BG36" s="59">
        <f t="shared" si="34"/>
        <v>2.2458469231486071</v>
      </c>
      <c r="BH36" s="59">
        <f t="shared" si="34"/>
        <v>2.2018072348170263</v>
      </c>
      <c r="BI36" s="59">
        <f t="shared" si="34"/>
        <v>2.1586311379120704</v>
      </c>
      <c r="BJ36" s="59">
        <f t="shared" si="34"/>
        <v>2.1163016979326019</v>
      </c>
      <c r="BK36" s="59">
        <f t="shared" si="34"/>
        <v>2.074802312452722</v>
      </c>
      <c r="BL36" s="59">
        <f t="shared" si="34"/>
        <v>2.0341167046099766</v>
      </c>
      <c r="BM36" s="59">
        <f t="shared" si="34"/>
        <v>1.994228916721257</v>
      </c>
      <c r="BN36" s="59">
        <f t="shared" si="34"/>
        <v>1.9551233040238869</v>
      </c>
      <c r="BO36" s="59">
        <f t="shared" si="34"/>
        <v>5.9380837800513948</v>
      </c>
      <c r="BP36" s="59">
        <f t="shared" si="34"/>
        <v>5.8216415789980624</v>
      </c>
      <c r="BQ36" s="59">
        <f t="shared" si="34"/>
        <v>5.7074827384846563</v>
      </c>
      <c r="BR36" s="59">
        <f t="shared" si="34"/>
        <v>5.5955624832037003</v>
      </c>
      <c r="BS36" s="59">
        <f t="shared" si="34"/>
        <v>5.4858369158641889</v>
      </c>
      <c r="BT36" s="59">
        <f t="shared" si="34"/>
        <v>5.3782629999742175</v>
      </c>
      <c r="BU36" s="59">
        <f t="shared" ref="BU36:DG36" si="35">BT36*EXP(-$F$36)+BT32*(1-EXP(-$F$36))/$F$36</f>
        <v>5.2727985429612385</v>
      </c>
      <c r="BV36" s="59">
        <f t="shared" si="35"/>
        <v>5.1694021796233169</v>
      </c>
      <c r="BW36" s="59">
        <f t="shared" si="35"/>
        <v>5.0680333559048982</v>
      </c>
      <c r="BX36" s="59">
        <f t="shared" si="35"/>
        <v>4.9686523129907201</v>
      </c>
      <c r="BY36" s="59">
        <f t="shared" si="35"/>
        <v>9.5951884555930462</v>
      </c>
      <c r="BZ36" s="59">
        <f t="shared" si="35"/>
        <v>9.4070326624659391</v>
      </c>
      <c r="CA36" s="59">
        <f t="shared" si="35"/>
        <v>9.2225664896783535</v>
      </c>
      <c r="CB36" s="59">
        <f t="shared" si="35"/>
        <v>9.0417175860258769</v>
      </c>
      <c r="CC36" s="59">
        <f t="shared" si="35"/>
        <v>8.864415019067085</v>
      </c>
      <c r="CD36" s="59">
        <f t="shared" si="35"/>
        <v>8.6905892473024675</v>
      </c>
      <c r="CE36" s="59">
        <f t="shared" si="35"/>
        <v>8.5201720928989033</v>
      </c>
      <c r="CF36" s="59">
        <f t="shared" si="35"/>
        <v>8.3530967149489914</v>
      </c>
      <c r="CG36" s="59">
        <f t="shared" si="35"/>
        <v>8.1892975832547599</v>
      </c>
      <c r="CH36" s="59">
        <f t="shared" si="35"/>
        <v>8.0287104526254467</v>
      </c>
      <c r="CI36" s="59">
        <f t="shared" si="35"/>
        <v>12.256604995117593</v>
      </c>
      <c r="CJ36" s="59">
        <f t="shared" si="35"/>
        <v>12.016260446954211</v>
      </c>
      <c r="CK36" s="59">
        <f t="shared" si="35"/>
        <v>11.780628908784614</v>
      </c>
      <c r="CL36" s="59">
        <f t="shared" si="35"/>
        <v>11.549617961357475</v>
      </c>
      <c r="CM36" s="59">
        <f t="shared" si="35"/>
        <v>11.323136997706618</v>
      </c>
      <c r="CN36" s="59">
        <f t="shared" si="35"/>
        <v>11.101097187613206</v>
      </c>
      <c r="CO36" s="59">
        <f t="shared" si="35"/>
        <v>10.883411442764816</v>
      </c>
      <c r="CP36" s="59">
        <f t="shared" si="35"/>
        <v>10.669994382597707</v>
      </c>
      <c r="CQ36" s="59">
        <f t="shared" si="35"/>
        <v>10.460762300808923</v>
      </c>
      <c r="CR36" s="59">
        <f t="shared" si="35"/>
        <v>10.255633132525048</v>
      </c>
      <c r="CS36" s="59">
        <f t="shared" si="35"/>
        <v>10.054526422114781</v>
      </c>
      <c r="CT36" s="59">
        <f t="shared" si="35"/>
        <v>9.8573632916326783</v>
      </c>
      <c r="CU36" s="59">
        <f t="shared" si="35"/>
        <v>9.6640664098816949</v>
      </c>
      <c r="CV36" s="59">
        <f t="shared" si="35"/>
        <v>9.4745599620823917</v>
      </c>
      <c r="CW36" s="59">
        <f t="shared" si="35"/>
        <v>9.2887696201369128</v>
      </c>
      <c r="CX36" s="59">
        <f t="shared" si="35"/>
        <v>23.600231605241245</v>
      </c>
      <c r="CY36" s="59">
        <f t="shared" si="35"/>
        <v>23.137445458182384</v>
      </c>
      <c r="CZ36" s="59">
        <f t="shared" si="35"/>
        <v>22.683734265195667</v>
      </c>
      <c r="DA36" s="59">
        <f t="shared" si="35"/>
        <v>22.23892007196692</v>
      </c>
      <c r="DB36" s="59">
        <f t="shared" si="35"/>
        <v>21.802828413757521</v>
      </c>
      <c r="DC36" s="59">
        <f t="shared" si="35"/>
        <v>21.375288246975959</v>
      </c>
      <c r="DD36" s="59">
        <f t="shared" si="35"/>
        <v>20.956131882091231</v>
      </c>
      <c r="DE36" s="59">
        <f t="shared" si="35"/>
        <v>20.545194917861753</v>
      </c>
      <c r="DF36" s="59">
        <f t="shared" si="35"/>
        <v>20.142316176854017</v>
      </c>
      <c r="DG36" s="59">
        <f t="shared" si="35"/>
        <v>19.747337642225677</v>
      </c>
      <c r="DH36" s="65"/>
      <c r="DI36" s="65"/>
      <c r="DJ36" s="65"/>
      <c r="DK36" s="65"/>
      <c r="DL36" s="65"/>
    </row>
    <row r="37" spans="4:116" x14ac:dyDescent="0.25">
      <c r="D37" t="s">
        <v>117</v>
      </c>
      <c r="E37" t="s">
        <v>118</v>
      </c>
      <c r="F37">
        <f>LN(2)/25</f>
        <v>2.7725887222397813E-2</v>
      </c>
      <c r="G37" s="59">
        <v>0</v>
      </c>
      <c r="H37" s="59">
        <f>G37*EXP(-$F$37)+G33*(1-EXP(-$F$37))/$F$37</f>
        <v>0</v>
      </c>
      <c r="I37" s="59">
        <f t="shared" ref="I37:BT37" si="36">H37*EXP(-$F$37)+H33*(1-EXP(-$F$37))/$F$37</f>
        <v>0</v>
      </c>
      <c r="J37" s="59">
        <f t="shared" si="36"/>
        <v>0</v>
      </c>
      <c r="K37" s="59">
        <f t="shared" si="36"/>
        <v>0</v>
      </c>
      <c r="L37" s="59">
        <f t="shared" si="36"/>
        <v>0</v>
      </c>
      <c r="M37" s="59">
        <f t="shared" si="36"/>
        <v>0</v>
      </c>
      <c r="N37" s="59">
        <f t="shared" si="36"/>
        <v>0</v>
      </c>
      <c r="O37" s="59">
        <f t="shared" si="36"/>
        <v>0</v>
      </c>
      <c r="P37" s="59">
        <f t="shared" si="36"/>
        <v>0</v>
      </c>
      <c r="Q37" s="59">
        <f t="shared" si="36"/>
        <v>0</v>
      </c>
      <c r="R37" s="59">
        <f t="shared" si="36"/>
        <v>0</v>
      </c>
      <c r="S37" s="59">
        <f t="shared" si="36"/>
        <v>0</v>
      </c>
      <c r="T37" s="59">
        <f t="shared" si="36"/>
        <v>0</v>
      </c>
      <c r="U37" s="59">
        <f t="shared" si="36"/>
        <v>0</v>
      </c>
      <c r="V37" s="59">
        <f t="shared" si="36"/>
        <v>0</v>
      </c>
      <c r="W37" s="59">
        <f t="shared" si="36"/>
        <v>0</v>
      </c>
      <c r="X37" s="59">
        <f t="shared" si="36"/>
        <v>0</v>
      </c>
      <c r="Y37" s="59">
        <f t="shared" si="36"/>
        <v>0</v>
      </c>
      <c r="Z37" s="59">
        <f t="shared" si="36"/>
        <v>0</v>
      </c>
      <c r="AA37" s="59">
        <f t="shared" si="36"/>
        <v>0</v>
      </c>
      <c r="AB37" s="59">
        <f t="shared" si="36"/>
        <v>0</v>
      </c>
      <c r="AC37" s="59">
        <f t="shared" si="36"/>
        <v>0</v>
      </c>
      <c r="AD37" s="59">
        <f t="shared" si="36"/>
        <v>0</v>
      </c>
      <c r="AE37" s="59">
        <f t="shared" si="36"/>
        <v>0</v>
      </c>
      <c r="AF37" s="59">
        <f t="shared" si="36"/>
        <v>0</v>
      </c>
      <c r="AG37" s="59">
        <f t="shared" si="36"/>
        <v>0</v>
      </c>
      <c r="AH37" s="59">
        <f t="shared" si="36"/>
        <v>0</v>
      </c>
      <c r="AI37" s="59">
        <f t="shared" si="36"/>
        <v>0</v>
      </c>
      <c r="AJ37" s="59">
        <f t="shared" si="36"/>
        <v>0</v>
      </c>
      <c r="AK37" s="59">
        <f t="shared" si="36"/>
        <v>0</v>
      </c>
      <c r="AL37" s="59">
        <f t="shared" si="36"/>
        <v>0</v>
      </c>
      <c r="AM37" s="59">
        <f t="shared" si="36"/>
        <v>0</v>
      </c>
      <c r="AN37" s="59">
        <f t="shared" si="36"/>
        <v>0</v>
      </c>
      <c r="AO37" s="59">
        <f t="shared" si="36"/>
        <v>0</v>
      </c>
      <c r="AP37" s="59">
        <f t="shared" si="36"/>
        <v>0</v>
      </c>
      <c r="AQ37" s="59">
        <f t="shared" si="36"/>
        <v>0</v>
      </c>
      <c r="AR37" s="59">
        <f t="shared" si="36"/>
        <v>0</v>
      </c>
      <c r="AS37" s="59">
        <f t="shared" si="36"/>
        <v>0</v>
      </c>
      <c r="AT37" s="59">
        <f t="shared" si="36"/>
        <v>0</v>
      </c>
      <c r="AU37" s="59">
        <f t="shared" si="36"/>
        <v>15.237635403097599</v>
      </c>
      <c r="AV37" s="59">
        <f t="shared" si="36"/>
        <v>14.820961461687475</v>
      </c>
      <c r="AW37" s="59">
        <f t="shared" si="36"/>
        <v>14.415681491117141</v>
      </c>
      <c r="AX37" s="59">
        <f t="shared" si="36"/>
        <v>14.0214839226548</v>
      </c>
      <c r="AY37" s="59">
        <f t="shared" si="36"/>
        <v>13.638065707432013</v>
      </c>
      <c r="AZ37" s="59">
        <f t="shared" si="36"/>
        <v>13.265132083467579</v>
      </c>
      <c r="BA37" s="59">
        <f t="shared" si="36"/>
        <v>12.90239634906218</v>
      </c>
      <c r="BB37" s="59">
        <f t="shared" si="36"/>
        <v>12.549579642389538</v>
      </c>
      <c r="BC37" s="59">
        <f t="shared" si="36"/>
        <v>12.206410727114685</v>
      </c>
      <c r="BD37" s="59">
        <f t="shared" si="36"/>
        <v>11.872625783874492</v>
      </c>
      <c r="BE37" s="59">
        <f t="shared" si="36"/>
        <v>19.693820891130517</v>
      </c>
      <c r="BF37" s="59">
        <f t="shared" si="36"/>
        <v>19.155292323209522</v>
      </c>
      <c r="BG37" s="59">
        <f t="shared" si="36"/>
        <v>18.631489847298315</v>
      </c>
      <c r="BH37" s="59">
        <f t="shared" si="36"/>
        <v>18.122010777636476</v>
      </c>
      <c r="BI37" s="59">
        <f t="shared" si="36"/>
        <v>17.626463439926876</v>
      </c>
      <c r="BJ37" s="59">
        <f t="shared" si="36"/>
        <v>17.144466870226651</v>
      </c>
      <c r="BK37" s="59">
        <f t="shared" si="36"/>
        <v>16.675650522071976</v>
      </c>
      <c r="BL37" s="59">
        <f t="shared" si="36"/>
        <v>16.219653981611568</v>
      </c>
      <c r="BM37" s="59">
        <f t="shared" si="36"/>
        <v>15.776126690529868</v>
      </c>
      <c r="BN37" s="59">
        <f t="shared" si="36"/>
        <v>15.344727676546883</v>
      </c>
      <c r="BO37" s="59">
        <f t="shared" si="36"/>
        <v>22.134963846710047</v>
      </c>
      <c r="BP37" s="59">
        <f t="shared" si="36"/>
        <v>21.529682096294604</v>
      </c>
      <c r="BQ37" s="59">
        <f t="shared" si="36"/>
        <v>20.940951807174653</v>
      </c>
      <c r="BR37" s="59">
        <f t="shared" si="36"/>
        <v>20.368320378770669</v>
      </c>
      <c r="BS37" s="59">
        <f t="shared" si="36"/>
        <v>19.81134758688977</v>
      </c>
      <c r="BT37" s="59">
        <f t="shared" si="36"/>
        <v>19.26960524529278</v>
      </c>
      <c r="BU37" s="59">
        <f t="shared" ref="BU37:DG37" si="37">BT37*EXP(-$F$37)+BT33*(1-EXP(-$F$37))/$F$37</f>
        <v>18.742676876515752</v>
      </c>
      <c r="BV37" s="59">
        <f t="shared" si="37"/>
        <v>18.230157391692888</v>
      </c>
      <c r="BW37" s="59">
        <f t="shared" si="37"/>
        <v>17.731652779134734</v>
      </c>
      <c r="BX37" s="59">
        <f t="shared" si="37"/>
        <v>17.2467798014222</v>
      </c>
      <c r="BY37" s="59">
        <f t="shared" si="37"/>
        <v>23.441104154656657</v>
      </c>
      <c r="BZ37" s="59">
        <f t="shared" si="37"/>
        <v>22.800105928833478</v>
      </c>
      <c r="CA37" s="59">
        <f t="shared" si="37"/>
        <v>22.176635833204067</v>
      </c>
      <c r="CB37" s="59">
        <f t="shared" si="37"/>
        <v>21.570214560126509</v>
      </c>
      <c r="CC37" s="59">
        <f t="shared" si="37"/>
        <v>20.980375908651563</v>
      </c>
      <c r="CD37" s="59">
        <f t="shared" si="37"/>
        <v>20.406666426119468</v>
      </c>
      <c r="CE37" s="59">
        <f t="shared" si="37"/>
        <v>19.848645059557285</v>
      </c>
      <c r="CF37" s="59">
        <f t="shared" si="37"/>
        <v>19.305882816608811</v>
      </c>
      <c r="CG37" s="59">
        <f t="shared" si="37"/>
        <v>18.777962435736391</v>
      </c>
      <c r="CH37" s="59">
        <f t="shared" si="37"/>
        <v>18.264478065441054</v>
      </c>
      <c r="CI37" s="59">
        <f t="shared" si="37"/>
        <v>22.757110302909521</v>
      </c>
      <c r="CJ37" s="59">
        <f t="shared" si="37"/>
        <v>22.134815924932042</v>
      </c>
      <c r="CK37" s="59">
        <f t="shared" si="37"/>
        <v>21.529538219445396</v>
      </c>
      <c r="CL37" s="59">
        <f t="shared" si="37"/>
        <v>20.940811864645454</v>
      </c>
      <c r="CM37" s="59">
        <f t="shared" si="37"/>
        <v>20.368184262977287</v>
      </c>
      <c r="CN37" s="59">
        <f t="shared" si="37"/>
        <v>19.811215193189916</v>
      </c>
      <c r="CO37" s="59">
        <f t="shared" si="37"/>
        <v>19.269476471905609</v>
      </c>
      <c r="CP37" s="59">
        <f t="shared" si="37"/>
        <v>18.742551624443625</v>
      </c>
      <c r="CQ37" s="59">
        <f t="shared" si="37"/>
        <v>18.230035564645259</v>
      </c>
      <c r="CR37" s="59">
        <f t="shared" si="37"/>
        <v>17.731534283454131</v>
      </c>
      <c r="CS37" s="59">
        <f t="shared" si="37"/>
        <v>17.246664546012216</v>
      </c>
      <c r="CT37" s="59">
        <f t="shared" si="37"/>
        <v>16.775053597038841</v>
      </c>
      <c r="CU37" s="59">
        <f t="shared" si="37"/>
        <v>16.316338874266087</v>
      </c>
      <c r="CV37" s="59">
        <f t="shared" si="37"/>
        <v>15.87016772971031</v>
      </c>
      <c r="CW37" s="59">
        <f t="shared" si="37"/>
        <v>15.436197158565532</v>
      </c>
      <c r="CX37" s="59">
        <f t="shared" si="37"/>
        <v>27.646067986998997</v>
      </c>
      <c r="CY37" s="59">
        <f t="shared" si="37"/>
        <v>26.890084804050979</v>
      </c>
      <c r="CZ37" s="59">
        <f t="shared" si="37"/>
        <v>26.154774020996104</v>
      </c>
      <c r="DA37" s="59">
        <f t="shared" si="37"/>
        <v>25.439570349972179</v>
      </c>
      <c r="DB37" s="59">
        <f t="shared" si="37"/>
        <v>24.743923960943327</v>
      </c>
      <c r="DC37" s="59">
        <f t="shared" si="37"/>
        <v>24.067300059004925</v>
      </c>
      <c r="DD37" s="59">
        <f t="shared" si="37"/>
        <v>23.409178473247131</v>
      </c>
      <c r="DE37" s="59">
        <f t="shared" si="37"/>
        <v>22.769053256860996</v>
      </c>
      <c r="DF37" s="59">
        <f t="shared" si="37"/>
        <v>22.146432298179661</v>
      </c>
      <c r="DG37" s="59">
        <f t="shared" si="37"/>
        <v>21.540836942355682</v>
      </c>
      <c r="DH37" s="65"/>
      <c r="DI37" s="65"/>
      <c r="DJ37" s="65"/>
      <c r="DK37" s="65"/>
      <c r="DL37" s="65"/>
    </row>
    <row r="38" spans="4:116" x14ac:dyDescent="0.25">
      <c r="D38" t="s">
        <v>119</v>
      </c>
      <c r="E38" t="s">
        <v>120</v>
      </c>
      <c r="F38">
        <f>LN(2)/2</f>
        <v>0.34657359027997264</v>
      </c>
      <c r="G38" s="59">
        <v>0</v>
      </c>
      <c r="H38" s="59">
        <f>G38*EXP(-$F$38)+G34*(1-EXP(-$F$38))/$F$38</f>
        <v>0</v>
      </c>
      <c r="I38" s="59">
        <f t="shared" ref="I38:BT38" si="38">H38*EXP(-$F$38)+H34*(1-EXP(-$F$38))/$F$38</f>
        <v>0</v>
      </c>
      <c r="J38" s="59">
        <f t="shared" si="38"/>
        <v>0</v>
      </c>
      <c r="K38" s="59">
        <f t="shared" si="38"/>
        <v>0</v>
      </c>
      <c r="L38" s="59">
        <f t="shared" si="38"/>
        <v>0</v>
      </c>
      <c r="M38" s="59">
        <f t="shared" si="38"/>
        <v>0</v>
      </c>
      <c r="N38" s="59">
        <f t="shared" si="38"/>
        <v>0</v>
      </c>
      <c r="O38" s="59">
        <f t="shared" si="38"/>
        <v>0</v>
      </c>
      <c r="P38" s="59">
        <f t="shared" si="38"/>
        <v>0</v>
      </c>
      <c r="Q38" s="59">
        <f t="shared" si="38"/>
        <v>0</v>
      </c>
      <c r="R38" s="59">
        <f t="shared" si="38"/>
        <v>0</v>
      </c>
      <c r="S38" s="59">
        <f t="shared" si="38"/>
        <v>0</v>
      </c>
      <c r="T38" s="59">
        <f t="shared" si="38"/>
        <v>0</v>
      </c>
      <c r="U38" s="59">
        <f t="shared" si="38"/>
        <v>0</v>
      </c>
      <c r="V38" s="59">
        <f t="shared" si="38"/>
        <v>0</v>
      </c>
      <c r="W38" s="59">
        <f t="shared" si="38"/>
        <v>0</v>
      </c>
      <c r="X38" s="59">
        <f t="shared" si="38"/>
        <v>0</v>
      </c>
      <c r="Y38" s="59">
        <f t="shared" si="38"/>
        <v>0</v>
      </c>
      <c r="Z38" s="59">
        <f t="shared" si="38"/>
        <v>0</v>
      </c>
      <c r="AA38" s="59">
        <f t="shared" si="38"/>
        <v>0</v>
      </c>
      <c r="AB38" s="59">
        <f t="shared" si="38"/>
        <v>0</v>
      </c>
      <c r="AC38" s="59">
        <f t="shared" si="38"/>
        <v>0</v>
      </c>
      <c r="AD38" s="59">
        <f t="shared" si="38"/>
        <v>0</v>
      </c>
      <c r="AE38" s="59">
        <f t="shared" si="38"/>
        <v>0</v>
      </c>
      <c r="AF38" s="59">
        <f t="shared" si="38"/>
        <v>0</v>
      </c>
      <c r="AG38" s="59">
        <f t="shared" si="38"/>
        <v>0</v>
      </c>
      <c r="AH38" s="59">
        <f t="shared" si="38"/>
        <v>0</v>
      </c>
      <c r="AI38" s="59">
        <f t="shared" si="38"/>
        <v>0</v>
      </c>
      <c r="AJ38" s="59">
        <f t="shared" si="38"/>
        <v>0</v>
      </c>
      <c r="AK38" s="59">
        <f t="shared" si="38"/>
        <v>0</v>
      </c>
      <c r="AL38" s="59">
        <f t="shared" si="38"/>
        <v>0</v>
      </c>
      <c r="AM38" s="59">
        <f t="shared" si="38"/>
        <v>0</v>
      </c>
      <c r="AN38" s="59">
        <f t="shared" si="38"/>
        <v>0</v>
      </c>
      <c r="AO38" s="59">
        <f t="shared" si="38"/>
        <v>0</v>
      </c>
      <c r="AP38" s="59">
        <f t="shared" si="38"/>
        <v>0</v>
      </c>
      <c r="AQ38" s="59">
        <f t="shared" si="38"/>
        <v>0</v>
      </c>
      <c r="AR38" s="59">
        <f t="shared" si="38"/>
        <v>0</v>
      </c>
      <c r="AS38" s="59">
        <f t="shared" si="38"/>
        <v>0</v>
      </c>
      <c r="AT38" s="59">
        <f t="shared" si="38"/>
        <v>0</v>
      </c>
      <c r="AU38" s="59">
        <f t="shared" si="38"/>
        <v>7.0306067445114753</v>
      </c>
      <c r="AV38" s="59">
        <f t="shared" si="38"/>
        <v>4.9713897048999414</v>
      </c>
      <c r="AW38" s="59">
        <f t="shared" si="38"/>
        <v>3.5153033722557381</v>
      </c>
      <c r="AX38" s="59">
        <f t="shared" si="38"/>
        <v>2.4856948524499711</v>
      </c>
      <c r="AY38" s="59">
        <f t="shared" si="38"/>
        <v>1.7576516861278695</v>
      </c>
      <c r="AZ38" s="59">
        <f t="shared" si="38"/>
        <v>1.2428474262249858</v>
      </c>
      <c r="BA38" s="59">
        <f t="shared" si="38"/>
        <v>0.87882584306393485</v>
      </c>
      <c r="BB38" s="59">
        <f t="shared" si="38"/>
        <v>0.621423713112493</v>
      </c>
      <c r="BC38" s="59">
        <f t="shared" si="38"/>
        <v>0.43941292153196748</v>
      </c>
      <c r="BD38" s="59">
        <f t="shared" si="38"/>
        <v>0.3107118565562465</v>
      </c>
      <c r="BE38" s="59">
        <f t="shared" si="38"/>
        <v>4.540675456878895</v>
      </c>
      <c r="BF38" s="59">
        <f t="shared" si="38"/>
        <v>3.2107424067263919</v>
      </c>
      <c r="BG38" s="59">
        <f t="shared" si="38"/>
        <v>2.2703377284394479</v>
      </c>
      <c r="BH38" s="59">
        <f t="shared" si="38"/>
        <v>1.6053712033631962</v>
      </c>
      <c r="BI38" s="59">
        <f t="shared" si="38"/>
        <v>1.1351688642197242</v>
      </c>
      <c r="BJ38" s="59">
        <f t="shared" si="38"/>
        <v>0.80268560168159819</v>
      </c>
      <c r="BK38" s="59">
        <f t="shared" si="38"/>
        <v>0.56758443210986209</v>
      </c>
      <c r="BL38" s="59">
        <f t="shared" si="38"/>
        <v>0.4013428008407991</v>
      </c>
      <c r="BM38" s="59">
        <f t="shared" si="38"/>
        <v>0.28379221605493105</v>
      </c>
      <c r="BN38" s="59">
        <f t="shared" si="38"/>
        <v>0.20067140042039955</v>
      </c>
      <c r="BO38" s="59">
        <f t="shared" si="38"/>
        <v>4.2605454855932834</v>
      </c>
      <c r="BP38" s="59">
        <f t="shared" si="38"/>
        <v>3.0126606044167428</v>
      </c>
      <c r="BQ38" s="59">
        <f t="shared" si="38"/>
        <v>2.1302727427966417</v>
      </c>
      <c r="BR38" s="59">
        <f t="shared" si="38"/>
        <v>1.5063303022083714</v>
      </c>
      <c r="BS38" s="59">
        <f t="shared" si="38"/>
        <v>1.0651363713983208</v>
      </c>
      <c r="BT38" s="59">
        <f t="shared" si="38"/>
        <v>0.75316515110418569</v>
      </c>
      <c r="BU38" s="59">
        <f t="shared" ref="BU38:DG38" si="39">BT38*EXP(-$F$38)+BT34*(1-EXP(-$F$38))/$F$38</f>
        <v>0.53256818569916042</v>
      </c>
      <c r="BV38" s="59">
        <f t="shared" si="39"/>
        <v>0.37658257555209285</v>
      </c>
      <c r="BW38" s="59">
        <f t="shared" si="39"/>
        <v>0.26628409284958021</v>
      </c>
      <c r="BX38" s="59">
        <f t="shared" si="39"/>
        <v>0.18829128777604642</v>
      </c>
      <c r="BY38" s="59">
        <f t="shared" si="39"/>
        <v>3.8290879352404326</v>
      </c>
      <c r="BZ38" s="59">
        <f t="shared" si="39"/>
        <v>2.7075740447681058</v>
      </c>
      <c r="CA38" s="59">
        <f t="shared" si="39"/>
        <v>1.9145439676202165</v>
      </c>
      <c r="CB38" s="59">
        <f t="shared" si="39"/>
        <v>1.3537870223840531</v>
      </c>
      <c r="CC38" s="59">
        <f t="shared" si="39"/>
        <v>0.95727198381010847</v>
      </c>
      <c r="CD38" s="59">
        <f t="shared" si="39"/>
        <v>0.67689351119202668</v>
      </c>
      <c r="CE38" s="59">
        <f t="shared" si="39"/>
        <v>0.47863599190505429</v>
      </c>
      <c r="CF38" s="59">
        <f t="shared" si="39"/>
        <v>0.33844675559601339</v>
      </c>
      <c r="CG38" s="59">
        <f t="shared" si="39"/>
        <v>0.2393179959525272</v>
      </c>
      <c r="CH38" s="59">
        <f t="shared" si="39"/>
        <v>0.16922337779800672</v>
      </c>
      <c r="CI38" s="59">
        <f t="shared" si="39"/>
        <v>2.7931682430628477</v>
      </c>
      <c r="CJ38" s="59">
        <f t="shared" si="39"/>
        <v>1.9750682056646547</v>
      </c>
      <c r="CK38" s="59">
        <f t="shared" si="39"/>
        <v>1.3965841215314241</v>
      </c>
      <c r="CL38" s="59">
        <f t="shared" si="39"/>
        <v>0.98753410283232745</v>
      </c>
      <c r="CM38" s="59">
        <f t="shared" si="39"/>
        <v>0.69829206076571215</v>
      </c>
      <c r="CN38" s="59">
        <f t="shared" si="39"/>
        <v>0.49376705141616378</v>
      </c>
      <c r="CO38" s="59">
        <f t="shared" si="39"/>
        <v>0.34914603038285613</v>
      </c>
      <c r="CP38" s="59">
        <f t="shared" si="39"/>
        <v>0.24688352570808195</v>
      </c>
      <c r="CQ38" s="59">
        <f t="shared" si="39"/>
        <v>0.17457301519142809</v>
      </c>
      <c r="CR38" s="59">
        <f t="shared" si="39"/>
        <v>0.12344176285404099</v>
      </c>
      <c r="CS38" s="59">
        <f t="shared" si="39"/>
        <v>8.7286507595714061E-2</v>
      </c>
      <c r="CT38" s="59">
        <f t="shared" si="39"/>
        <v>6.1720881427020508E-2</v>
      </c>
      <c r="CU38" s="59">
        <f t="shared" si="39"/>
        <v>4.3643253797857037E-2</v>
      </c>
      <c r="CV38" s="59">
        <f t="shared" si="39"/>
        <v>3.0860440713510257E-2</v>
      </c>
      <c r="CW38" s="59">
        <f t="shared" si="39"/>
        <v>2.1821626898928522E-2</v>
      </c>
      <c r="CX38" s="59">
        <f t="shared" si="39"/>
        <v>7.7469299291206593</v>
      </c>
      <c r="CY38" s="59">
        <f t="shared" si="39"/>
        <v>5.4779066862582386</v>
      </c>
      <c r="CZ38" s="59">
        <f t="shared" si="39"/>
        <v>3.8734649645603301</v>
      </c>
      <c r="DA38" s="59">
        <f t="shared" si="39"/>
        <v>2.7389533431291198</v>
      </c>
      <c r="DB38" s="59">
        <f t="shared" si="39"/>
        <v>1.9367324822801655</v>
      </c>
      <c r="DC38" s="59">
        <f t="shared" si="39"/>
        <v>1.3694766715645601</v>
      </c>
      <c r="DD38" s="59">
        <f t="shared" si="39"/>
        <v>0.96836624114008285</v>
      </c>
      <c r="DE38" s="59">
        <f t="shared" si="39"/>
        <v>0.68473833578228016</v>
      </c>
      <c r="DF38" s="59">
        <f t="shared" si="39"/>
        <v>0.48418312057004154</v>
      </c>
      <c r="DG38" s="59">
        <f t="shared" si="39"/>
        <v>0.34236916789114014</v>
      </c>
      <c r="DH38" s="65"/>
      <c r="DI38" s="65"/>
      <c r="DJ38" s="65"/>
      <c r="DK38" s="65"/>
      <c r="DL38" s="65"/>
    </row>
    <row r="39" spans="4:116" x14ac:dyDescent="0.25">
      <c r="D39" t="s">
        <v>121</v>
      </c>
      <c r="E39" s="80" t="s">
        <v>122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>
        <v>0</v>
      </c>
      <c r="AY39" s="59">
        <v>0</v>
      </c>
      <c r="AZ39" s="59">
        <v>0</v>
      </c>
      <c r="BA39" s="59">
        <v>0</v>
      </c>
      <c r="BB39" s="59">
        <v>0</v>
      </c>
      <c r="BC39" s="59">
        <v>0</v>
      </c>
      <c r="BD39" s="59">
        <v>0</v>
      </c>
      <c r="BE39" s="59">
        <v>0</v>
      </c>
      <c r="BF39" s="59">
        <v>0</v>
      </c>
      <c r="BG39" s="59">
        <v>0</v>
      </c>
      <c r="BH39" s="59">
        <v>0</v>
      </c>
      <c r="BI39" s="59">
        <v>0</v>
      </c>
      <c r="BJ39" s="59">
        <v>0</v>
      </c>
      <c r="BK39" s="59">
        <v>0</v>
      </c>
      <c r="BL39" s="59">
        <v>0</v>
      </c>
      <c r="BM39" s="59">
        <v>0</v>
      </c>
      <c r="BN39" s="59">
        <v>0</v>
      </c>
      <c r="BO39" s="59">
        <v>0</v>
      </c>
      <c r="BP39" s="59">
        <v>0</v>
      </c>
      <c r="BQ39" s="59">
        <v>0</v>
      </c>
      <c r="BR39" s="59">
        <v>0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0</v>
      </c>
      <c r="BZ39" s="59">
        <v>0</v>
      </c>
      <c r="CA39" s="59">
        <v>0</v>
      </c>
      <c r="CB39" s="59">
        <v>0</v>
      </c>
      <c r="CC39" s="59">
        <v>0</v>
      </c>
      <c r="CD39" s="59">
        <v>0</v>
      </c>
      <c r="CE39" s="59">
        <v>0</v>
      </c>
      <c r="CF39" s="59">
        <v>0</v>
      </c>
      <c r="CG39" s="59">
        <v>0</v>
      </c>
      <c r="CH39" s="59">
        <v>0</v>
      </c>
      <c r="CI39" s="59">
        <v>0</v>
      </c>
      <c r="CJ39" s="59">
        <v>0</v>
      </c>
      <c r="CK39" s="59">
        <v>0</v>
      </c>
      <c r="CL39" s="59">
        <v>0</v>
      </c>
      <c r="CM39" s="59">
        <v>0</v>
      </c>
      <c r="CN39" s="59">
        <v>0</v>
      </c>
      <c r="CO39" s="59">
        <v>0</v>
      </c>
      <c r="CP39" s="59">
        <v>0</v>
      </c>
      <c r="CQ39" s="59">
        <v>0</v>
      </c>
      <c r="CR39" s="59">
        <v>0</v>
      </c>
      <c r="CS39" s="59">
        <v>0</v>
      </c>
      <c r="CT39" s="59">
        <v>0</v>
      </c>
      <c r="CU39" s="59">
        <v>0</v>
      </c>
      <c r="CV39" s="59">
        <v>0</v>
      </c>
      <c r="CW39" s="59">
        <v>0</v>
      </c>
      <c r="CX39" s="59">
        <v>0</v>
      </c>
      <c r="CY39" s="59">
        <v>0</v>
      </c>
      <c r="CZ39" s="59">
        <v>0</v>
      </c>
      <c r="DA39" s="59">
        <v>0</v>
      </c>
      <c r="DB39" s="59">
        <v>0</v>
      </c>
      <c r="DC39" s="59">
        <v>0</v>
      </c>
      <c r="DD39" s="59">
        <v>0</v>
      </c>
      <c r="DE39" s="59">
        <v>0</v>
      </c>
      <c r="DF39" s="59">
        <v>0</v>
      </c>
      <c r="DG39" s="59">
        <v>0</v>
      </c>
      <c r="DH39" s="65"/>
      <c r="DI39" s="65"/>
      <c r="DJ39" s="65"/>
      <c r="DK39" s="65"/>
      <c r="DL39" s="65"/>
    </row>
    <row r="40" spans="4:116" x14ac:dyDescent="0.25">
      <c r="D40" t="s">
        <v>123</v>
      </c>
      <c r="G40" s="59">
        <f>SUM(G36:G39)</f>
        <v>0</v>
      </c>
      <c r="H40" s="59">
        <f>SUM(H36:H39)</f>
        <v>0</v>
      </c>
      <c r="I40" s="59">
        <f t="shared" ref="I40:BT40" si="40">SUM(I36:I39)</f>
        <v>0</v>
      </c>
      <c r="J40" s="59">
        <f t="shared" si="40"/>
        <v>0</v>
      </c>
      <c r="K40" s="59">
        <f t="shared" si="40"/>
        <v>0</v>
      </c>
      <c r="L40" s="59">
        <f t="shared" si="40"/>
        <v>0</v>
      </c>
      <c r="M40" s="59">
        <f t="shared" si="40"/>
        <v>0</v>
      </c>
      <c r="N40" s="59">
        <f t="shared" si="40"/>
        <v>0</v>
      </c>
      <c r="O40" s="59">
        <f t="shared" si="40"/>
        <v>0</v>
      </c>
      <c r="P40" s="59">
        <f t="shared" si="40"/>
        <v>0</v>
      </c>
      <c r="Q40" s="59">
        <f t="shared" si="40"/>
        <v>0</v>
      </c>
      <c r="R40" s="59">
        <f t="shared" si="40"/>
        <v>0</v>
      </c>
      <c r="S40" s="59">
        <f t="shared" si="40"/>
        <v>0</v>
      </c>
      <c r="T40" s="59">
        <f t="shared" si="40"/>
        <v>0</v>
      </c>
      <c r="U40" s="59">
        <f t="shared" si="40"/>
        <v>0</v>
      </c>
      <c r="V40" s="59">
        <f t="shared" si="40"/>
        <v>0</v>
      </c>
      <c r="W40" s="59">
        <f t="shared" si="40"/>
        <v>0</v>
      </c>
      <c r="X40" s="59">
        <f t="shared" si="40"/>
        <v>0</v>
      </c>
      <c r="Y40" s="59">
        <f t="shared" si="40"/>
        <v>0</v>
      </c>
      <c r="Z40" s="59">
        <f t="shared" si="40"/>
        <v>0</v>
      </c>
      <c r="AA40" s="59">
        <f t="shared" si="40"/>
        <v>0</v>
      </c>
      <c r="AB40" s="59">
        <f t="shared" si="40"/>
        <v>0</v>
      </c>
      <c r="AC40" s="59">
        <f t="shared" si="40"/>
        <v>0</v>
      </c>
      <c r="AD40" s="59">
        <f t="shared" si="40"/>
        <v>0</v>
      </c>
      <c r="AE40" s="59">
        <f t="shared" si="40"/>
        <v>0</v>
      </c>
      <c r="AF40" s="59">
        <f t="shared" si="40"/>
        <v>0</v>
      </c>
      <c r="AG40" s="59">
        <f t="shared" si="40"/>
        <v>0</v>
      </c>
      <c r="AH40" s="59">
        <f t="shared" si="40"/>
        <v>0</v>
      </c>
      <c r="AI40" s="59">
        <f t="shared" si="40"/>
        <v>0</v>
      </c>
      <c r="AJ40" s="59">
        <f t="shared" si="40"/>
        <v>0</v>
      </c>
      <c r="AK40" s="59">
        <f t="shared" si="40"/>
        <v>0</v>
      </c>
      <c r="AL40" s="59">
        <f t="shared" si="40"/>
        <v>0</v>
      </c>
      <c r="AM40" s="59">
        <f t="shared" si="40"/>
        <v>0</v>
      </c>
      <c r="AN40" s="59">
        <f t="shared" si="40"/>
        <v>0</v>
      </c>
      <c r="AO40" s="59">
        <f t="shared" si="40"/>
        <v>0</v>
      </c>
      <c r="AP40" s="59">
        <f t="shared" si="40"/>
        <v>0</v>
      </c>
      <c r="AQ40" s="59">
        <f t="shared" si="40"/>
        <v>0</v>
      </c>
      <c r="AR40" s="59">
        <f t="shared" si="40"/>
        <v>0</v>
      </c>
      <c r="AS40" s="59">
        <f t="shared" si="40"/>
        <v>0</v>
      </c>
      <c r="AT40" s="59">
        <f t="shared" si="40"/>
        <v>0</v>
      </c>
      <c r="AU40" s="59">
        <f t="shared" si="40"/>
        <v>22.268242147609072</v>
      </c>
      <c r="AV40" s="59">
        <f t="shared" si="40"/>
        <v>19.792351166587416</v>
      </c>
      <c r="AW40" s="59">
        <f t="shared" si="40"/>
        <v>17.930984863372878</v>
      </c>
      <c r="AX40" s="59">
        <f t="shared" si="40"/>
        <v>16.507178775104773</v>
      </c>
      <c r="AY40" s="59">
        <f t="shared" si="40"/>
        <v>15.395717393559883</v>
      </c>
      <c r="AZ40" s="59">
        <f t="shared" si="40"/>
        <v>14.507979509692564</v>
      </c>
      <c r="BA40" s="59">
        <f t="shared" si="40"/>
        <v>13.781222192126114</v>
      </c>
      <c r="BB40" s="59">
        <f t="shared" si="40"/>
        <v>13.171003355502032</v>
      </c>
      <c r="BC40" s="59">
        <f t="shared" si="40"/>
        <v>12.645823648646653</v>
      </c>
      <c r="BD40" s="59">
        <f t="shared" si="40"/>
        <v>12.183337640430738</v>
      </c>
      <c r="BE40" s="59">
        <f t="shared" si="40"/>
        <v>26.571082860466881</v>
      </c>
      <c r="BF40" s="59">
        <f t="shared" si="40"/>
        <v>24.656802206061144</v>
      </c>
      <c r="BG40" s="59">
        <f t="shared" si="40"/>
        <v>23.147674498886371</v>
      </c>
      <c r="BH40" s="59">
        <f t="shared" si="40"/>
        <v>21.929189215816695</v>
      </c>
      <c r="BI40" s="59">
        <f t="shared" si="40"/>
        <v>20.920263442058673</v>
      </c>
      <c r="BJ40" s="59">
        <f t="shared" si="40"/>
        <v>20.063454169840853</v>
      </c>
      <c r="BK40" s="59">
        <f t="shared" si="40"/>
        <v>19.318037266634558</v>
      </c>
      <c r="BL40" s="59">
        <f t="shared" si="40"/>
        <v>18.655113487062341</v>
      </c>
      <c r="BM40" s="59">
        <f t="shared" si="40"/>
        <v>18.054147823306057</v>
      </c>
      <c r="BN40" s="59">
        <f t="shared" si="40"/>
        <v>17.500522380991171</v>
      </c>
      <c r="BO40" s="59">
        <f t="shared" si="40"/>
        <v>32.333593112354727</v>
      </c>
      <c r="BP40" s="59">
        <f t="shared" si="40"/>
        <v>30.363984279709406</v>
      </c>
      <c r="BQ40" s="59">
        <f t="shared" si="40"/>
        <v>28.778707288455951</v>
      </c>
      <c r="BR40" s="59">
        <f t="shared" si="40"/>
        <v>27.470213164182741</v>
      </c>
      <c r="BS40" s="59">
        <f t="shared" si="40"/>
        <v>26.362320874152278</v>
      </c>
      <c r="BT40" s="59">
        <f t="shared" si="40"/>
        <v>25.401033396371183</v>
      </c>
      <c r="BU40" s="59">
        <f t="shared" ref="BU40:DG40" si="41">SUM(BU36:BU39)</f>
        <v>24.548043605176154</v>
      </c>
      <c r="BV40" s="59">
        <f t="shared" si="41"/>
        <v>23.776142146868295</v>
      </c>
      <c r="BW40" s="59">
        <f t="shared" si="41"/>
        <v>23.065970227889213</v>
      </c>
      <c r="BX40" s="59">
        <f t="shared" si="41"/>
        <v>22.403723402188966</v>
      </c>
      <c r="BY40" s="59">
        <f t="shared" si="41"/>
        <v>36.865380545490133</v>
      </c>
      <c r="BZ40" s="59">
        <f t="shared" si="41"/>
        <v>34.914712636067527</v>
      </c>
      <c r="CA40" s="59">
        <f t="shared" si="41"/>
        <v>33.313746290502635</v>
      </c>
      <c r="CB40" s="59">
        <f t="shared" si="41"/>
        <v>31.965719168536438</v>
      </c>
      <c r="CC40" s="59">
        <f t="shared" si="41"/>
        <v>30.802062911528758</v>
      </c>
      <c r="CD40" s="59">
        <f t="shared" si="41"/>
        <v>29.774149184613961</v>
      </c>
      <c r="CE40" s="59">
        <f t="shared" si="41"/>
        <v>28.847453144361243</v>
      </c>
      <c r="CF40" s="59">
        <f t="shared" si="41"/>
        <v>27.997426287153818</v>
      </c>
      <c r="CG40" s="59">
        <f t="shared" si="41"/>
        <v>27.206578014943677</v>
      </c>
      <c r="CH40" s="59">
        <f t="shared" si="41"/>
        <v>26.462411895864506</v>
      </c>
      <c r="CI40" s="59">
        <f t="shared" si="41"/>
        <v>37.80688354108996</v>
      </c>
      <c r="CJ40" s="59">
        <f t="shared" si="41"/>
        <v>36.12614457755091</v>
      </c>
      <c r="CK40" s="59">
        <f t="shared" si="41"/>
        <v>34.706751249761432</v>
      </c>
      <c r="CL40" s="59">
        <f t="shared" si="41"/>
        <v>33.477963928835258</v>
      </c>
      <c r="CM40" s="59">
        <f t="shared" si="41"/>
        <v>32.389613321449616</v>
      </c>
      <c r="CN40" s="59">
        <f t="shared" si="41"/>
        <v>31.406079432219286</v>
      </c>
      <c r="CO40" s="59">
        <f t="shared" si="41"/>
        <v>30.502033945053277</v>
      </c>
      <c r="CP40" s="59">
        <f t="shared" si="41"/>
        <v>29.659429532749414</v>
      </c>
      <c r="CQ40" s="59">
        <f t="shared" si="41"/>
        <v>28.86537088064561</v>
      </c>
      <c r="CR40" s="59">
        <f t="shared" si="41"/>
        <v>28.110609178833222</v>
      </c>
      <c r="CS40" s="59">
        <f t="shared" si="41"/>
        <v>27.388477475722709</v>
      </c>
      <c r="CT40" s="59">
        <f t="shared" si="41"/>
        <v>26.694137770098543</v>
      </c>
      <c r="CU40" s="59">
        <f t="shared" si="41"/>
        <v>26.024048537945639</v>
      </c>
      <c r="CV40" s="59">
        <f t="shared" si="41"/>
        <v>25.375588132506213</v>
      </c>
      <c r="CW40" s="59">
        <f t="shared" si="41"/>
        <v>24.746788405601375</v>
      </c>
      <c r="CX40" s="59">
        <f t="shared" si="41"/>
        <v>58.993229521360902</v>
      </c>
      <c r="CY40" s="59">
        <f t="shared" si="41"/>
        <v>55.505436948491599</v>
      </c>
      <c r="CZ40" s="59">
        <f t="shared" si="41"/>
        <v>52.711973250752095</v>
      </c>
      <c r="DA40" s="59">
        <f t="shared" si="41"/>
        <v>50.417443765068221</v>
      </c>
      <c r="DB40" s="59">
        <f t="shared" si="41"/>
        <v>48.483484856981008</v>
      </c>
      <c r="DC40" s="59">
        <f t="shared" si="41"/>
        <v>46.812064977545447</v>
      </c>
      <c r="DD40" s="59">
        <f t="shared" si="41"/>
        <v>45.333676596478448</v>
      </c>
      <c r="DE40" s="59">
        <f t="shared" si="41"/>
        <v>43.998986510505027</v>
      </c>
      <c r="DF40" s="59">
        <f t="shared" si="41"/>
        <v>42.772931595603723</v>
      </c>
      <c r="DG40" s="59">
        <f t="shared" si="41"/>
        <v>41.630543752472498</v>
      </c>
      <c r="DH40" s="65"/>
      <c r="DI40" s="65"/>
      <c r="DJ40" s="65"/>
      <c r="DK40" s="65"/>
      <c r="DL40" s="65"/>
    </row>
    <row r="41" spans="4:116" x14ac:dyDescent="0.25">
      <c r="D41" t="s">
        <v>124</v>
      </c>
      <c r="E41" t="s">
        <v>125</v>
      </c>
      <c r="G41" s="59">
        <f>G40*44/12</f>
        <v>0</v>
      </c>
      <c r="H41" s="59">
        <f t="shared" ref="H41:BS41" si="42">H40*44/12</f>
        <v>0</v>
      </c>
      <c r="I41" s="59">
        <f t="shared" si="42"/>
        <v>0</v>
      </c>
      <c r="J41" s="59">
        <f t="shared" si="42"/>
        <v>0</v>
      </c>
      <c r="K41" s="59">
        <f t="shared" si="42"/>
        <v>0</v>
      </c>
      <c r="L41" s="59">
        <f t="shared" si="42"/>
        <v>0</v>
      </c>
      <c r="M41" s="59">
        <f t="shared" si="42"/>
        <v>0</v>
      </c>
      <c r="N41" s="59">
        <f t="shared" si="42"/>
        <v>0</v>
      </c>
      <c r="O41" s="59">
        <f t="shared" si="42"/>
        <v>0</v>
      </c>
      <c r="P41" s="59">
        <f t="shared" si="42"/>
        <v>0</v>
      </c>
      <c r="Q41" s="59">
        <f t="shared" si="42"/>
        <v>0</v>
      </c>
      <c r="R41" s="59">
        <f t="shared" si="42"/>
        <v>0</v>
      </c>
      <c r="S41" s="59">
        <f t="shared" si="42"/>
        <v>0</v>
      </c>
      <c r="T41" s="59">
        <f t="shared" si="42"/>
        <v>0</v>
      </c>
      <c r="U41" s="59">
        <f t="shared" si="42"/>
        <v>0</v>
      </c>
      <c r="V41" s="59">
        <f t="shared" si="42"/>
        <v>0</v>
      </c>
      <c r="W41" s="59">
        <f t="shared" si="42"/>
        <v>0</v>
      </c>
      <c r="X41" s="59">
        <f t="shared" si="42"/>
        <v>0</v>
      </c>
      <c r="Y41" s="59">
        <f t="shared" si="42"/>
        <v>0</v>
      </c>
      <c r="Z41" s="59">
        <f t="shared" si="42"/>
        <v>0</v>
      </c>
      <c r="AA41" s="59">
        <f t="shared" si="42"/>
        <v>0</v>
      </c>
      <c r="AB41" s="59">
        <f t="shared" si="42"/>
        <v>0</v>
      </c>
      <c r="AC41" s="59">
        <f t="shared" si="42"/>
        <v>0</v>
      </c>
      <c r="AD41" s="59">
        <f t="shared" si="42"/>
        <v>0</v>
      </c>
      <c r="AE41" s="59">
        <f t="shared" si="42"/>
        <v>0</v>
      </c>
      <c r="AF41" s="59">
        <f t="shared" si="42"/>
        <v>0</v>
      </c>
      <c r="AG41" s="59">
        <f t="shared" si="42"/>
        <v>0</v>
      </c>
      <c r="AH41" s="59">
        <f t="shared" si="42"/>
        <v>0</v>
      </c>
      <c r="AI41" s="59">
        <f t="shared" si="42"/>
        <v>0</v>
      </c>
      <c r="AJ41" s="59">
        <f t="shared" si="42"/>
        <v>0</v>
      </c>
      <c r="AK41" s="59">
        <f t="shared" si="42"/>
        <v>0</v>
      </c>
      <c r="AL41" s="59">
        <f t="shared" si="42"/>
        <v>0</v>
      </c>
      <c r="AM41" s="59">
        <f t="shared" si="42"/>
        <v>0</v>
      </c>
      <c r="AN41" s="59">
        <f t="shared" si="42"/>
        <v>0</v>
      </c>
      <c r="AO41" s="59">
        <f t="shared" si="42"/>
        <v>0</v>
      </c>
      <c r="AP41" s="59">
        <f t="shared" si="42"/>
        <v>0</v>
      </c>
      <c r="AQ41" s="59">
        <f t="shared" si="42"/>
        <v>0</v>
      </c>
      <c r="AR41" s="59">
        <f t="shared" si="42"/>
        <v>0</v>
      </c>
      <c r="AS41" s="59">
        <f t="shared" si="42"/>
        <v>0</v>
      </c>
      <c r="AT41" s="59">
        <f t="shared" si="42"/>
        <v>0</v>
      </c>
      <c r="AU41" s="59">
        <f t="shared" si="42"/>
        <v>81.650221207899932</v>
      </c>
      <c r="AV41" s="59">
        <f t="shared" si="42"/>
        <v>72.571954277487194</v>
      </c>
      <c r="AW41" s="59">
        <f t="shared" si="42"/>
        <v>65.746944499033887</v>
      </c>
      <c r="AX41" s="59">
        <f t="shared" si="42"/>
        <v>60.526322175384166</v>
      </c>
      <c r="AY41" s="59">
        <f t="shared" si="42"/>
        <v>56.450963776386239</v>
      </c>
      <c r="AZ41" s="59">
        <f t="shared" si="42"/>
        <v>53.195924868872737</v>
      </c>
      <c r="BA41" s="59">
        <f t="shared" si="42"/>
        <v>50.531148037795752</v>
      </c>
      <c r="BB41" s="59">
        <f t="shared" si="42"/>
        <v>48.293678970174113</v>
      </c>
      <c r="BC41" s="59">
        <f t="shared" si="42"/>
        <v>46.368020045037724</v>
      </c>
      <c r="BD41" s="59">
        <f t="shared" si="42"/>
        <v>44.672238014912701</v>
      </c>
      <c r="BE41" s="59">
        <f t="shared" si="42"/>
        <v>97.427303821711902</v>
      </c>
      <c r="BF41" s="59">
        <f t="shared" si="42"/>
        <v>90.408274755557542</v>
      </c>
      <c r="BG41" s="59">
        <f t="shared" si="42"/>
        <v>84.874806495916701</v>
      </c>
      <c r="BH41" s="59">
        <f t="shared" si="42"/>
        <v>80.407027124661212</v>
      </c>
      <c r="BI41" s="59">
        <f t="shared" si="42"/>
        <v>76.707632620881796</v>
      </c>
      <c r="BJ41" s="59">
        <f t="shared" si="42"/>
        <v>73.565998622749802</v>
      </c>
      <c r="BK41" s="59">
        <f t="shared" si="42"/>
        <v>70.832803310993384</v>
      </c>
      <c r="BL41" s="59">
        <f t="shared" si="42"/>
        <v>68.402082785895246</v>
      </c>
      <c r="BM41" s="59">
        <f t="shared" si="42"/>
        <v>66.198542018788871</v>
      </c>
      <c r="BN41" s="59">
        <f t="shared" si="42"/>
        <v>64.16858206363429</v>
      </c>
      <c r="BO41" s="59">
        <f t="shared" si="42"/>
        <v>118.556508078634</v>
      </c>
      <c r="BP41" s="59">
        <f t="shared" si="42"/>
        <v>111.33460902560115</v>
      </c>
      <c r="BQ41" s="59">
        <f t="shared" si="42"/>
        <v>105.52192672433848</v>
      </c>
      <c r="BR41" s="59">
        <f t="shared" si="42"/>
        <v>100.72411493533671</v>
      </c>
      <c r="BS41" s="59">
        <f t="shared" si="42"/>
        <v>96.661843205225011</v>
      </c>
      <c r="BT41" s="59">
        <f t="shared" ref="BT41:DG41" si="43">BT40*44/12</f>
        <v>93.137122453361016</v>
      </c>
      <c r="BU41" s="59">
        <f t="shared" si="43"/>
        <v>90.00949321897923</v>
      </c>
      <c r="BV41" s="59">
        <f t="shared" si="43"/>
        <v>87.179187871850402</v>
      </c>
      <c r="BW41" s="59">
        <f t="shared" si="43"/>
        <v>84.575224168927107</v>
      </c>
      <c r="BX41" s="59">
        <f t="shared" si="43"/>
        <v>82.146985808026201</v>
      </c>
      <c r="BY41" s="59">
        <f t="shared" si="43"/>
        <v>135.1730620001305</v>
      </c>
      <c r="BZ41" s="59">
        <f t="shared" si="43"/>
        <v>128.02061299891426</v>
      </c>
      <c r="CA41" s="59">
        <f t="shared" si="43"/>
        <v>122.15040306517632</v>
      </c>
      <c r="CB41" s="59">
        <f t="shared" si="43"/>
        <v>117.20763695130027</v>
      </c>
      <c r="CC41" s="59">
        <f t="shared" si="43"/>
        <v>112.94089734227212</v>
      </c>
      <c r="CD41" s="59">
        <f t="shared" si="43"/>
        <v>109.17188034358452</v>
      </c>
      <c r="CE41" s="59">
        <f t="shared" si="43"/>
        <v>105.77399486265789</v>
      </c>
      <c r="CF41" s="59">
        <f t="shared" si="43"/>
        <v>102.657229719564</v>
      </c>
      <c r="CG41" s="59">
        <f t="shared" si="43"/>
        <v>99.75745272146014</v>
      </c>
      <c r="CH41" s="59">
        <f t="shared" si="43"/>
        <v>97.028843618169844</v>
      </c>
      <c r="CI41" s="59">
        <f t="shared" si="43"/>
        <v>138.62523965066319</v>
      </c>
      <c r="CJ41" s="59">
        <f t="shared" si="43"/>
        <v>132.46253011768667</v>
      </c>
      <c r="CK41" s="59">
        <f t="shared" si="43"/>
        <v>127.25808791579192</v>
      </c>
      <c r="CL41" s="59">
        <f t="shared" si="43"/>
        <v>122.75253440572929</v>
      </c>
      <c r="CM41" s="59">
        <f t="shared" si="43"/>
        <v>118.76191551198194</v>
      </c>
      <c r="CN41" s="59">
        <f t="shared" si="43"/>
        <v>115.15562458480406</v>
      </c>
      <c r="CO41" s="59">
        <f t="shared" si="43"/>
        <v>111.84079113186202</v>
      </c>
      <c r="CP41" s="59">
        <f t="shared" si="43"/>
        <v>108.75124162008119</v>
      </c>
      <c r="CQ41" s="59">
        <f t="shared" si="43"/>
        <v>105.83969322903391</v>
      </c>
      <c r="CR41" s="59">
        <f t="shared" si="43"/>
        <v>103.0722336557218</v>
      </c>
      <c r="CS41" s="59">
        <f t="shared" si="43"/>
        <v>100.42441741098327</v>
      </c>
      <c r="CT41" s="59">
        <f t="shared" si="43"/>
        <v>97.878505157027988</v>
      </c>
      <c r="CU41" s="59">
        <f t="shared" si="43"/>
        <v>95.421511305800678</v>
      </c>
      <c r="CV41" s="59">
        <f t="shared" si="43"/>
        <v>93.043823152522791</v>
      </c>
      <c r="CW41" s="59">
        <f t="shared" si="43"/>
        <v>90.738224153871712</v>
      </c>
      <c r="CX41" s="59">
        <f t="shared" si="43"/>
        <v>216.30850824498998</v>
      </c>
      <c r="CY41" s="59">
        <f t="shared" si="43"/>
        <v>203.51993547780253</v>
      </c>
      <c r="CZ41" s="59">
        <f t="shared" si="43"/>
        <v>193.27723525275769</v>
      </c>
      <c r="DA41" s="59">
        <f t="shared" si="43"/>
        <v>184.86396047191681</v>
      </c>
      <c r="DB41" s="59">
        <f t="shared" si="43"/>
        <v>177.77277780893039</v>
      </c>
      <c r="DC41" s="59">
        <f t="shared" si="43"/>
        <v>171.64423825099996</v>
      </c>
      <c r="DD41" s="59">
        <f t="shared" si="43"/>
        <v>166.2234808537543</v>
      </c>
      <c r="DE41" s="59">
        <f t="shared" si="43"/>
        <v>161.32961720518509</v>
      </c>
      <c r="DF41" s="59">
        <f t="shared" si="43"/>
        <v>156.83408251721366</v>
      </c>
      <c r="DG41" s="59">
        <f t="shared" si="43"/>
        <v>152.64532709239916</v>
      </c>
      <c r="DH41" s="65"/>
      <c r="DI41" s="65"/>
      <c r="DJ41" s="65"/>
      <c r="DK41" s="65"/>
      <c r="DL41" s="65"/>
    </row>
    <row r="42" spans="4:116" x14ac:dyDescent="0.25"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65"/>
      <c r="DI42" s="65"/>
      <c r="DJ42" s="65"/>
      <c r="DK42" s="65"/>
      <c r="DL42" s="65"/>
    </row>
    <row r="43" spans="4:116" x14ac:dyDescent="0.25">
      <c r="E43" t="s">
        <v>126</v>
      </c>
      <c r="G43" s="59">
        <f t="shared" ref="G43:BR43" si="44">G41-G97</f>
        <v>0</v>
      </c>
      <c r="H43" s="59">
        <f t="shared" si="44"/>
        <v>0</v>
      </c>
      <c r="I43" s="59">
        <f t="shared" si="44"/>
        <v>0</v>
      </c>
      <c r="J43" s="59">
        <f t="shared" si="44"/>
        <v>0</v>
      </c>
      <c r="K43" s="59">
        <f t="shared" si="44"/>
        <v>0</v>
      </c>
      <c r="L43" s="59">
        <f t="shared" si="44"/>
        <v>0</v>
      </c>
      <c r="M43" s="59">
        <f t="shared" si="44"/>
        <v>0</v>
      </c>
      <c r="N43" s="59">
        <f t="shared" si="44"/>
        <v>0</v>
      </c>
      <c r="O43" s="59">
        <f t="shared" si="44"/>
        <v>0</v>
      </c>
      <c r="P43" s="59">
        <f t="shared" si="44"/>
        <v>0</v>
      </c>
      <c r="Q43" s="59">
        <f t="shared" si="44"/>
        <v>0</v>
      </c>
      <c r="R43" s="59">
        <f t="shared" si="44"/>
        <v>0</v>
      </c>
      <c r="S43" s="59">
        <f t="shared" si="44"/>
        <v>0</v>
      </c>
      <c r="T43" s="59">
        <f t="shared" si="44"/>
        <v>0</v>
      </c>
      <c r="U43" s="59">
        <f t="shared" si="44"/>
        <v>0</v>
      </c>
      <c r="V43" s="59">
        <f t="shared" si="44"/>
        <v>0</v>
      </c>
      <c r="W43" s="59">
        <f t="shared" si="44"/>
        <v>0</v>
      </c>
      <c r="X43" s="59">
        <f t="shared" si="44"/>
        <v>0</v>
      </c>
      <c r="Y43" s="59">
        <f t="shared" si="44"/>
        <v>0</v>
      </c>
      <c r="Z43" s="59">
        <f t="shared" si="44"/>
        <v>0</v>
      </c>
      <c r="AA43" s="59">
        <f t="shared" si="44"/>
        <v>0</v>
      </c>
      <c r="AB43" s="59">
        <f t="shared" si="44"/>
        <v>0</v>
      </c>
      <c r="AC43" s="59">
        <f t="shared" si="44"/>
        <v>0</v>
      </c>
      <c r="AD43" s="59">
        <f t="shared" si="44"/>
        <v>0</v>
      </c>
      <c r="AE43" s="59">
        <f t="shared" si="44"/>
        <v>0</v>
      </c>
      <c r="AF43" s="59">
        <f t="shared" si="44"/>
        <v>0</v>
      </c>
      <c r="AG43" s="59">
        <f t="shared" si="44"/>
        <v>0</v>
      </c>
      <c r="AH43" s="59">
        <f t="shared" si="44"/>
        <v>0</v>
      </c>
      <c r="AI43" s="59">
        <f t="shared" si="44"/>
        <v>0</v>
      </c>
      <c r="AJ43" s="59">
        <f t="shared" si="44"/>
        <v>0</v>
      </c>
      <c r="AK43" s="59">
        <f t="shared" si="44"/>
        <v>0</v>
      </c>
      <c r="AL43" s="59">
        <f t="shared" si="44"/>
        <v>0</v>
      </c>
      <c r="AM43" s="59">
        <f t="shared" si="44"/>
        <v>0</v>
      </c>
      <c r="AN43" s="59">
        <f t="shared" si="44"/>
        <v>0</v>
      </c>
      <c r="AO43" s="59">
        <f t="shared" si="44"/>
        <v>0</v>
      </c>
      <c r="AP43" s="59">
        <f t="shared" si="44"/>
        <v>0</v>
      </c>
      <c r="AQ43" s="59">
        <f t="shared" si="44"/>
        <v>0</v>
      </c>
      <c r="AR43" s="59">
        <f t="shared" si="44"/>
        <v>0</v>
      </c>
      <c r="AS43" s="59">
        <f t="shared" si="44"/>
        <v>0</v>
      </c>
      <c r="AT43" s="59">
        <f t="shared" si="44"/>
        <v>0</v>
      </c>
      <c r="AU43" s="59">
        <f t="shared" si="44"/>
        <v>81.650221207899932</v>
      </c>
      <c r="AV43" s="59">
        <f t="shared" si="44"/>
        <v>72.571954277487194</v>
      </c>
      <c r="AW43" s="59">
        <f t="shared" si="44"/>
        <v>65.746944499033887</v>
      </c>
      <c r="AX43" s="59">
        <f t="shared" si="44"/>
        <v>60.526322175384166</v>
      </c>
      <c r="AY43" s="59">
        <f t="shared" si="44"/>
        <v>56.450963776386239</v>
      </c>
      <c r="AZ43" s="59">
        <f t="shared" si="44"/>
        <v>53.195924868872737</v>
      </c>
      <c r="BA43" s="59">
        <f t="shared" si="44"/>
        <v>50.531148037795752</v>
      </c>
      <c r="BB43" s="59">
        <f t="shared" si="44"/>
        <v>48.293678970174113</v>
      </c>
      <c r="BC43" s="59">
        <f t="shared" si="44"/>
        <v>46.368020045037724</v>
      </c>
      <c r="BD43" s="59">
        <f t="shared" si="44"/>
        <v>44.672238014912701</v>
      </c>
      <c r="BE43" s="59">
        <f t="shared" si="44"/>
        <v>97.427303821711902</v>
      </c>
      <c r="BF43" s="59">
        <f t="shared" si="44"/>
        <v>90.408274755557542</v>
      </c>
      <c r="BG43" s="59">
        <f t="shared" si="44"/>
        <v>84.874806495916701</v>
      </c>
      <c r="BH43" s="59">
        <f t="shared" si="44"/>
        <v>80.407027124661212</v>
      </c>
      <c r="BI43" s="59">
        <f t="shared" si="44"/>
        <v>76.707632620881796</v>
      </c>
      <c r="BJ43" s="59">
        <f t="shared" si="44"/>
        <v>73.565998622749802</v>
      </c>
      <c r="BK43" s="59">
        <f t="shared" si="44"/>
        <v>70.832803310993384</v>
      </c>
      <c r="BL43" s="59">
        <f t="shared" si="44"/>
        <v>68.402082785895246</v>
      </c>
      <c r="BM43" s="59">
        <f t="shared" si="44"/>
        <v>66.198542018788871</v>
      </c>
      <c r="BN43" s="59">
        <f t="shared" si="44"/>
        <v>64.16858206363429</v>
      </c>
      <c r="BO43" s="59">
        <f t="shared" si="44"/>
        <v>118.556508078634</v>
      </c>
      <c r="BP43" s="59">
        <f t="shared" si="44"/>
        <v>111.33460902560115</v>
      </c>
      <c r="BQ43" s="59">
        <f t="shared" si="44"/>
        <v>105.52192672433848</v>
      </c>
      <c r="BR43" s="59">
        <f t="shared" si="44"/>
        <v>100.72411493533671</v>
      </c>
      <c r="BS43" s="59">
        <f t="shared" ref="BS43:DG43" si="45">BS41-BS97</f>
        <v>96.661843205225011</v>
      </c>
      <c r="BT43" s="59">
        <f t="shared" si="45"/>
        <v>93.137122453361016</v>
      </c>
      <c r="BU43" s="59">
        <f t="shared" si="45"/>
        <v>90.00949321897923</v>
      </c>
      <c r="BV43" s="59">
        <f t="shared" si="45"/>
        <v>87.179187871850402</v>
      </c>
      <c r="BW43" s="59">
        <f t="shared" si="45"/>
        <v>84.575224168927107</v>
      </c>
      <c r="BX43" s="59">
        <f t="shared" si="45"/>
        <v>82.146985808026201</v>
      </c>
      <c r="BY43" s="59">
        <f t="shared" si="45"/>
        <v>135.1730620001305</v>
      </c>
      <c r="BZ43" s="59">
        <f t="shared" si="45"/>
        <v>128.02061299891426</v>
      </c>
      <c r="CA43" s="59">
        <f t="shared" si="45"/>
        <v>122.15040306517632</v>
      </c>
      <c r="CB43" s="59">
        <f t="shared" si="45"/>
        <v>117.20763695130027</v>
      </c>
      <c r="CC43" s="59">
        <f t="shared" si="45"/>
        <v>112.94089734227212</v>
      </c>
      <c r="CD43" s="59">
        <f t="shared" si="45"/>
        <v>109.17188034358452</v>
      </c>
      <c r="CE43" s="59">
        <f t="shared" si="45"/>
        <v>105.77399486265789</v>
      </c>
      <c r="CF43" s="59">
        <f t="shared" si="45"/>
        <v>102.657229719564</v>
      </c>
      <c r="CG43" s="59">
        <f t="shared" si="45"/>
        <v>99.75745272146014</v>
      </c>
      <c r="CH43" s="59">
        <f t="shared" si="45"/>
        <v>97.028843618169844</v>
      </c>
      <c r="CI43" s="59">
        <f t="shared" si="45"/>
        <v>138.62523965066319</v>
      </c>
      <c r="CJ43" s="59">
        <f t="shared" si="45"/>
        <v>132.46253011768667</v>
      </c>
      <c r="CK43" s="59">
        <f t="shared" si="45"/>
        <v>127.25808791579192</v>
      </c>
      <c r="CL43" s="59">
        <f t="shared" si="45"/>
        <v>122.75253440572929</v>
      </c>
      <c r="CM43" s="59">
        <f t="shared" si="45"/>
        <v>118.76191551198194</v>
      </c>
      <c r="CN43" s="59">
        <f t="shared" si="45"/>
        <v>115.15562458480406</v>
      </c>
      <c r="CO43" s="59">
        <f t="shared" si="45"/>
        <v>111.84079113186202</v>
      </c>
      <c r="CP43" s="59">
        <f t="shared" si="45"/>
        <v>108.75124162008119</v>
      </c>
      <c r="CQ43" s="59">
        <f t="shared" si="45"/>
        <v>105.83969322903391</v>
      </c>
      <c r="CR43" s="59">
        <f t="shared" si="45"/>
        <v>103.0722336557218</v>
      </c>
      <c r="CS43" s="59">
        <f t="shared" si="45"/>
        <v>100.42441741098327</v>
      </c>
      <c r="CT43" s="59">
        <f t="shared" si="45"/>
        <v>97.878505157027988</v>
      </c>
      <c r="CU43" s="59">
        <f t="shared" si="45"/>
        <v>95.421511305800678</v>
      </c>
      <c r="CV43" s="59">
        <f t="shared" si="45"/>
        <v>93.043823152522791</v>
      </c>
      <c r="CW43" s="59">
        <f t="shared" si="45"/>
        <v>90.738224153871712</v>
      </c>
      <c r="CX43" s="59">
        <f t="shared" si="45"/>
        <v>216.30850824498998</v>
      </c>
      <c r="CY43" s="59">
        <f t="shared" si="45"/>
        <v>203.51993547780253</v>
      </c>
      <c r="CZ43" s="59">
        <f t="shared" si="45"/>
        <v>193.27723525275769</v>
      </c>
      <c r="DA43" s="59">
        <f t="shared" si="45"/>
        <v>184.86396047191681</v>
      </c>
      <c r="DB43" s="59">
        <f t="shared" si="45"/>
        <v>177.77277780893039</v>
      </c>
      <c r="DC43" s="59">
        <f t="shared" si="45"/>
        <v>171.64423825099996</v>
      </c>
      <c r="DD43" s="59">
        <f t="shared" si="45"/>
        <v>166.2234808537543</v>
      </c>
      <c r="DE43" s="59">
        <f t="shared" si="45"/>
        <v>161.32961720518509</v>
      </c>
      <c r="DF43" s="59">
        <f t="shared" si="45"/>
        <v>156.83408251721366</v>
      </c>
      <c r="DG43" s="59">
        <f t="shared" si="45"/>
        <v>152.64532709239916</v>
      </c>
      <c r="DH43" s="65"/>
      <c r="DI43" s="65"/>
      <c r="DJ43" s="65"/>
      <c r="DK43" s="65"/>
      <c r="DL43" s="65"/>
    </row>
    <row r="44" spans="4:116" x14ac:dyDescent="0.25">
      <c r="E44" s="62" t="s">
        <v>157</v>
      </c>
      <c r="F44" s="81"/>
      <c r="G44" s="63">
        <f>1/30*SUM(G43:AJ43)</f>
        <v>0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0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65"/>
      <c r="DI44" s="65"/>
      <c r="DJ44" s="65"/>
      <c r="DK44" s="65"/>
      <c r="DL44" s="65"/>
    </row>
    <row r="45" spans="4:116" ht="15.75" thickBot="1" x14ac:dyDescent="0.3">
      <c r="E45" s="62"/>
      <c r="F45" s="81"/>
      <c r="G45" s="63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0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65"/>
      <c r="DI45" s="65"/>
      <c r="DJ45" s="65"/>
      <c r="DK45" s="65"/>
      <c r="DL45" s="65"/>
    </row>
    <row r="46" spans="4:116" ht="15.75" thickBot="1" x14ac:dyDescent="0.3">
      <c r="E46" s="82" t="s">
        <v>55</v>
      </c>
      <c r="F46" s="83"/>
      <c r="G46" s="69">
        <f>MIN(G44:G45)</f>
        <v>0</v>
      </c>
      <c r="H46" s="84" t="s">
        <v>161</v>
      </c>
      <c r="I46" s="69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0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65"/>
      <c r="DI46" s="65"/>
      <c r="DJ46" s="65"/>
      <c r="DK46" s="65"/>
      <c r="DL46" s="65"/>
    </row>
    <row r="47" spans="4:116" x14ac:dyDescent="0.25">
      <c r="G47" s="65"/>
      <c r="H47" s="87" t="s">
        <v>159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6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</row>
    <row r="48" spans="4:116" x14ac:dyDescent="0.25">
      <c r="D48" s="54" t="s">
        <v>127</v>
      </c>
      <c r="E48" s="54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6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</row>
    <row r="49" spans="4:116" x14ac:dyDescent="0.25">
      <c r="E49" t="s">
        <v>79</v>
      </c>
      <c r="F49" s="46" t="s">
        <v>80</v>
      </c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6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</row>
    <row r="50" spans="4:116" x14ac:dyDescent="0.25">
      <c r="D50" t="s">
        <v>128</v>
      </c>
      <c r="F50">
        <f>VLOOKUP(F49,'Référencement Essences'!$B$3:$C$6,2,0)</f>
        <v>0.43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6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</row>
    <row r="51" spans="4:116" x14ac:dyDescent="0.25">
      <c r="D51" t="s">
        <v>129</v>
      </c>
      <c r="E51" s="81" t="s">
        <v>130</v>
      </c>
      <c r="G51" s="65">
        <f t="shared" ref="G51:AJ51" si="46">$F$50*G22*$F$3</f>
        <v>0</v>
      </c>
      <c r="H51" s="65">
        <f t="shared" si="46"/>
        <v>0</v>
      </c>
      <c r="I51" s="65">
        <f t="shared" si="46"/>
        <v>0</v>
      </c>
      <c r="J51" s="65">
        <f t="shared" si="46"/>
        <v>0</v>
      </c>
      <c r="K51" s="65">
        <f t="shared" si="46"/>
        <v>0</v>
      </c>
      <c r="L51" s="65">
        <f t="shared" si="46"/>
        <v>0</v>
      </c>
      <c r="M51" s="65">
        <f t="shared" si="46"/>
        <v>0</v>
      </c>
      <c r="N51" s="65">
        <f t="shared" si="46"/>
        <v>0</v>
      </c>
      <c r="O51" s="65">
        <f t="shared" si="46"/>
        <v>0</v>
      </c>
      <c r="P51" s="65">
        <f t="shared" si="46"/>
        <v>0</v>
      </c>
      <c r="Q51" s="65">
        <f t="shared" si="46"/>
        <v>0</v>
      </c>
      <c r="R51" s="65">
        <f t="shared" si="46"/>
        <v>0</v>
      </c>
      <c r="S51" s="65">
        <f t="shared" si="46"/>
        <v>0</v>
      </c>
      <c r="T51" s="65">
        <f t="shared" si="46"/>
        <v>0</v>
      </c>
      <c r="U51" s="65">
        <f t="shared" si="46"/>
        <v>0</v>
      </c>
      <c r="V51" s="65">
        <f t="shared" si="46"/>
        <v>0</v>
      </c>
      <c r="W51" s="65">
        <f t="shared" si="46"/>
        <v>0</v>
      </c>
      <c r="X51" s="65">
        <f t="shared" si="46"/>
        <v>0</v>
      </c>
      <c r="Y51" s="65">
        <f t="shared" si="46"/>
        <v>0</v>
      </c>
      <c r="Z51" s="65">
        <f t="shared" si="46"/>
        <v>0</v>
      </c>
      <c r="AA51" s="65">
        <f t="shared" si="46"/>
        <v>0</v>
      </c>
      <c r="AB51" s="65">
        <f t="shared" si="46"/>
        <v>0</v>
      </c>
      <c r="AC51" s="65">
        <f t="shared" si="46"/>
        <v>0</v>
      </c>
      <c r="AD51" s="65">
        <f t="shared" si="46"/>
        <v>0</v>
      </c>
      <c r="AE51" s="65">
        <f t="shared" si="46"/>
        <v>0</v>
      </c>
      <c r="AF51" s="65">
        <f t="shared" si="46"/>
        <v>0</v>
      </c>
      <c r="AG51" s="65">
        <f t="shared" si="46"/>
        <v>0</v>
      </c>
      <c r="AH51" s="65">
        <f t="shared" si="46"/>
        <v>0</v>
      </c>
      <c r="AI51" s="65">
        <f t="shared" si="46"/>
        <v>0</v>
      </c>
      <c r="AJ51" s="65">
        <f t="shared" si="46"/>
        <v>0</v>
      </c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</row>
    <row r="52" spans="4:116" x14ac:dyDescent="0.25">
      <c r="D52" s="81" t="s">
        <v>131</v>
      </c>
      <c r="F52" s="63">
        <f>SUM(G51:AJ51)</f>
        <v>0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6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</row>
    <row r="53" spans="4:116" ht="15.75" thickBot="1" x14ac:dyDescent="0.3">
      <c r="E53" s="62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6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</row>
    <row r="54" spans="4:116" ht="15.75" thickBot="1" x14ac:dyDescent="0.3">
      <c r="E54" s="9" t="s">
        <v>78</v>
      </c>
      <c r="F54" s="83"/>
      <c r="G54" s="69">
        <f>F52-G104</f>
        <v>0</v>
      </c>
      <c r="H54" s="71" t="s">
        <v>160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6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</row>
    <row r="55" spans="4:116" x14ac:dyDescent="0.25">
      <c r="G55" s="65"/>
      <c r="H55" s="87" t="s">
        <v>159</v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6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</row>
    <row r="56" spans="4:116" x14ac:dyDescent="0.25"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6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</row>
    <row r="57" spans="4:116" x14ac:dyDescent="0.25"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6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</row>
    <row r="58" spans="4:116" x14ac:dyDescent="0.25">
      <c r="D58" s="43" t="s">
        <v>132</v>
      </c>
      <c r="E58" s="44"/>
      <c r="F58" s="44"/>
      <c r="G58" s="44"/>
      <c r="H58" s="44"/>
      <c r="I58" s="44"/>
      <c r="J58" s="44"/>
      <c r="K58" s="77"/>
      <c r="AJ58" s="45"/>
    </row>
    <row r="59" spans="4:116" x14ac:dyDescent="0.25">
      <c r="K59" s="77"/>
      <c r="AJ59" s="45"/>
    </row>
    <row r="60" spans="4:116" x14ac:dyDescent="0.25">
      <c r="K60" s="77"/>
      <c r="AJ60" s="45"/>
    </row>
    <row r="61" spans="4:116" x14ac:dyDescent="0.25">
      <c r="D61" t="s">
        <v>168</v>
      </c>
      <c r="E61" t="s">
        <v>133</v>
      </c>
      <c r="F61" s="49">
        <v>1</v>
      </c>
      <c r="K61" s="77"/>
      <c r="AJ61" s="45"/>
    </row>
    <row r="62" spans="4:116" x14ac:dyDescent="0.25">
      <c r="D62" s="46" t="s">
        <v>134</v>
      </c>
      <c r="E62" t="s">
        <v>135</v>
      </c>
      <c r="F62" s="89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5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136</v>
      </c>
      <c r="E63" t="s">
        <v>72</v>
      </c>
      <c r="F63" s="46">
        <f>$F$3</f>
        <v>1</v>
      </c>
      <c r="AJ63" s="45"/>
    </row>
    <row r="64" spans="4:116" x14ac:dyDescent="0.25">
      <c r="D64" t="s">
        <v>169</v>
      </c>
      <c r="E64" t="s">
        <v>77</v>
      </c>
      <c r="F64" s="46">
        <v>0.38</v>
      </c>
      <c r="AJ64" s="45"/>
    </row>
    <row r="65" spans="4:86" x14ac:dyDescent="0.25">
      <c r="D65" s="15"/>
      <c r="E65" t="s">
        <v>79</v>
      </c>
      <c r="F65" s="46" t="s">
        <v>80</v>
      </c>
      <c r="AJ65" s="45"/>
    </row>
    <row r="66" spans="4:86" x14ac:dyDescent="0.25">
      <c r="D66" t="s">
        <v>82</v>
      </c>
      <c r="E66" t="s">
        <v>83</v>
      </c>
      <c r="F66">
        <f>VLOOKUP(F65,'Référencement Essences'!B10:C11,2,0)</f>
        <v>1.3</v>
      </c>
      <c r="AJ66" s="45"/>
    </row>
    <row r="67" spans="4:86" x14ac:dyDescent="0.25">
      <c r="D67" s="54" t="s">
        <v>84</v>
      </c>
      <c r="E67" s="54"/>
      <c r="AJ67" s="45"/>
    </row>
    <row r="68" spans="4:86" x14ac:dyDescent="0.25">
      <c r="D68" t="s">
        <v>172</v>
      </c>
      <c r="E68" t="s">
        <v>86</v>
      </c>
      <c r="G68">
        <f>G62*$F$61</f>
        <v>1</v>
      </c>
      <c r="H68">
        <f t="shared" ref="H68:BS68" si="47">H62*$F$61</f>
        <v>2</v>
      </c>
      <c r="I68">
        <f t="shared" si="47"/>
        <v>3</v>
      </c>
      <c r="J68">
        <f t="shared" si="47"/>
        <v>4</v>
      </c>
      <c r="K68">
        <f t="shared" si="47"/>
        <v>5</v>
      </c>
      <c r="L68">
        <f t="shared" si="47"/>
        <v>6</v>
      </c>
      <c r="M68">
        <f t="shared" si="47"/>
        <v>7</v>
      </c>
      <c r="N68">
        <f t="shared" si="47"/>
        <v>8</v>
      </c>
      <c r="O68">
        <f t="shared" si="47"/>
        <v>9</v>
      </c>
      <c r="P68">
        <f t="shared" si="47"/>
        <v>10</v>
      </c>
      <c r="Q68">
        <f t="shared" si="47"/>
        <v>11</v>
      </c>
      <c r="R68">
        <f t="shared" si="47"/>
        <v>12</v>
      </c>
      <c r="S68">
        <f t="shared" si="47"/>
        <v>13</v>
      </c>
      <c r="T68">
        <f t="shared" si="47"/>
        <v>14</v>
      </c>
      <c r="U68">
        <f t="shared" si="47"/>
        <v>15</v>
      </c>
      <c r="V68">
        <f t="shared" si="47"/>
        <v>16</v>
      </c>
      <c r="W68">
        <f t="shared" si="47"/>
        <v>17</v>
      </c>
      <c r="X68">
        <f t="shared" si="47"/>
        <v>18</v>
      </c>
      <c r="Y68">
        <f t="shared" si="47"/>
        <v>19</v>
      </c>
      <c r="Z68">
        <f t="shared" si="47"/>
        <v>20</v>
      </c>
      <c r="AA68">
        <f t="shared" si="47"/>
        <v>21</v>
      </c>
      <c r="AB68">
        <f t="shared" si="47"/>
        <v>22</v>
      </c>
      <c r="AC68">
        <f t="shared" si="47"/>
        <v>23</v>
      </c>
      <c r="AD68">
        <f t="shared" si="47"/>
        <v>24</v>
      </c>
      <c r="AE68">
        <f t="shared" si="47"/>
        <v>25</v>
      </c>
      <c r="AF68">
        <f t="shared" si="47"/>
        <v>26</v>
      </c>
      <c r="AG68">
        <f t="shared" si="47"/>
        <v>27</v>
      </c>
      <c r="AH68">
        <f t="shared" si="47"/>
        <v>28</v>
      </c>
      <c r="AI68">
        <f t="shared" si="47"/>
        <v>29</v>
      </c>
      <c r="AJ68" s="50">
        <f t="shared" si="47"/>
        <v>30</v>
      </c>
      <c r="AK68">
        <f t="shared" si="47"/>
        <v>31</v>
      </c>
      <c r="AL68">
        <f t="shared" si="47"/>
        <v>32</v>
      </c>
      <c r="AM68">
        <f t="shared" si="47"/>
        <v>33</v>
      </c>
      <c r="AN68">
        <f t="shared" si="47"/>
        <v>34</v>
      </c>
      <c r="AO68">
        <f t="shared" si="47"/>
        <v>35</v>
      </c>
      <c r="AP68">
        <f t="shared" si="47"/>
        <v>36</v>
      </c>
      <c r="AQ68">
        <f t="shared" si="47"/>
        <v>37</v>
      </c>
      <c r="AR68">
        <f t="shared" si="47"/>
        <v>38</v>
      </c>
      <c r="AS68">
        <f t="shared" si="47"/>
        <v>39</v>
      </c>
      <c r="AT68">
        <f t="shared" si="47"/>
        <v>40</v>
      </c>
      <c r="AU68">
        <f t="shared" si="47"/>
        <v>41</v>
      </c>
      <c r="AV68">
        <f t="shared" si="47"/>
        <v>42</v>
      </c>
      <c r="AW68">
        <f t="shared" si="47"/>
        <v>43</v>
      </c>
      <c r="AX68">
        <f t="shared" si="47"/>
        <v>44</v>
      </c>
      <c r="AY68">
        <f t="shared" si="47"/>
        <v>45</v>
      </c>
      <c r="AZ68">
        <f t="shared" si="47"/>
        <v>46</v>
      </c>
      <c r="BA68">
        <f t="shared" si="47"/>
        <v>47</v>
      </c>
      <c r="BB68">
        <f t="shared" si="47"/>
        <v>48</v>
      </c>
      <c r="BC68">
        <f t="shared" si="47"/>
        <v>49</v>
      </c>
      <c r="BD68">
        <f t="shared" si="47"/>
        <v>50</v>
      </c>
      <c r="BE68">
        <f t="shared" si="47"/>
        <v>51</v>
      </c>
      <c r="BF68">
        <f t="shared" si="47"/>
        <v>52</v>
      </c>
      <c r="BG68">
        <f t="shared" si="47"/>
        <v>53</v>
      </c>
      <c r="BH68">
        <f t="shared" si="47"/>
        <v>54</v>
      </c>
      <c r="BI68">
        <f t="shared" si="47"/>
        <v>55</v>
      </c>
      <c r="BJ68">
        <f t="shared" si="47"/>
        <v>56</v>
      </c>
      <c r="BK68">
        <f t="shared" si="47"/>
        <v>57</v>
      </c>
      <c r="BL68">
        <f t="shared" si="47"/>
        <v>58</v>
      </c>
      <c r="BM68">
        <f t="shared" si="47"/>
        <v>59</v>
      </c>
      <c r="BN68">
        <f t="shared" si="47"/>
        <v>60</v>
      </c>
      <c r="BO68">
        <f t="shared" si="47"/>
        <v>61</v>
      </c>
      <c r="BP68">
        <f t="shared" si="47"/>
        <v>62</v>
      </c>
      <c r="BQ68">
        <f t="shared" si="47"/>
        <v>63</v>
      </c>
      <c r="BR68">
        <f t="shared" si="47"/>
        <v>64</v>
      </c>
      <c r="BS68">
        <f t="shared" si="47"/>
        <v>65</v>
      </c>
      <c r="BT68">
        <f t="shared" ref="BT68:CH68" si="48">BT62*$F$61</f>
        <v>66</v>
      </c>
      <c r="BU68">
        <f t="shared" si="48"/>
        <v>67</v>
      </c>
      <c r="BV68">
        <f t="shared" si="48"/>
        <v>68</v>
      </c>
      <c r="BW68">
        <f t="shared" si="48"/>
        <v>69</v>
      </c>
      <c r="BX68">
        <f t="shared" si="48"/>
        <v>70</v>
      </c>
      <c r="BY68">
        <f t="shared" si="48"/>
        <v>71</v>
      </c>
      <c r="BZ68">
        <f t="shared" si="48"/>
        <v>72</v>
      </c>
      <c r="CA68">
        <f t="shared" si="48"/>
        <v>73</v>
      </c>
      <c r="CB68">
        <f t="shared" si="48"/>
        <v>74</v>
      </c>
      <c r="CC68">
        <f t="shared" si="48"/>
        <v>75</v>
      </c>
      <c r="CD68">
        <f t="shared" si="48"/>
        <v>76</v>
      </c>
      <c r="CE68">
        <f t="shared" si="48"/>
        <v>77</v>
      </c>
      <c r="CF68">
        <f t="shared" si="48"/>
        <v>78</v>
      </c>
      <c r="CG68">
        <f t="shared" si="48"/>
        <v>79</v>
      </c>
      <c r="CH68">
        <f t="shared" si="48"/>
        <v>80</v>
      </c>
    </row>
    <row r="69" spans="4:86" x14ac:dyDescent="0.25">
      <c r="D69" t="s">
        <v>87</v>
      </c>
      <c r="E69" t="s">
        <v>88</v>
      </c>
      <c r="G69" s="59">
        <f>G68*$F$66*$F$64*$F$63</f>
        <v>0.49400000000000005</v>
      </c>
      <c r="H69" s="59">
        <f t="shared" ref="H69:BS69" si="49">H68*$F$66*$F$64*$F$63</f>
        <v>0.9880000000000001</v>
      </c>
      <c r="I69" s="59">
        <f t="shared" si="49"/>
        <v>1.4820000000000002</v>
      </c>
      <c r="J69" s="59">
        <f t="shared" si="49"/>
        <v>1.9760000000000002</v>
      </c>
      <c r="K69" s="59">
        <f t="shared" si="49"/>
        <v>2.4700000000000002</v>
      </c>
      <c r="L69" s="59">
        <f t="shared" si="49"/>
        <v>2.9640000000000004</v>
      </c>
      <c r="M69" s="59">
        <f t="shared" si="49"/>
        <v>3.4579999999999997</v>
      </c>
      <c r="N69" s="59">
        <f t="shared" si="49"/>
        <v>3.9520000000000004</v>
      </c>
      <c r="O69" s="59">
        <f t="shared" si="49"/>
        <v>4.4460000000000006</v>
      </c>
      <c r="P69" s="59">
        <f t="shared" si="49"/>
        <v>4.9400000000000004</v>
      </c>
      <c r="Q69" s="59">
        <f t="shared" si="49"/>
        <v>5.4340000000000002</v>
      </c>
      <c r="R69" s="59">
        <f t="shared" si="49"/>
        <v>5.9280000000000008</v>
      </c>
      <c r="S69" s="59">
        <f t="shared" si="49"/>
        <v>6.4220000000000006</v>
      </c>
      <c r="T69" s="59">
        <f t="shared" si="49"/>
        <v>6.9159999999999995</v>
      </c>
      <c r="U69" s="59">
        <f t="shared" si="49"/>
        <v>7.41</v>
      </c>
      <c r="V69" s="59">
        <f t="shared" si="49"/>
        <v>7.9040000000000008</v>
      </c>
      <c r="W69" s="59">
        <f t="shared" si="49"/>
        <v>8.3980000000000015</v>
      </c>
      <c r="X69" s="59">
        <f t="shared" si="49"/>
        <v>8.8920000000000012</v>
      </c>
      <c r="Y69" s="59">
        <f t="shared" si="49"/>
        <v>9.3859999999999992</v>
      </c>
      <c r="Z69" s="59">
        <f t="shared" si="49"/>
        <v>9.8800000000000008</v>
      </c>
      <c r="AA69" s="59">
        <f t="shared" si="49"/>
        <v>10.374000000000001</v>
      </c>
      <c r="AB69" s="59">
        <f t="shared" si="49"/>
        <v>10.868</v>
      </c>
      <c r="AC69" s="59">
        <f t="shared" si="49"/>
        <v>11.362</v>
      </c>
      <c r="AD69" s="59">
        <f t="shared" si="49"/>
        <v>11.856000000000002</v>
      </c>
      <c r="AE69" s="59">
        <f t="shared" si="49"/>
        <v>12.35</v>
      </c>
      <c r="AF69" s="59">
        <f t="shared" si="49"/>
        <v>12.844000000000001</v>
      </c>
      <c r="AG69" s="59">
        <f t="shared" si="49"/>
        <v>13.338000000000001</v>
      </c>
      <c r="AH69" s="59">
        <f t="shared" si="49"/>
        <v>13.831999999999999</v>
      </c>
      <c r="AI69" s="59">
        <f t="shared" si="49"/>
        <v>14.326000000000001</v>
      </c>
      <c r="AJ69" s="50">
        <f t="shared" si="49"/>
        <v>14.82</v>
      </c>
      <c r="AK69" s="59">
        <f t="shared" si="49"/>
        <v>15.314000000000002</v>
      </c>
      <c r="AL69" s="59">
        <f t="shared" si="49"/>
        <v>15.808000000000002</v>
      </c>
      <c r="AM69" s="59">
        <f t="shared" si="49"/>
        <v>16.302</v>
      </c>
      <c r="AN69" s="59">
        <f t="shared" si="49"/>
        <v>16.796000000000003</v>
      </c>
      <c r="AO69" s="59">
        <f t="shared" si="49"/>
        <v>17.29</v>
      </c>
      <c r="AP69" s="59">
        <f t="shared" si="49"/>
        <v>17.784000000000002</v>
      </c>
      <c r="AQ69" s="59">
        <f t="shared" si="49"/>
        <v>18.278000000000002</v>
      </c>
      <c r="AR69" s="59">
        <f t="shared" si="49"/>
        <v>18.771999999999998</v>
      </c>
      <c r="AS69" s="59">
        <f t="shared" si="49"/>
        <v>19.266000000000002</v>
      </c>
      <c r="AT69" s="59">
        <f t="shared" si="49"/>
        <v>19.760000000000002</v>
      </c>
      <c r="AU69" s="59">
        <f t="shared" si="49"/>
        <v>20.254000000000001</v>
      </c>
      <c r="AV69" s="59">
        <f t="shared" si="49"/>
        <v>20.748000000000001</v>
      </c>
      <c r="AW69" s="59">
        <f t="shared" si="49"/>
        <v>21.242000000000001</v>
      </c>
      <c r="AX69" s="59">
        <f t="shared" si="49"/>
        <v>21.736000000000001</v>
      </c>
      <c r="AY69" s="59">
        <f t="shared" si="49"/>
        <v>22.23</v>
      </c>
      <c r="AZ69" s="59">
        <f t="shared" si="49"/>
        <v>22.724</v>
      </c>
      <c r="BA69" s="59">
        <f t="shared" si="49"/>
        <v>23.218</v>
      </c>
      <c r="BB69" s="59">
        <f t="shared" si="49"/>
        <v>23.712000000000003</v>
      </c>
      <c r="BC69" s="59">
        <f t="shared" si="49"/>
        <v>24.206000000000003</v>
      </c>
      <c r="BD69" s="59">
        <f t="shared" si="49"/>
        <v>24.7</v>
      </c>
      <c r="BE69" s="59">
        <f t="shared" si="49"/>
        <v>25.193999999999999</v>
      </c>
      <c r="BF69" s="59">
        <f t="shared" si="49"/>
        <v>25.688000000000002</v>
      </c>
      <c r="BG69" s="59">
        <f t="shared" si="49"/>
        <v>26.182000000000002</v>
      </c>
      <c r="BH69" s="59">
        <f t="shared" si="49"/>
        <v>26.676000000000002</v>
      </c>
      <c r="BI69" s="59">
        <f t="shared" si="49"/>
        <v>27.17</v>
      </c>
      <c r="BJ69" s="59">
        <f t="shared" si="49"/>
        <v>27.663999999999998</v>
      </c>
      <c r="BK69" s="59">
        <f t="shared" si="49"/>
        <v>28.158000000000005</v>
      </c>
      <c r="BL69" s="59">
        <f t="shared" si="49"/>
        <v>28.652000000000001</v>
      </c>
      <c r="BM69" s="59">
        <f t="shared" si="49"/>
        <v>29.146000000000001</v>
      </c>
      <c r="BN69" s="59">
        <f t="shared" si="49"/>
        <v>29.64</v>
      </c>
      <c r="BO69" s="59">
        <f t="shared" si="49"/>
        <v>30.134</v>
      </c>
      <c r="BP69" s="59">
        <f t="shared" si="49"/>
        <v>30.628000000000004</v>
      </c>
      <c r="BQ69" s="59">
        <f t="shared" si="49"/>
        <v>31.122000000000003</v>
      </c>
      <c r="BR69" s="59">
        <f t="shared" si="49"/>
        <v>31.616000000000003</v>
      </c>
      <c r="BS69" s="59">
        <f t="shared" si="49"/>
        <v>32.11</v>
      </c>
      <c r="BT69" s="59">
        <f t="shared" ref="BT69:CH69" si="50">BT68*$F$66*$F$64*$F$63</f>
        <v>32.603999999999999</v>
      </c>
      <c r="BU69" s="59">
        <f t="shared" si="50"/>
        <v>33.098000000000006</v>
      </c>
      <c r="BV69" s="59">
        <f t="shared" si="50"/>
        <v>33.592000000000006</v>
      </c>
      <c r="BW69" s="59">
        <f t="shared" si="50"/>
        <v>34.085999999999999</v>
      </c>
      <c r="BX69" s="59">
        <f t="shared" si="50"/>
        <v>34.58</v>
      </c>
      <c r="BY69" s="59">
        <f t="shared" si="50"/>
        <v>35.073999999999998</v>
      </c>
      <c r="BZ69" s="59">
        <f t="shared" si="50"/>
        <v>35.568000000000005</v>
      </c>
      <c r="CA69" s="59">
        <f t="shared" si="50"/>
        <v>36.062000000000005</v>
      </c>
      <c r="CB69" s="59">
        <f t="shared" si="50"/>
        <v>36.556000000000004</v>
      </c>
      <c r="CC69" s="59">
        <f t="shared" si="50"/>
        <v>37.049999999999997</v>
      </c>
      <c r="CD69" s="59">
        <f t="shared" si="50"/>
        <v>37.543999999999997</v>
      </c>
      <c r="CE69" s="59">
        <f t="shared" si="50"/>
        <v>38.038000000000004</v>
      </c>
      <c r="CF69" s="59">
        <f t="shared" si="50"/>
        <v>38.532000000000004</v>
      </c>
      <c r="CG69" s="59">
        <f t="shared" si="50"/>
        <v>39.026000000000003</v>
      </c>
      <c r="CH69" s="59">
        <f t="shared" si="50"/>
        <v>39.520000000000003</v>
      </c>
    </row>
    <row r="70" spans="4:86" x14ac:dyDescent="0.25">
      <c r="D70" t="s">
        <v>89</v>
      </c>
      <c r="E70" t="s">
        <v>90</v>
      </c>
      <c r="G70" s="59">
        <f>EXP(-1.0587+0.8836*LN(G69)+0.284)</f>
        <v>0.24713212124918574</v>
      </c>
      <c r="H70" s="59">
        <f t="shared" ref="H70:BS70" si="51">EXP(-1.0587+0.8836*LN(H69)+0.284)</f>
        <v>0.45595218483732475</v>
      </c>
      <c r="I70" s="59">
        <f t="shared" si="51"/>
        <v>0.65239937694593597</v>
      </c>
      <c r="J70" s="59">
        <f t="shared" si="51"/>
        <v>0.84121964318960396</v>
      </c>
      <c r="K70" s="59">
        <f t="shared" si="51"/>
        <v>1.0245640017032431</v>
      </c>
      <c r="L70" s="59">
        <f t="shared" si="51"/>
        <v>1.2036594830385248</v>
      </c>
      <c r="M70" s="59">
        <f t="shared" si="51"/>
        <v>1.3792971063482822</v>
      </c>
      <c r="N70" s="59">
        <f t="shared" si="51"/>
        <v>1.5520278477018838</v>
      </c>
      <c r="O70" s="59">
        <f t="shared" si="51"/>
        <v>1.7222566815192901</v>
      </c>
      <c r="P70" s="59">
        <f t="shared" si="51"/>
        <v>1.8902933083766646</v>
      </c>
      <c r="Q70" s="59">
        <f t="shared" si="51"/>
        <v>2.0563819044260145</v>
      </c>
      <c r="R70" s="59">
        <f t="shared" si="51"/>
        <v>2.2207197037661026</v>
      </c>
      <c r="S70" s="59">
        <f t="shared" si="51"/>
        <v>2.3834691936258152</v>
      </c>
      <c r="T70" s="59">
        <f t="shared" si="51"/>
        <v>2.5447664431495727</v>
      </c>
      <c r="U70" s="59">
        <f t="shared" si="51"/>
        <v>2.7047269815583848</v>
      </c>
      <c r="V70" s="59">
        <f t="shared" si="51"/>
        <v>2.863450062707606</v>
      </c>
      <c r="W70" s="59">
        <f t="shared" si="51"/>
        <v>3.0210218324899261</v>
      </c>
      <c r="X70" s="59">
        <f t="shared" si="51"/>
        <v>3.177517729464268</v>
      </c>
      <c r="Y70" s="59">
        <f t="shared" si="51"/>
        <v>3.3330043367174276</v>
      </c>
      <c r="Z70" s="59">
        <f t="shared" si="51"/>
        <v>3.4875408327380875</v>
      </c>
      <c r="AA70" s="59">
        <f t="shared" si="51"/>
        <v>3.6411801438697724</v>
      </c>
      <c r="AB70" s="59">
        <f t="shared" si="51"/>
        <v>3.7939698710293386</v>
      </c>
      <c r="AC70" s="59">
        <f t="shared" si="51"/>
        <v>3.9459530431682608</v>
      </c>
      <c r="AD70" s="59">
        <f t="shared" si="51"/>
        <v>4.0971687359997011</v>
      </c>
      <c r="AE70" s="59">
        <f t="shared" si="51"/>
        <v>4.2476525846986481</v>
      </c>
      <c r="AF70" s="59">
        <f t="shared" si="51"/>
        <v>4.3974372122609209</v>
      </c>
      <c r="AG70" s="59">
        <f t="shared" si="51"/>
        <v>4.5465525901071517</v>
      </c>
      <c r="AH70" s="59">
        <f t="shared" si="51"/>
        <v>4.6950263437621773</v>
      </c>
      <c r="AI70" s="59">
        <f t="shared" si="51"/>
        <v>4.8428840136387867</v>
      </c>
      <c r="AJ70" s="50">
        <f t="shared" si="51"/>
        <v>4.9901492788407484</v>
      </c>
      <c r="AK70" s="59">
        <f t="shared" si="51"/>
        <v>5.1368441502871596</v>
      </c>
      <c r="AL70" s="59">
        <f t="shared" si="51"/>
        <v>5.2829891382175376</v>
      </c>
      <c r="AM70" s="59">
        <f t="shared" si="51"/>
        <v>5.4286033981705639</v>
      </c>
      <c r="AN70" s="59">
        <f t="shared" si="51"/>
        <v>5.5737048587712827</v>
      </c>
      <c r="AO70" s="59">
        <f t="shared" si="51"/>
        <v>5.7183103340620756</v>
      </c>
      <c r="AP70" s="59">
        <f t="shared" si="51"/>
        <v>5.862435622634961</v>
      </c>
      <c r="AQ70" s="59">
        <f t="shared" si="51"/>
        <v>6.0060955954395334</v>
      </c>
      <c r="AR70" s="59">
        <f t="shared" si="51"/>
        <v>6.1493042738312065</v>
      </c>
      <c r="AS70" s="59">
        <f t="shared" si="51"/>
        <v>6.2920748991727349</v>
      </c>
      <c r="AT70" s="59">
        <f t="shared" si="51"/>
        <v>6.4344199950962606</v>
      </c>
      <c r="AU70" s="59">
        <f t="shared" si="51"/>
        <v>6.5763514233638842</v>
      </c>
      <c r="AV70" s="59">
        <f t="shared" si="51"/>
        <v>6.7178804341249814</v>
      </c>
      <c r="AW70" s="59">
        <f t="shared" si="51"/>
        <v>6.859017711252279</v>
      </c>
      <c r="AX70" s="59">
        <f t="shared" si="51"/>
        <v>6.9997734133417913</v>
      </c>
      <c r="AY70" s="59">
        <f t="shared" si="51"/>
        <v>7.140157210880437</v>
      </c>
      <c r="AZ70" s="59">
        <f t="shared" si="51"/>
        <v>7.2801783200166952</v>
      </c>
      <c r="BA70" s="59">
        <f t="shared" si="51"/>
        <v>7.4198455333118369</v>
      </c>
      <c r="BB70" s="59">
        <f t="shared" si="51"/>
        <v>7.5591672478002456</v>
      </c>
      <c r="BC70" s="59">
        <f t="shared" si="51"/>
        <v>7.6981514906452642</v>
      </c>
      <c r="BD70" s="59">
        <f t="shared" si="51"/>
        <v>7.8368059426416634</v>
      </c>
      <c r="BE70" s="59">
        <f t="shared" si="51"/>
        <v>7.9751379597847016</v>
      </c>
      <c r="BF70" s="59">
        <f t="shared" si="51"/>
        <v>8.1131545930997735</v>
      </c>
      <c r="BG70" s="59">
        <f t="shared" si="51"/>
        <v>8.2508626069035156</v>
      </c>
      <c r="BH70" s="59">
        <f t="shared" si="51"/>
        <v>8.3882684956477913</v>
      </c>
      <c r="BI70" s="59">
        <f t="shared" si="51"/>
        <v>8.5253784994806523</v>
      </c>
      <c r="BJ70" s="59">
        <f t="shared" si="51"/>
        <v>8.6621986186436075</v>
      </c>
      <c r="BK70" s="59">
        <f t="shared" si="51"/>
        <v>8.7987346268113562</v>
      </c>
      <c r="BL70" s="59">
        <f t="shared" si="51"/>
        <v>8.9349920834689254</v>
      </c>
      <c r="BM70" s="59">
        <f t="shared" si="51"/>
        <v>9.0709763454110544</v>
      </c>
      <c r="BN70" s="59">
        <f t="shared" si="51"/>
        <v>9.2066925774398314</v>
      </c>
      <c r="BO70" s="59">
        <f t="shared" si="51"/>
        <v>9.3421457623289594</v>
      </c>
      <c r="BP70" s="59">
        <f t="shared" si="51"/>
        <v>9.4773407101161204</v>
      </c>
      <c r="BQ70" s="59">
        <f t="shared" si="51"/>
        <v>9.6122820667788016</v>
      </c>
      <c r="BR70" s="59">
        <f t="shared" si="51"/>
        <v>9.7469743223436929</v>
      </c>
      <c r="BS70" s="59">
        <f t="shared" si="51"/>
        <v>9.8814218184748146</v>
      </c>
      <c r="BT70" s="59">
        <f t="shared" ref="BT70:CH70" si="52">EXP(-1.0587+0.8836*LN(BT69)+0.284)</f>
        <v>10.015628755581478</v>
      </c>
      <c r="BU70" s="59">
        <f t="shared" si="52"/>
        <v>10.149599199483198</v>
      </c>
      <c r="BV70" s="59">
        <f t="shared" si="52"/>
        <v>10.283337087665423</v>
      </c>
      <c r="BW70" s="59">
        <f t="shared" si="52"/>
        <v>10.416846235156795</v>
      </c>
      <c r="BX70" s="59">
        <f t="shared" si="52"/>
        <v>10.550130340056093</v>
      </c>
      <c r="BY70" s="59">
        <f t="shared" si="52"/>
        <v>10.683192988734282</v>
      </c>
      <c r="BZ70" s="59">
        <f t="shared" si="52"/>
        <v>10.816037660735208</v>
      </c>
      <c r="CA70" s="59">
        <f t="shared" si="52"/>
        <v>10.948667733396306</v>
      </c>
      <c r="CB70" s="59">
        <f t="shared" si="52"/>
        <v>11.081086486208886</v>
      </c>
      <c r="CC70" s="59">
        <f t="shared" si="52"/>
        <v>11.21329710493602</v>
      </c>
      <c r="CD70" s="59">
        <f t="shared" si="52"/>
        <v>11.345302685504608</v>
      </c>
      <c r="CE70" s="59">
        <f t="shared" si="52"/>
        <v>11.477106237686685</v>
      </c>
      <c r="CF70" s="59">
        <f t="shared" si="52"/>
        <v>11.608710688584155</v>
      </c>
      <c r="CG70" s="59">
        <f t="shared" si="52"/>
        <v>11.740118885929631</v>
      </c>
      <c r="CH70" s="59">
        <f t="shared" si="52"/>
        <v>11.871333601215445</v>
      </c>
    </row>
    <row r="71" spans="4:86" x14ac:dyDescent="0.25">
      <c r="D71" t="s">
        <v>138</v>
      </c>
      <c r="E71" t="s">
        <v>72</v>
      </c>
      <c r="G71" s="59">
        <f>$F$63*70</f>
        <v>70</v>
      </c>
      <c r="H71" s="59">
        <f t="shared" ref="H71:BS71" si="53">$F$63*70</f>
        <v>70</v>
      </c>
      <c r="I71" s="59">
        <f t="shared" si="53"/>
        <v>70</v>
      </c>
      <c r="J71" s="59">
        <f t="shared" si="53"/>
        <v>70</v>
      </c>
      <c r="K71" s="59">
        <f t="shared" si="53"/>
        <v>70</v>
      </c>
      <c r="L71" s="59">
        <f t="shared" si="53"/>
        <v>70</v>
      </c>
      <c r="M71" s="59">
        <f t="shared" si="53"/>
        <v>70</v>
      </c>
      <c r="N71" s="59">
        <f t="shared" si="53"/>
        <v>70</v>
      </c>
      <c r="O71" s="59">
        <f t="shared" si="53"/>
        <v>70</v>
      </c>
      <c r="P71" s="59">
        <f t="shared" si="53"/>
        <v>70</v>
      </c>
      <c r="Q71" s="59">
        <f t="shared" si="53"/>
        <v>70</v>
      </c>
      <c r="R71" s="59">
        <f t="shared" si="53"/>
        <v>70</v>
      </c>
      <c r="S71" s="59">
        <f t="shared" si="53"/>
        <v>70</v>
      </c>
      <c r="T71" s="59">
        <f t="shared" si="53"/>
        <v>70</v>
      </c>
      <c r="U71" s="59">
        <f t="shared" si="53"/>
        <v>70</v>
      </c>
      <c r="V71" s="59">
        <f t="shared" si="53"/>
        <v>70</v>
      </c>
      <c r="W71" s="59">
        <f t="shared" si="53"/>
        <v>70</v>
      </c>
      <c r="X71" s="59">
        <f t="shared" si="53"/>
        <v>70</v>
      </c>
      <c r="Y71" s="59">
        <f t="shared" si="53"/>
        <v>70</v>
      </c>
      <c r="Z71" s="59">
        <f t="shared" si="53"/>
        <v>70</v>
      </c>
      <c r="AA71" s="59">
        <f t="shared" si="53"/>
        <v>70</v>
      </c>
      <c r="AB71" s="59">
        <f t="shared" si="53"/>
        <v>70</v>
      </c>
      <c r="AC71" s="59">
        <f t="shared" si="53"/>
        <v>70</v>
      </c>
      <c r="AD71" s="59">
        <f t="shared" si="53"/>
        <v>70</v>
      </c>
      <c r="AE71" s="59">
        <f t="shared" si="53"/>
        <v>70</v>
      </c>
      <c r="AF71" s="59">
        <f t="shared" si="53"/>
        <v>70</v>
      </c>
      <c r="AG71" s="59">
        <f t="shared" si="53"/>
        <v>70</v>
      </c>
      <c r="AH71" s="59">
        <f t="shared" si="53"/>
        <v>70</v>
      </c>
      <c r="AI71" s="59">
        <f t="shared" si="53"/>
        <v>70</v>
      </c>
      <c r="AJ71" s="50">
        <f t="shared" si="53"/>
        <v>70</v>
      </c>
      <c r="AK71" s="59">
        <f t="shared" si="53"/>
        <v>70</v>
      </c>
      <c r="AL71" s="59">
        <f t="shared" si="53"/>
        <v>70</v>
      </c>
      <c r="AM71" s="59">
        <f t="shared" si="53"/>
        <v>70</v>
      </c>
      <c r="AN71" s="59">
        <f t="shared" si="53"/>
        <v>70</v>
      </c>
      <c r="AO71" s="59">
        <f t="shared" si="53"/>
        <v>70</v>
      </c>
      <c r="AP71" s="59">
        <f t="shared" si="53"/>
        <v>70</v>
      </c>
      <c r="AQ71" s="59">
        <f t="shared" si="53"/>
        <v>70</v>
      </c>
      <c r="AR71" s="59">
        <f t="shared" si="53"/>
        <v>70</v>
      </c>
      <c r="AS71" s="59">
        <f t="shared" si="53"/>
        <v>70</v>
      </c>
      <c r="AT71" s="59">
        <f t="shared" si="53"/>
        <v>70</v>
      </c>
      <c r="AU71" s="59">
        <f t="shared" si="53"/>
        <v>70</v>
      </c>
      <c r="AV71" s="59">
        <f t="shared" si="53"/>
        <v>70</v>
      </c>
      <c r="AW71" s="59">
        <f t="shared" si="53"/>
        <v>70</v>
      </c>
      <c r="AX71" s="59">
        <f t="shared" si="53"/>
        <v>70</v>
      </c>
      <c r="AY71" s="59">
        <f t="shared" si="53"/>
        <v>70</v>
      </c>
      <c r="AZ71" s="59">
        <f t="shared" si="53"/>
        <v>70</v>
      </c>
      <c r="BA71" s="59">
        <f t="shared" si="53"/>
        <v>70</v>
      </c>
      <c r="BB71" s="59">
        <f t="shared" si="53"/>
        <v>70</v>
      </c>
      <c r="BC71" s="59">
        <f t="shared" si="53"/>
        <v>70</v>
      </c>
      <c r="BD71" s="59">
        <f t="shared" si="53"/>
        <v>70</v>
      </c>
      <c r="BE71" s="59">
        <f t="shared" si="53"/>
        <v>70</v>
      </c>
      <c r="BF71" s="59">
        <f t="shared" si="53"/>
        <v>70</v>
      </c>
      <c r="BG71" s="59">
        <f t="shared" si="53"/>
        <v>70</v>
      </c>
      <c r="BH71" s="59">
        <f t="shared" si="53"/>
        <v>70</v>
      </c>
      <c r="BI71" s="59">
        <f t="shared" si="53"/>
        <v>70</v>
      </c>
      <c r="BJ71" s="59">
        <f t="shared" si="53"/>
        <v>70</v>
      </c>
      <c r="BK71" s="59">
        <f t="shared" si="53"/>
        <v>70</v>
      </c>
      <c r="BL71" s="59">
        <f t="shared" si="53"/>
        <v>70</v>
      </c>
      <c r="BM71" s="59">
        <f t="shared" si="53"/>
        <v>70</v>
      </c>
      <c r="BN71" s="59">
        <f t="shared" si="53"/>
        <v>70</v>
      </c>
      <c r="BO71" s="59">
        <f t="shared" si="53"/>
        <v>70</v>
      </c>
      <c r="BP71" s="59">
        <f t="shared" si="53"/>
        <v>70</v>
      </c>
      <c r="BQ71" s="59">
        <f t="shared" si="53"/>
        <v>70</v>
      </c>
      <c r="BR71" s="59">
        <f t="shared" si="53"/>
        <v>70</v>
      </c>
      <c r="BS71" s="59">
        <f t="shared" si="53"/>
        <v>70</v>
      </c>
      <c r="BT71" s="59">
        <f t="shared" ref="BT71:CH71" si="54">$F$63*70</f>
        <v>70</v>
      </c>
      <c r="BU71" s="59">
        <f t="shared" si="54"/>
        <v>70</v>
      </c>
      <c r="BV71" s="59">
        <f t="shared" si="54"/>
        <v>70</v>
      </c>
      <c r="BW71" s="59">
        <f t="shared" si="54"/>
        <v>70</v>
      </c>
      <c r="BX71" s="59">
        <f t="shared" si="54"/>
        <v>70</v>
      </c>
      <c r="BY71" s="59">
        <f t="shared" si="54"/>
        <v>70</v>
      </c>
      <c r="BZ71" s="59">
        <f t="shared" si="54"/>
        <v>70</v>
      </c>
      <c r="CA71" s="59">
        <f t="shared" si="54"/>
        <v>70</v>
      </c>
      <c r="CB71" s="59">
        <f t="shared" si="54"/>
        <v>70</v>
      </c>
      <c r="CC71" s="59">
        <f t="shared" si="54"/>
        <v>70</v>
      </c>
      <c r="CD71" s="59">
        <f t="shared" si="54"/>
        <v>70</v>
      </c>
      <c r="CE71" s="59">
        <f t="shared" si="54"/>
        <v>70</v>
      </c>
      <c r="CF71" s="59">
        <f t="shared" si="54"/>
        <v>70</v>
      </c>
      <c r="CG71" s="59">
        <f t="shared" si="54"/>
        <v>70</v>
      </c>
      <c r="CH71" s="59">
        <f t="shared" si="54"/>
        <v>70</v>
      </c>
    </row>
    <row r="72" spans="4:86" ht="16.5" x14ac:dyDescent="0.25">
      <c r="D72" s="46" t="s">
        <v>92</v>
      </c>
      <c r="E72" t="s">
        <v>93</v>
      </c>
      <c r="F72" s="61" t="s">
        <v>94</v>
      </c>
      <c r="G72" s="59">
        <f>IF(G62&gt;30,10*$F$63,$F$63*(10/2+10/30*G62/2))</f>
        <v>5.166666666666667</v>
      </c>
      <c r="H72" s="59">
        <f t="shared" ref="H72:BS72" si="55">IF(H62&gt;30,10*$F$63,$F$63*(10/2+10/30*H62/2))</f>
        <v>5.333333333333333</v>
      </c>
      <c r="I72" s="59">
        <f t="shared" si="55"/>
        <v>5.5</v>
      </c>
      <c r="J72" s="59">
        <f t="shared" si="55"/>
        <v>5.666666666666667</v>
      </c>
      <c r="K72" s="59">
        <f t="shared" si="55"/>
        <v>5.833333333333333</v>
      </c>
      <c r="L72" s="59">
        <f t="shared" si="55"/>
        <v>6</v>
      </c>
      <c r="M72" s="59">
        <f t="shared" si="55"/>
        <v>6.1666666666666661</v>
      </c>
      <c r="N72" s="59">
        <f t="shared" si="55"/>
        <v>6.333333333333333</v>
      </c>
      <c r="O72" s="59">
        <f t="shared" si="55"/>
        <v>6.5</v>
      </c>
      <c r="P72" s="59">
        <f t="shared" si="55"/>
        <v>6.6666666666666661</v>
      </c>
      <c r="Q72" s="59">
        <f t="shared" si="55"/>
        <v>6.833333333333333</v>
      </c>
      <c r="R72" s="59">
        <f t="shared" si="55"/>
        <v>7</v>
      </c>
      <c r="S72" s="59">
        <f t="shared" si="55"/>
        <v>7.1666666666666661</v>
      </c>
      <c r="T72" s="59">
        <f t="shared" si="55"/>
        <v>7.333333333333333</v>
      </c>
      <c r="U72" s="59">
        <f t="shared" si="55"/>
        <v>7.5</v>
      </c>
      <c r="V72" s="59">
        <f t="shared" si="55"/>
        <v>7.6666666666666661</v>
      </c>
      <c r="W72" s="59">
        <f t="shared" si="55"/>
        <v>7.833333333333333</v>
      </c>
      <c r="X72" s="59">
        <f t="shared" si="55"/>
        <v>8</v>
      </c>
      <c r="Y72" s="59">
        <f t="shared" si="55"/>
        <v>8.1666666666666661</v>
      </c>
      <c r="Z72" s="59">
        <f t="shared" si="55"/>
        <v>8.3333333333333321</v>
      </c>
      <c r="AA72" s="59">
        <f t="shared" si="55"/>
        <v>8.5</v>
      </c>
      <c r="AB72" s="59">
        <f t="shared" si="55"/>
        <v>8.6666666666666661</v>
      </c>
      <c r="AC72" s="59">
        <f t="shared" si="55"/>
        <v>8.8333333333333321</v>
      </c>
      <c r="AD72" s="59">
        <f t="shared" si="55"/>
        <v>9</v>
      </c>
      <c r="AE72" s="59">
        <f t="shared" si="55"/>
        <v>9.1666666666666661</v>
      </c>
      <c r="AF72" s="59">
        <f t="shared" si="55"/>
        <v>9.3333333333333321</v>
      </c>
      <c r="AG72" s="59">
        <f t="shared" si="55"/>
        <v>9.5</v>
      </c>
      <c r="AH72" s="59">
        <f t="shared" si="55"/>
        <v>9.6666666666666661</v>
      </c>
      <c r="AI72" s="59">
        <f t="shared" si="55"/>
        <v>9.8333333333333321</v>
      </c>
      <c r="AJ72" s="50">
        <f t="shared" si="55"/>
        <v>10</v>
      </c>
      <c r="AK72" s="59">
        <f t="shared" si="55"/>
        <v>10</v>
      </c>
      <c r="AL72" s="59">
        <f t="shared" si="55"/>
        <v>10</v>
      </c>
      <c r="AM72" s="59">
        <f t="shared" si="55"/>
        <v>10</v>
      </c>
      <c r="AN72" s="59">
        <f t="shared" si="55"/>
        <v>10</v>
      </c>
      <c r="AO72" s="59">
        <f t="shared" si="55"/>
        <v>10</v>
      </c>
      <c r="AP72" s="59">
        <f t="shared" si="55"/>
        <v>10</v>
      </c>
      <c r="AQ72" s="59">
        <f t="shared" si="55"/>
        <v>10</v>
      </c>
      <c r="AR72" s="59">
        <f t="shared" si="55"/>
        <v>10</v>
      </c>
      <c r="AS72" s="59">
        <f t="shared" si="55"/>
        <v>10</v>
      </c>
      <c r="AT72" s="59">
        <f t="shared" si="55"/>
        <v>10</v>
      </c>
      <c r="AU72" s="59">
        <f t="shared" si="55"/>
        <v>10</v>
      </c>
      <c r="AV72" s="59">
        <f t="shared" si="55"/>
        <v>10</v>
      </c>
      <c r="AW72" s="59">
        <f t="shared" si="55"/>
        <v>10</v>
      </c>
      <c r="AX72" s="59">
        <f t="shared" si="55"/>
        <v>10</v>
      </c>
      <c r="AY72" s="59">
        <f t="shared" si="55"/>
        <v>10</v>
      </c>
      <c r="AZ72" s="59">
        <f t="shared" si="55"/>
        <v>10</v>
      </c>
      <c r="BA72" s="59">
        <f t="shared" si="55"/>
        <v>10</v>
      </c>
      <c r="BB72" s="59">
        <f t="shared" si="55"/>
        <v>10</v>
      </c>
      <c r="BC72" s="59">
        <f t="shared" si="55"/>
        <v>10</v>
      </c>
      <c r="BD72" s="59">
        <f t="shared" si="55"/>
        <v>10</v>
      </c>
      <c r="BE72" s="59">
        <f t="shared" si="55"/>
        <v>10</v>
      </c>
      <c r="BF72" s="59">
        <f t="shared" si="55"/>
        <v>10</v>
      </c>
      <c r="BG72" s="59">
        <f t="shared" si="55"/>
        <v>10</v>
      </c>
      <c r="BH72" s="59">
        <f t="shared" si="55"/>
        <v>10</v>
      </c>
      <c r="BI72" s="59">
        <f t="shared" si="55"/>
        <v>10</v>
      </c>
      <c r="BJ72" s="59">
        <f t="shared" si="55"/>
        <v>10</v>
      </c>
      <c r="BK72" s="59">
        <f t="shared" si="55"/>
        <v>10</v>
      </c>
      <c r="BL72" s="59">
        <f t="shared" si="55"/>
        <v>10</v>
      </c>
      <c r="BM72" s="59">
        <f t="shared" si="55"/>
        <v>10</v>
      </c>
      <c r="BN72" s="59">
        <f t="shared" si="55"/>
        <v>10</v>
      </c>
      <c r="BO72" s="59">
        <f t="shared" si="55"/>
        <v>10</v>
      </c>
      <c r="BP72" s="59">
        <f t="shared" si="55"/>
        <v>10</v>
      </c>
      <c r="BQ72" s="59">
        <f t="shared" si="55"/>
        <v>10</v>
      </c>
      <c r="BR72" s="59">
        <f t="shared" si="55"/>
        <v>10</v>
      </c>
      <c r="BS72" s="59">
        <f t="shared" si="55"/>
        <v>10</v>
      </c>
      <c r="BT72" s="59">
        <f t="shared" ref="BT72:CH72" si="56">IF(BT62&gt;30,10*$F$63,$F$63*(10/2+10/30*BT62/2))</f>
        <v>10</v>
      </c>
      <c r="BU72" s="59">
        <f t="shared" si="56"/>
        <v>10</v>
      </c>
      <c r="BV72" s="59">
        <f t="shared" si="56"/>
        <v>10</v>
      </c>
      <c r="BW72" s="59">
        <f t="shared" si="56"/>
        <v>10</v>
      </c>
      <c r="BX72" s="59">
        <f t="shared" si="56"/>
        <v>10</v>
      </c>
      <c r="BY72" s="59">
        <f t="shared" si="56"/>
        <v>10</v>
      </c>
      <c r="BZ72" s="59">
        <f t="shared" si="56"/>
        <v>10</v>
      </c>
      <c r="CA72" s="59">
        <f t="shared" si="56"/>
        <v>10</v>
      </c>
      <c r="CB72" s="59">
        <f t="shared" si="56"/>
        <v>10</v>
      </c>
      <c r="CC72" s="59">
        <f t="shared" si="56"/>
        <v>10</v>
      </c>
      <c r="CD72" s="59">
        <f t="shared" si="56"/>
        <v>10</v>
      </c>
      <c r="CE72" s="59">
        <f t="shared" si="56"/>
        <v>10</v>
      </c>
      <c r="CF72" s="59">
        <f t="shared" si="56"/>
        <v>10</v>
      </c>
      <c r="CG72" s="59">
        <f t="shared" si="56"/>
        <v>10</v>
      </c>
      <c r="CH72" s="59">
        <f t="shared" si="56"/>
        <v>10</v>
      </c>
    </row>
    <row r="73" spans="4:86" x14ac:dyDescent="0.25">
      <c r="D73" t="s">
        <v>95</v>
      </c>
      <c r="E73" t="s">
        <v>96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0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>
        <v>0</v>
      </c>
      <c r="AY73" s="59">
        <v>0</v>
      </c>
      <c r="AZ73" s="59">
        <v>0</v>
      </c>
      <c r="BA73" s="59">
        <v>0</v>
      </c>
      <c r="BB73" s="59">
        <v>0</v>
      </c>
      <c r="BC73" s="59">
        <v>0</v>
      </c>
      <c r="BD73" s="59">
        <v>0</v>
      </c>
      <c r="BE73" s="59">
        <v>0</v>
      </c>
      <c r="BF73" s="59">
        <v>0</v>
      </c>
      <c r="BG73" s="59">
        <v>0</v>
      </c>
      <c r="BH73" s="59">
        <v>0</v>
      </c>
      <c r="BI73" s="59">
        <v>0</v>
      </c>
      <c r="BJ73" s="59">
        <v>0</v>
      </c>
      <c r="BK73" s="59">
        <v>0</v>
      </c>
      <c r="BL73" s="59">
        <v>0</v>
      </c>
      <c r="BM73" s="59">
        <v>0</v>
      </c>
      <c r="BN73" s="59">
        <v>0</v>
      </c>
      <c r="BO73" s="59">
        <v>0</v>
      </c>
      <c r="BP73" s="59">
        <v>0</v>
      </c>
      <c r="BQ73" s="59">
        <v>0</v>
      </c>
      <c r="BR73" s="59">
        <v>0</v>
      </c>
      <c r="BS73" s="59">
        <v>0</v>
      </c>
      <c r="BT73" s="59">
        <v>0</v>
      </c>
      <c r="BU73" s="59">
        <v>0</v>
      </c>
      <c r="BV73" s="59">
        <v>0</v>
      </c>
      <c r="BW73" s="59">
        <v>0</v>
      </c>
      <c r="BX73" s="59">
        <v>0</v>
      </c>
      <c r="BY73" s="59">
        <v>0</v>
      </c>
      <c r="BZ73" s="59">
        <v>0</v>
      </c>
      <c r="CA73" s="59">
        <v>0</v>
      </c>
      <c r="CB73" s="59">
        <v>0</v>
      </c>
      <c r="CC73" s="59">
        <v>0</v>
      </c>
      <c r="CD73" s="59">
        <v>0</v>
      </c>
      <c r="CE73" s="59">
        <v>0</v>
      </c>
      <c r="CF73" s="59">
        <v>0</v>
      </c>
      <c r="CG73" s="59">
        <v>0</v>
      </c>
      <c r="CH73" s="59">
        <v>0</v>
      </c>
    </row>
    <row r="74" spans="4:86" x14ac:dyDescent="0.25">
      <c r="D74" t="s">
        <v>139</v>
      </c>
      <c r="E74" t="s">
        <v>140</v>
      </c>
      <c r="F74" s="59"/>
      <c r="G74" s="59">
        <f>((G69+G70)*0.475+G71+G72+G73)*44/12</f>
        <v>276.90191622228679</v>
      </c>
      <c r="H74" s="59">
        <f t="shared" ref="H74:AU74" si="57">((H69+H70)*0.475+H71+H72+H73)*44/12</f>
        <v>278.73710561081384</v>
      </c>
      <c r="I74" s="59">
        <f t="shared" si="57"/>
        <v>280.55074558151415</v>
      </c>
      <c r="J74" s="59">
        <f t="shared" si="57"/>
        <v>282.35110198966635</v>
      </c>
      <c r="K74" s="59">
        <f t="shared" si="57"/>
        <v>284.14192119185532</v>
      </c>
      <c r="L74" s="59">
        <f t="shared" si="57"/>
        <v>285.9253402662921</v>
      </c>
      <c r="M74" s="59">
        <f t="shared" si="57"/>
        <v>287.70273690466774</v>
      </c>
      <c r="N74" s="59">
        <f t="shared" si="57"/>
        <v>289.47507072363629</v>
      </c>
      <c r="O74" s="59">
        <f t="shared" si="57"/>
        <v>291.24304705364608</v>
      </c>
      <c r="P74" s="59">
        <f t="shared" si="57"/>
        <v>293.00720528986716</v>
      </c>
      <c r="Q74" s="59">
        <f t="shared" si="57"/>
        <v>294.76797070576418</v>
      </c>
      <c r="R74" s="59">
        <f t="shared" si="57"/>
        <v>296.52568681739263</v>
      </c>
      <c r="S74" s="59">
        <f t="shared" si="57"/>
        <v>298.28063662334273</v>
      </c>
      <c r="T74" s="59">
        <f t="shared" si="57"/>
        <v>300.03305711070772</v>
      </c>
      <c r="U74" s="59">
        <f t="shared" si="57"/>
        <v>301.78314949288085</v>
      </c>
      <c r="V74" s="59">
        <f t="shared" si="57"/>
        <v>303.53108663699356</v>
      </c>
      <c r="W74" s="59">
        <f t="shared" si="57"/>
        <v>305.2770185804755</v>
      </c>
      <c r="X74" s="59">
        <f t="shared" si="57"/>
        <v>307.02107671215026</v>
      </c>
      <c r="Y74" s="59">
        <f t="shared" si="57"/>
        <v>308.76337699756067</v>
      </c>
      <c r="Z74" s="59">
        <f t="shared" si="57"/>
        <v>310.5040225059077</v>
      </c>
      <c r="AA74" s="59">
        <f t="shared" si="57"/>
        <v>312.24310541723986</v>
      </c>
      <c r="AB74" s="59">
        <f t="shared" si="57"/>
        <v>313.98070863648724</v>
      </c>
      <c r="AC74" s="59">
        <f t="shared" si="57"/>
        <v>315.71690710574023</v>
      </c>
      <c r="AD74" s="59">
        <f t="shared" si="57"/>
        <v>317.45176888186614</v>
      </c>
      <c r="AE74" s="59">
        <f t="shared" si="57"/>
        <v>319.18535602946127</v>
      </c>
      <c r="AF74" s="59">
        <f t="shared" si="57"/>
        <v>320.91772536691002</v>
      </c>
      <c r="AG74" s="59">
        <f t="shared" si="57"/>
        <v>322.6489290944366</v>
      </c>
      <c r="AH74" s="59">
        <f t="shared" si="57"/>
        <v>324.37901532649693</v>
      </c>
      <c r="AI74" s="59">
        <f t="shared" si="57"/>
        <v>326.10802854597642</v>
      </c>
      <c r="AJ74" s="50">
        <f t="shared" si="57"/>
        <v>327.83600999398101</v>
      </c>
      <c r="AK74" s="59">
        <f t="shared" si="57"/>
        <v>328.95188689508348</v>
      </c>
      <c r="AL74" s="59">
        <f t="shared" si="57"/>
        <v>330.06680608239554</v>
      </c>
      <c r="AM74" s="59">
        <f t="shared" si="57"/>
        <v>331.18080091848043</v>
      </c>
      <c r="AN74" s="59">
        <f t="shared" si="57"/>
        <v>332.29390262902666</v>
      </c>
      <c r="AO74" s="59">
        <f t="shared" si="57"/>
        <v>333.40614049849142</v>
      </c>
      <c r="AP74" s="59">
        <f t="shared" si="57"/>
        <v>334.51754204275591</v>
      </c>
      <c r="AQ74" s="59">
        <f t="shared" si="57"/>
        <v>335.62813316205717</v>
      </c>
      <c r="AR74" s="59">
        <f t="shared" si="57"/>
        <v>336.73793827692265</v>
      </c>
      <c r="AS74" s="59">
        <f t="shared" si="57"/>
        <v>337.8469804493925</v>
      </c>
      <c r="AT74" s="59">
        <f t="shared" si="57"/>
        <v>338.95528149145929</v>
      </c>
      <c r="AU74" s="59">
        <f t="shared" si="57"/>
        <v>340.06286206235876</v>
      </c>
      <c r="AV74" s="59">
        <f>((AV69+AV70)*0.475+AV71+AV72+AV73)*44/12</f>
        <v>341.16974175610102</v>
      </c>
      <c r="AW74" s="59">
        <f t="shared" ref="AW74:CG74" si="58">((AW69+AW70)*0.475+AW71+AW72+AW73)*44/12</f>
        <v>342.27593918043107</v>
      </c>
      <c r="AX74" s="59">
        <f t="shared" si="58"/>
        <v>343.38147202823694</v>
      </c>
      <c r="AY74" s="59">
        <f t="shared" si="58"/>
        <v>344.4863571422834</v>
      </c>
      <c r="AZ74" s="59">
        <f t="shared" si="58"/>
        <v>345.59061057402909</v>
      </c>
      <c r="BA74" s="59">
        <f t="shared" si="58"/>
        <v>346.69424763718479</v>
      </c>
      <c r="BB74" s="59">
        <f t="shared" si="58"/>
        <v>347.79728295658538</v>
      </c>
      <c r="BC74" s="59">
        <f t="shared" si="58"/>
        <v>348.89973051287387</v>
      </c>
      <c r="BD74" s="59">
        <f t="shared" si="58"/>
        <v>350.00160368343421</v>
      </c>
      <c r="BE74" s="59">
        <f t="shared" si="58"/>
        <v>351.10291527995832</v>
      </c>
      <c r="BF74" s="59">
        <f t="shared" si="58"/>
        <v>352.20367758298215</v>
      </c>
      <c r="BG74" s="59">
        <f t="shared" si="58"/>
        <v>353.30390237369028</v>
      </c>
      <c r="BH74" s="59">
        <f t="shared" si="58"/>
        <v>354.40360096325321</v>
      </c>
      <c r="BI74" s="59">
        <f t="shared" si="58"/>
        <v>355.5027842199288</v>
      </c>
      <c r="BJ74" s="59">
        <f t="shared" si="58"/>
        <v>356.60146259413756</v>
      </c>
      <c r="BK74" s="59">
        <f t="shared" si="58"/>
        <v>357.69964614169641</v>
      </c>
      <c r="BL74" s="59">
        <f t="shared" si="58"/>
        <v>358.7973445453751</v>
      </c>
      <c r="BM74" s="59">
        <f t="shared" si="58"/>
        <v>359.89456713492427</v>
      </c>
      <c r="BN74" s="59">
        <f t="shared" si="58"/>
        <v>360.9913229057077</v>
      </c>
      <c r="BO74" s="59">
        <f t="shared" si="58"/>
        <v>362.08762053605625</v>
      </c>
      <c r="BP74" s="59">
        <f t="shared" si="58"/>
        <v>363.18346840345225</v>
      </c>
      <c r="BQ74" s="59">
        <f t="shared" si="58"/>
        <v>364.27887459963972</v>
      </c>
      <c r="BR74" s="59">
        <f t="shared" si="58"/>
        <v>365.37384694474855</v>
      </c>
      <c r="BS74" s="59">
        <f t="shared" si="58"/>
        <v>366.46839300051028</v>
      </c>
      <c r="BT74" s="59">
        <f t="shared" si="58"/>
        <v>367.56252008263772</v>
      </c>
      <c r="BU74" s="59">
        <f t="shared" si="58"/>
        <v>368.65623527243332</v>
      </c>
      <c r="BV74" s="59">
        <f t="shared" si="58"/>
        <v>369.74954542768393</v>
      </c>
      <c r="BW74" s="59">
        <f t="shared" si="58"/>
        <v>370.84245719289805</v>
      </c>
      <c r="BX74" s="59">
        <f t="shared" si="58"/>
        <v>371.93497700893107</v>
      </c>
      <c r="BY74" s="59">
        <f t="shared" si="58"/>
        <v>373.0271111220456</v>
      </c>
      <c r="BZ74" s="59">
        <f t="shared" si="58"/>
        <v>374.11886559244721</v>
      </c>
      <c r="CA74" s="59">
        <f t="shared" si="58"/>
        <v>375.21024630233188</v>
      </c>
      <c r="CB74" s="59">
        <f t="shared" si="58"/>
        <v>376.30125896348045</v>
      </c>
      <c r="CC74" s="59">
        <f t="shared" si="58"/>
        <v>377.39190912443019</v>
      </c>
      <c r="CD74" s="59">
        <f t="shared" si="58"/>
        <v>378.48220217725384</v>
      </c>
      <c r="CE74" s="59">
        <f t="shared" si="58"/>
        <v>379.57214336397101</v>
      </c>
      <c r="CF74" s="59">
        <f t="shared" si="58"/>
        <v>380.66173778261742</v>
      </c>
      <c r="CG74" s="59">
        <f t="shared" si="58"/>
        <v>381.75099039299408</v>
      </c>
      <c r="CH74" s="59">
        <f>((CH69+CH70)*0.475+CH71+CH72+CH73)*44/12</f>
        <v>382.83990602211696</v>
      </c>
    </row>
    <row r="75" spans="4:86" x14ac:dyDescent="0.25">
      <c r="F75" s="59"/>
      <c r="G75" s="59"/>
      <c r="H75" s="64"/>
      <c r="AJ75" s="45"/>
    </row>
    <row r="76" spans="4:86" x14ac:dyDescent="0.25">
      <c r="F76" s="59"/>
      <c r="G76" s="59"/>
      <c r="AJ76" s="45"/>
    </row>
    <row r="77" spans="4:86" x14ac:dyDescent="0.25">
      <c r="AJ77" s="45"/>
    </row>
    <row r="78" spans="4:86" x14ac:dyDescent="0.25">
      <c r="D78" s="54" t="s">
        <v>102</v>
      </c>
      <c r="E78" s="54"/>
      <c r="AJ78" s="45"/>
    </row>
    <row r="79" spans="4:86" x14ac:dyDescent="0.25">
      <c r="D79" t="s">
        <v>141</v>
      </c>
      <c r="E79" s="46" t="s">
        <v>137</v>
      </c>
      <c r="G79" s="65"/>
      <c r="AJ79" s="45"/>
      <c r="CH79">
        <f>CH68</f>
        <v>80</v>
      </c>
    </row>
    <row r="80" spans="4:86" x14ac:dyDescent="0.25">
      <c r="D80" t="s">
        <v>76</v>
      </c>
      <c r="E80" t="s">
        <v>77</v>
      </c>
      <c r="F80" s="65">
        <f>F64</f>
        <v>0.38</v>
      </c>
      <c r="G80" s="65"/>
      <c r="AJ80" s="45"/>
    </row>
    <row r="81" spans="4:87" x14ac:dyDescent="0.25">
      <c r="D81" t="s">
        <v>106</v>
      </c>
      <c r="E81" t="s">
        <v>107</v>
      </c>
      <c r="G81" s="65">
        <f>G79*$F$80*$F$63</f>
        <v>0</v>
      </c>
      <c r="H81" s="65">
        <f t="shared" ref="H81:BS81" si="59">H79*$F$80*$F$63</f>
        <v>0</v>
      </c>
      <c r="I81" s="65">
        <f t="shared" si="59"/>
        <v>0</v>
      </c>
      <c r="J81" s="65">
        <f t="shared" si="59"/>
        <v>0</v>
      </c>
      <c r="K81" s="65">
        <f t="shared" si="59"/>
        <v>0</v>
      </c>
      <c r="L81" s="65">
        <f t="shared" si="59"/>
        <v>0</v>
      </c>
      <c r="M81" s="65">
        <f t="shared" si="59"/>
        <v>0</v>
      </c>
      <c r="N81" s="65">
        <f t="shared" si="59"/>
        <v>0</v>
      </c>
      <c r="O81" s="65">
        <f t="shared" si="59"/>
        <v>0</v>
      </c>
      <c r="P81" s="65">
        <f t="shared" si="59"/>
        <v>0</v>
      </c>
      <c r="Q81" s="65">
        <f t="shared" si="59"/>
        <v>0</v>
      </c>
      <c r="R81" s="65">
        <f t="shared" si="59"/>
        <v>0</v>
      </c>
      <c r="S81" s="65">
        <f t="shared" si="59"/>
        <v>0</v>
      </c>
      <c r="T81" s="65">
        <f t="shared" si="59"/>
        <v>0</v>
      </c>
      <c r="U81" s="65">
        <f t="shared" si="59"/>
        <v>0</v>
      </c>
      <c r="V81" s="65">
        <f t="shared" si="59"/>
        <v>0</v>
      </c>
      <c r="W81" s="65">
        <f t="shared" si="59"/>
        <v>0</v>
      </c>
      <c r="X81" s="65">
        <f t="shared" si="59"/>
        <v>0</v>
      </c>
      <c r="Y81" s="65">
        <f t="shared" si="59"/>
        <v>0</v>
      </c>
      <c r="Z81" s="65">
        <f t="shared" si="59"/>
        <v>0</v>
      </c>
      <c r="AA81" s="65">
        <f t="shared" si="59"/>
        <v>0</v>
      </c>
      <c r="AB81" s="65">
        <f t="shared" si="59"/>
        <v>0</v>
      </c>
      <c r="AC81" s="65">
        <f t="shared" si="59"/>
        <v>0</v>
      </c>
      <c r="AD81" s="65">
        <f t="shared" si="59"/>
        <v>0</v>
      </c>
      <c r="AE81" s="65">
        <f t="shared" si="59"/>
        <v>0</v>
      </c>
      <c r="AF81" s="65">
        <f t="shared" si="59"/>
        <v>0</v>
      </c>
      <c r="AG81" s="65">
        <f t="shared" si="59"/>
        <v>0</v>
      </c>
      <c r="AH81" s="65">
        <f t="shared" si="59"/>
        <v>0</v>
      </c>
      <c r="AI81" s="65">
        <f t="shared" si="59"/>
        <v>0</v>
      </c>
      <c r="AJ81" s="66">
        <f t="shared" si="59"/>
        <v>0</v>
      </c>
      <c r="AK81" s="65">
        <f t="shared" si="59"/>
        <v>0</v>
      </c>
      <c r="AL81" s="65">
        <f t="shared" si="59"/>
        <v>0</v>
      </c>
      <c r="AM81" s="65">
        <f t="shared" si="59"/>
        <v>0</v>
      </c>
      <c r="AN81" s="65">
        <f t="shared" si="59"/>
        <v>0</v>
      </c>
      <c r="AO81" s="65">
        <f t="shared" si="59"/>
        <v>0</v>
      </c>
      <c r="AP81" s="65">
        <f t="shared" si="59"/>
        <v>0</v>
      </c>
      <c r="AQ81" s="65">
        <f t="shared" si="59"/>
        <v>0</v>
      </c>
      <c r="AR81" s="65">
        <f t="shared" si="59"/>
        <v>0</v>
      </c>
      <c r="AS81" s="65">
        <f t="shared" si="59"/>
        <v>0</v>
      </c>
      <c r="AT81" s="65">
        <f t="shared" si="59"/>
        <v>0</v>
      </c>
      <c r="AU81" s="65">
        <f t="shared" si="59"/>
        <v>0</v>
      </c>
      <c r="AV81" s="65">
        <f t="shared" si="59"/>
        <v>0</v>
      </c>
      <c r="AW81" s="65">
        <f t="shared" si="59"/>
        <v>0</v>
      </c>
      <c r="AX81" s="65">
        <f t="shared" si="59"/>
        <v>0</v>
      </c>
      <c r="AY81" s="65">
        <f t="shared" si="59"/>
        <v>0</v>
      </c>
      <c r="AZ81" s="65">
        <f t="shared" si="59"/>
        <v>0</v>
      </c>
      <c r="BA81" s="65">
        <f t="shared" si="59"/>
        <v>0</v>
      </c>
      <c r="BB81" s="65">
        <f t="shared" si="59"/>
        <v>0</v>
      </c>
      <c r="BC81" s="65">
        <f t="shared" si="59"/>
        <v>0</v>
      </c>
      <c r="BD81" s="65">
        <f t="shared" si="59"/>
        <v>0</v>
      </c>
      <c r="BE81" s="65">
        <f t="shared" si="59"/>
        <v>0</v>
      </c>
      <c r="BF81" s="65">
        <f t="shared" si="59"/>
        <v>0</v>
      </c>
      <c r="BG81" s="65">
        <f t="shared" si="59"/>
        <v>0</v>
      </c>
      <c r="BH81" s="65">
        <f t="shared" si="59"/>
        <v>0</v>
      </c>
      <c r="BI81" s="65">
        <f t="shared" si="59"/>
        <v>0</v>
      </c>
      <c r="BJ81" s="65">
        <f t="shared" si="59"/>
        <v>0</v>
      </c>
      <c r="BK81" s="65">
        <f t="shared" si="59"/>
        <v>0</v>
      </c>
      <c r="BL81" s="65">
        <f t="shared" si="59"/>
        <v>0</v>
      </c>
      <c r="BM81" s="65">
        <f t="shared" si="59"/>
        <v>0</v>
      </c>
      <c r="BN81" s="65">
        <f t="shared" si="59"/>
        <v>0</v>
      </c>
      <c r="BO81" s="65">
        <f t="shared" si="59"/>
        <v>0</v>
      </c>
      <c r="BP81" s="65">
        <f t="shared" si="59"/>
        <v>0</v>
      </c>
      <c r="BQ81" s="65">
        <f t="shared" si="59"/>
        <v>0</v>
      </c>
      <c r="BR81" s="65">
        <f t="shared" si="59"/>
        <v>0</v>
      </c>
      <c r="BS81" s="65">
        <f t="shared" si="59"/>
        <v>0</v>
      </c>
      <c r="BT81" s="65">
        <f t="shared" ref="BT81:CH81" si="60">BT79*$F$80*$F$63</f>
        <v>0</v>
      </c>
      <c r="BU81" s="65">
        <f t="shared" si="60"/>
        <v>0</v>
      </c>
      <c r="BV81" s="65">
        <f t="shared" si="60"/>
        <v>0</v>
      </c>
      <c r="BW81" s="65">
        <f t="shared" si="60"/>
        <v>0</v>
      </c>
      <c r="BX81" s="65">
        <f t="shared" si="60"/>
        <v>0</v>
      </c>
      <c r="BY81" s="65">
        <f t="shared" si="60"/>
        <v>0</v>
      </c>
      <c r="BZ81" s="65">
        <f t="shared" si="60"/>
        <v>0</v>
      </c>
      <c r="CA81" s="65">
        <f t="shared" si="60"/>
        <v>0</v>
      </c>
      <c r="CB81" s="65">
        <f t="shared" si="60"/>
        <v>0</v>
      </c>
      <c r="CC81" s="65">
        <f t="shared" si="60"/>
        <v>0</v>
      </c>
      <c r="CD81" s="65">
        <f t="shared" si="60"/>
        <v>0</v>
      </c>
      <c r="CE81" s="65">
        <f t="shared" si="60"/>
        <v>0</v>
      </c>
      <c r="CF81" s="65">
        <f t="shared" si="60"/>
        <v>0</v>
      </c>
      <c r="CG81" s="65">
        <f t="shared" si="60"/>
        <v>0</v>
      </c>
      <c r="CH81" s="65">
        <f t="shared" si="60"/>
        <v>30.4</v>
      </c>
      <c r="CI81" s="65"/>
    </row>
    <row r="82" spans="4:87" x14ac:dyDescent="0.25">
      <c r="D82" t="s">
        <v>108</v>
      </c>
      <c r="E82" t="s">
        <v>142</v>
      </c>
      <c r="G82" s="65">
        <f>G81*0.475</f>
        <v>0</v>
      </c>
      <c r="H82" s="65">
        <f t="shared" ref="H82:BS82" si="61">H81*0.475</f>
        <v>0</v>
      </c>
      <c r="I82" s="65">
        <f t="shared" si="61"/>
        <v>0</v>
      </c>
      <c r="J82" s="65">
        <f t="shared" si="61"/>
        <v>0</v>
      </c>
      <c r="K82" s="65">
        <f t="shared" si="61"/>
        <v>0</v>
      </c>
      <c r="L82" s="65">
        <f t="shared" si="61"/>
        <v>0</v>
      </c>
      <c r="M82" s="65">
        <f t="shared" si="61"/>
        <v>0</v>
      </c>
      <c r="N82" s="65">
        <f t="shared" si="61"/>
        <v>0</v>
      </c>
      <c r="O82" s="65">
        <f t="shared" si="61"/>
        <v>0</v>
      </c>
      <c r="P82" s="65">
        <f t="shared" si="61"/>
        <v>0</v>
      </c>
      <c r="Q82" s="65">
        <f t="shared" si="61"/>
        <v>0</v>
      </c>
      <c r="R82" s="65">
        <f t="shared" si="61"/>
        <v>0</v>
      </c>
      <c r="S82" s="65">
        <f t="shared" si="61"/>
        <v>0</v>
      </c>
      <c r="T82" s="65">
        <f t="shared" si="61"/>
        <v>0</v>
      </c>
      <c r="U82" s="65">
        <f t="shared" si="61"/>
        <v>0</v>
      </c>
      <c r="V82" s="65">
        <f t="shared" si="61"/>
        <v>0</v>
      </c>
      <c r="W82" s="65">
        <f t="shared" si="61"/>
        <v>0</v>
      </c>
      <c r="X82" s="65">
        <f t="shared" si="61"/>
        <v>0</v>
      </c>
      <c r="Y82" s="65">
        <f t="shared" si="61"/>
        <v>0</v>
      </c>
      <c r="Z82" s="65">
        <f t="shared" si="61"/>
        <v>0</v>
      </c>
      <c r="AA82" s="65">
        <f t="shared" si="61"/>
        <v>0</v>
      </c>
      <c r="AB82" s="65">
        <f t="shared" si="61"/>
        <v>0</v>
      </c>
      <c r="AC82" s="65">
        <f t="shared" si="61"/>
        <v>0</v>
      </c>
      <c r="AD82" s="65">
        <f t="shared" si="61"/>
        <v>0</v>
      </c>
      <c r="AE82" s="65">
        <f t="shared" si="61"/>
        <v>0</v>
      </c>
      <c r="AF82" s="65">
        <f t="shared" si="61"/>
        <v>0</v>
      </c>
      <c r="AG82" s="65">
        <f t="shared" si="61"/>
        <v>0</v>
      </c>
      <c r="AH82" s="65">
        <f t="shared" si="61"/>
        <v>0</v>
      </c>
      <c r="AI82" s="65">
        <f t="shared" si="61"/>
        <v>0</v>
      </c>
      <c r="AJ82" s="66">
        <f t="shared" si="61"/>
        <v>0</v>
      </c>
      <c r="AK82" s="65">
        <f t="shared" si="61"/>
        <v>0</v>
      </c>
      <c r="AL82" s="65">
        <f t="shared" si="61"/>
        <v>0</v>
      </c>
      <c r="AM82" s="65">
        <f t="shared" si="61"/>
        <v>0</v>
      </c>
      <c r="AN82" s="65">
        <f t="shared" si="61"/>
        <v>0</v>
      </c>
      <c r="AO82" s="65">
        <f t="shared" si="61"/>
        <v>0</v>
      </c>
      <c r="AP82" s="65">
        <f t="shared" si="61"/>
        <v>0</v>
      </c>
      <c r="AQ82" s="65">
        <f t="shared" si="61"/>
        <v>0</v>
      </c>
      <c r="AR82" s="65">
        <f t="shared" si="61"/>
        <v>0</v>
      </c>
      <c r="AS82" s="65">
        <f t="shared" si="61"/>
        <v>0</v>
      </c>
      <c r="AT82" s="65">
        <f t="shared" si="61"/>
        <v>0</v>
      </c>
      <c r="AU82" s="65">
        <f t="shared" si="61"/>
        <v>0</v>
      </c>
      <c r="AV82" s="65">
        <f t="shared" si="61"/>
        <v>0</v>
      </c>
      <c r="AW82" s="65">
        <f t="shared" si="61"/>
        <v>0</v>
      </c>
      <c r="AX82" s="65">
        <f t="shared" si="61"/>
        <v>0</v>
      </c>
      <c r="AY82" s="65">
        <f t="shared" si="61"/>
        <v>0</v>
      </c>
      <c r="AZ82" s="65">
        <f t="shared" si="61"/>
        <v>0</v>
      </c>
      <c r="BA82" s="65">
        <f t="shared" si="61"/>
        <v>0</v>
      </c>
      <c r="BB82" s="65">
        <f t="shared" si="61"/>
        <v>0</v>
      </c>
      <c r="BC82" s="65">
        <f t="shared" si="61"/>
        <v>0</v>
      </c>
      <c r="BD82" s="65">
        <f t="shared" si="61"/>
        <v>0</v>
      </c>
      <c r="BE82" s="65">
        <f t="shared" si="61"/>
        <v>0</v>
      </c>
      <c r="BF82" s="65">
        <f t="shared" si="61"/>
        <v>0</v>
      </c>
      <c r="BG82" s="65">
        <f t="shared" si="61"/>
        <v>0</v>
      </c>
      <c r="BH82" s="65">
        <f t="shared" si="61"/>
        <v>0</v>
      </c>
      <c r="BI82" s="65">
        <f t="shared" si="61"/>
        <v>0</v>
      </c>
      <c r="BJ82" s="65">
        <f t="shared" si="61"/>
        <v>0</v>
      </c>
      <c r="BK82" s="65">
        <f t="shared" si="61"/>
        <v>0</v>
      </c>
      <c r="BL82" s="65">
        <f t="shared" si="61"/>
        <v>0</v>
      </c>
      <c r="BM82" s="65">
        <f t="shared" si="61"/>
        <v>0</v>
      </c>
      <c r="BN82" s="65">
        <f t="shared" si="61"/>
        <v>0</v>
      </c>
      <c r="BO82" s="65">
        <f t="shared" si="61"/>
        <v>0</v>
      </c>
      <c r="BP82" s="65">
        <f t="shared" si="61"/>
        <v>0</v>
      </c>
      <c r="BQ82" s="65">
        <f t="shared" si="61"/>
        <v>0</v>
      </c>
      <c r="BR82" s="65">
        <f t="shared" si="61"/>
        <v>0</v>
      </c>
      <c r="BS82" s="65">
        <f t="shared" si="61"/>
        <v>0</v>
      </c>
      <c r="BT82" s="65">
        <f t="shared" ref="BT82:CH82" si="62">BT81*0.475</f>
        <v>0</v>
      </c>
      <c r="BU82" s="65">
        <f t="shared" si="62"/>
        <v>0</v>
      </c>
      <c r="BV82" s="65">
        <f t="shared" si="62"/>
        <v>0</v>
      </c>
      <c r="BW82" s="65">
        <f t="shared" si="62"/>
        <v>0</v>
      </c>
      <c r="BX82" s="65">
        <f t="shared" si="62"/>
        <v>0</v>
      </c>
      <c r="BY82" s="65">
        <f t="shared" si="62"/>
        <v>0</v>
      </c>
      <c r="BZ82" s="65">
        <f t="shared" si="62"/>
        <v>0</v>
      </c>
      <c r="CA82" s="65">
        <f t="shared" si="62"/>
        <v>0</v>
      </c>
      <c r="CB82" s="65">
        <f t="shared" si="62"/>
        <v>0</v>
      </c>
      <c r="CC82" s="65">
        <f t="shared" si="62"/>
        <v>0</v>
      </c>
      <c r="CD82" s="65">
        <f t="shared" si="62"/>
        <v>0</v>
      </c>
      <c r="CE82" s="65">
        <f t="shared" si="62"/>
        <v>0</v>
      </c>
      <c r="CF82" s="65">
        <f t="shared" si="62"/>
        <v>0</v>
      </c>
      <c r="CG82" s="65">
        <f t="shared" si="62"/>
        <v>0</v>
      </c>
      <c r="CH82" s="65">
        <f t="shared" si="62"/>
        <v>14.44</v>
      </c>
      <c r="CI82" s="65"/>
    </row>
    <row r="83" spans="4:87" x14ac:dyDescent="0.25">
      <c r="D83" s="93" t="s">
        <v>167</v>
      </c>
      <c r="F83" s="1">
        <f>F27</f>
        <v>0.5</v>
      </c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6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</row>
    <row r="84" spans="4:87" x14ac:dyDescent="0.25">
      <c r="D84" t="s">
        <v>162</v>
      </c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6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</row>
    <row r="85" spans="4:87" x14ac:dyDescent="0.25">
      <c r="D85" t="s">
        <v>110</v>
      </c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6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79">
        <v>0.5</v>
      </c>
      <c r="CI85" s="65"/>
    </row>
    <row r="86" spans="4:87" x14ac:dyDescent="0.25">
      <c r="D86" t="s">
        <v>111</v>
      </c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6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79">
        <v>0.5</v>
      </c>
      <c r="CI86" s="65"/>
    </row>
    <row r="87" spans="4:87" x14ac:dyDescent="0.25">
      <c r="D87" t="s">
        <v>112</v>
      </c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6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79"/>
      <c r="CI87" s="65"/>
    </row>
    <row r="88" spans="4:87" x14ac:dyDescent="0.25">
      <c r="D88" t="s">
        <v>163</v>
      </c>
      <c r="G88" s="65">
        <f>IF(G82=0,0,G82*G84)</f>
        <v>0</v>
      </c>
      <c r="H88" s="65">
        <f>IF(H82=0,0,H82*H84)</f>
        <v>0</v>
      </c>
      <c r="I88" s="65">
        <f t="shared" ref="I88:BT88" si="63">IF(I82=0,0,I82*I84)</f>
        <v>0</v>
      </c>
      <c r="J88" s="65">
        <f t="shared" si="63"/>
        <v>0</v>
      </c>
      <c r="K88" s="65">
        <f t="shared" si="63"/>
        <v>0</v>
      </c>
      <c r="L88" s="65">
        <f t="shared" si="63"/>
        <v>0</v>
      </c>
      <c r="M88" s="65">
        <f t="shared" si="63"/>
        <v>0</v>
      </c>
      <c r="N88" s="65">
        <f t="shared" si="63"/>
        <v>0</v>
      </c>
      <c r="O88" s="65">
        <f t="shared" si="63"/>
        <v>0</v>
      </c>
      <c r="P88" s="65">
        <f t="shared" si="63"/>
        <v>0</v>
      </c>
      <c r="Q88" s="65">
        <f t="shared" si="63"/>
        <v>0</v>
      </c>
      <c r="R88" s="65">
        <f t="shared" si="63"/>
        <v>0</v>
      </c>
      <c r="S88" s="65">
        <f t="shared" si="63"/>
        <v>0</v>
      </c>
      <c r="T88" s="65">
        <f t="shared" si="63"/>
        <v>0</v>
      </c>
      <c r="U88" s="65">
        <f t="shared" si="63"/>
        <v>0</v>
      </c>
      <c r="V88" s="65">
        <f t="shared" si="63"/>
        <v>0</v>
      </c>
      <c r="W88" s="65">
        <f t="shared" si="63"/>
        <v>0</v>
      </c>
      <c r="X88" s="65">
        <f t="shared" si="63"/>
        <v>0</v>
      </c>
      <c r="Y88" s="65">
        <f t="shared" si="63"/>
        <v>0</v>
      </c>
      <c r="Z88" s="65">
        <f t="shared" si="63"/>
        <v>0</v>
      </c>
      <c r="AA88" s="65">
        <f t="shared" si="63"/>
        <v>0</v>
      </c>
      <c r="AB88" s="65">
        <f t="shared" si="63"/>
        <v>0</v>
      </c>
      <c r="AC88" s="65">
        <f t="shared" si="63"/>
        <v>0</v>
      </c>
      <c r="AD88" s="65">
        <f t="shared" si="63"/>
        <v>0</v>
      </c>
      <c r="AE88" s="65">
        <f t="shared" si="63"/>
        <v>0</v>
      </c>
      <c r="AF88" s="65">
        <f t="shared" si="63"/>
        <v>0</v>
      </c>
      <c r="AG88" s="65">
        <f t="shared" si="63"/>
        <v>0</v>
      </c>
      <c r="AH88" s="65">
        <f t="shared" si="63"/>
        <v>0</v>
      </c>
      <c r="AI88" s="65">
        <f t="shared" si="63"/>
        <v>0</v>
      </c>
      <c r="AJ88" s="66">
        <f t="shared" si="63"/>
        <v>0</v>
      </c>
      <c r="AK88" s="65">
        <f t="shared" si="63"/>
        <v>0</v>
      </c>
      <c r="AL88" s="65">
        <f t="shared" si="63"/>
        <v>0</v>
      </c>
      <c r="AM88" s="65">
        <f t="shared" si="63"/>
        <v>0</v>
      </c>
      <c r="AN88" s="65">
        <f t="shared" si="63"/>
        <v>0</v>
      </c>
      <c r="AO88" s="65">
        <f t="shared" si="63"/>
        <v>0</v>
      </c>
      <c r="AP88" s="65">
        <f t="shared" si="63"/>
        <v>0</v>
      </c>
      <c r="AQ88" s="65">
        <f t="shared" si="63"/>
        <v>0</v>
      </c>
      <c r="AR88" s="65">
        <f t="shared" si="63"/>
        <v>0</v>
      </c>
      <c r="AS88" s="65">
        <f t="shared" si="63"/>
        <v>0</v>
      </c>
      <c r="AT88" s="65">
        <f t="shared" si="63"/>
        <v>0</v>
      </c>
      <c r="AU88" s="65">
        <f t="shared" si="63"/>
        <v>0</v>
      </c>
      <c r="AV88" s="65">
        <f t="shared" si="63"/>
        <v>0</v>
      </c>
      <c r="AW88" s="65">
        <f t="shared" si="63"/>
        <v>0</v>
      </c>
      <c r="AX88" s="65">
        <f t="shared" si="63"/>
        <v>0</v>
      </c>
      <c r="AY88" s="65">
        <f t="shared" si="63"/>
        <v>0</v>
      </c>
      <c r="AZ88" s="65">
        <f t="shared" si="63"/>
        <v>0</v>
      </c>
      <c r="BA88" s="65">
        <f t="shared" si="63"/>
        <v>0</v>
      </c>
      <c r="BB88" s="65">
        <f t="shared" si="63"/>
        <v>0</v>
      </c>
      <c r="BC88" s="65">
        <f t="shared" si="63"/>
        <v>0</v>
      </c>
      <c r="BD88" s="65">
        <f t="shared" si="63"/>
        <v>0</v>
      </c>
      <c r="BE88" s="65">
        <f t="shared" si="63"/>
        <v>0</v>
      </c>
      <c r="BF88" s="65">
        <f t="shared" si="63"/>
        <v>0</v>
      </c>
      <c r="BG88" s="65">
        <f t="shared" si="63"/>
        <v>0</v>
      </c>
      <c r="BH88" s="65">
        <f t="shared" si="63"/>
        <v>0</v>
      </c>
      <c r="BI88" s="65">
        <f t="shared" si="63"/>
        <v>0</v>
      </c>
      <c r="BJ88" s="65">
        <f t="shared" si="63"/>
        <v>0</v>
      </c>
      <c r="BK88" s="65">
        <f t="shared" si="63"/>
        <v>0</v>
      </c>
      <c r="BL88" s="65">
        <f t="shared" si="63"/>
        <v>0</v>
      </c>
      <c r="BM88" s="65">
        <f t="shared" si="63"/>
        <v>0</v>
      </c>
      <c r="BN88" s="65">
        <f t="shared" si="63"/>
        <v>0</v>
      </c>
      <c r="BO88" s="65">
        <f t="shared" si="63"/>
        <v>0</v>
      </c>
      <c r="BP88" s="65">
        <f t="shared" si="63"/>
        <v>0</v>
      </c>
      <c r="BQ88" s="65">
        <f t="shared" si="63"/>
        <v>0</v>
      </c>
      <c r="BR88" s="65">
        <f t="shared" si="63"/>
        <v>0</v>
      </c>
      <c r="BS88" s="65">
        <f t="shared" si="63"/>
        <v>0</v>
      </c>
      <c r="BT88" s="65">
        <f t="shared" si="63"/>
        <v>0</v>
      </c>
      <c r="BU88" s="65">
        <f t="shared" ref="BU88:CH88" si="64">IF(BU82=0,0,BU82*BU84)</f>
        <v>0</v>
      </c>
      <c r="BV88" s="65">
        <f t="shared" si="64"/>
        <v>0</v>
      </c>
      <c r="BW88" s="65">
        <f t="shared" si="64"/>
        <v>0</v>
      </c>
      <c r="BX88" s="65">
        <f t="shared" si="64"/>
        <v>0</v>
      </c>
      <c r="BY88" s="65">
        <f t="shared" si="64"/>
        <v>0</v>
      </c>
      <c r="BZ88" s="65">
        <f t="shared" si="64"/>
        <v>0</v>
      </c>
      <c r="CA88" s="65">
        <f t="shared" si="64"/>
        <v>0</v>
      </c>
      <c r="CB88" s="65">
        <f t="shared" si="64"/>
        <v>0</v>
      </c>
      <c r="CC88" s="65">
        <f t="shared" si="64"/>
        <v>0</v>
      </c>
      <c r="CD88" s="65">
        <f t="shared" si="64"/>
        <v>0</v>
      </c>
      <c r="CE88" s="65">
        <f t="shared" si="64"/>
        <v>0</v>
      </c>
      <c r="CF88" s="65">
        <f t="shared" si="64"/>
        <v>0</v>
      </c>
      <c r="CG88" s="65">
        <f t="shared" si="64"/>
        <v>0</v>
      </c>
      <c r="CH88" s="65">
        <f t="shared" si="64"/>
        <v>0</v>
      </c>
      <c r="CI88" s="65"/>
    </row>
    <row r="89" spans="4:87" x14ac:dyDescent="0.25">
      <c r="D89" t="s">
        <v>113</v>
      </c>
      <c r="G89" s="65">
        <f>IF(G82=0,0,G82*G85)</f>
        <v>0</v>
      </c>
      <c r="H89" s="65">
        <f>IF(H82=0,0,H82*H85)</f>
        <v>0</v>
      </c>
      <c r="I89" s="65">
        <f t="shared" ref="I89:BT89" si="65">IF(I82=0,0,I82*I85)</f>
        <v>0</v>
      </c>
      <c r="J89" s="65">
        <f t="shared" si="65"/>
        <v>0</v>
      </c>
      <c r="K89" s="65">
        <f t="shared" si="65"/>
        <v>0</v>
      </c>
      <c r="L89" s="65">
        <f t="shared" si="65"/>
        <v>0</v>
      </c>
      <c r="M89" s="65">
        <f t="shared" si="65"/>
        <v>0</v>
      </c>
      <c r="N89" s="65">
        <f t="shared" si="65"/>
        <v>0</v>
      </c>
      <c r="O89" s="65">
        <f t="shared" si="65"/>
        <v>0</v>
      </c>
      <c r="P89" s="65">
        <f t="shared" si="65"/>
        <v>0</v>
      </c>
      <c r="Q89" s="65">
        <f t="shared" si="65"/>
        <v>0</v>
      </c>
      <c r="R89" s="65">
        <f t="shared" si="65"/>
        <v>0</v>
      </c>
      <c r="S89" s="65">
        <f t="shared" si="65"/>
        <v>0</v>
      </c>
      <c r="T89" s="65">
        <f t="shared" si="65"/>
        <v>0</v>
      </c>
      <c r="U89" s="65">
        <f t="shared" si="65"/>
        <v>0</v>
      </c>
      <c r="V89" s="65">
        <f t="shared" si="65"/>
        <v>0</v>
      </c>
      <c r="W89" s="65">
        <f t="shared" si="65"/>
        <v>0</v>
      </c>
      <c r="X89" s="65">
        <f t="shared" si="65"/>
        <v>0</v>
      </c>
      <c r="Y89" s="65">
        <f t="shared" si="65"/>
        <v>0</v>
      </c>
      <c r="Z89" s="65">
        <f t="shared" si="65"/>
        <v>0</v>
      </c>
      <c r="AA89" s="65">
        <f t="shared" si="65"/>
        <v>0</v>
      </c>
      <c r="AB89" s="65">
        <f t="shared" si="65"/>
        <v>0</v>
      </c>
      <c r="AC89" s="65">
        <f t="shared" si="65"/>
        <v>0</v>
      </c>
      <c r="AD89" s="65">
        <f t="shared" si="65"/>
        <v>0</v>
      </c>
      <c r="AE89" s="65">
        <f t="shared" si="65"/>
        <v>0</v>
      </c>
      <c r="AF89" s="65">
        <f t="shared" si="65"/>
        <v>0</v>
      </c>
      <c r="AG89" s="65">
        <f t="shared" si="65"/>
        <v>0</v>
      </c>
      <c r="AH89" s="65">
        <f t="shared" si="65"/>
        <v>0</v>
      </c>
      <c r="AI89" s="65">
        <f t="shared" si="65"/>
        <v>0</v>
      </c>
      <c r="AJ89" s="66">
        <f t="shared" si="65"/>
        <v>0</v>
      </c>
      <c r="AK89" s="65">
        <f t="shared" si="65"/>
        <v>0</v>
      </c>
      <c r="AL89" s="65">
        <f t="shared" si="65"/>
        <v>0</v>
      </c>
      <c r="AM89" s="65">
        <f t="shared" si="65"/>
        <v>0</v>
      </c>
      <c r="AN89" s="65">
        <f t="shared" si="65"/>
        <v>0</v>
      </c>
      <c r="AO89" s="65">
        <f t="shared" si="65"/>
        <v>0</v>
      </c>
      <c r="AP89" s="65">
        <f t="shared" si="65"/>
        <v>0</v>
      </c>
      <c r="AQ89" s="65">
        <f t="shared" si="65"/>
        <v>0</v>
      </c>
      <c r="AR89" s="65">
        <f t="shared" si="65"/>
        <v>0</v>
      </c>
      <c r="AS89" s="65">
        <f t="shared" si="65"/>
        <v>0</v>
      </c>
      <c r="AT89" s="65">
        <f t="shared" si="65"/>
        <v>0</v>
      </c>
      <c r="AU89" s="65">
        <f t="shared" si="65"/>
        <v>0</v>
      </c>
      <c r="AV89" s="65">
        <f t="shared" si="65"/>
        <v>0</v>
      </c>
      <c r="AW89" s="65">
        <f t="shared" si="65"/>
        <v>0</v>
      </c>
      <c r="AX89" s="65">
        <f t="shared" si="65"/>
        <v>0</v>
      </c>
      <c r="AY89" s="65">
        <f t="shared" si="65"/>
        <v>0</v>
      </c>
      <c r="AZ89" s="65">
        <f t="shared" si="65"/>
        <v>0</v>
      </c>
      <c r="BA89" s="65">
        <f t="shared" si="65"/>
        <v>0</v>
      </c>
      <c r="BB89" s="65">
        <f t="shared" si="65"/>
        <v>0</v>
      </c>
      <c r="BC89" s="65">
        <f t="shared" si="65"/>
        <v>0</v>
      </c>
      <c r="BD89" s="65">
        <f t="shared" si="65"/>
        <v>0</v>
      </c>
      <c r="BE89" s="65">
        <f t="shared" si="65"/>
        <v>0</v>
      </c>
      <c r="BF89" s="65">
        <f t="shared" si="65"/>
        <v>0</v>
      </c>
      <c r="BG89" s="65">
        <f t="shared" si="65"/>
        <v>0</v>
      </c>
      <c r="BH89" s="65">
        <f t="shared" si="65"/>
        <v>0</v>
      </c>
      <c r="BI89" s="65">
        <f t="shared" si="65"/>
        <v>0</v>
      </c>
      <c r="BJ89" s="65">
        <f t="shared" si="65"/>
        <v>0</v>
      </c>
      <c r="BK89" s="65">
        <f t="shared" si="65"/>
        <v>0</v>
      </c>
      <c r="BL89" s="65">
        <f t="shared" si="65"/>
        <v>0</v>
      </c>
      <c r="BM89" s="65">
        <f t="shared" si="65"/>
        <v>0</v>
      </c>
      <c r="BN89" s="65">
        <f t="shared" si="65"/>
        <v>0</v>
      </c>
      <c r="BO89" s="65">
        <f t="shared" si="65"/>
        <v>0</v>
      </c>
      <c r="BP89" s="65">
        <f t="shared" si="65"/>
        <v>0</v>
      </c>
      <c r="BQ89" s="65">
        <f t="shared" si="65"/>
        <v>0</v>
      </c>
      <c r="BR89" s="65">
        <f t="shared" si="65"/>
        <v>0</v>
      </c>
      <c r="BS89" s="65">
        <f t="shared" si="65"/>
        <v>0</v>
      </c>
      <c r="BT89" s="65">
        <f t="shared" si="65"/>
        <v>0</v>
      </c>
      <c r="BU89" s="65">
        <f t="shared" ref="BU89:CH89" si="66">IF(BU82=0,0,BU82*BU85)</f>
        <v>0</v>
      </c>
      <c r="BV89" s="65">
        <f t="shared" si="66"/>
        <v>0</v>
      </c>
      <c r="BW89" s="65">
        <f t="shared" si="66"/>
        <v>0</v>
      </c>
      <c r="BX89" s="65">
        <f t="shared" si="66"/>
        <v>0</v>
      </c>
      <c r="BY89" s="65">
        <f t="shared" si="66"/>
        <v>0</v>
      </c>
      <c r="BZ89" s="65">
        <f t="shared" si="66"/>
        <v>0</v>
      </c>
      <c r="CA89" s="65">
        <f t="shared" si="66"/>
        <v>0</v>
      </c>
      <c r="CB89" s="65">
        <f t="shared" si="66"/>
        <v>0</v>
      </c>
      <c r="CC89" s="65">
        <f t="shared" si="66"/>
        <v>0</v>
      </c>
      <c r="CD89" s="65">
        <f t="shared" si="66"/>
        <v>0</v>
      </c>
      <c r="CE89" s="65">
        <f t="shared" si="66"/>
        <v>0</v>
      </c>
      <c r="CF89" s="65">
        <f t="shared" si="66"/>
        <v>0</v>
      </c>
      <c r="CG89" s="65">
        <f t="shared" si="66"/>
        <v>0</v>
      </c>
      <c r="CH89" s="65">
        <f t="shared" si="66"/>
        <v>7.22</v>
      </c>
      <c r="CI89" s="65"/>
    </row>
    <row r="90" spans="4:87" x14ac:dyDescent="0.25">
      <c r="D90" t="s">
        <v>114</v>
      </c>
      <c r="G90" s="65">
        <f>IF(G82=0,0,G82*G86)</f>
        <v>0</v>
      </c>
      <c r="H90" s="65">
        <f>IF(H82=0,0,H82*H86)</f>
        <v>0</v>
      </c>
      <c r="I90" s="65">
        <f t="shared" ref="I90:BT90" si="67">IF(I82=0,0,I82*I86)</f>
        <v>0</v>
      </c>
      <c r="J90" s="65">
        <f t="shared" si="67"/>
        <v>0</v>
      </c>
      <c r="K90" s="65">
        <f t="shared" si="67"/>
        <v>0</v>
      </c>
      <c r="L90" s="65">
        <f t="shared" si="67"/>
        <v>0</v>
      </c>
      <c r="M90" s="65">
        <f t="shared" si="67"/>
        <v>0</v>
      </c>
      <c r="N90" s="65">
        <f t="shared" si="67"/>
        <v>0</v>
      </c>
      <c r="O90" s="65">
        <f t="shared" si="67"/>
        <v>0</v>
      </c>
      <c r="P90" s="65">
        <f t="shared" si="67"/>
        <v>0</v>
      </c>
      <c r="Q90" s="65">
        <f t="shared" si="67"/>
        <v>0</v>
      </c>
      <c r="R90" s="65">
        <f t="shared" si="67"/>
        <v>0</v>
      </c>
      <c r="S90" s="65">
        <f t="shared" si="67"/>
        <v>0</v>
      </c>
      <c r="T90" s="65">
        <f t="shared" si="67"/>
        <v>0</v>
      </c>
      <c r="U90" s="65">
        <f t="shared" si="67"/>
        <v>0</v>
      </c>
      <c r="V90" s="65">
        <f t="shared" si="67"/>
        <v>0</v>
      </c>
      <c r="W90" s="65">
        <f t="shared" si="67"/>
        <v>0</v>
      </c>
      <c r="X90" s="65">
        <f t="shared" si="67"/>
        <v>0</v>
      </c>
      <c r="Y90" s="65">
        <f t="shared" si="67"/>
        <v>0</v>
      </c>
      <c r="Z90" s="65">
        <f t="shared" si="67"/>
        <v>0</v>
      </c>
      <c r="AA90" s="65">
        <f t="shared" si="67"/>
        <v>0</v>
      </c>
      <c r="AB90" s="65">
        <f t="shared" si="67"/>
        <v>0</v>
      </c>
      <c r="AC90" s="65">
        <f t="shared" si="67"/>
        <v>0</v>
      </c>
      <c r="AD90" s="65">
        <f t="shared" si="67"/>
        <v>0</v>
      </c>
      <c r="AE90" s="65">
        <f t="shared" si="67"/>
        <v>0</v>
      </c>
      <c r="AF90" s="65">
        <f t="shared" si="67"/>
        <v>0</v>
      </c>
      <c r="AG90" s="65">
        <f t="shared" si="67"/>
        <v>0</v>
      </c>
      <c r="AH90" s="65">
        <f t="shared" si="67"/>
        <v>0</v>
      </c>
      <c r="AI90" s="65">
        <f t="shared" si="67"/>
        <v>0</v>
      </c>
      <c r="AJ90" s="66">
        <f t="shared" si="67"/>
        <v>0</v>
      </c>
      <c r="AK90" s="65">
        <f t="shared" si="67"/>
        <v>0</v>
      </c>
      <c r="AL90" s="65">
        <f t="shared" si="67"/>
        <v>0</v>
      </c>
      <c r="AM90" s="65">
        <f t="shared" si="67"/>
        <v>0</v>
      </c>
      <c r="AN90" s="65">
        <f t="shared" si="67"/>
        <v>0</v>
      </c>
      <c r="AO90" s="65">
        <f t="shared" si="67"/>
        <v>0</v>
      </c>
      <c r="AP90" s="65">
        <f t="shared" si="67"/>
        <v>0</v>
      </c>
      <c r="AQ90" s="65">
        <f t="shared" si="67"/>
        <v>0</v>
      </c>
      <c r="AR90" s="65">
        <f t="shared" si="67"/>
        <v>0</v>
      </c>
      <c r="AS90" s="65">
        <f t="shared" si="67"/>
        <v>0</v>
      </c>
      <c r="AT90" s="65">
        <f t="shared" si="67"/>
        <v>0</v>
      </c>
      <c r="AU90" s="65">
        <f t="shared" si="67"/>
        <v>0</v>
      </c>
      <c r="AV90" s="65">
        <f t="shared" si="67"/>
        <v>0</v>
      </c>
      <c r="AW90" s="65">
        <f t="shared" si="67"/>
        <v>0</v>
      </c>
      <c r="AX90" s="65">
        <f t="shared" si="67"/>
        <v>0</v>
      </c>
      <c r="AY90" s="65">
        <f t="shared" si="67"/>
        <v>0</v>
      </c>
      <c r="AZ90" s="65">
        <f t="shared" si="67"/>
        <v>0</v>
      </c>
      <c r="BA90" s="65">
        <f t="shared" si="67"/>
        <v>0</v>
      </c>
      <c r="BB90" s="65">
        <f t="shared" si="67"/>
        <v>0</v>
      </c>
      <c r="BC90" s="65">
        <f t="shared" si="67"/>
        <v>0</v>
      </c>
      <c r="BD90" s="65">
        <f t="shared" si="67"/>
        <v>0</v>
      </c>
      <c r="BE90" s="65">
        <f t="shared" si="67"/>
        <v>0</v>
      </c>
      <c r="BF90" s="65">
        <f t="shared" si="67"/>
        <v>0</v>
      </c>
      <c r="BG90" s="65">
        <f t="shared" si="67"/>
        <v>0</v>
      </c>
      <c r="BH90" s="65">
        <f t="shared" si="67"/>
        <v>0</v>
      </c>
      <c r="BI90" s="65">
        <f t="shared" si="67"/>
        <v>0</v>
      </c>
      <c r="BJ90" s="65">
        <f t="shared" si="67"/>
        <v>0</v>
      </c>
      <c r="BK90" s="65">
        <f t="shared" si="67"/>
        <v>0</v>
      </c>
      <c r="BL90" s="65">
        <f t="shared" si="67"/>
        <v>0</v>
      </c>
      <c r="BM90" s="65">
        <f t="shared" si="67"/>
        <v>0</v>
      </c>
      <c r="BN90" s="65">
        <f t="shared" si="67"/>
        <v>0</v>
      </c>
      <c r="BO90" s="65">
        <f t="shared" si="67"/>
        <v>0</v>
      </c>
      <c r="BP90" s="65">
        <f t="shared" si="67"/>
        <v>0</v>
      </c>
      <c r="BQ90" s="65">
        <f t="shared" si="67"/>
        <v>0</v>
      </c>
      <c r="BR90" s="65">
        <f t="shared" si="67"/>
        <v>0</v>
      </c>
      <c r="BS90" s="65">
        <f t="shared" si="67"/>
        <v>0</v>
      </c>
      <c r="BT90" s="65">
        <f t="shared" si="67"/>
        <v>0</v>
      </c>
      <c r="BU90" s="65">
        <f t="shared" ref="BU90:CH90" si="68">IF(BU82=0,0,BU82*BU86)</f>
        <v>0</v>
      </c>
      <c r="BV90" s="65">
        <f t="shared" si="68"/>
        <v>0</v>
      </c>
      <c r="BW90" s="65">
        <f t="shared" si="68"/>
        <v>0</v>
      </c>
      <c r="BX90" s="65">
        <f t="shared" si="68"/>
        <v>0</v>
      </c>
      <c r="BY90" s="65">
        <f t="shared" si="68"/>
        <v>0</v>
      </c>
      <c r="BZ90" s="65">
        <f t="shared" si="68"/>
        <v>0</v>
      </c>
      <c r="CA90" s="65">
        <f t="shared" si="68"/>
        <v>0</v>
      </c>
      <c r="CB90" s="65">
        <f t="shared" si="68"/>
        <v>0</v>
      </c>
      <c r="CC90" s="65">
        <f t="shared" si="68"/>
        <v>0</v>
      </c>
      <c r="CD90" s="65">
        <f t="shared" si="68"/>
        <v>0</v>
      </c>
      <c r="CE90" s="65">
        <f t="shared" si="68"/>
        <v>0</v>
      </c>
      <c r="CF90" s="65">
        <f t="shared" si="68"/>
        <v>0</v>
      </c>
      <c r="CG90" s="65">
        <f t="shared" si="68"/>
        <v>0</v>
      </c>
      <c r="CH90" s="65">
        <f t="shared" si="68"/>
        <v>7.22</v>
      </c>
      <c r="CI90" s="65"/>
    </row>
    <row r="91" spans="4:87" x14ac:dyDescent="0.25">
      <c r="D91" t="s">
        <v>115</v>
      </c>
      <c r="G91" s="65">
        <f>IF(G82=0,0,G82*G87)</f>
        <v>0</v>
      </c>
      <c r="H91" s="65">
        <f>IF(H82=0,0,H82*H87)</f>
        <v>0</v>
      </c>
      <c r="I91" s="65">
        <f t="shared" ref="I91:BT91" si="69">IF(I82=0,0,I82*I87)</f>
        <v>0</v>
      </c>
      <c r="J91" s="65">
        <f t="shared" si="69"/>
        <v>0</v>
      </c>
      <c r="K91" s="65">
        <f t="shared" si="69"/>
        <v>0</v>
      </c>
      <c r="L91" s="65">
        <f t="shared" si="69"/>
        <v>0</v>
      </c>
      <c r="M91" s="65">
        <f t="shared" si="69"/>
        <v>0</v>
      </c>
      <c r="N91" s="65">
        <f t="shared" si="69"/>
        <v>0</v>
      </c>
      <c r="O91" s="65">
        <f t="shared" si="69"/>
        <v>0</v>
      </c>
      <c r="P91" s="65">
        <f t="shared" si="69"/>
        <v>0</v>
      </c>
      <c r="Q91" s="65">
        <f t="shared" si="69"/>
        <v>0</v>
      </c>
      <c r="R91" s="65">
        <f t="shared" si="69"/>
        <v>0</v>
      </c>
      <c r="S91" s="65">
        <f t="shared" si="69"/>
        <v>0</v>
      </c>
      <c r="T91" s="65">
        <f t="shared" si="69"/>
        <v>0</v>
      </c>
      <c r="U91" s="65">
        <f t="shared" si="69"/>
        <v>0</v>
      </c>
      <c r="V91" s="65">
        <f t="shared" si="69"/>
        <v>0</v>
      </c>
      <c r="W91" s="65">
        <f t="shared" si="69"/>
        <v>0</v>
      </c>
      <c r="X91" s="65">
        <f t="shared" si="69"/>
        <v>0</v>
      </c>
      <c r="Y91" s="65">
        <f t="shared" si="69"/>
        <v>0</v>
      </c>
      <c r="Z91" s="65">
        <f t="shared" si="69"/>
        <v>0</v>
      </c>
      <c r="AA91" s="65">
        <f t="shared" si="69"/>
        <v>0</v>
      </c>
      <c r="AB91" s="65">
        <f t="shared" si="69"/>
        <v>0</v>
      </c>
      <c r="AC91" s="65">
        <f t="shared" si="69"/>
        <v>0</v>
      </c>
      <c r="AD91" s="65">
        <f t="shared" si="69"/>
        <v>0</v>
      </c>
      <c r="AE91" s="65">
        <f t="shared" si="69"/>
        <v>0</v>
      </c>
      <c r="AF91" s="65">
        <f t="shared" si="69"/>
        <v>0</v>
      </c>
      <c r="AG91" s="65">
        <f t="shared" si="69"/>
        <v>0</v>
      </c>
      <c r="AH91" s="65">
        <f t="shared" si="69"/>
        <v>0</v>
      </c>
      <c r="AI91" s="65">
        <f t="shared" si="69"/>
        <v>0</v>
      </c>
      <c r="AJ91" s="66">
        <f t="shared" si="69"/>
        <v>0</v>
      </c>
      <c r="AK91" s="65">
        <f t="shared" si="69"/>
        <v>0</v>
      </c>
      <c r="AL91" s="65">
        <f t="shared" si="69"/>
        <v>0</v>
      </c>
      <c r="AM91" s="65">
        <f t="shared" si="69"/>
        <v>0</v>
      </c>
      <c r="AN91" s="65">
        <f t="shared" si="69"/>
        <v>0</v>
      </c>
      <c r="AO91" s="65">
        <f t="shared" si="69"/>
        <v>0</v>
      </c>
      <c r="AP91" s="65">
        <f t="shared" si="69"/>
        <v>0</v>
      </c>
      <c r="AQ91" s="65">
        <f t="shared" si="69"/>
        <v>0</v>
      </c>
      <c r="AR91" s="65">
        <f t="shared" si="69"/>
        <v>0</v>
      </c>
      <c r="AS91" s="65">
        <f t="shared" si="69"/>
        <v>0</v>
      </c>
      <c r="AT91" s="65">
        <f t="shared" si="69"/>
        <v>0</v>
      </c>
      <c r="AU91" s="65">
        <f t="shared" si="69"/>
        <v>0</v>
      </c>
      <c r="AV91" s="65">
        <f t="shared" si="69"/>
        <v>0</v>
      </c>
      <c r="AW91" s="65">
        <f t="shared" si="69"/>
        <v>0</v>
      </c>
      <c r="AX91" s="65">
        <f t="shared" si="69"/>
        <v>0</v>
      </c>
      <c r="AY91" s="65">
        <f t="shared" si="69"/>
        <v>0</v>
      </c>
      <c r="AZ91" s="65">
        <f t="shared" si="69"/>
        <v>0</v>
      </c>
      <c r="BA91" s="65">
        <f t="shared" si="69"/>
        <v>0</v>
      </c>
      <c r="BB91" s="65">
        <f t="shared" si="69"/>
        <v>0</v>
      </c>
      <c r="BC91" s="65">
        <f t="shared" si="69"/>
        <v>0</v>
      </c>
      <c r="BD91" s="65">
        <f t="shared" si="69"/>
        <v>0</v>
      </c>
      <c r="BE91" s="65">
        <f t="shared" si="69"/>
        <v>0</v>
      </c>
      <c r="BF91" s="65">
        <f t="shared" si="69"/>
        <v>0</v>
      </c>
      <c r="BG91" s="65">
        <f t="shared" si="69"/>
        <v>0</v>
      </c>
      <c r="BH91" s="65">
        <f t="shared" si="69"/>
        <v>0</v>
      </c>
      <c r="BI91" s="65">
        <f t="shared" si="69"/>
        <v>0</v>
      </c>
      <c r="BJ91" s="65">
        <f t="shared" si="69"/>
        <v>0</v>
      </c>
      <c r="BK91" s="65">
        <f t="shared" si="69"/>
        <v>0</v>
      </c>
      <c r="BL91" s="65">
        <f t="shared" si="69"/>
        <v>0</v>
      </c>
      <c r="BM91" s="65">
        <f t="shared" si="69"/>
        <v>0</v>
      </c>
      <c r="BN91" s="65">
        <f t="shared" si="69"/>
        <v>0</v>
      </c>
      <c r="BO91" s="65">
        <f t="shared" si="69"/>
        <v>0</v>
      </c>
      <c r="BP91" s="65">
        <f t="shared" si="69"/>
        <v>0</v>
      </c>
      <c r="BQ91" s="65">
        <f t="shared" si="69"/>
        <v>0</v>
      </c>
      <c r="BR91" s="65">
        <f t="shared" si="69"/>
        <v>0</v>
      </c>
      <c r="BS91" s="65">
        <f t="shared" si="69"/>
        <v>0</v>
      </c>
      <c r="BT91" s="65">
        <f t="shared" si="69"/>
        <v>0</v>
      </c>
      <c r="BU91" s="65">
        <f t="shared" ref="BU91:CH91" si="70">IF(BU82=0,0,BU82*BU87)</f>
        <v>0</v>
      </c>
      <c r="BV91" s="65">
        <f t="shared" si="70"/>
        <v>0</v>
      </c>
      <c r="BW91" s="65">
        <f t="shared" si="70"/>
        <v>0</v>
      </c>
      <c r="BX91" s="65">
        <f t="shared" si="70"/>
        <v>0</v>
      </c>
      <c r="BY91" s="65">
        <f t="shared" si="70"/>
        <v>0</v>
      </c>
      <c r="BZ91" s="65">
        <f t="shared" si="70"/>
        <v>0</v>
      </c>
      <c r="CA91" s="65">
        <f t="shared" si="70"/>
        <v>0</v>
      </c>
      <c r="CB91" s="65">
        <f t="shared" si="70"/>
        <v>0</v>
      </c>
      <c r="CC91" s="65">
        <f t="shared" si="70"/>
        <v>0</v>
      </c>
      <c r="CD91" s="65">
        <f t="shared" si="70"/>
        <v>0</v>
      </c>
      <c r="CE91" s="65">
        <f t="shared" si="70"/>
        <v>0</v>
      </c>
      <c r="CF91" s="65">
        <f t="shared" si="70"/>
        <v>0</v>
      </c>
      <c r="CG91" s="65">
        <f t="shared" si="70"/>
        <v>0</v>
      </c>
      <c r="CH91" s="65">
        <f t="shared" si="70"/>
        <v>0</v>
      </c>
      <c r="CI91" s="65"/>
    </row>
    <row r="92" spans="4:87" x14ac:dyDescent="0.25">
      <c r="D92" s="93" t="s">
        <v>165</v>
      </c>
      <c r="E92" t="s">
        <v>116</v>
      </c>
      <c r="F92">
        <f>(LN(2))/35</f>
        <v>1.980420515885558E-2</v>
      </c>
      <c r="G92" s="65">
        <v>0</v>
      </c>
      <c r="H92" s="65">
        <f>G92*EXP(-$F$92)+G88*(1-EXP(-$F$92))/$F$92</f>
        <v>0</v>
      </c>
      <c r="I92" s="65">
        <f t="shared" ref="I92:BT92" si="71">H92*EXP(-$F$92)+H88*(1-EXP(-$F$92))/$F$92</f>
        <v>0</v>
      </c>
      <c r="J92" s="65">
        <f t="shared" si="71"/>
        <v>0</v>
      </c>
      <c r="K92" s="65">
        <f t="shared" si="71"/>
        <v>0</v>
      </c>
      <c r="L92" s="65">
        <f t="shared" si="71"/>
        <v>0</v>
      </c>
      <c r="M92" s="65">
        <f t="shared" si="71"/>
        <v>0</v>
      </c>
      <c r="N92" s="65">
        <f t="shared" si="71"/>
        <v>0</v>
      </c>
      <c r="O92" s="65">
        <f t="shared" si="71"/>
        <v>0</v>
      </c>
      <c r="P92" s="65">
        <f t="shared" si="71"/>
        <v>0</v>
      </c>
      <c r="Q92" s="65">
        <f t="shared" si="71"/>
        <v>0</v>
      </c>
      <c r="R92" s="65">
        <f t="shared" si="71"/>
        <v>0</v>
      </c>
      <c r="S92" s="65">
        <f t="shared" si="71"/>
        <v>0</v>
      </c>
      <c r="T92" s="65">
        <f t="shared" si="71"/>
        <v>0</v>
      </c>
      <c r="U92" s="65">
        <f t="shared" si="71"/>
        <v>0</v>
      </c>
      <c r="V92" s="65">
        <f t="shared" si="71"/>
        <v>0</v>
      </c>
      <c r="W92" s="65">
        <f t="shared" si="71"/>
        <v>0</v>
      </c>
      <c r="X92" s="65">
        <f t="shared" si="71"/>
        <v>0</v>
      </c>
      <c r="Y92" s="65">
        <f t="shared" si="71"/>
        <v>0</v>
      </c>
      <c r="Z92" s="65">
        <f t="shared" si="71"/>
        <v>0</v>
      </c>
      <c r="AA92" s="65">
        <f t="shared" si="71"/>
        <v>0</v>
      </c>
      <c r="AB92" s="65">
        <f t="shared" si="71"/>
        <v>0</v>
      </c>
      <c r="AC92" s="65">
        <f t="shared" si="71"/>
        <v>0</v>
      </c>
      <c r="AD92" s="65">
        <f t="shared" si="71"/>
        <v>0</v>
      </c>
      <c r="AE92" s="65">
        <f t="shared" si="71"/>
        <v>0</v>
      </c>
      <c r="AF92" s="65">
        <f t="shared" si="71"/>
        <v>0</v>
      </c>
      <c r="AG92" s="65">
        <f t="shared" si="71"/>
        <v>0</v>
      </c>
      <c r="AH92" s="65">
        <f t="shared" si="71"/>
        <v>0</v>
      </c>
      <c r="AI92" s="65">
        <f t="shared" si="71"/>
        <v>0</v>
      </c>
      <c r="AJ92" s="66">
        <f t="shared" si="71"/>
        <v>0</v>
      </c>
      <c r="AK92" s="65">
        <f t="shared" si="71"/>
        <v>0</v>
      </c>
      <c r="AL92" s="65">
        <f t="shared" si="71"/>
        <v>0</v>
      </c>
      <c r="AM92" s="65">
        <f t="shared" si="71"/>
        <v>0</v>
      </c>
      <c r="AN92" s="65">
        <f t="shared" si="71"/>
        <v>0</v>
      </c>
      <c r="AO92" s="65">
        <f t="shared" si="71"/>
        <v>0</v>
      </c>
      <c r="AP92" s="65">
        <f t="shared" si="71"/>
        <v>0</v>
      </c>
      <c r="AQ92" s="65">
        <f t="shared" si="71"/>
        <v>0</v>
      </c>
      <c r="AR92" s="65">
        <f t="shared" si="71"/>
        <v>0</v>
      </c>
      <c r="AS92" s="65">
        <f t="shared" si="71"/>
        <v>0</v>
      </c>
      <c r="AT92" s="65">
        <f t="shared" si="71"/>
        <v>0</v>
      </c>
      <c r="AU92" s="65">
        <f t="shared" si="71"/>
        <v>0</v>
      </c>
      <c r="AV92" s="65">
        <f t="shared" si="71"/>
        <v>0</v>
      </c>
      <c r="AW92" s="65">
        <f t="shared" si="71"/>
        <v>0</v>
      </c>
      <c r="AX92" s="65">
        <f t="shared" si="71"/>
        <v>0</v>
      </c>
      <c r="AY92" s="65">
        <f t="shared" si="71"/>
        <v>0</v>
      </c>
      <c r="AZ92" s="65">
        <f t="shared" si="71"/>
        <v>0</v>
      </c>
      <c r="BA92" s="65">
        <f t="shared" si="71"/>
        <v>0</v>
      </c>
      <c r="BB92" s="65">
        <f t="shared" si="71"/>
        <v>0</v>
      </c>
      <c r="BC92" s="65">
        <f t="shared" si="71"/>
        <v>0</v>
      </c>
      <c r="BD92" s="65">
        <f t="shared" si="71"/>
        <v>0</v>
      </c>
      <c r="BE92" s="65">
        <f t="shared" si="71"/>
        <v>0</v>
      </c>
      <c r="BF92" s="65">
        <f t="shared" si="71"/>
        <v>0</v>
      </c>
      <c r="BG92" s="65">
        <f t="shared" si="71"/>
        <v>0</v>
      </c>
      <c r="BH92" s="65">
        <f t="shared" si="71"/>
        <v>0</v>
      </c>
      <c r="BI92" s="65">
        <f t="shared" si="71"/>
        <v>0</v>
      </c>
      <c r="BJ92" s="65">
        <f t="shared" si="71"/>
        <v>0</v>
      </c>
      <c r="BK92" s="65">
        <f t="shared" si="71"/>
        <v>0</v>
      </c>
      <c r="BL92" s="65">
        <f t="shared" si="71"/>
        <v>0</v>
      </c>
      <c r="BM92" s="65">
        <f t="shared" si="71"/>
        <v>0</v>
      </c>
      <c r="BN92" s="65">
        <f t="shared" si="71"/>
        <v>0</v>
      </c>
      <c r="BO92" s="65">
        <f t="shared" si="71"/>
        <v>0</v>
      </c>
      <c r="BP92" s="65">
        <f t="shared" si="71"/>
        <v>0</v>
      </c>
      <c r="BQ92" s="65">
        <f t="shared" si="71"/>
        <v>0</v>
      </c>
      <c r="BR92" s="65">
        <f t="shared" si="71"/>
        <v>0</v>
      </c>
      <c r="BS92" s="65">
        <f t="shared" si="71"/>
        <v>0</v>
      </c>
      <c r="BT92" s="65">
        <f t="shared" si="71"/>
        <v>0</v>
      </c>
      <c r="BU92" s="65">
        <f t="shared" ref="BU92:CH92" si="72">BT92*EXP(-$F$92)+BT88*(1-EXP(-$F$92))/$F$92</f>
        <v>0</v>
      </c>
      <c r="BV92" s="65">
        <f t="shared" si="72"/>
        <v>0</v>
      </c>
      <c r="BW92" s="65">
        <f t="shared" si="72"/>
        <v>0</v>
      </c>
      <c r="BX92" s="65">
        <f t="shared" si="72"/>
        <v>0</v>
      </c>
      <c r="BY92" s="65">
        <f t="shared" si="72"/>
        <v>0</v>
      </c>
      <c r="BZ92" s="65">
        <f t="shared" si="72"/>
        <v>0</v>
      </c>
      <c r="CA92" s="65">
        <f t="shared" si="72"/>
        <v>0</v>
      </c>
      <c r="CB92" s="65">
        <f t="shared" si="72"/>
        <v>0</v>
      </c>
      <c r="CC92" s="65">
        <f t="shared" si="72"/>
        <v>0</v>
      </c>
      <c r="CD92" s="65">
        <f t="shared" si="72"/>
        <v>0</v>
      </c>
      <c r="CE92" s="65">
        <f t="shared" si="72"/>
        <v>0</v>
      </c>
      <c r="CF92" s="65">
        <f t="shared" si="72"/>
        <v>0</v>
      </c>
      <c r="CG92" s="65">
        <f t="shared" si="72"/>
        <v>0</v>
      </c>
      <c r="CH92" s="65">
        <f t="shared" si="72"/>
        <v>0</v>
      </c>
      <c r="CI92" s="65"/>
    </row>
    <row r="93" spans="4:87" x14ac:dyDescent="0.25">
      <c r="D93" t="s">
        <v>117</v>
      </c>
      <c r="E93" t="s">
        <v>118</v>
      </c>
      <c r="F93">
        <f>LN(2)/25</f>
        <v>2.7725887222397813E-2</v>
      </c>
      <c r="G93" s="65">
        <v>0</v>
      </c>
      <c r="H93" s="65">
        <f>G93*EXP(-$F$93)+G89*(1-EXP(-$F$93))/$F$93</f>
        <v>0</v>
      </c>
      <c r="I93" s="65">
        <f t="shared" ref="I93:BT93" si="73">H93*EXP(-$F$93)+H89*(1-EXP(-$F$93))/$F$93</f>
        <v>0</v>
      </c>
      <c r="J93" s="65">
        <f t="shared" si="73"/>
        <v>0</v>
      </c>
      <c r="K93" s="65">
        <f t="shared" si="73"/>
        <v>0</v>
      </c>
      <c r="L93" s="65">
        <f t="shared" si="73"/>
        <v>0</v>
      </c>
      <c r="M93" s="65">
        <f t="shared" si="73"/>
        <v>0</v>
      </c>
      <c r="N93" s="65">
        <f t="shared" si="73"/>
        <v>0</v>
      </c>
      <c r="O93" s="65">
        <f t="shared" si="73"/>
        <v>0</v>
      </c>
      <c r="P93" s="65">
        <f t="shared" si="73"/>
        <v>0</v>
      </c>
      <c r="Q93" s="65">
        <f t="shared" si="73"/>
        <v>0</v>
      </c>
      <c r="R93" s="65">
        <f t="shared" si="73"/>
        <v>0</v>
      </c>
      <c r="S93" s="65">
        <f t="shared" si="73"/>
        <v>0</v>
      </c>
      <c r="T93" s="65">
        <f t="shared" si="73"/>
        <v>0</v>
      </c>
      <c r="U93" s="65">
        <f t="shared" si="73"/>
        <v>0</v>
      </c>
      <c r="V93" s="65">
        <f t="shared" si="73"/>
        <v>0</v>
      </c>
      <c r="W93" s="65">
        <f t="shared" si="73"/>
        <v>0</v>
      </c>
      <c r="X93" s="65">
        <f t="shared" si="73"/>
        <v>0</v>
      </c>
      <c r="Y93" s="65">
        <f t="shared" si="73"/>
        <v>0</v>
      </c>
      <c r="Z93" s="65">
        <f t="shared" si="73"/>
        <v>0</v>
      </c>
      <c r="AA93" s="65">
        <f t="shared" si="73"/>
        <v>0</v>
      </c>
      <c r="AB93" s="65">
        <f t="shared" si="73"/>
        <v>0</v>
      </c>
      <c r="AC93" s="65">
        <f t="shared" si="73"/>
        <v>0</v>
      </c>
      <c r="AD93" s="65">
        <f t="shared" si="73"/>
        <v>0</v>
      </c>
      <c r="AE93" s="65">
        <f t="shared" si="73"/>
        <v>0</v>
      </c>
      <c r="AF93" s="65">
        <f t="shared" si="73"/>
        <v>0</v>
      </c>
      <c r="AG93" s="65">
        <f t="shared" si="73"/>
        <v>0</v>
      </c>
      <c r="AH93" s="65">
        <f t="shared" si="73"/>
        <v>0</v>
      </c>
      <c r="AI93" s="65">
        <f t="shared" si="73"/>
        <v>0</v>
      </c>
      <c r="AJ93" s="66">
        <f t="shared" si="73"/>
        <v>0</v>
      </c>
      <c r="AK93" s="65">
        <f t="shared" si="73"/>
        <v>0</v>
      </c>
      <c r="AL93" s="65">
        <f t="shared" si="73"/>
        <v>0</v>
      </c>
      <c r="AM93" s="65">
        <f t="shared" si="73"/>
        <v>0</v>
      </c>
      <c r="AN93" s="65">
        <f t="shared" si="73"/>
        <v>0</v>
      </c>
      <c r="AO93" s="65">
        <f t="shared" si="73"/>
        <v>0</v>
      </c>
      <c r="AP93" s="65">
        <f t="shared" si="73"/>
        <v>0</v>
      </c>
      <c r="AQ93" s="65">
        <f t="shared" si="73"/>
        <v>0</v>
      </c>
      <c r="AR93" s="65">
        <f t="shared" si="73"/>
        <v>0</v>
      </c>
      <c r="AS93" s="65">
        <f t="shared" si="73"/>
        <v>0</v>
      </c>
      <c r="AT93" s="65">
        <f t="shared" si="73"/>
        <v>0</v>
      </c>
      <c r="AU93" s="65">
        <f t="shared" si="73"/>
        <v>0</v>
      </c>
      <c r="AV93" s="65">
        <f t="shared" si="73"/>
        <v>0</v>
      </c>
      <c r="AW93" s="65">
        <f t="shared" si="73"/>
        <v>0</v>
      </c>
      <c r="AX93" s="65">
        <f t="shared" si="73"/>
        <v>0</v>
      </c>
      <c r="AY93" s="65">
        <f t="shared" si="73"/>
        <v>0</v>
      </c>
      <c r="AZ93" s="65">
        <f t="shared" si="73"/>
        <v>0</v>
      </c>
      <c r="BA93" s="65">
        <f t="shared" si="73"/>
        <v>0</v>
      </c>
      <c r="BB93" s="65">
        <f t="shared" si="73"/>
        <v>0</v>
      </c>
      <c r="BC93" s="65">
        <f t="shared" si="73"/>
        <v>0</v>
      </c>
      <c r="BD93" s="65">
        <f t="shared" si="73"/>
        <v>0</v>
      </c>
      <c r="BE93" s="65">
        <f t="shared" si="73"/>
        <v>0</v>
      </c>
      <c r="BF93" s="65">
        <f t="shared" si="73"/>
        <v>0</v>
      </c>
      <c r="BG93" s="65">
        <f t="shared" si="73"/>
        <v>0</v>
      </c>
      <c r="BH93" s="65">
        <f t="shared" si="73"/>
        <v>0</v>
      </c>
      <c r="BI93" s="65">
        <f t="shared" si="73"/>
        <v>0</v>
      </c>
      <c r="BJ93" s="65">
        <f t="shared" si="73"/>
        <v>0</v>
      </c>
      <c r="BK93" s="65">
        <f t="shared" si="73"/>
        <v>0</v>
      </c>
      <c r="BL93" s="65">
        <f t="shared" si="73"/>
        <v>0</v>
      </c>
      <c r="BM93" s="65">
        <f t="shared" si="73"/>
        <v>0</v>
      </c>
      <c r="BN93" s="65">
        <f t="shared" si="73"/>
        <v>0</v>
      </c>
      <c r="BO93" s="65">
        <f t="shared" si="73"/>
        <v>0</v>
      </c>
      <c r="BP93" s="65">
        <f t="shared" si="73"/>
        <v>0</v>
      </c>
      <c r="BQ93" s="65">
        <f t="shared" si="73"/>
        <v>0</v>
      </c>
      <c r="BR93" s="65">
        <f t="shared" si="73"/>
        <v>0</v>
      </c>
      <c r="BS93" s="65">
        <f t="shared" si="73"/>
        <v>0</v>
      </c>
      <c r="BT93" s="65">
        <f t="shared" si="73"/>
        <v>0</v>
      </c>
      <c r="BU93" s="65">
        <f t="shared" ref="BU93:CH93" si="74">BT93*EXP(-$F$93)+BT89*(1-EXP(-$F$93))/$F$93</f>
        <v>0</v>
      </c>
      <c r="BV93" s="65">
        <f t="shared" si="74"/>
        <v>0</v>
      </c>
      <c r="BW93" s="65">
        <f t="shared" si="74"/>
        <v>0</v>
      </c>
      <c r="BX93" s="65">
        <f t="shared" si="74"/>
        <v>0</v>
      </c>
      <c r="BY93" s="65">
        <f t="shared" si="74"/>
        <v>0</v>
      </c>
      <c r="BZ93" s="65">
        <f t="shared" si="74"/>
        <v>0</v>
      </c>
      <c r="CA93" s="65">
        <f t="shared" si="74"/>
        <v>0</v>
      </c>
      <c r="CB93" s="65">
        <f t="shared" si="74"/>
        <v>0</v>
      </c>
      <c r="CC93" s="65">
        <f t="shared" si="74"/>
        <v>0</v>
      </c>
      <c r="CD93" s="65">
        <f t="shared" si="74"/>
        <v>0</v>
      </c>
      <c r="CE93" s="65">
        <f t="shared" si="74"/>
        <v>0</v>
      </c>
      <c r="CF93" s="65">
        <f t="shared" si="74"/>
        <v>0</v>
      </c>
      <c r="CG93" s="65">
        <f t="shared" si="74"/>
        <v>0</v>
      </c>
      <c r="CH93" s="65">
        <f t="shared" si="74"/>
        <v>0</v>
      </c>
      <c r="CI93" s="65"/>
    </row>
    <row r="94" spans="4:87" x14ac:dyDescent="0.25">
      <c r="D94" t="s">
        <v>119</v>
      </c>
      <c r="E94" t="s">
        <v>120</v>
      </c>
      <c r="F94">
        <f>LN(2)/2</f>
        <v>0.34657359027997264</v>
      </c>
      <c r="G94" s="65">
        <v>0</v>
      </c>
      <c r="H94" s="65">
        <f>G94*EXP(-$F$94)+G90*(1-EXP(-$F$94))/$F$94</f>
        <v>0</v>
      </c>
      <c r="I94" s="65">
        <f t="shared" ref="I94:BT94" si="75">H94*EXP(-$F$94)+H90*(1-EXP(-$F$94))/$F$94</f>
        <v>0</v>
      </c>
      <c r="J94" s="65">
        <f t="shared" si="75"/>
        <v>0</v>
      </c>
      <c r="K94" s="65">
        <f t="shared" si="75"/>
        <v>0</v>
      </c>
      <c r="L94" s="65">
        <f t="shared" si="75"/>
        <v>0</v>
      </c>
      <c r="M94" s="65">
        <f t="shared" si="75"/>
        <v>0</v>
      </c>
      <c r="N94" s="65">
        <f t="shared" si="75"/>
        <v>0</v>
      </c>
      <c r="O94" s="65">
        <f t="shared" si="75"/>
        <v>0</v>
      </c>
      <c r="P94" s="65">
        <f t="shared" si="75"/>
        <v>0</v>
      </c>
      <c r="Q94" s="65">
        <f t="shared" si="75"/>
        <v>0</v>
      </c>
      <c r="R94" s="65">
        <f t="shared" si="75"/>
        <v>0</v>
      </c>
      <c r="S94" s="65">
        <f t="shared" si="75"/>
        <v>0</v>
      </c>
      <c r="T94" s="65">
        <f t="shared" si="75"/>
        <v>0</v>
      </c>
      <c r="U94" s="65">
        <f t="shared" si="75"/>
        <v>0</v>
      </c>
      <c r="V94" s="65">
        <f t="shared" si="75"/>
        <v>0</v>
      </c>
      <c r="W94" s="65">
        <f t="shared" si="75"/>
        <v>0</v>
      </c>
      <c r="X94" s="65">
        <f t="shared" si="75"/>
        <v>0</v>
      </c>
      <c r="Y94" s="65">
        <f t="shared" si="75"/>
        <v>0</v>
      </c>
      <c r="Z94" s="65">
        <f t="shared" si="75"/>
        <v>0</v>
      </c>
      <c r="AA94" s="65">
        <f t="shared" si="75"/>
        <v>0</v>
      </c>
      <c r="AB94" s="65">
        <f t="shared" si="75"/>
        <v>0</v>
      </c>
      <c r="AC94" s="65">
        <f t="shared" si="75"/>
        <v>0</v>
      </c>
      <c r="AD94" s="65">
        <f t="shared" si="75"/>
        <v>0</v>
      </c>
      <c r="AE94" s="65">
        <f t="shared" si="75"/>
        <v>0</v>
      </c>
      <c r="AF94" s="65">
        <f t="shared" si="75"/>
        <v>0</v>
      </c>
      <c r="AG94" s="65">
        <f t="shared" si="75"/>
        <v>0</v>
      </c>
      <c r="AH94" s="65">
        <f t="shared" si="75"/>
        <v>0</v>
      </c>
      <c r="AI94" s="65">
        <f t="shared" si="75"/>
        <v>0</v>
      </c>
      <c r="AJ94" s="66">
        <f t="shared" si="75"/>
        <v>0</v>
      </c>
      <c r="AK94" s="65">
        <f t="shared" si="75"/>
        <v>0</v>
      </c>
      <c r="AL94" s="65">
        <f t="shared" si="75"/>
        <v>0</v>
      </c>
      <c r="AM94" s="65">
        <f t="shared" si="75"/>
        <v>0</v>
      </c>
      <c r="AN94" s="65">
        <f t="shared" si="75"/>
        <v>0</v>
      </c>
      <c r="AO94" s="65">
        <f t="shared" si="75"/>
        <v>0</v>
      </c>
      <c r="AP94" s="65">
        <f t="shared" si="75"/>
        <v>0</v>
      </c>
      <c r="AQ94" s="65">
        <f t="shared" si="75"/>
        <v>0</v>
      </c>
      <c r="AR94" s="65">
        <f t="shared" si="75"/>
        <v>0</v>
      </c>
      <c r="AS94" s="65">
        <f t="shared" si="75"/>
        <v>0</v>
      </c>
      <c r="AT94" s="65">
        <f t="shared" si="75"/>
        <v>0</v>
      </c>
      <c r="AU94" s="65">
        <f t="shared" si="75"/>
        <v>0</v>
      </c>
      <c r="AV94" s="65">
        <f t="shared" si="75"/>
        <v>0</v>
      </c>
      <c r="AW94" s="65">
        <f t="shared" si="75"/>
        <v>0</v>
      </c>
      <c r="AX94" s="65">
        <f t="shared" si="75"/>
        <v>0</v>
      </c>
      <c r="AY94" s="65">
        <f t="shared" si="75"/>
        <v>0</v>
      </c>
      <c r="AZ94" s="65">
        <f t="shared" si="75"/>
        <v>0</v>
      </c>
      <c r="BA94" s="65">
        <f t="shared" si="75"/>
        <v>0</v>
      </c>
      <c r="BB94" s="65">
        <f t="shared" si="75"/>
        <v>0</v>
      </c>
      <c r="BC94" s="65">
        <f t="shared" si="75"/>
        <v>0</v>
      </c>
      <c r="BD94" s="65">
        <f t="shared" si="75"/>
        <v>0</v>
      </c>
      <c r="BE94" s="65">
        <f t="shared" si="75"/>
        <v>0</v>
      </c>
      <c r="BF94" s="65">
        <f t="shared" si="75"/>
        <v>0</v>
      </c>
      <c r="BG94" s="65">
        <f t="shared" si="75"/>
        <v>0</v>
      </c>
      <c r="BH94" s="65">
        <f t="shared" si="75"/>
        <v>0</v>
      </c>
      <c r="BI94" s="65">
        <f t="shared" si="75"/>
        <v>0</v>
      </c>
      <c r="BJ94" s="65">
        <f t="shared" si="75"/>
        <v>0</v>
      </c>
      <c r="BK94" s="65">
        <f t="shared" si="75"/>
        <v>0</v>
      </c>
      <c r="BL94" s="65">
        <f t="shared" si="75"/>
        <v>0</v>
      </c>
      <c r="BM94" s="65">
        <f t="shared" si="75"/>
        <v>0</v>
      </c>
      <c r="BN94" s="65">
        <f t="shared" si="75"/>
        <v>0</v>
      </c>
      <c r="BO94" s="65">
        <f t="shared" si="75"/>
        <v>0</v>
      </c>
      <c r="BP94" s="65">
        <f t="shared" si="75"/>
        <v>0</v>
      </c>
      <c r="BQ94" s="65">
        <f t="shared" si="75"/>
        <v>0</v>
      </c>
      <c r="BR94" s="65">
        <f t="shared" si="75"/>
        <v>0</v>
      </c>
      <c r="BS94" s="65">
        <f t="shared" si="75"/>
        <v>0</v>
      </c>
      <c r="BT94" s="65">
        <f t="shared" si="75"/>
        <v>0</v>
      </c>
      <c r="BU94" s="65">
        <f t="shared" ref="BU94:CH94" si="76">BT94*EXP(-$F$94)+BT90*(1-EXP(-$F$94))/$F$94</f>
        <v>0</v>
      </c>
      <c r="BV94" s="65">
        <f t="shared" si="76"/>
        <v>0</v>
      </c>
      <c r="BW94" s="65">
        <f t="shared" si="76"/>
        <v>0</v>
      </c>
      <c r="BX94" s="65">
        <f t="shared" si="76"/>
        <v>0</v>
      </c>
      <c r="BY94" s="65">
        <f t="shared" si="76"/>
        <v>0</v>
      </c>
      <c r="BZ94" s="65">
        <f t="shared" si="76"/>
        <v>0</v>
      </c>
      <c r="CA94" s="65">
        <f t="shared" si="76"/>
        <v>0</v>
      </c>
      <c r="CB94" s="65">
        <f t="shared" si="76"/>
        <v>0</v>
      </c>
      <c r="CC94" s="65">
        <f t="shared" si="76"/>
        <v>0</v>
      </c>
      <c r="CD94" s="65">
        <f t="shared" si="76"/>
        <v>0</v>
      </c>
      <c r="CE94" s="65">
        <f t="shared" si="76"/>
        <v>0</v>
      </c>
      <c r="CF94" s="65">
        <f t="shared" si="76"/>
        <v>0</v>
      </c>
      <c r="CG94" s="65">
        <f t="shared" si="76"/>
        <v>0</v>
      </c>
      <c r="CH94" s="65">
        <f t="shared" si="76"/>
        <v>0</v>
      </c>
      <c r="CI94" s="65"/>
    </row>
    <row r="95" spans="4:87" x14ac:dyDescent="0.25">
      <c r="D95" t="s">
        <v>121</v>
      </c>
      <c r="E95" s="80" t="s">
        <v>122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6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5">
        <v>0</v>
      </c>
      <c r="BS95" s="65">
        <v>0</v>
      </c>
      <c r="BT95" s="65">
        <v>0</v>
      </c>
      <c r="BU95" s="65">
        <v>0</v>
      </c>
      <c r="BV95" s="65">
        <v>0</v>
      </c>
      <c r="BW95" s="65">
        <v>0</v>
      </c>
      <c r="BX95" s="65">
        <v>0</v>
      </c>
      <c r="BY95" s="65">
        <v>0</v>
      </c>
      <c r="BZ95" s="65">
        <v>0</v>
      </c>
      <c r="CA95" s="65">
        <v>0</v>
      </c>
      <c r="CB95" s="65">
        <v>0</v>
      </c>
      <c r="CC95" s="65">
        <v>0</v>
      </c>
      <c r="CD95" s="65">
        <v>0</v>
      </c>
      <c r="CE95" s="65">
        <v>0</v>
      </c>
      <c r="CF95" s="65">
        <v>0</v>
      </c>
      <c r="CG95" s="65">
        <v>0</v>
      </c>
      <c r="CH95" s="65">
        <v>0</v>
      </c>
      <c r="CI95" s="65"/>
    </row>
    <row r="96" spans="4:87" x14ac:dyDescent="0.25">
      <c r="D96" t="s">
        <v>123</v>
      </c>
      <c r="G96" s="65">
        <f>SUM(G92:G95)</f>
        <v>0</v>
      </c>
      <c r="H96" s="65">
        <f>SUM(H92:H95)</f>
        <v>0</v>
      </c>
      <c r="I96" s="65">
        <f t="shared" ref="I96:BT96" si="77">SUM(I92:I95)</f>
        <v>0</v>
      </c>
      <c r="J96" s="65">
        <f t="shared" si="77"/>
        <v>0</v>
      </c>
      <c r="K96" s="65">
        <f t="shared" si="77"/>
        <v>0</v>
      </c>
      <c r="L96" s="65">
        <f t="shared" si="77"/>
        <v>0</v>
      </c>
      <c r="M96" s="65">
        <f t="shared" si="77"/>
        <v>0</v>
      </c>
      <c r="N96" s="65">
        <f t="shared" si="77"/>
        <v>0</v>
      </c>
      <c r="O96" s="65">
        <f t="shared" si="77"/>
        <v>0</v>
      </c>
      <c r="P96" s="65">
        <f t="shared" si="77"/>
        <v>0</v>
      </c>
      <c r="Q96" s="65">
        <f t="shared" si="77"/>
        <v>0</v>
      </c>
      <c r="R96" s="65">
        <f t="shared" si="77"/>
        <v>0</v>
      </c>
      <c r="S96" s="65">
        <f t="shared" si="77"/>
        <v>0</v>
      </c>
      <c r="T96" s="65">
        <f t="shared" si="77"/>
        <v>0</v>
      </c>
      <c r="U96" s="65">
        <f t="shared" si="77"/>
        <v>0</v>
      </c>
      <c r="V96" s="65">
        <f t="shared" si="77"/>
        <v>0</v>
      </c>
      <c r="W96" s="65">
        <f t="shared" si="77"/>
        <v>0</v>
      </c>
      <c r="X96" s="65">
        <f t="shared" si="77"/>
        <v>0</v>
      </c>
      <c r="Y96" s="65">
        <f t="shared" si="77"/>
        <v>0</v>
      </c>
      <c r="Z96" s="65">
        <f t="shared" si="77"/>
        <v>0</v>
      </c>
      <c r="AA96" s="65">
        <f t="shared" si="77"/>
        <v>0</v>
      </c>
      <c r="AB96" s="65">
        <f t="shared" si="77"/>
        <v>0</v>
      </c>
      <c r="AC96" s="65">
        <f t="shared" si="77"/>
        <v>0</v>
      </c>
      <c r="AD96" s="65">
        <f t="shared" si="77"/>
        <v>0</v>
      </c>
      <c r="AE96" s="65">
        <f t="shared" si="77"/>
        <v>0</v>
      </c>
      <c r="AF96" s="65">
        <f t="shared" si="77"/>
        <v>0</v>
      </c>
      <c r="AG96" s="65">
        <f t="shared" si="77"/>
        <v>0</v>
      </c>
      <c r="AH96" s="65">
        <f t="shared" si="77"/>
        <v>0</v>
      </c>
      <c r="AI96" s="65">
        <f t="shared" si="77"/>
        <v>0</v>
      </c>
      <c r="AJ96" s="66">
        <f t="shared" si="77"/>
        <v>0</v>
      </c>
      <c r="AK96" s="65">
        <f t="shared" si="77"/>
        <v>0</v>
      </c>
      <c r="AL96" s="65">
        <f t="shared" si="77"/>
        <v>0</v>
      </c>
      <c r="AM96" s="65">
        <f t="shared" si="77"/>
        <v>0</v>
      </c>
      <c r="AN96" s="65">
        <f t="shared" si="77"/>
        <v>0</v>
      </c>
      <c r="AO96" s="65">
        <f t="shared" si="77"/>
        <v>0</v>
      </c>
      <c r="AP96" s="65">
        <f t="shared" si="77"/>
        <v>0</v>
      </c>
      <c r="AQ96" s="65">
        <f t="shared" si="77"/>
        <v>0</v>
      </c>
      <c r="AR96" s="65">
        <f t="shared" si="77"/>
        <v>0</v>
      </c>
      <c r="AS96" s="65">
        <f t="shared" si="77"/>
        <v>0</v>
      </c>
      <c r="AT96" s="65">
        <f t="shared" si="77"/>
        <v>0</v>
      </c>
      <c r="AU96" s="65">
        <f t="shared" si="77"/>
        <v>0</v>
      </c>
      <c r="AV96" s="65">
        <f t="shared" si="77"/>
        <v>0</v>
      </c>
      <c r="AW96" s="65">
        <f t="shared" si="77"/>
        <v>0</v>
      </c>
      <c r="AX96" s="65">
        <f t="shared" si="77"/>
        <v>0</v>
      </c>
      <c r="AY96" s="65">
        <f t="shared" si="77"/>
        <v>0</v>
      </c>
      <c r="AZ96" s="65">
        <f t="shared" si="77"/>
        <v>0</v>
      </c>
      <c r="BA96" s="65">
        <f t="shared" si="77"/>
        <v>0</v>
      </c>
      <c r="BB96" s="65">
        <f t="shared" si="77"/>
        <v>0</v>
      </c>
      <c r="BC96" s="65">
        <f t="shared" si="77"/>
        <v>0</v>
      </c>
      <c r="BD96" s="65">
        <f t="shared" si="77"/>
        <v>0</v>
      </c>
      <c r="BE96" s="65">
        <f t="shared" si="77"/>
        <v>0</v>
      </c>
      <c r="BF96" s="65">
        <f t="shared" si="77"/>
        <v>0</v>
      </c>
      <c r="BG96" s="65">
        <f t="shared" si="77"/>
        <v>0</v>
      </c>
      <c r="BH96" s="65">
        <f t="shared" si="77"/>
        <v>0</v>
      </c>
      <c r="BI96" s="65">
        <f t="shared" si="77"/>
        <v>0</v>
      </c>
      <c r="BJ96" s="65">
        <f t="shared" si="77"/>
        <v>0</v>
      </c>
      <c r="BK96" s="65">
        <f t="shared" si="77"/>
        <v>0</v>
      </c>
      <c r="BL96" s="65">
        <f t="shared" si="77"/>
        <v>0</v>
      </c>
      <c r="BM96" s="65">
        <f t="shared" si="77"/>
        <v>0</v>
      </c>
      <c r="BN96" s="65">
        <f t="shared" si="77"/>
        <v>0</v>
      </c>
      <c r="BO96" s="65">
        <f t="shared" si="77"/>
        <v>0</v>
      </c>
      <c r="BP96" s="65">
        <f t="shared" si="77"/>
        <v>0</v>
      </c>
      <c r="BQ96" s="65">
        <f t="shared" si="77"/>
        <v>0</v>
      </c>
      <c r="BR96" s="65">
        <f t="shared" si="77"/>
        <v>0</v>
      </c>
      <c r="BS96" s="65">
        <f t="shared" si="77"/>
        <v>0</v>
      </c>
      <c r="BT96" s="65">
        <f t="shared" si="77"/>
        <v>0</v>
      </c>
      <c r="BU96" s="65">
        <f t="shared" ref="BU96:CH96" si="78">SUM(BU92:BU95)</f>
        <v>0</v>
      </c>
      <c r="BV96" s="65">
        <f t="shared" si="78"/>
        <v>0</v>
      </c>
      <c r="BW96" s="65">
        <f t="shared" si="78"/>
        <v>0</v>
      </c>
      <c r="BX96" s="65">
        <f t="shared" si="78"/>
        <v>0</v>
      </c>
      <c r="BY96" s="65">
        <f t="shared" si="78"/>
        <v>0</v>
      </c>
      <c r="BZ96" s="65">
        <f t="shared" si="78"/>
        <v>0</v>
      </c>
      <c r="CA96" s="65">
        <f t="shared" si="78"/>
        <v>0</v>
      </c>
      <c r="CB96" s="65">
        <f t="shared" si="78"/>
        <v>0</v>
      </c>
      <c r="CC96" s="65">
        <f t="shared" si="78"/>
        <v>0</v>
      </c>
      <c r="CD96" s="65">
        <f t="shared" si="78"/>
        <v>0</v>
      </c>
      <c r="CE96" s="65">
        <f t="shared" si="78"/>
        <v>0</v>
      </c>
      <c r="CF96" s="65">
        <f t="shared" si="78"/>
        <v>0</v>
      </c>
      <c r="CG96" s="65">
        <f t="shared" si="78"/>
        <v>0</v>
      </c>
      <c r="CH96" s="65">
        <f t="shared" si="78"/>
        <v>0</v>
      </c>
      <c r="CI96" s="65"/>
    </row>
    <row r="97" spans="4:96" x14ac:dyDescent="0.25">
      <c r="D97" s="81" t="s">
        <v>124</v>
      </c>
      <c r="E97" s="81" t="s">
        <v>143</v>
      </c>
      <c r="G97" s="65">
        <f>G96*44/12</f>
        <v>0</v>
      </c>
      <c r="H97" s="65">
        <f>H96*44/12</f>
        <v>0</v>
      </c>
      <c r="I97" s="65">
        <f t="shared" ref="I97:BT97" si="79">I96*44/12</f>
        <v>0</v>
      </c>
      <c r="J97" s="65">
        <f t="shared" si="79"/>
        <v>0</v>
      </c>
      <c r="K97" s="65">
        <f t="shared" si="79"/>
        <v>0</v>
      </c>
      <c r="L97" s="65">
        <f t="shared" si="79"/>
        <v>0</v>
      </c>
      <c r="M97" s="65">
        <f t="shared" si="79"/>
        <v>0</v>
      </c>
      <c r="N97" s="65">
        <f t="shared" si="79"/>
        <v>0</v>
      </c>
      <c r="O97" s="65">
        <f t="shared" si="79"/>
        <v>0</v>
      </c>
      <c r="P97" s="65">
        <f t="shared" si="79"/>
        <v>0</v>
      </c>
      <c r="Q97" s="65">
        <f t="shared" si="79"/>
        <v>0</v>
      </c>
      <c r="R97" s="65">
        <f t="shared" si="79"/>
        <v>0</v>
      </c>
      <c r="S97" s="65">
        <f t="shared" si="79"/>
        <v>0</v>
      </c>
      <c r="T97" s="65">
        <f t="shared" si="79"/>
        <v>0</v>
      </c>
      <c r="U97" s="65">
        <f t="shared" si="79"/>
        <v>0</v>
      </c>
      <c r="V97" s="65">
        <f t="shared" si="79"/>
        <v>0</v>
      </c>
      <c r="W97" s="65">
        <f t="shared" si="79"/>
        <v>0</v>
      </c>
      <c r="X97" s="65">
        <f t="shared" si="79"/>
        <v>0</v>
      </c>
      <c r="Y97" s="65">
        <f t="shared" si="79"/>
        <v>0</v>
      </c>
      <c r="Z97" s="65">
        <f t="shared" si="79"/>
        <v>0</v>
      </c>
      <c r="AA97" s="65">
        <f t="shared" si="79"/>
        <v>0</v>
      </c>
      <c r="AB97" s="65">
        <f t="shared" si="79"/>
        <v>0</v>
      </c>
      <c r="AC97" s="65">
        <f t="shared" si="79"/>
        <v>0</v>
      </c>
      <c r="AD97" s="65">
        <f t="shared" si="79"/>
        <v>0</v>
      </c>
      <c r="AE97" s="65">
        <f t="shared" si="79"/>
        <v>0</v>
      </c>
      <c r="AF97" s="65">
        <f t="shared" si="79"/>
        <v>0</v>
      </c>
      <c r="AG97" s="65">
        <f t="shared" si="79"/>
        <v>0</v>
      </c>
      <c r="AH97" s="65">
        <f t="shared" si="79"/>
        <v>0</v>
      </c>
      <c r="AI97" s="65">
        <f t="shared" si="79"/>
        <v>0</v>
      </c>
      <c r="AJ97" s="66">
        <f t="shared" si="79"/>
        <v>0</v>
      </c>
      <c r="AK97" s="65">
        <f t="shared" si="79"/>
        <v>0</v>
      </c>
      <c r="AL97" s="65">
        <f t="shared" si="79"/>
        <v>0</v>
      </c>
      <c r="AM97" s="65">
        <f t="shared" si="79"/>
        <v>0</v>
      </c>
      <c r="AN97" s="65">
        <f t="shared" si="79"/>
        <v>0</v>
      </c>
      <c r="AO97" s="65">
        <f t="shared" si="79"/>
        <v>0</v>
      </c>
      <c r="AP97" s="65">
        <f t="shared" si="79"/>
        <v>0</v>
      </c>
      <c r="AQ97" s="65">
        <f t="shared" si="79"/>
        <v>0</v>
      </c>
      <c r="AR97" s="65">
        <f t="shared" si="79"/>
        <v>0</v>
      </c>
      <c r="AS97" s="65">
        <f t="shared" si="79"/>
        <v>0</v>
      </c>
      <c r="AT97" s="65">
        <f t="shared" si="79"/>
        <v>0</v>
      </c>
      <c r="AU97" s="65">
        <f t="shared" si="79"/>
        <v>0</v>
      </c>
      <c r="AV97" s="65">
        <f t="shared" si="79"/>
        <v>0</v>
      </c>
      <c r="AW97" s="65">
        <f t="shared" si="79"/>
        <v>0</v>
      </c>
      <c r="AX97" s="65">
        <f t="shared" si="79"/>
        <v>0</v>
      </c>
      <c r="AY97" s="65">
        <f t="shared" si="79"/>
        <v>0</v>
      </c>
      <c r="AZ97" s="65">
        <f t="shared" si="79"/>
        <v>0</v>
      </c>
      <c r="BA97" s="65">
        <f t="shared" si="79"/>
        <v>0</v>
      </c>
      <c r="BB97" s="65">
        <f t="shared" si="79"/>
        <v>0</v>
      </c>
      <c r="BC97" s="65">
        <f t="shared" si="79"/>
        <v>0</v>
      </c>
      <c r="BD97" s="65">
        <f t="shared" si="79"/>
        <v>0</v>
      </c>
      <c r="BE97" s="65">
        <f t="shared" si="79"/>
        <v>0</v>
      </c>
      <c r="BF97" s="65">
        <f t="shared" si="79"/>
        <v>0</v>
      </c>
      <c r="BG97" s="65">
        <f t="shared" si="79"/>
        <v>0</v>
      </c>
      <c r="BH97" s="65">
        <f t="shared" si="79"/>
        <v>0</v>
      </c>
      <c r="BI97" s="65">
        <f t="shared" si="79"/>
        <v>0</v>
      </c>
      <c r="BJ97" s="65">
        <f t="shared" si="79"/>
        <v>0</v>
      </c>
      <c r="BK97" s="65">
        <f t="shared" si="79"/>
        <v>0</v>
      </c>
      <c r="BL97" s="65">
        <f t="shared" si="79"/>
        <v>0</v>
      </c>
      <c r="BM97" s="65">
        <f t="shared" si="79"/>
        <v>0</v>
      </c>
      <c r="BN97" s="65">
        <f t="shared" si="79"/>
        <v>0</v>
      </c>
      <c r="BO97" s="65">
        <f t="shared" si="79"/>
        <v>0</v>
      </c>
      <c r="BP97" s="65">
        <f t="shared" si="79"/>
        <v>0</v>
      </c>
      <c r="BQ97" s="65">
        <f t="shared" si="79"/>
        <v>0</v>
      </c>
      <c r="BR97" s="65">
        <f t="shared" si="79"/>
        <v>0</v>
      </c>
      <c r="BS97" s="65">
        <f t="shared" si="79"/>
        <v>0</v>
      </c>
      <c r="BT97" s="65">
        <f t="shared" si="79"/>
        <v>0</v>
      </c>
      <c r="BU97" s="65">
        <f t="shared" ref="BU97:CH97" si="80">BU96*44/12</f>
        <v>0</v>
      </c>
      <c r="BV97" s="65">
        <f t="shared" si="80"/>
        <v>0</v>
      </c>
      <c r="BW97" s="65">
        <f t="shared" si="80"/>
        <v>0</v>
      </c>
      <c r="BX97" s="65">
        <f t="shared" si="80"/>
        <v>0</v>
      </c>
      <c r="BY97" s="65">
        <f t="shared" si="80"/>
        <v>0</v>
      </c>
      <c r="BZ97" s="65">
        <f t="shared" si="80"/>
        <v>0</v>
      </c>
      <c r="CA97" s="65">
        <f t="shared" si="80"/>
        <v>0</v>
      </c>
      <c r="CB97" s="65">
        <f t="shared" si="80"/>
        <v>0</v>
      </c>
      <c r="CC97" s="65">
        <f t="shared" si="80"/>
        <v>0</v>
      </c>
      <c r="CD97" s="65">
        <f t="shared" si="80"/>
        <v>0</v>
      </c>
      <c r="CE97" s="65">
        <f t="shared" si="80"/>
        <v>0</v>
      </c>
      <c r="CF97" s="65">
        <f t="shared" si="80"/>
        <v>0</v>
      </c>
      <c r="CG97" s="65">
        <f t="shared" si="80"/>
        <v>0</v>
      </c>
      <c r="CH97" s="65">
        <f t="shared" si="80"/>
        <v>0</v>
      </c>
      <c r="CI97" s="65"/>
    </row>
    <row r="98" spans="4:96" x14ac:dyDescent="0.25">
      <c r="AJ98" s="45"/>
    </row>
    <row r="99" spans="4:96" x14ac:dyDescent="0.25">
      <c r="AJ99" s="45"/>
    </row>
    <row r="100" spans="4:96" x14ac:dyDescent="0.25">
      <c r="D100" s="54" t="s">
        <v>127</v>
      </c>
      <c r="E100" s="54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6"/>
    </row>
    <row r="101" spans="4:96" x14ac:dyDescent="0.25">
      <c r="E101" t="s">
        <v>79</v>
      </c>
      <c r="F101" t="str">
        <f>F65</f>
        <v>Résineux</v>
      </c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6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</row>
    <row r="102" spans="4:96" x14ac:dyDescent="0.25">
      <c r="D102" t="s">
        <v>128</v>
      </c>
      <c r="F102">
        <f>VLOOKUP(F65,'Référencement Essences'!$B$3:$C$6,2,0)</f>
        <v>0.43</v>
      </c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6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</row>
    <row r="103" spans="4:96" x14ac:dyDescent="0.25">
      <c r="D103" t="s">
        <v>129</v>
      </c>
      <c r="E103" s="81" t="s">
        <v>145</v>
      </c>
      <c r="G103" s="65">
        <f>$F$102*G79*$F$63</f>
        <v>0</v>
      </c>
      <c r="H103" s="65">
        <f t="shared" ref="H103:AJ103" si="81">$F$102*H79*$F$63</f>
        <v>0</v>
      </c>
      <c r="I103" s="65">
        <f t="shared" si="81"/>
        <v>0</v>
      </c>
      <c r="J103" s="65">
        <f t="shared" si="81"/>
        <v>0</v>
      </c>
      <c r="K103" s="65">
        <f t="shared" si="81"/>
        <v>0</v>
      </c>
      <c r="L103" s="65">
        <f t="shared" si="81"/>
        <v>0</v>
      </c>
      <c r="M103" s="65">
        <f t="shared" si="81"/>
        <v>0</v>
      </c>
      <c r="N103" s="65">
        <f t="shared" si="81"/>
        <v>0</v>
      </c>
      <c r="O103" s="65">
        <f t="shared" si="81"/>
        <v>0</v>
      </c>
      <c r="P103" s="65">
        <f t="shared" si="81"/>
        <v>0</v>
      </c>
      <c r="Q103" s="65">
        <f t="shared" si="81"/>
        <v>0</v>
      </c>
      <c r="R103" s="65">
        <f t="shared" si="81"/>
        <v>0</v>
      </c>
      <c r="S103" s="65">
        <f t="shared" si="81"/>
        <v>0</v>
      </c>
      <c r="T103" s="65">
        <f t="shared" si="81"/>
        <v>0</v>
      </c>
      <c r="U103" s="65">
        <f t="shared" si="81"/>
        <v>0</v>
      </c>
      <c r="V103" s="65">
        <f t="shared" si="81"/>
        <v>0</v>
      </c>
      <c r="W103" s="65">
        <f t="shared" si="81"/>
        <v>0</v>
      </c>
      <c r="X103" s="65">
        <f t="shared" si="81"/>
        <v>0</v>
      </c>
      <c r="Y103" s="65">
        <f t="shared" si="81"/>
        <v>0</v>
      </c>
      <c r="Z103" s="65">
        <f t="shared" si="81"/>
        <v>0</v>
      </c>
      <c r="AA103" s="65">
        <f t="shared" si="81"/>
        <v>0</v>
      </c>
      <c r="AB103" s="65">
        <f t="shared" si="81"/>
        <v>0</v>
      </c>
      <c r="AC103" s="65">
        <f t="shared" si="81"/>
        <v>0</v>
      </c>
      <c r="AD103" s="65">
        <f t="shared" si="81"/>
        <v>0</v>
      </c>
      <c r="AE103" s="65">
        <f t="shared" si="81"/>
        <v>0</v>
      </c>
      <c r="AF103" s="65">
        <f t="shared" si="81"/>
        <v>0</v>
      </c>
      <c r="AG103" s="65">
        <f t="shared" si="81"/>
        <v>0</v>
      </c>
      <c r="AH103" s="65">
        <f t="shared" si="81"/>
        <v>0</v>
      </c>
      <c r="AI103" s="65">
        <f t="shared" si="81"/>
        <v>0</v>
      </c>
      <c r="AJ103" s="66">
        <f t="shared" si="81"/>
        <v>0</v>
      </c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</row>
    <row r="104" spans="4:96" x14ac:dyDescent="0.25">
      <c r="D104" s="81" t="s">
        <v>131</v>
      </c>
      <c r="G104" s="90">
        <f>SUM(G103:AJ103)</f>
        <v>0</v>
      </c>
      <c r="AJ104" s="45"/>
    </row>
  </sheetData>
  <mergeCells count="1">
    <mergeCell ref="A1:C1"/>
  </mergeCells>
  <conditionalFormatting sqref="G79:CH80 G81:AI97 AK81:CH97">
    <cfRule type="cellIs" dxfId="43" priority="11" operator="greaterThan">
      <formula>0</formula>
    </cfRule>
  </conditionalFormatting>
  <conditionalFormatting sqref="G50:GJ51 G52:AI52 AK52:GJ52">
    <cfRule type="cellIs" dxfId="42" priority="10" operator="greaterThan">
      <formula>0</formula>
    </cfRule>
  </conditionalFormatting>
  <conditionalFormatting sqref="G101:AI103 AK101:CH103">
    <cfRule type="cellIs" dxfId="41" priority="9" operator="greaterThan">
      <formula>0</formula>
    </cfRule>
  </conditionalFormatting>
  <conditionalFormatting sqref="A1 A2:C104">
    <cfRule type="containsBlanks" dxfId="40" priority="8">
      <formula>LEN(TRIM(A1))=0</formula>
    </cfRule>
  </conditionalFormatting>
  <conditionalFormatting sqref="G92:H95 I92:AI94 AK92:CH94">
    <cfRule type="cellIs" dxfId="39" priority="7" operator="greaterThan">
      <formula>0</formula>
    </cfRule>
  </conditionalFormatting>
  <conditionalFormatting sqref="G22:CH22 G23:AI24 AK23:CH24 DH22:GG43 G25:CH43">
    <cfRule type="cellIs" dxfId="38" priority="6" operator="greaterThan">
      <formula>0</formula>
    </cfRule>
  </conditionalFormatting>
  <conditionalFormatting sqref="CI88:CI97">
    <cfRule type="cellIs" dxfId="37" priority="5" operator="greaterThan">
      <formula>0</formula>
    </cfRule>
  </conditionalFormatting>
  <conditionalFormatting sqref="CI92:CI94">
    <cfRule type="cellIs" dxfId="36" priority="4" operator="greaterThan">
      <formula>0</formula>
    </cfRule>
  </conditionalFormatting>
  <conditionalFormatting sqref="CI22:DG28 CI32:DG43 CI29:CV31 CX29:DF31">
    <cfRule type="cellIs" dxfId="35" priority="3" operator="greaterThan">
      <formula>0</formula>
    </cfRule>
  </conditionalFormatting>
  <conditionalFormatting sqref="CW29:CW31">
    <cfRule type="cellIs" dxfId="34" priority="2" operator="greaterThan">
      <formula>0</formula>
    </cfRule>
  </conditionalFormatting>
  <conditionalFormatting sqref="DG29:DG31">
    <cfRule type="cellIs" dxfId="3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'Référencement Essences'!$B$10:$B$11</xm:f>
          </x14:formula1>
          <xm:sqref>F6 F65</xm:sqref>
        </x14:dataValidation>
        <x14:dataValidation type="list" allowBlank="1" showInputMessage="1" showErrorMessage="1">
          <x14:formula1>
            <xm:f>'Référencement Essences'!$B$3:$B$6</xm:f>
          </x14:formula1>
          <xm:sqref>F49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104"/>
  <sheetViews>
    <sheetView zoomScale="85" zoomScaleNormal="85" workbookViewId="0">
      <pane xSplit="5" ySplit="2" topLeftCell="F3" activePane="bottomRight" state="frozen"/>
      <selection activeCell="K77" sqref="K77"/>
      <selection pane="topRight" activeCell="K77" sqref="K77"/>
      <selection pane="bottomLeft" activeCell="K77" sqref="K77"/>
      <selection pane="bottomRight" activeCell="K77" sqref="K77"/>
    </sheetView>
  </sheetViews>
  <sheetFormatPr baseColWidth="10" defaultRowHeight="15" outlineLevelCol="1" x14ac:dyDescent="0.25"/>
  <cols>
    <col min="1" max="1" width="25" customWidth="1" outlineLevel="1"/>
    <col min="2" max="2" width="21.875" customWidth="1" outlineLevel="1"/>
    <col min="3" max="3" width="12.25" customWidth="1" outlineLevel="1"/>
    <col min="4" max="4" width="44.875" customWidth="1"/>
    <col min="5" max="5" width="15.375" customWidth="1"/>
    <col min="6" max="6" width="8.25" customWidth="1"/>
    <col min="7" max="7" width="8.125" customWidth="1"/>
    <col min="8" max="11" width="8.75" bestFit="1" customWidth="1"/>
    <col min="12" max="26" width="9.75" bestFit="1" customWidth="1"/>
    <col min="27" max="114" width="10.75" bestFit="1" customWidth="1"/>
    <col min="115" max="121" width="6.875" customWidth="1"/>
  </cols>
  <sheetData>
    <row r="1" spans="1:159" ht="16.5" thickBot="1" x14ac:dyDescent="0.3">
      <c r="A1" s="110" t="s">
        <v>66</v>
      </c>
      <c r="B1" s="111"/>
      <c r="C1" s="112"/>
      <c r="D1" s="43" t="s">
        <v>151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AJ1" s="45"/>
    </row>
    <row r="2" spans="1:159" ht="15.75" thickBot="1" x14ac:dyDescent="0.3">
      <c r="D2" s="46" t="s">
        <v>68</v>
      </c>
      <c r="E2" t="s">
        <v>69</v>
      </c>
      <c r="F2" s="46">
        <v>153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7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  <c r="CS2">
        <v>91</v>
      </c>
      <c r="CT2">
        <v>92</v>
      </c>
      <c r="CU2">
        <v>93</v>
      </c>
      <c r="CV2">
        <v>94</v>
      </c>
      <c r="CW2">
        <v>95</v>
      </c>
      <c r="CX2">
        <v>96</v>
      </c>
      <c r="CY2">
        <v>97</v>
      </c>
      <c r="CZ2">
        <v>98</v>
      </c>
      <c r="DA2">
        <v>99</v>
      </c>
      <c r="DB2">
        <v>100</v>
      </c>
      <c r="DC2">
        <v>101</v>
      </c>
      <c r="DD2">
        <v>102</v>
      </c>
      <c r="DE2">
        <v>103</v>
      </c>
      <c r="DF2">
        <v>104</v>
      </c>
      <c r="DG2">
        <v>105</v>
      </c>
      <c r="DH2">
        <v>106</v>
      </c>
      <c r="DI2">
        <v>107</v>
      </c>
      <c r="DJ2">
        <v>108</v>
      </c>
      <c r="DK2">
        <v>109</v>
      </c>
      <c r="DL2">
        <v>110</v>
      </c>
      <c r="DM2">
        <v>111</v>
      </c>
      <c r="DN2">
        <v>112</v>
      </c>
      <c r="DO2">
        <v>113</v>
      </c>
      <c r="DP2">
        <v>114</v>
      </c>
      <c r="DQ2">
        <v>115</v>
      </c>
      <c r="DR2">
        <v>116</v>
      </c>
      <c r="DS2">
        <v>117</v>
      </c>
      <c r="DT2">
        <v>118</v>
      </c>
      <c r="DU2">
        <v>119</v>
      </c>
      <c r="DV2">
        <v>120</v>
      </c>
      <c r="DW2">
        <v>121</v>
      </c>
      <c r="DX2">
        <v>122</v>
      </c>
      <c r="DY2">
        <v>123</v>
      </c>
      <c r="DZ2">
        <v>124</v>
      </c>
      <c r="EA2">
        <v>125</v>
      </c>
      <c r="EB2">
        <v>126</v>
      </c>
      <c r="EC2">
        <v>127</v>
      </c>
      <c r="ED2">
        <v>128</v>
      </c>
      <c r="EE2">
        <v>129</v>
      </c>
      <c r="EF2">
        <v>130</v>
      </c>
      <c r="EG2">
        <v>131</v>
      </c>
      <c r="EH2">
        <v>132</v>
      </c>
      <c r="EI2">
        <v>133</v>
      </c>
      <c r="EJ2">
        <v>134</v>
      </c>
      <c r="EK2">
        <v>135</v>
      </c>
      <c r="EL2">
        <v>136</v>
      </c>
      <c r="EM2">
        <v>137</v>
      </c>
      <c r="EN2">
        <v>138</v>
      </c>
      <c r="EO2">
        <v>139</v>
      </c>
      <c r="EP2">
        <v>140</v>
      </c>
      <c r="EQ2">
        <v>141</v>
      </c>
      <c r="ER2">
        <v>142</v>
      </c>
      <c r="ES2">
        <v>143</v>
      </c>
      <c r="ET2">
        <v>144</v>
      </c>
      <c r="EU2">
        <v>145</v>
      </c>
      <c r="EV2">
        <v>146</v>
      </c>
      <c r="EW2">
        <v>147</v>
      </c>
      <c r="EX2">
        <v>148</v>
      </c>
      <c r="EY2">
        <v>149</v>
      </c>
      <c r="EZ2">
        <v>150</v>
      </c>
      <c r="FA2">
        <v>151</v>
      </c>
      <c r="FB2">
        <v>152</v>
      </c>
      <c r="FC2">
        <v>153</v>
      </c>
    </row>
    <row r="3" spans="1:159" ht="15.75" thickBot="1" x14ac:dyDescent="0.3">
      <c r="B3" s="48" t="s">
        <v>70</v>
      </c>
      <c r="D3" s="46" t="s">
        <v>71</v>
      </c>
      <c r="E3" t="s">
        <v>72</v>
      </c>
      <c r="F3" s="46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0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</row>
    <row r="4" spans="1:159" ht="15.75" thickBot="1" x14ac:dyDescent="0.3">
      <c r="A4" s="9" t="s">
        <v>73</v>
      </c>
      <c r="B4" s="51">
        <f>ROUND(G18,0)</f>
        <v>119</v>
      </c>
      <c r="D4" t="s">
        <v>74</v>
      </c>
      <c r="E4" t="s">
        <v>75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</row>
    <row r="5" spans="1:159" ht="15.75" thickBot="1" x14ac:dyDescent="0.3">
      <c r="A5" s="9" t="s">
        <v>55</v>
      </c>
      <c r="B5" s="51">
        <f>ROUND(G46,0)</f>
        <v>0</v>
      </c>
      <c r="D5" t="s">
        <v>76</v>
      </c>
      <c r="E5" t="s">
        <v>77</v>
      </c>
      <c r="F5" s="46">
        <v>0.56999999999999995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0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</row>
    <row r="6" spans="1:159" ht="15.75" thickBot="1" x14ac:dyDescent="0.3">
      <c r="A6" s="9" t="s">
        <v>78</v>
      </c>
      <c r="B6" s="51">
        <f>ROUND(G54,0)</f>
        <v>0</v>
      </c>
      <c r="E6" t="s">
        <v>79</v>
      </c>
      <c r="F6" s="46" t="s">
        <v>144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0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</row>
    <row r="7" spans="1:159" ht="15.75" thickBot="1" x14ac:dyDescent="0.3">
      <c r="A7" s="52" t="s">
        <v>81</v>
      </c>
      <c r="B7" s="53">
        <f>SUM(B4:B6)</f>
        <v>119</v>
      </c>
      <c r="D7" t="s">
        <v>82</v>
      </c>
      <c r="E7" t="s">
        <v>83</v>
      </c>
      <c r="F7">
        <f>VLOOKUP(F6,'Référencement Essences'!B10:C11,2,0)</f>
        <v>1.56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0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</row>
    <row r="8" spans="1:159" x14ac:dyDescent="0.25">
      <c r="D8" s="54" t="s">
        <v>84</v>
      </c>
      <c r="E8" s="54"/>
      <c r="F8" t="s">
        <v>85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5"/>
      <c r="AI8" s="55"/>
      <c r="AJ8" s="50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6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56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56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56"/>
      <c r="CQ8" s="49"/>
      <c r="CR8" s="49"/>
      <c r="CZ8" s="57"/>
      <c r="DJ8" s="57"/>
    </row>
    <row r="9" spans="1:159" x14ac:dyDescent="0.25">
      <c r="D9" s="46" t="s">
        <v>170</v>
      </c>
      <c r="E9" t="s">
        <v>86</v>
      </c>
      <c r="G9" s="55">
        <v>0.01</v>
      </c>
      <c r="H9" s="55">
        <v>0.13863310346006774</v>
      </c>
      <c r="I9" s="55">
        <v>0.77354650879277287</v>
      </c>
      <c r="J9" s="55">
        <v>1.748464589860693</v>
      </c>
      <c r="K9" s="55">
        <v>3.0348356577574398</v>
      </c>
      <c r="L9" s="55">
        <v>4.6054843694641132</v>
      </c>
      <c r="M9" s="55">
        <v>6.434572933344425</v>
      </c>
      <c r="N9" s="55">
        <v>8.497562818515549</v>
      </c>
      <c r="O9" s="55">
        <v>10.771176968094704</v>
      </c>
      <c r="P9" s="55">
        <v>13.233362516321444</v>
      </c>
      <c r="Q9" s="55">
        <v>15.863254009555703</v>
      </c>
      <c r="R9" s="55">
        <v>18.641137131151559</v>
      </c>
      <c r="S9" s="55">
        <v>21.548412930206705</v>
      </c>
      <c r="T9" s="55">
        <v>24.567562554187667</v>
      </c>
      <c r="U9" s="55">
        <v>27.68211248543075</v>
      </c>
      <c r="V9" s="55">
        <v>30.876600281518716</v>
      </c>
      <c r="W9" s="55">
        <v>34.136540819533153</v>
      </c>
      <c r="X9" s="55">
        <v>37.448393044182623</v>
      </c>
      <c r="Y9" s="55">
        <v>40.799527219806485</v>
      </c>
      <c r="Z9" s="55">
        <v>44.178192686254505</v>
      </c>
      <c r="AA9" s="55">
        <v>47.57348611864213</v>
      </c>
      <c r="AB9" s="55">
        <v>50.975320290981564</v>
      </c>
      <c r="AC9" s="55">
        <v>54.374393343688439</v>
      </c>
      <c r="AD9" s="55">
        <v>57.762158554964422</v>
      </c>
      <c r="AE9" s="55">
        <v>61.130794616055326</v>
      </c>
      <c r="AF9" s="55">
        <v>64.473176410385065</v>
      </c>
      <c r="AG9" s="55">
        <v>67.782846296565438</v>
      </c>
      <c r="AH9" s="55">
        <v>71.053985895281329</v>
      </c>
      <c r="AI9" s="55">
        <v>74.281388380051951</v>
      </c>
      <c r="AJ9" s="55">
        <v>77.460431271867762</v>
      </c>
      <c r="AK9" s="55">
        <v>80.58704973770287</v>
      </c>
      <c r="AL9" s="55">
        <v>83.657710392903368</v>
      </c>
      <c r="AM9" s="55">
        <v>86.669385607451616</v>
      </c>
      <c r="AN9" s="55">
        <v>89.619528316105601</v>
      </c>
      <c r="AO9" s="55">
        <v>92.506047332414738</v>
      </c>
      <c r="AP9" s="55">
        <v>95.32728316661094</v>
      </c>
      <c r="AQ9" s="55">
        <v>98.081984347375538</v>
      </c>
      <c r="AR9" s="55">
        <v>100.76928424748218</v>
      </c>
      <c r="AS9" s="55">
        <v>103.38867841331468</v>
      </c>
      <c r="AT9" s="55">
        <v>105.94000239826201</v>
      </c>
      <c r="AU9" s="55">
        <v>108.42341009998708</v>
      </c>
      <c r="AV9" s="55">
        <v>110.83935260157331</v>
      </c>
      <c r="AW9" s="55">
        <v>89.166666666666671</v>
      </c>
      <c r="AX9" s="58">
        <v>95.333333333333329</v>
      </c>
      <c r="AY9" s="55">
        <v>101.5</v>
      </c>
      <c r="AZ9" s="55">
        <v>107.66666666666667</v>
      </c>
      <c r="BA9" s="55">
        <v>113.83333333333334</v>
      </c>
      <c r="BB9" s="55">
        <v>120</v>
      </c>
      <c r="BC9" s="55">
        <v>97.75</v>
      </c>
      <c r="BD9" s="55">
        <v>103.5</v>
      </c>
      <c r="BE9" s="55">
        <v>109.25</v>
      </c>
      <c r="BF9" s="55">
        <v>115</v>
      </c>
      <c r="BG9" s="55">
        <v>120.75</v>
      </c>
      <c r="BH9" s="55">
        <v>126.5</v>
      </c>
      <c r="BI9" s="55">
        <v>132.25</v>
      </c>
      <c r="BJ9" s="55">
        <v>138</v>
      </c>
      <c r="BK9" s="55">
        <v>108.625</v>
      </c>
      <c r="BL9" s="55">
        <v>115.25</v>
      </c>
      <c r="BM9" s="58">
        <v>121.875</v>
      </c>
      <c r="BN9" s="55">
        <v>128.5</v>
      </c>
      <c r="BO9" s="55">
        <v>135.125</v>
      </c>
      <c r="BP9" s="55">
        <v>141.75</v>
      </c>
      <c r="BQ9" s="55">
        <v>148.375</v>
      </c>
      <c r="BR9" s="55">
        <v>155</v>
      </c>
      <c r="BS9" s="55">
        <v>119.75</v>
      </c>
      <c r="BT9" s="55">
        <v>125.5</v>
      </c>
      <c r="BU9" s="55">
        <v>131.25</v>
      </c>
      <c r="BV9" s="55">
        <v>137</v>
      </c>
      <c r="BW9" s="55">
        <v>142.75</v>
      </c>
      <c r="BX9" s="55">
        <v>148.5</v>
      </c>
      <c r="BY9" s="55">
        <v>154.25</v>
      </c>
      <c r="BZ9" s="55">
        <v>160</v>
      </c>
      <c r="CA9" s="55">
        <v>133</v>
      </c>
      <c r="CB9" s="58">
        <v>138</v>
      </c>
      <c r="CC9" s="55">
        <v>143</v>
      </c>
      <c r="CD9" s="55">
        <v>148</v>
      </c>
      <c r="CE9" s="55">
        <v>153</v>
      </c>
      <c r="CF9" s="55">
        <v>158</v>
      </c>
      <c r="CG9" s="55">
        <v>163</v>
      </c>
      <c r="CH9" s="55">
        <v>168</v>
      </c>
      <c r="CI9" s="55">
        <v>173</v>
      </c>
      <c r="CJ9" s="55">
        <v>145.77777777777777</v>
      </c>
      <c r="CK9" s="55">
        <v>150.55555555555554</v>
      </c>
      <c r="CL9" s="55">
        <v>155.33333333333334</v>
      </c>
      <c r="CM9" s="55">
        <v>160.11111111111111</v>
      </c>
      <c r="CN9" s="55">
        <v>164.88888888888889</v>
      </c>
      <c r="CO9" s="55">
        <v>169.66666666666666</v>
      </c>
      <c r="CP9" s="55">
        <v>174.44444444444446</v>
      </c>
      <c r="CQ9" s="58">
        <v>179.22222222222223</v>
      </c>
      <c r="CR9" s="55">
        <v>184</v>
      </c>
      <c r="CS9" s="59">
        <v>158.75</v>
      </c>
      <c r="CT9" s="59">
        <v>163.5</v>
      </c>
      <c r="CU9" s="59">
        <v>168.25</v>
      </c>
      <c r="CV9" s="59">
        <v>173</v>
      </c>
      <c r="CW9" s="59">
        <v>177.75</v>
      </c>
      <c r="CX9" s="59">
        <v>182.5</v>
      </c>
      <c r="CY9" s="59">
        <v>187.25</v>
      </c>
      <c r="CZ9" s="59">
        <v>192</v>
      </c>
      <c r="DA9" s="58">
        <v>196.75</v>
      </c>
      <c r="DB9" s="59">
        <v>201.5</v>
      </c>
      <c r="DC9" s="59">
        <v>206.25</v>
      </c>
      <c r="DD9" s="59">
        <v>211</v>
      </c>
      <c r="DE9" s="59">
        <v>174.58333333333334</v>
      </c>
      <c r="DF9" s="59">
        <v>179.16666666666666</v>
      </c>
      <c r="DG9" s="59">
        <v>183.75</v>
      </c>
      <c r="DH9" s="59">
        <v>188.33333333333334</v>
      </c>
      <c r="DI9" s="59">
        <v>192.91666666666666</v>
      </c>
      <c r="DJ9" s="59">
        <v>197.5</v>
      </c>
      <c r="DK9" s="60">
        <v>202.08333333333331</v>
      </c>
      <c r="DL9" s="59">
        <v>206.66666666666666</v>
      </c>
      <c r="DM9" s="59">
        <v>211.25</v>
      </c>
      <c r="DN9" s="59">
        <v>215.83333333333331</v>
      </c>
      <c r="DO9" s="59">
        <v>220.41666666666666</v>
      </c>
      <c r="DP9" s="59">
        <v>225</v>
      </c>
      <c r="DQ9" s="59">
        <v>192.66666666666666</v>
      </c>
      <c r="DR9" s="59">
        <v>197.33333333333334</v>
      </c>
      <c r="DS9" s="59">
        <v>202</v>
      </c>
      <c r="DT9" s="59">
        <v>206.66666666666666</v>
      </c>
      <c r="DU9" s="59">
        <v>211.33333333333334</v>
      </c>
      <c r="DV9" s="59">
        <v>216</v>
      </c>
      <c r="DW9" s="59">
        <v>220.66666666666669</v>
      </c>
      <c r="DX9" s="59">
        <v>225.33333333333334</v>
      </c>
      <c r="DY9" s="59">
        <v>230</v>
      </c>
      <c r="DZ9" s="59">
        <v>234.66666666666669</v>
      </c>
      <c r="EA9" s="59">
        <v>239.33333333333334</v>
      </c>
      <c r="EB9" s="59">
        <v>244</v>
      </c>
      <c r="EC9" s="59">
        <v>209.75</v>
      </c>
      <c r="ED9" s="59">
        <v>214.5</v>
      </c>
      <c r="EE9" s="59">
        <v>219.25</v>
      </c>
      <c r="EF9" s="59">
        <v>224</v>
      </c>
      <c r="EG9" s="59">
        <v>228.75</v>
      </c>
      <c r="EH9" s="59">
        <v>233.5</v>
      </c>
      <c r="EI9" s="59">
        <v>238.25</v>
      </c>
      <c r="EJ9" s="59">
        <v>243</v>
      </c>
      <c r="EK9" s="59">
        <v>247.75</v>
      </c>
      <c r="EL9" s="59">
        <v>252.5</v>
      </c>
      <c r="EM9" s="59">
        <v>257.25</v>
      </c>
      <c r="EN9" s="59">
        <v>262</v>
      </c>
      <c r="EO9" s="59">
        <v>227.86666666666667</v>
      </c>
      <c r="EP9" s="59">
        <v>232.73333333333332</v>
      </c>
      <c r="EQ9" s="59">
        <v>237.6</v>
      </c>
      <c r="ER9" s="59">
        <v>242.46666666666667</v>
      </c>
      <c r="ES9" s="59">
        <v>247.33333333333334</v>
      </c>
      <c r="ET9" s="59">
        <v>252.2</v>
      </c>
      <c r="EU9" s="59">
        <v>257.06666666666666</v>
      </c>
      <c r="EV9" s="59">
        <v>261.93333333333334</v>
      </c>
      <c r="EW9" s="59">
        <v>266.8</v>
      </c>
      <c r="EX9" s="59">
        <v>271.66666666666669</v>
      </c>
      <c r="EY9" s="59">
        <v>276.5333333333333</v>
      </c>
      <c r="EZ9" s="59">
        <v>281.39999999999998</v>
      </c>
      <c r="FA9" s="59">
        <v>286.26666666666665</v>
      </c>
      <c r="FB9" s="59">
        <v>291.13333333333333</v>
      </c>
      <c r="FC9" s="59">
        <v>296</v>
      </c>
    </row>
    <row r="10" spans="1:159" x14ac:dyDescent="0.25">
      <c r="D10" t="s">
        <v>87</v>
      </c>
      <c r="E10" t="s">
        <v>88</v>
      </c>
      <c r="G10" s="59">
        <f t="shared" ref="G10:BR10" si="0">G9*$F$3*$F$5*$F$7</f>
        <v>8.8919999999999989E-3</v>
      </c>
      <c r="H10" s="59">
        <f t="shared" si="0"/>
        <v>0.12327255559669223</v>
      </c>
      <c r="I10" s="59">
        <f t="shared" si="0"/>
        <v>0.68783755561853366</v>
      </c>
      <c r="J10" s="59">
        <f t="shared" si="0"/>
        <v>1.5547347133041283</v>
      </c>
      <c r="K10" s="59">
        <f t="shared" si="0"/>
        <v>2.6985758668779152</v>
      </c>
      <c r="L10" s="59">
        <f t="shared" si="0"/>
        <v>4.095196701327489</v>
      </c>
      <c r="M10" s="59">
        <f t="shared" si="0"/>
        <v>5.7216222523298619</v>
      </c>
      <c r="N10" s="59">
        <f t="shared" si="0"/>
        <v>7.5560328582240261</v>
      </c>
      <c r="O10" s="59">
        <f t="shared" si="0"/>
        <v>9.5777305600298099</v>
      </c>
      <c r="P10" s="59">
        <f t="shared" si="0"/>
        <v>11.767105949513027</v>
      </c>
      <c r="Q10" s="59">
        <f t="shared" si="0"/>
        <v>14.10560546529693</v>
      </c>
      <c r="R10" s="59">
        <f t="shared" si="0"/>
        <v>16.575699137019967</v>
      </c>
      <c r="S10" s="59">
        <f t="shared" si="0"/>
        <v>19.160848777539801</v>
      </c>
      <c r="T10" s="59">
        <f t="shared" si="0"/>
        <v>21.845476623183671</v>
      </c>
      <c r="U10" s="59">
        <f t="shared" si="0"/>
        <v>24.614934422045021</v>
      </c>
      <c r="V10" s="59">
        <f t="shared" si="0"/>
        <v>27.45547297032644</v>
      </c>
      <c r="W10" s="59">
        <f t="shared" si="0"/>
        <v>30.354212096728876</v>
      </c>
      <c r="X10" s="59">
        <f t="shared" si="0"/>
        <v>33.299111094887188</v>
      </c>
      <c r="Y10" s="59">
        <f t="shared" si="0"/>
        <v>36.278939603851924</v>
      </c>
      <c r="Z10" s="59">
        <f t="shared" si="0"/>
        <v>39.283248936617504</v>
      </c>
      <c r="AA10" s="59">
        <f t="shared" si="0"/>
        <v>42.302343856696581</v>
      </c>
      <c r="AB10" s="59">
        <f t="shared" si="0"/>
        <v>45.327254802740804</v>
      </c>
      <c r="AC10" s="59">
        <f t="shared" si="0"/>
        <v>48.349710561207758</v>
      </c>
      <c r="AD10" s="59">
        <f t="shared" si="0"/>
        <v>51.362111387074357</v>
      </c>
      <c r="AE10" s="59">
        <f t="shared" si="0"/>
        <v>54.357502572596395</v>
      </c>
      <c r="AF10" s="59">
        <f t="shared" si="0"/>
        <v>57.329548464114396</v>
      </c>
      <c r="AG10" s="59">
        <f t="shared" si="0"/>
        <v>60.272506926905983</v>
      </c>
      <c r="AH10" s="59">
        <f t="shared" si="0"/>
        <v>63.181204258084151</v>
      </c>
      <c r="AI10" s="59">
        <f t="shared" si="0"/>
        <v>66.051010547542191</v>
      </c>
      <c r="AJ10" s="50">
        <f t="shared" si="0"/>
        <v>68.877815486944812</v>
      </c>
      <c r="AK10" s="59">
        <f t="shared" si="0"/>
        <v>71.65800462676539</v>
      </c>
      <c r="AL10" s="59">
        <f t="shared" si="0"/>
        <v>74.388436081369662</v>
      </c>
      <c r="AM10" s="59">
        <f t="shared" si="0"/>
        <v>77.066417682145968</v>
      </c>
      <c r="AN10" s="59">
        <f t="shared" si="0"/>
        <v>79.689684578681096</v>
      </c>
      <c r="AO10" s="59">
        <f t="shared" si="0"/>
        <v>82.256377287983184</v>
      </c>
      <c r="AP10" s="59">
        <f t="shared" si="0"/>
        <v>84.765020191750452</v>
      </c>
      <c r="AQ10" s="59">
        <f t="shared" si="0"/>
        <v>87.214500481686315</v>
      </c>
      <c r="AR10" s="59">
        <f t="shared" si="0"/>
        <v>89.604047552861147</v>
      </c>
      <c r="AS10" s="59">
        <f t="shared" si="0"/>
        <v>91.933212845119414</v>
      </c>
      <c r="AT10" s="59">
        <f t="shared" si="0"/>
        <v>94.201850132534574</v>
      </c>
      <c r="AU10" s="59">
        <f t="shared" si="0"/>
        <v>96.410096260908503</v>
      </c>
      <c r="AV10" s="59">
        <f t="shared" si="0"/>
        <v>98.558352333318979</v>
      </c>
      <c r="AW10" s="59">
        <f t="shared" si="0"/>
        <v>79.286999999999992</v>
      </c>
      <c r="AX10" s="59">
        <f t="shared" si="0"/>
        <v>84.770399999999981</v>
      </c>
      <c r="AY10" s="59">
        <f t="shared" si="0"/>
        <v>90.253799999999998</v>
      </c>
      <c r="AZ10" s="59">
        <f t="shared" si="0"/>
        <v>95.737200000000001</v>
      </c>
      <c r="BA10" s="59">
        <f t="shared" si="0"/>
        <v>101.2206</v>
      </c>
      <c r="BB10" s="59">
        <f t="shared" si="0"/>
        <v>106.70399999999999</v>
      </c>
      <c r="BC10" s="59">
        <f t="shared" si="0"/>
        <v>86.919299999999993</v>
      </c>
      <c r="BD10" s="59">
        <f t="shared" si="0"/>
        <v>92.032200000000003</v>
      </c>
      <c r="BE10" s="59">
        <f t="shared" si="0"/>
        <v>97.145099999999999</v>
      </c>
      <c r="BF10" s="59">
        <f t="shared" si="0"/>
        <v>102.258</v>
      </c>
      <c r="BG10" s="59">
        <f t="shared" si="0"/>
        <v>107.37090000000001</v>
      </c>
      <c r="BH10" s="59">
        <f t="shared" si="0"/>
        <v>112.48379999999999</v>
      </c>
      <c r="BI10" s="59">
        <f t="shared" si="0"/>
        <v>117.5967</v>
      </c>
      <c r="BJ10" s="59">
        <f t="shared" si="0"/>
        <v>122.70959999999999</v>
      </c>
      <c r="BK10" s="59">
        <f t="shared" si="0"/>
        <v>96.589349999999996</v>
      </c>
      <c r="BL10" s="59">
        <f t="shared" si="0"/>
        <v>102.4803</v>
      </c>
      <c r="BM10" s="59">
        <f t="shared" si="0"/>
        <v>108.37125</v>
      </c>
      <c r="BN10" s="59">
        <f t="shared" si="0"/>
        <v>114.26219999999999</v>
      </c>
      <c r="BO10" s="59">
        <f t="shared" si="0"/>
        <v>120.15315</v>
      </c>
      <c r="BP10" s="59">
        <f t="shared" si="0"/>
        <v>126.0441</v>
      </c>
      <c r="BQ10" s="59">
        <f t="shared" si="0"/>
        <v>131.93504999999999</v>
      </c>
      <c r="BR10" s="59">
        <f t="shared" si="0"/>
        <v>137.82599999999999</v>
      </c>
      <c r="BS10" s="59">
        <f t="shared" ref="BS10:ED10" si="1">BS9*$F$3*$F$5*$F$7</f>
        <v>106.48169999999999</v>
      </c>
      <c r="BT10" s="59">
        <f t="shared" si="1"/>
        <v>111.5946</v>
      </c>
      <c r="BU10" s="59">
        <f t="shared" si="1"/>
        <v>116.70750000000001</v>
      </c>
      <c r="BV10" s="59">
        <f t="shared" si="1"/>
        <v>121.82039999999999</v>
      </c>
      <c r="BW10" s="59">
        <f t="shared" si="1"/>
        <v>126.93329999999999</v>
      </c>
      <c r="BX10" s="59">
        <f t="shared" si="1"/>
        <v>132.0462</v>
      </c>
      <c r="BY10" s="59">
        <f t="shared" si="1"/>
        <v>137.1591</v>
      </c>
      <c r="BZ10" s="59">
        <f t="shared" si="1"/>
        <v>142.27199999999999</v>
      </c>
      <c r="CA10" s="59">
        <f t="shared" si="1"/>
        <v>118.26359999999998</v>
      </c>
      <c r="CB10" s="59">
        <f t="shared" si="1"/>
        <v>122.70959999999999</v>
      </c>
      <c r="CC10" s="59">
        <f t="shared" si="1"/>
        <v>127.15559999999999</v>
      </c>
      <c r="CD10" s="59">
        <f t="shared" si="1"/>
        <v>131.60159999999999</v>
      </c>
      <c r="CE10" s="59">
        <f t="shared" si="1"/>
        <v>136.04759999999999</v>
      </c>
      <c r="CF10" s="59">
        <f t="shared" si="1"/>
        <v>140.49359999999999</v>
      </c>
      <c r="CG10" s="59">
        <f t="shared" si="1"/>
        <v>144.93960000000001</v>
      </c>
      <c r="CH10" s="59">
        <f t="shared" si="1"/>
        <v>149.38559999999998</v>
      </c>
      <c r="CI10" s="59">
        <f t="shared" si="1"/>
        <v>153.83159999999998</v>
      </c>
      <c r="CJ10" s="59">
        <f t="shared" si="1"/>
        <v>129.62559999999999</v>
      </c>
      <c r="CK10" s="59">
        <f t="shared" si="1"/>
        <v>133.87399999999997</v>
      </c>
      <c r="CL10" s="59">
        <f t="shared" si="1"/>
        <v>138.1224</v>
      </c>
      <c r="CM10" s="59">
        <f t="shared" si="1"/>
        <v>142.37079999999997</v>
      </c>
      <c r="CN10" s="59">
        <f t="shared" si="1"/>
        <v>146.61919999999998</v>
      </c>
      <c r="CO10" s="59">
        <f t="shared" si="1"/>
        <v>150.86759999999998</v>
      </c>
      <c r="CP10" s="59">
        <f t="shared" si="1"/>
        <v>155.11600000000001</v>
      </c>
      <c r="CQ10" s="59">
        <f t="shared" si="1"/>
        <v>159.36440000000002</v>
      </c>
      <c r="CR10" s="59">
        <f t="shared" si="1"/>
        <v>163.61279999999999</v>
      </c>
      <c r="CS10" s="59">
        <f t="shared" si="1"/>
        <v>141.16050000000001</v>
      </c>
      <c r="CT10" s="59">
        <f t="shared" si="1"/>
        <v>145.38419999999999</v>
      </c>
      <c r="CU10" s="59">
        <f t="shared" si="1"/>
        <v>149.6079</v>
      </c>
      <c r="CV10" s="59">
        <f t="shared" si="1"/>
        <v>153.83159999999998</v>
      </c>
      <c r="CW10" s="59">
        <f t="shared" si="1"/>
        <v>158.05529999999999</v>
      </c>
      <c r="CX10" s="59">
        <f t="shared" si="1"/>
        <v>162.279</v>
      </c>
      <c r="CY10" s="59">
        <f t="shared" si="1"/>
        <v>166.50269999999998</v>
      </c>
      <c r="CZ10" s="59">
        <f t="shared" si="1"/>
        <v>170.72640000000001</v>
      </c>
      <c r="DA10" s="59">
        <f t="shared" si="1"/>
        <v>174.95009999999999</v>
      </c>
      <c r="DB10" s="59">
        <f t="shared" si="1"/>
        <v>179.1738</v>
      </c>
      <c r="DC10" s="59">
        <f t="shared" si="1"/>
        <v>183.39749999999998</v>
      </c>
      <c r="DD10" s="59">
        <f t="shared" si="1"/>
        <v>187.62119999999999</v>
      </c>
      <c r="DE10" s="59">
        <f t="shared" si="1"/>
        <v>155.23950000000002</v>
      </c>
      <c r="DF10" s="59">
        <f t="shared" si="1"/>
        <v>159.31499999999997</v>
      </c>
      <c r="DG10" s="59">
        <f t="shared" si="1"/>
        <v>163.3905</v>
      </c>
      <c r="DH10" s="59">
        <f t="shared" si="1"/>
        <v>167.46600000000001</v>
      </c>
      <c r="DI10" s="59">
        <f t="shared" si="1"/>
        <v>171.54149999999998</v>
      </c>
      <c r="DJ10" s="59">
        <f t="shared" si="1"/>
        <v>175.61699999999999</v>
      </c>
      <c r="DK10" s="59">
        <f t="shared" si="1"/>
        <v>179.6925</v>
      </c>
      <c r="DL10" s="59">
        <f t="shared" si="1"/>
        <v>183.76799999999997</v>
      </c>
      <c r="DM10" s="59">
        <f t="shared" si="1"/>
        <v>187.84350000000001</v>
      </c>
      <c r="DN10" s="59">
        <f t="shared" si="1"/>
        <v>191.91899999999998</v>
      </c>
      <c r="DO10" s="59">
        <f t="shared" si="1"/>
        <v>195.99449999999999</v>
      </c>
      <c r="DP10" s="59">
        <f t="shared" si="1"/>
        <v>200.07</v>
      </c>
      <c r="DQ10" s="59">
        <f t="shared" si="1"/>
        <v>171.31919999999997</v>
      </c>
      <c r="DR10" s="59">
        <f t="shared" si="1"/>
        <v>175.46879999999999</v>
      </c>
      <c r="DS10" s="59">
        <f t="shared" si="1"/>
        <v>179.61839999999998</v>
      </c>
      <c r="DT10" s="59">
        <f t="shared" si="1"/>
        <v>183.76799999999997</v>
      </c>
      <c r="DU10" s="59">
        <f t="shared" si="1"/>
        <v>187.91759999999999</v>
      </c>
      <c r="DV10" s="59">
        <f t="shared" si="1"/>
        <v>192.06719999999999</v>
      </c>
      <c r="DW10" s="59">
        <f t="shared" si="1"/>
        <v>196.21680000000001</v>
      </c>
      <c r="DX10" s="59">
        <f t="shared" si="1"/>
        <v>200.3664</v>
      </c>
      <c r="DY10" s="59">
        <f t="shared" si="1"/>
        <v>204.51599999999999</v>
      </c>
      <c r="DZ10" s="59">
        <f t="shared" si="1"/>
        <v>208.66559999999998</v>
      </c>
      <c r="EA10" s="59">
        <f t="shared" si="1"/>
        <v>212.81519999999998</v>
      </c>
      <c r="EB10" s="59">
        <f t="shared" si="1"/>
        <v>216.9648</v>
      </c>
      <c r="EC10" s="59">
        <f t="shared" si="1"/>
        <v>186.50969999999998</v>
      </c>
      <c r="ED10" s="59">
        <f t="shared" si="1"/>
        <v>190.73339999999999</v>
      </c>
      <c r="EE10" s="59">
        <f t="shared" ref="EE10:FC10" si="2">EE9*$F$3*$F$5*$F$7</f>
        <v>194.95709999999997</v>
      </c>
      <c r="EF10" s="59">
        <f t="shared" si="2"/>
        <v>199.1808</v>
      </c>
      <c r="EG10" s="59">
        <f t="shared" si="2"/>
        <v>203.40449999999998</v>
      </c>
      <c r="EH10" s="59">
        <f t="shared" si="2"/>
        <v>207.62819999999999</v>
      </c>
      <c r="EI10" s="59">
        <f t="shared" si="2"/>
        <v>211.85189999999997</v>
      </c>
      <c r="EJ10" s="59">
        <f t="shared" si="2"/>
        <v>216.07559999999998</v>
      </c>
      <c r="EK10" s="59">
        <f t="shared" si="2"/>
        <v>220.29930000000002</v>
      </c>
      <c r="EL10" s="59">
        <f t="shared" si="2"/>
        <v>224.52299999999997</v>
      </c>
      <c r="EM10" s="59">
        <f t="shared" si="2"/>
        <v>228.7467</v>
      </c>
      <c r="EN10" s="59">
        <f t="shared" si="2"/>
        <v>232.97039999999996</v>
      </c>
      <c r="EO10" s="59">
        <f t="shared" si="2"/>
        <v>202.61903999999998</v>
      </c>
      <c r="EP10" s="59">
        <f t="shared" si="2"/>
        <v>206.94647999999998</v>
      </c>
      <c r="EQ10" s="59">
        <f t="shared" si="2"/>
        <v>211.27391999999998</v>
      </c>
      <c r="ER10" s="59">
        <f t="shared" si="2"/>
        <v>215.60136</v>
      </c>
      <c r="ES10" s="59">
        <f t="shared" si="2"/>
        <v>219.9288</v>
      </c>
      <c r="ET10" s="59">
        <f t="shared" si="2"/>
        <v>224.25623999999999</v>
      </c>
      <c r="EU10" s="59">
        <f t="shared" si="2"/>
        <v>228.58367999999999</v>
      </c>
      <c r="EV10" s="59">
        <f t="shared" si="2"/>
        <v>232.91111999999998</v>
      </c>
      <c r="EW10" s="59">
        <f t="shared" si="2"/>
        <v>237.23856000000001</v>
      </c>
      <c r="EX10" s="59">
        <f t="shared" si="2"/>
        <v>241.566</v>
      </c>
      <c r="EY10" s="59">
        <f t="shared" si="2"/>
        <v>245.89343999999997</v>
      </c>
      <c r="EZ10" s="59">
        <f t="shared" si="2"/>
        <v>250.22087999999997</v>
      </c>
      <c r="FA10" s="59">
        <f t="shared" si="2"/>
        <v>254.54831999999996</v>
      </c>
      <c r="FB10" s="59">
        <f t="shared" si="2"/>
        <v>258.87575999999996</v>
      </c>
      <c r="FC10" s="59">
        <f t="shared" si="2"/>
        <v>263.20319999999998</v>
      </c>
    </row>
    <row r="11" spans="1:159" x14ac:dyDescent="0.25">
      <c r="D11" t="s">
        <v>89</v>
      </c>
      <c r="E11" t="s">
        <v>90</v>
      </c>
      <c r="G11" s="59">
        <f>EXP(-1.0587+0.8836*LN(G10)+0.284)</f>
        <v>7.1004844792205597E-3</v>
      </c>
      <c r="H11" s="59">
        <f t="shared" ref="H11:BS11" si="3">EXP(-1.0587+0.8836*LN(H10)+0.284)</f>
        <v>7.2483910511129665E-2</v>
      </c>
      <c r="I11" s="59">
        <f t="shared" si="3"/>
        <v>0.33109650187672018</v>
      </c>
      <c r="J11" s="59">
        <f t="shared" si="3"/>
        <v>0.68061194593806318</v>
      </c>
      <c r="K11" s="59">
        <f t="shared" si="3"/>
        <v>1.1079052640665215</v>
      </c>
      <c r="L11" s="59">
        <f t="shared" si="3"/>
        <v>1.6016147093342068</v>
      </c>
      <c r="M11" s="59">
        <f t="shared" si="3"/>
        <v>2.1522663413176719</v>
      </c>
      <c r="N11" s="59">
        <f t="shared" si="3"/>
        <v>2.7517723338939715</v>
      </c>
      <c r="O11" s="59">
        <f t="shared" si="3"/>
        <v>3.3930925981269509</v>
      </c>
      <c r="P11" s="59">
        <f t="shared" si="3"/>
        <v>4.0700128444474606</v>
      </c>
      <c r="Q11" s="59">
        <f t="shared" si="3"/>
        <v>4.776992942367869</v>
      </c>
      <c r="R11" s="59">
        <f t="shared" si="3"/>
        <v>5.509058653710861</v>
      </c>
      <c r="S11" s="59">
        <f t="shared" si="3"/>
        <v>6.261721273594512</v>
      </c>
      <c r="T11" s="59">
        <f t="shared" si="3"/>
        <v>7.0309159776620644</v>
      </c>
      <c r="U11" s="59">
        <f t="shared" si="3"/>
        <v>7.8129531707005553</v>
      </c>
      <c r="V11" s="59">
        <f t="shared" si="3"/>
        <v>8.6044791603298716</v>
      </c>
      <c r="W11" s="59">
        <f t="shared" si="3"/>
        <v>9.4024437037056874</v>
      </c>
      <c r="X11" s="59">
        <f t="shared" si="3"/>
        <v>10.204072741507824</v>
      </c>
      <c r="Y11" s="59">
        <f t="shared" si="3"/>
        <v>11.006845129118966</v>
      </c>
      <c r="Z11" s="59">
        <f t="shared" si="3"/>
        <v>11.808472504914143</v>
      </c>
      <c r="AA11" s="59">
        <f t="shared" si="3"/>
        <v>12.606881661070945</v>
      </c>
      <c r="AB11" s="59">
        <f t="shared" si="3"/>
        <v>13.400198939969037</v>
      </c>
      <c r="AC11" s="59">
        <f t="shared" si="3"/>
        <v>14.186736291773398</v>
      </c>
      <c r="AD11" s="59">
        <f t="shared" si="3"/>
        <v>14.964978710609518</v>
      </c>
      <c r="AE11" s="59">
        <f t="shared" si="3"/>
        <v>15.733572827225613</v>
      </c>
      <c r="AF11" s="59">
        <f t="shared" si="3"/>
        <v>16.491316481439537</v>
      </c>
      <c r="AG11" s="59">
        <f t="shared" si="3"/>
        <v>17.237149132222321</v>
      </c>
      <c r="AH11" s="59">
        <f t="shared" si="3"/>
        <v>17.970142989902531</v>
      </c>
      <c r="AI11" s="59">
        <f t="shared" si="3"/>
        <v>18.689494775743068</v>
      </c>
      <c r="AJ11" s="50">
        <f t="shared" si="3"/>
        <v>19.394518030509339</v>
      </c>
      <c r="AK11" s="59">
        <f t="shared" si="3"/>
        <v>20.084635906677256</v>
      </c>
      <c r="AL11" s="59">
        <f t="shared" si="3"/>
        <v>20.759374389397998</v>
      </c>
      <c r="AM11" s="59">
        <f t="shared" si="3"/>
        <v>21.418355899820185</v>
      </c>
      <c r="AN11" s="59">
        <f t="shared" si="3"/>
        <v>22.061293241301222</v>
      </c>
      <c r="AO11" s="59">
        <f t="shared" si="3"/>
        <v>22.687983854747202</v>
      </c>
      <c r="AP11" s="59">
        <f t="shared" si="3"/>
        <v>23.298304354053112</v>
      </c>
      <c r="AQ11" s="59">
        <f t="shared" si="3"/>
        <v>23.892205316567964</v>
      </c>
      <c r="AR11" s="59">
        <f t="shared" si="3"/>
        <v>24.469706306832311</v>
      </c>
      <c r="AS11" s="59">
        <f t="shared" si="3"/>
        <v>25.030891114647325</v>
      </c>
      <c r="AT11" s="59">
        <f t="shared" si="3"/>
        <v>25.575903190928756</v>
      </c>
      <c r="AU11" s="59">
        <f t="shared" si="3"/>
        <v>26.104941266849114</v>
      </c>
      <c r="AV11" s="59">
        <f t="shared" si="3"/>
        <v>26.618255143539223</v>
      </c>
      <c r="AW11" s="59">
        <f t="shared" si="3"/>
        <v>21.962761193227141</v>
      </c>
      <c r="AX11" s="59">
        <f t="shared" si="3"/>
        <v>23.299610911603772</v>
      </c>
      <c r="AY11" s="59">
        <f t="shared" si="3"/>
        <v>24.626425406841651</v>
      </c>
      <c r="AZ11" s="59">
        <f t="shared" si="3"/>
        <v>25.943883800029507</v>
      </c>
      <c r="BA11" s="59">
        <f t="shared" si="3"/>
        <v>27.252583024121222</v>
      </c>
      <c r="BB11" s="59">
        <f t="shared" si="3"/>
        <v>28.55305168433533</v>
      </c>
      <c r="BC11" s="59">
        <f t="shared" si="3"/>
        <v>23.820734957823007</v>
      </c>
      <c r="BD11" s="59">
        <f t="shared" si="3"/>
        <v>25.054703955902085</v>
      </c>
      <c r="BE11" s="59">
        <f t="shared" si="3"/>
        <v>26.280714711943496</v>
      </c>
      <c r="BF11" s="59">
        <f t="shared" si="3"/>
        <v>27.499233847895859</v>
      </c>
      <c r="BG11" s="59">
        <f t="shared" si="3"/>
        <v>28.710678687589056</v>
      </c>
      <c r="BH11" s="59">
        <f t="shared" si="3"/>
        <v>29.915424563902814</v>
      </c>
      <c r="BI11" s="59">
        <f t="shared" si="3"/>
        <v>31.113810759803467</v>
      </c>
      <c r="BJ11" s="59">
        <f t="shared" si="3"/>
        <v>32.306145387002253</v>
      </c>
      <c r="BK11" s="59">
        <f t="shared" si="3"/>
        <v>26.147823477849755</v>
      </c>
      <c r="BL11" s="59">
        <f t="shared" si="3"/>
        <v>27.552049611474331</v>
      </c>
      <c r="BM11" s="59">
        <f t="shared" si="3"/>
        <v>28.946905836291116</v>
      </c>
      <c r="BN11" s="59">
        <f t="shared" si="3"/>
        <v>30.332959556413847</v>
      </c>
      <c r="BO11" s="59">
        <f t="shared" si="3"/>
        <v>31.710716364693148</v>
      </c>
      <c r="BP11" s="59">
        <f t="shared" si="3"/>
        <v>33.080629476012241</v>
      </c>
      <c r="BQ11" s="59">
        <f t="shared" si="3"/>
        <v>34.443107347120957</v>
      </c>
      <c r="BR11" s="59">
        <f t="shared" si="3"/>
        <v>35.798519897115533</v>
      </c>
      <c r="BS11" s="59">
        <f t="shared" si="3"/>
        <v>28.5004838970092</v>
      </c>
      <c r="BT11" s="59">
        <f t="shared" ref="BT11:EE11" si="4">EXP(-1.0587+0.8836*LN(BT10)+0.284)</f>
        <v>29.706369493037975</v>
      </c>
      <c r="BU11" s="59">
        <f t="shared" si="4"/>
        <v>30.905838767374757</v>
      </c>
      <c r="BV11" s="59">
        <f t="shared" si="4"/>
        <v>32.099204941378403</v>
      </c>
      <c r="BW11" s="59">
        <f t="shared" si="4"/>
        <v>33.286753456713768</v>
      </c>
      <c r="BX11" s="59">
        <f t="shared" si="4"/>
        <v>34.468745458248421</v>
      </c>
      <c r="BY11" s="59">
        <f t="shared" si="4"/>
        <v>35.64542072233624</v>
      </c>
      <c r="BZ11" s="59">
        <f t="shared" si="4"/>
        <v>36.817000136193229</v>
      </c>
      <c r="CA11" s="59">
        <f t="shared" si="4"/>
        <v>31.269669597082324</v>
      </c>
      <c r="CB11" s="59">
        <f t="shared" si="4"/>
        <v>32.306145387002253</v>
      </c>
      <c r="CC11" s="59">
        <f t="shared" si="4"/>
        <v>33.338258149231912</v>
      </c>
      <c r="CD11" s="59">
        <f t="shared" si="4"/>
        <v>34.366177918726088</v>
      </c>
      <c r="CE11" s="59">
        <f t="shared" si="4"/>
        <v>35.390062589787576</v>
      </c>
      <c r="CF11" s="59">
        <f t="shared" si="4"/>
        <v>36.410059151057943</v>
      </c>
      <c r="CG11" s="59">
        <f t="shared" si="4"/>
        <v>37.426304759789126</v>
      </c>
      <c r="CH11" s="59">
        <f t="shared" si="4"/>
        <v>38.438927680599591</v>
      </c>
      <c r="CI11" s="59">
        <f t="shared" si="4"/>
        <v>39.448048109333072</v>
      </c>
      <c r="CJ11" s="59">
        <f t="shared" si="4"/>
        <v>33.909831968501877</v>
      </c>
      <c r="CK11" s="59">
        <f t="shared" si="4"/>
        <v>34.889991396449894</v>
      </c>
      <c r="CL11" s="59">
        <f t="shared" si="4"/>
        <v>35.866536276249839</v>
      </c>
      <c r="CM11" s="59">
        <f t="shared" si="4"/>
        <v>36.839590543724583</v>
      </c>
      <c r="CN11" s="59">
        <f t="shared" si="4"/>
        <v>37.809270317692068</v>
      </c>
      <c r="CO11" s="59">
        <f t="shared" si="4"/>
        <v>38.775684605052703</v>
      </c>
      <c r="CP11" s="59">
        <f t="shared" si="4"/>
        <v>39.738935924222943</v>
      </c>
      <c r="CQ11" s="59">
        <f t="shared" si="4"/>
        <v>40.699120858349282</v>
      </c>
      <c r="CR11" s="59">
        <f t="shared" si="4"/>
        <v>41.656330547871804</v>
      </c>
      <c r="CS11" s="59">
        <f t="shared" si="4"/>
        <v>36.562731884867695</v>
      </c>
      <c r="CT11" s="59">
        <f t="shared" si="4"/>
        <v>37.527728028890785</v>
      </c>
      <c r="CU11" s="59">
        <f t="shared" si="4"/>
        <v>38.489465919507523</v>
      </c>
      <c r="CV11" s="59">
        <f t="shared" si="4"/>
        <v>39.448048109333072</v>
      </c>
      <c r="CW11" s="59">
        <f t="shared" si="4"/>
        <v>40.403571198979549</v>
      </c>
      <c r="CX11" s="59">
        <f t="shared" si="4"/>
        <v>41.356126332203189</v>
      </c>
      <c r="CY11" s="59">
        <f t="shared" si="4"/>
        <v>42.305799638051298</v>
      </c>
      <c r="CZ11" s="59">
        <f t="shared" si="4"/>
        <v>43.252672626883061</v>
      </c>
      <c r="DA11" s="59">
        <f t="shared" si="4"/>
        <v>44.196822546096996</v>
      </c>
      <c r="DB11" s="59">
        <f t="shared" si="4"/>
        <v>45.138322700539113</v>
      </c>
      <c r="DC11" s="59">
        <f t="shared" si="4"/>
        <v>46.077242741847328</v>
      </c>
      <c r="DD11" s="59">
        <f t="shared" si="4"/>
        <v>47.013648930390339</v>
      </c>
      <c r="DE11" s="59">
        <f t="shared" si="4"/>
        <v>39.766891097151344</v>
      </c>
      <c r="DF11" s="59">
        <f t="shared" si="4"/>
        <v>40.687973185674707</v>
      </c>
      <c r="DG11" s="59">
        <f t="shared" si="4"/>
        <v>41.606316355289543</v>
      </c>
      <c r="DH11" s="59">
        <f t="shared" si="4"/>
        <v>42.521996781247346</v>
      </c>
      <c r="DI11" s="59">
        <f t="shared" si="4"/>
        <v>43.435086719755887</v>
      </c>
      <c r="DJ11" s="59">
        <f t="shared" si="4"/>
        <v>44.345654797853527</v>
      </c>
      <c r="DK11" s="59">
        <f t="shared" si="4"/>
        <v>45.253766275616307</v>
      </c>
      <c r="DL11" s="59">
        <f t="shared" si="4"/>
        <v>46.159483283907285</v>
      </c>
      <c r="DM11" s="59">
        <f t="shared" si="4"/>
        <v>47.062865040440208</v>
      </c>
      <c r="DN11" s="59">
        <f t="shared" si="4"/>
        <v>47.963968046563188</v>
      </c>
      <c r="DO11" s="59">
        <f t="shared" si="4"/>
        <v>48.862846266855634</v>
      </c>
      <c r="DP11" s="59">
        <f t="shared" si="4"/>
        <v>49.759551293365078</v>
      </c>
      <c r="DQ11" s="59">
        <f t="shared" si="4"/>
        <v>43.385347447233634</v>
      </c>
      <c r="DR11" s="59">
        <f t="shared" si="4"/>
        <v>44.312586658060127</v>
      </c>
      <c r="DS11" s="59">
        <f t="shared" si="4"/>
        <v>45.237276713679023</v>
      </c>
      <c r="DT11" s="59">
        <f t="shared" si="4"/>
        <v>46.159483283907285</v>
      </c>
      <c r="DU11" s="59">
        <f t="shared" si="4"/>
        <v>47.079268903541994</v>
      </c>
      <c r="DV11" s="59">
        <f t="shared" si="4"/>
        <v>47.996693187894678</v>
      </c>
      <c r="DW11" s="59">
        <f t="shared" si="4"/>
        <v>48.911813029173217</v>
      </c>
      <c r="DX11" s="59">
        <f t="shared" si="4"/>
        <v>49.824682775783181</v>
      </c>
      <c r="DY11" s="59">
        <f t="shared" si="4"/>
        <v>50.735354396355888</v>
      </c>
      <c r="DZ11" s="59">
        <f t="shared" si="4"/>
        <v>51.643877630088596</v>
      </c>
      <c r="EA11" s="59">
        <f t="shared" si="4"/>
        <v>52.550300124787675</v>
      </c>
      <c r="EB11" s="59">
        <f t="shared" si="4"/>
        <v>53.454667563841021</v>
      </c>
      <c r="EC11" s="59">
        <f t="shared" si="4"/>
        <v>46.767466378580849</v>
      </c>
      <c r="ED11" s="59">
        <f t="shared" si="4"/>
        <v>47.702060804427603</v>
      </c>
      <c r="EE11" s="59">
        <f t="shared" si="4"/>
        <v>48.63424909303366</v>
      </c>
      <c r="EF11" s="59">
        <f t="shared" ref="EF11:FC11" si="5">EXP(-1.0587+0.8836*LN(EF10)+0.284)</f>
        <v>49.564089376413683</v>
      </c>
      <c r="EG11" s="59">
        <f t="shared" si="5"/>
        <v>50.491637180305212</v>
      </c>
      <c r="EH11" s="59">
        <f t="shared" si="5"/>
        <v>51.416945592671098</v>
      </c>
      <c r="EI11" s="59">
        <f t="shared" si="5"/>
        <v>52.340065418103862</v>
      </c>
      <c r="EJ11" s="59">
        <f t="shared" si="5"/>
        <v>53.261045319568879</v>
      </c>
      <c r="EK11" s="59">
        <f t="shared" si="5"/>
        <v>54.179931948751133</v>
      </c>
      <c r="EL11" s="59">
        <f t="shared" si="5"/>
        <v>55.096770066123298</v>
      </c>
      <c r="EM11" s="59">
        <f t="shared" si="5"/>
        <v>56.01160265172377</v>
      </c>
      <c r="EN11" s="59">
        <f t="shared" si="5"/>
        <v>56.924471007520786</v>
      </c>
      <c r="EO11" s="59">
        <f t="shared" si="5"/>
        <v>50.319316892710248</v>
      </c>
      <c r="EP11" s="59">
        <f t="shared" si="5"/>
        <v>51.267746988054107</v>
      </c>
      <c r="EQ11" s="59">
        <f t="shared" si="5"/>
        <v>52.213871205328751</v>
      </c>
      <c r="ER11" s="59">
        <f t="shared" si="5"/>
        <v>53.157742217166685</v>
      </c>
      <c r="ES11" s="59">
        <f t="shared" si="5"/>
        <v>54.099410460865364</v>
      </c>
      <c r="ET11" s="59">
        <f t="shared" si="5"/>
        <v>55.038924275336868</v>
      </c>
      <c r="EU11" s="59">
        <f t="shared" si="5"/>
        <v>55.976330027187231</v>
      </c>
      <c r="EV11" s="59">
        <f t="shared" si="5"/>
        <v>56.911672226978624</v>
      </c>
      <c r="EW11" s="59">
        <f t="shared" si="5"/>
        <v>57.84499363660688</v>
      </c>
      <c r="EX11" s="59">
        <f t="shared" si="5"/>
        <v>58.776335368622483</v>
      </c>
      <c r="EY11" s="59">
        <f t="shared" si="5"/>
        <v>59.705736978232963</v>
      </c>
      <c r="EZ11" s="59">
        <f t="shared" si="5"/>
        <v>60.633236548645542</v>
      </c>
      <c r="FA11" s="59">
        <f t="shared" si="5"/>
        <v>61.558870770339084</v>
      </c>
      <c r="FB11" s="59">
        <f t="shared" si="5"/>
        <v>62.482675014792122</v>
      </c>
      <c r="FC11" s="59">
        <f t="shared" si="5"/>
        <v>63.404683403141448</v>
      </c>
    </row>
    <row r="12" spans="1:159" x14ac:dyDescent="0.25">
      <c r="D12" t="s">
        <v>91</v>
      </c>
      <c r="E12" t="s">
        <v>72</v>
      </c>
      <c r="G12" s="59">
        <f>$F$3*70</f>
        <v>70</v>
      </c>
      <c r="H12" s="59">
        <f t="shared" ref="H12:BS12" si="6">$F$3*70</f>
        <v>70</v>
      </c>
      <c r="I12" s="59">
        <f t="shared" si="6"/>
        <v>70</v>
      </c>
      <c r="J12" s="59">
        <f t="shared" si="6"/>
        <v>70</v>
      </c>
      <c r="K12" s="59">
        <f t="shared" si="6"/>
        <v>70</v>
      </c>
      <c r="L12" s="59">
        <f t="shared" si="6"/>
        <v>70</v>
      </c>
      <c r="M12" s="59">
        <f t="shared" si="6"/>
        <v>70</v>
      </c>
      <c r="N12" s="59">
        <f t="shared" si="6"/>
        <v>70</v>
      </c>
      <c r="O12" s="59">
        <f t="shared" si="6"/>
        <v>70</v>
      </c>
      <c r="P12" s="59">
        <f t="shared" si="6"/>
        <v>70</v>
      </c>
      <c r="Q12" s="59">
        <f t="shared" si="6"/>
        <v>70</v>
      </c>
      <c r="R12" s="59">
        <f t="shared" si="6"/>
        <v>70</v>
      </c>
      <c r="S12" s="59">
        <f t="shared" si="6"/>
        <v>70</v>
      </c>
      <c r="T12" s="59">
        <f t="shared" si="6"/>
        <v>70</v>
      </c>
      <c r="U12" s="59">
        <f t="shared" si="6"/>
        <v>70</v>
      </c>
      <c r="V12" s="59">
        <f t="shared" si="6"/>
        <v>70</v>
      </c>
      <c r="W12" s="59">
        <f t="shared" si="6"/>
        <v>70</v>
      </c>
      <c r="X12" s="59">
        <f t="shared" si="6"/>
        <v>70</v>
      </c>
      <c r="Y12" s="59">
        <f t="shared" si="6"/>
        <v>70</v>
      </c>
      <c r="Z12" s="59">
        <f t="shared" si="6"/>
        <v>70</v>
      </c>
      <c r="AA12" s="59">
        <f t="shared" si="6"/>
        <v>70</v>
      </c>
      <c r="AB12" s="59">
        <f t="shared" si="6"/>
        <v>70</v>
      </c>
      <c r="AC12" s="59">
        <f t="shared" si="6"/>
        <v>70</v>
      </c>
      <c r="AD12" s="59">
        <f t="shared" si="6"/>
        <v>70</v>
      </c>
      <c r="AE12" s="59">
        <f t="shared" si="6"/>
        <v>70</v>
      </c>
      <c r="AF12" s="59">
        <f t="shared" si="6"/>
        <v>70</v>
      </c>
      <c r="AG12" s="59">
        <f t="shared" si="6"/>
        <v>70</v>
      </c>
      <c r="AH12" s="59">
        <f t="shared" si="6"/>
        <v>70</v>
      </c>
      <c r="AI12" s="59">
        <f t="shared" si="6"/>
        <v>70</v>
      </c>
      <c r="AJ12" s="50">
        <f t="shared" si="6"/>
        <v>70</v>
      </c>
      <c r="AK12" s="59">
        <f t="shared" si="6"/>
        <v>70</v>
      </c>
      <c r="AL12" s="59">
        <f t="shared" si="6"/>
        <v>70</v>
      </c>
      <c r="AM12" s="59">
        <f t="shared" si="6"/>
        <v>70</v>
      </c>
      <c r="AN12" s="59">
        <f t="shared" si="6"/>
        <v>70</v>
      </c>
      <c r="AO12" s="59">
        <f t="shared" si="6"/>
        <v>70</v>
      </c>
      <c r="AP12" s="59">
        <f t="shared" si="6"/>
        <v>70</v>
      </c>
      <c r="AQ12" s="59">
        <f t="shared" si="6"/>
        <v>70</v>
      </c>
      <c r="AR12" s="59">
        <f t="shared" si="6"/>
        <v>70</v>
      </c>
      <c r="AS12" s="59">
        <f t="shared" si="6"/>
        <v>70</v>
      </c>
      <c r="AT12" s="59">
        <f t="shared" si="6"/>
        <v>70</v>
      </c>
      <c r="AU12" s="59">
        <f t="shared" si="6"/>
        <v>70</v>
      </c>
      <c r="AV12" s="59">
        <f t="shared" si="6"/>
        <v>70</v>
      </c>
      <c r="AW12" s="59">
        <f t="shared" si="6"/>
        <v>70</v>
      </c>
      <c r="AX12" s="59">
        <f t="shared" si="6"/>
        <v>70</v>
      </c>
      <c r="AY12" s="59">
        <f t="shared" si="6"/>
        <v>70</v>
      </c>
      <c r="AZ12" s="59">
        <f t="shared" si="6"/>
        <v>70</v>
      </c>
      <c r="BA12" s="59">
        <f t="shared" si="6"/>
        <v>70</v>
      </c>
      <c r="BB12" s="59">
        <f t="shared" si="6"/>
        <v>70</v>
      </c>
      <c r="BC12" s="59">
        <f t="shared" si="6"/>
        <v>70</v>
      </c>
      <c r="BD12" s="59">
        <f t="shared" si="6"/>
        <v>70</v>
      </c>
      <c r="BE12" s="59">
        <f t="shared" si="6"/>
        <v>70</v>
      </c>
      <c r="BF12" s="59">
        <f t="shared" si="6"/>
        <v>70</v>
      </c>
      <c r="BG12" s="59">
        <f t="shared" si="6"/>
        <v>70</v>
      </c>
      <c r="BH12" s="59">
        <f t="shared" si="6"/>
        <v>70</v>
      </c>
      <c r="BI12" s="59">
        <f t="shared" si="6"/>
        <v>70</v>
      </c>
      <c r="BJ12" s="59">
        <f t="shared" si="6"/>
        <v>70</v>
      </c>
      <c r="BK12" s="59">
        <f t="shared" si="6"/>
        <v>70</v>
      </c>
      <c r="BL12" s="59">
        <f t="shared" si="6"/>
        <v>70</v>
      </c>
      <c r="BM12" s="59">
        <f t="shared" si="6"/>
        <v>70</v>
      </c>
      <c r="BN12" s="59">
        <f t="shared" si="6"/>
        <v>70</v>
      </c>
      <c r="BO12" s="59">
        <f t="shared" si="6"/>
        <v>70</v>
      </c>
      <c r="BP12" s="59">
        <f t="shared" si="6"/>
        <v>70</v>
      </c>
      <c r="BQ12" s="59">
        <f t="shared" si="6"/>
        <v>70</v>
      </c>
      <c r="BR12" s="59">
        <f t="shared" si="6"/>
        <v>70</v>
      </c>
      <c r="BS12" s="59">
        <f t="shared" si="6"/>
        <v>70</v>
      </c>
      <c r="BT12" s="59">
        <f t="shared" ref="BT12:EE12" si="7">$F$3*70</f>
        <v>70</v>
      </c>
      <c r="BU12" s="59">
        <f t="shared" si="7"/>
        <v>70</v>
      </c>
      <c r="BV12" s="59">
        <f t="shared" si="7"/>
        <v>70</v>
      </c>
      <c r="BW12" s="59">
        <f t="shared" si="7"/>
        <v>70</v>
      </c>
      <c r="BX12" s="59">
        <f t="shared" si="7"/>
        <v>70</v>
      </c>
      <c r="BY12" s="59">
        <f t="shared" si="7"/>
        <v>70</v>
      </c>
      <c r="BZ12" s="59">
        <f t="shared" si="7"/>
        <v>70</v>
      </c>
      <c r="CA12" s="59">
        <f t="shared" si="7"/>
        <v>70</v>
      </c>
      <c r="CB12" s="59">
        <f t="shared" si="7"/>
        <v>70</v>
      </c>
      <c r="CC12" s="59">
        <f t="shared" si="7"/>
        <v>70</v>
      </c>
      <c r="CD12" s="59">
        <f t="shared" si="7"/>
        <v>70</v>
      </c>
      <c r="CE12" s="59">
        <f t="shared" si="7"/>
        <v>70</v>
      </c>
      <c r="CF12" s="59">
        <f t="shared" si="7"/>
        <v>70</v>
      </c>
      <c r="CG12" s="59">
        <f t="shared" si="7"/>
        <v>70</v>
      </c>
      <c r="CH12" s="59">
        <f t="shared" si="7"/>
        <v>70</v>
      </c>
      <c r="CI12" s="59">
        <f t="shared" si="7"/>
        <v>70</v>
      </c>
      <c r="CJ12" s="59">
        <f t="shared" si="7"/>
        <v>70</v>
      </c>
      <c r="CK12" s="59">
        <f t="shared" si="7"/>
        <v>70</v>
      </c>
      <c r="CL12" s="59">
        <f t="shared" si="7"/>
        <v>70</v>
      </c>
      <c r="CM12" s="59">
        <f t="shared" si="7"/>
        <v>70</v>
      </c>
      <c r="CN12" s="59">
        <f t="shared" si="7"/>
        <v>70</v>
      </c>
      <c r="CO12" s="59">
        <f t="shared" si="7"/>
        <v>70</v>
      </c>
      <c r="CP12" s="59">
        <f t="shared" si="7"/>
        <v>70</v>
      </c>
      <c r="CQ12" s="59">
        <f t="shared" si="7"/>
        <v>70</v>
      </c>
      <c r="CR12" s="59">
        <f t="shared" si="7"/>
        <v>70</v>
      </c>
      <c r="CS12" s="59">
        <f t="shared" si="7"/>
        <v>70</v>
      </c>
      <c r="CT12" s="59">
        <f t="shared" si="7"/>
        <v>70</v>
      </c>
      <c r="CU12" s="59">
        <f t="shared" si="7"/>
        <v>70</v>
      </c>
      <c r="CV12" s="59">
        <f t="shared" si="7"/>
        <v>70</v>
      </c>
      <c r="CW12" s="59">
        <f t="shared" si="7"/>
        <v>70</v>
      </c>
      <c r="CX12" s="59">
        <f t="shared" si="7"/>
        <v>70</v>
      </c>
      <c r="CY12" s="59">
        <f t="shared" si="7"/>
        <v>70</v>
      </c>
      <c r="CZ12" s="59">
        <f t="shared" si="7"/>
        <v>70</v>
      </c>
      <c r="DA12" s="59">
        <f t="shared" si="7"/>
        <v>70</v>
      </c>
      <c r="DB12" s="59">
        <f t="shared" si="7"/>
        <v>70</v>
      </c>
      <c r="DC12" s="59">
        <f t="shared" si="7"/>
        <v>70</v>
      </c>
      <c r="DD12" s="59">
        <f t="shared" si="7"/>
        <v>70</v>
      </c>
      <c r="DE12" s="59">
        <f t="shared" si="7"/>
        <v>70</v>
      </c>
      <c r="DF12" s="59">
        <f t="shared" si="7"/>
        <v>70</v>
      </c>
      <c r="DG12" s="59">
        <f t="shared" si="7"/>
        <v>70</v>
      </c>
      <c r="DH12" s="59">
        <f t="shared" si="7"/>
        <v>70</v>
      </c>
      <c r="DI12" s="59">
        <f t="shared" si="7"/>
        <v>70</v>
      </c>
      <c r="DJ12" s="59">
        <f t="shared" si="7"/>
        <v>70</v>
      </c>
      <c r="DK12" s="59">
        <f t="shared" si="7"/>
        <v>70</v>
      </c>
      <c r="DL12" s="59">
        <f t="shared" si="7"/>
        <v>70</v>
      </c>
      <c r="DM12" s="59">
        <f t="shared" si="7"/>
        <v>70</v>
      </c>
      <c r="DN12" s="59">
        <f t="shared" si="7"/>
        <v>70</v>
      </c>
      <c r="DO12" s="59">
        <f t="shared" si="7"/>
        <v>70</v>
      </c>
      <c r="DP12" s="59">
        <f t="shared" si="7"/>
        <v>70</v>
      </c>
      <c r="DQ12" s="59">
        <f t="shared" si="7"/>
        <v>70</v>
      </c>
      <c r="DR12" s="59">
        <f t="shared" si="7"/>
        <v>70</v>
      </c>
      <c r="DS12" s="59">
        <f t="shared" si="7"/>
        <v>70</v>
      </c>
      <c r="DT12" s="59">
        <f t="shared" si="7"/>
        <v>70</v>
      </c>
      <c r="DU12" s="59">
        <f t="shared" si="7"/>
        <v>70</v>
      </c>
      <c r="DV12" s="59">
        <f t="shared" si="7"/>
        <v>70</v>
      </c>
      <c r="DW12" s="59">
        <f t="shared" si="7"/>
        <v>70</v>
      </c>
      <c r="DX12" s="59">
        <f t="shared" si="7"/>
        <v>70</v>
      </c>
      <c r="DY12" s="59">
        <f t="shared" si="7"/>
        <v>70</v>
      </c>
      <c r="DZ12" s="59">
        <f t="shared" si="7"/>
        <v>70</v>
      </c>
      <c r="EA12" s="59">
        <f t="shared" si="7"/>
        <v>70</v>
      </c>
      <c r="EB12" s="59">
        <f t="shared" si="7"/>
        <v>70</v>
      </c>
      <c r="EC12" s="59">
        <f t="shared" si="7"/>
        <v>70</v>
      </c>
      <c r="ED12" s="59">
        <f t="shared" si="7"/>
        <v>70</v>
      </c>
      <c r="EE12" s="59">
        <f t="shared" si="7"/>
        <v>70</v>
      </c>
      <c r="EF12" s="59">
        <f t="shared" ref="EF12:FC12" si="8">$F$3*70</f>
        <v>70</v>
      </c>
      <c r="EG12" s="59">
        <f t="shared" si="8"/>
        <v>70</v>
      </c>
      <c r="EH12" s="59">
        <f t="shared" si="8"/>
        <v>70</v>
      </c>
      <c r="EI12" s="59">
        <f t="shared" si="8"/>
        <v>70</v>
      </c>
      <c r="EJ12" s="59">
        <f t="shared" si="8"/>
        <v>70</v>
      </c>
      <c r="EK12" s="59">
        <f t="shared" si="8"/>
        <v>70</v>
      </c>
      <c r="EL12" s="59">
        <f t="shared" si="8"/>
        <v>70</v>
      </c>
      <c r="EM12" s="59">
        <f t="shared" si="8"/>
        <v>70</v>
      </c>
      <c r="EN12" s="59">
        <f t="shared" si="8"/>
        <v>70</v>
      </c>
      <c r="EO12" s="59">
        <f t="shared" si="8"/>
        <v>70</v>
      </c>
      <c r="EP12" s="59">
        <f t="shared" si="8"/>
        <v>70</v>
      </c>
      <c r="EQ12" s="59">
        <f t="shared" si="8"/>
        <v>70</v>
      </c>
      <c r="ER12" s="59">
        <f t="shared" si="8"/>
        <v>70</v>
      </c>
      <c r="ES12" s="59">
        <f t="shared" si="8"/>
        <v>70</v>
      </c>
      <c r="ET12" s="59">
        <f t="shared" si="8"/>
        <v>70</v>
      </c>
      <c r="EU12" s="59">
        <f t="shared" si="8"/>
        <v>70</v>
      </c>
      <c r="EV12" s="59">
        <f t="shared" si="8"/>
        <v>70</v>
      </c>
      <c r="EW12" s="59">
        <f t="shared" si="8"/>
        <v>70</v>
      </c>
      <c r="EX12" s="59">
        <f t="shared" si="8"/>
        <v>70</v>
      </c>
      <c r="EY12" s="59">
        <f t="shared" si="8"/>
        <v>70</v>
      </c>
      <c r="EZ12" s="59">
        <f t="shared" si="8"/>
        <v>70</v>
      </c>
      <c r="FA12" s="59">
        <f t="shared" si="8"/>
        <v>70</v>
      </c>
      <c r="FB12" s="59">
        <f t="shared" si="8"/>
        <v>70</v>
      </c>
      <c r="FC12" s="59">
        <f t="shared" si="8"/>
        <v>70</v>
      </c>
    </row>
    <row r="13" spans="1:159" ht="16.5" x14ac:dyDescent="0.25">
      <c r="D13" s="46" t="s">
        <v>92</v>
      </c>
      <c r="E13" t="s">
        <v>93</v>
      </c>
      <c r="F13" s="61" t="s">
        <v>94</v>
      </c>
      <c r="G13" s="59">
        <f t="shared" ref="G13:BR13" si="9">IF(G2&gt;30,10*$F$3,$F$3*(10/2+10/30*G2/2))</f>
        <v>5.166666666666667</v>
      </c>
      <c r="H13" s="59">
        <f t="shared" si="9"/>
        <v>5.333333333333333</v>
      </c>
      <c r="I13" s="59">
        <f t="shared" si="9"/>
        <v>5.5</v>
      </c>
      <c r="J13" s="59">
        <f t="shared" si="9"/>
        <v>5.666666666666667</v>
      </c>
      <c r="K13" s="59">
        <f t="shared" si="9"/>
        <v>5.833333333333333</v>
      </c>
      <c r="L13" s="59">
        <f t="shared" si="9"/>
        <v>6</v>
      </c>
      <c r="M13" s="59">
        <f t="shared" si="9"/>
        <v>6.1666666666666661</v>
      </c>
      <c r="N13" s="59">
        <f t="shared" si="9"/>
        <v>6.333333333333333</v>
      </c>
      <c r="O13" s="59">
        <f t="shared" si="9"/>
        <v>6.5</v>
      </c>
      <c r="P13" s="59">
        <f t="shared" si="9"/>
        <v>6.6666666666666661</v>
      </c>
      <c r="Q13" s="59">
        <f t="shared" si="9"/>
        <v>6.833333333333333</v>
      </c>
      <c r="R13" s="59">
        <f t="shared" si="9"/>
        <v>7</v>
      </c>
      <c r="S13" s="59">
        <f t="shared" si="9"/>
        <v>7.1666666666666661</v>
      </c>
      <c r="T13" s="59">
        <f t="shared" si="9"/>
        <v>7.333333333333333</v>
      </c>
      <c r="U13" s="59">
        <f t="shared" si="9"/>
        <v>7.5</v>
      </c>
      <c r="V13" s="59">
        <f t="shared" si="9"/>
        <v>7.6666666666666661</v>
      </c>
      <c r="W13" s="59">
        <f t="shared" si="9"/>
        <v>7.833333333333333</v>
      </c>
      <c r="X13" s="59">
        <f t="shared" si="9"/>
        <v>8</v>
      </c>
      <c r="Y13" s="59">
        <f t="shared" si="9"/>
        <v>8.1666666666666661</v>
      </c>
      <c r="Z13" s="59">
        <f t="shared" si="9"/>
        <v>8.3333333333333321</v>
      </c>
      <c r="AA13" s="59">
        <f t="shared" si="9"/>
        <v>8.5</v>
      </c>
      <c r="AB13" s="59">
        <f t="shared" si="9"/>
        <v>8.6666666666666661</v>
      </c>
      <c r="AC13" s="59">
        <f t="shared" si="9"/>
        <v>8.8333333333333321</v>
      </c>
      <c r="AD13" s="59">
        <f t="shared" si="9"/>
        <v>9</v>
      </c>
      <c r="AE13" s="59">
        <f t="shared" si="9"/>
        <v>9.1666666666666661</v>
      </c>
      <c r="AF13" s="59">
        <f t="shared" si="9"/>
        <v>9.3333333333333321</v>
      </c>
      <c r="AG13" s="59">
        <f t="shared" si="9"/>
        <v>9.5</v>
      </c>
      <c r="AH13" s="59">
        <f t="shared" si="9"/>
        <v>9.6666666666666661</v>
      </c>
      <c r="AI13" s="59">
        <f t="shared" si="9"/>
        <v>9.8333333333333321</v>
      </c>
      <c r="AJ13" s="50">
        <f t="shared" si="9"/>
        <v>10</v>
      </c>
      <c r="AK13" s="59">
        <f t="shared" si="9"/>
        <v>10</v>
      </c>
      <c r="AL13" s="59">
        <f t="shared" si="9"/>
        <v>10</v>
      </c>
      <c r="AM13" s="59">
        <f t="shared" si="9"/>
        <v>10</v>
      </c>
      <c r="AN13" s="59">
        <f t="shared" si="9"/>
        <v>10</v>
      </c>
      <c r="AO13" s="59">
        <f t="shared" si="9"/>
        <v>10</v>
      </c>
      <c r="AP13" s="59">
        <f t="shared" si="9"/>
        <v>10</v>
      </c>
      <c r="AQ13" s="59">
        <f t="shared" si="9"/>
        <v>10</v>
      </c>
      <c r="AR13" s="59">
        <f t="shared" si="9"/>
        <v>10</v>
      </c>
      <c r="AS13" s="59">
        <f t="shared" si="9"/>
        <v>10</v>
      </c>
      <c r="AT13" s="59">
        <f t="shared" si="9"/>
        <v>10</v>
      </c>
      <c r="AU13" s="59">
        <f t="shared" si="9"/>
        <v>10</v>
      </c>
      <c r="AV13" s="59">
        <f t="shared" si="9"/>
        <v>10</v>
      </c>
      <c r="AW13" s="59">
        <f t="shared" si="9"/>
        <v>10</v>
      </c>
      <c r="AX13" s="59">
        <f t="shared" si="9"/>
        <v>10</v>
      </c>
      <c r="AY13" s="59">
        <f t="shared" si="9"/>
        <v>10</v>
      </c>
      <c r="AZ13" s="59">
        <f t="shared" si="9"/>
        <v>10</v>
      </c>
      <c r="BA13" s="59">
        <f t="shared" si="9"/>
        <v>10</v>
      </c>
      <c r="BB13" s="59">
        <f t="shared" si="9"/>
        <v>10</v>
      </c>
      <c r="BC13" s="59">
        <f t="shared" si="9"/>
        <v>10</v>
      </c>
      <c r="BD13" s="59">
        <f t="shared" si="9"/>
        <v>10</v>
      </c>
      <c r="BE13" s="59">
        <f t="shared" si="9"/>
        <v>10</v>
      </c>
      <c r="BF13" s="59">
        <f t="shared" si="9"/>
        <v>10</v>
      </c>
      <c r="BG13" s="59">
        <f t="shared" si="9"/>
        <v>10</v>
      </c>
      <c r="BH13" s="59">
        <f t="shared" si="9"/>
        <v>10</v>
      </c>
      <c r="BI13" s="59">
        <f t="shared" si="9"/>
        <v>10</v>
      </c>
      <c r="BJ13" s="59">
        <f t="shared" si="9"/>
        <v>10</v>
      </c>
      <c r="BK13" s="59">
        <f t="shared" si="9"/>
        <v>10</v>
      </c>
      <c r="BL13" s="59">
        <f t="shared" si="9"/>
        <v>10</v>
      </c>
      <c r="BM13" s="59">
        <f t="shared" si="9"/>
        <v>10</v>
      </c>
      <c r="BN13" s="59">
        <f t="shared" si="9"/>
        <v>10</v>
      </c>
      <c r="BO13" s="59">
        <f t="shared" si="9"/>
        <v>10</v>
      </c>
      <c r="BP13" s="59">
        <f t="shared" si="9"/>
        <v>10</v>
      </c>
      <c r="BQ13" s="59">
        <f t="shared" si="9"/>
        <v>10</v>
      </c>
      <c r="BR13" s="59">
        <f t="shared" si="9"/>
        <v>10</v>
      </c>
      <c r="BS13" s="59">
        <f t="shared" ref="BS13:ED13" si="10">IF(BS2&gt;30,10*$F$3,$F$3*(10/2+10/30*BS2/2))</f>
        <v>10</v>
      </c>
      <c r="BT13" s="59">
        <f t="shared" si="10"/>
        <v>10</v>
      </c>
      <c r="BU13" s="59">
        <f t="shared" si="10"/>
        <v>10</v>
      </c>
      <c r="BV13" s="59">
        <f t="shared" si="10"/>
        <v>10</v>
      </c>
      <c r="BW13" s="59">
        <f t="shared" si="10"/>
        <v>10</v>
      </c>
      <c r="BX13" s="59">
        <f t="shared" si="10"/>
        <v>10</v>
      </c>
      <c r="BY13" s="59">
        <f t="shared" si="10"/>
        <v>10</v>
      </c>
      <c r="BZ13" s="59">
        <f t="shared" si="10"/>
        <v>10</v>
      </c>
      <c r="CA13" s="59">
        <f t="shared" si="10"/>
        <v>10</v>
      </c>
      <c r="CB13" s="59">
        <f t="shared" si="10"/>
        <v>10</v>
      </c>
      <c r="CC13" s="59">
        <f t="shared" si="10"/>
        <v>10</v>
      </c>
      <c r="CD13" s="59">
        <f t="shared" si="10"/>
        <v>10</v>
      </c>
      <c r="CE13" s="59">
        <f t="shared" si="10"/>
        <v>10</v>
      </c>
      <c r="CF13" s="59">
        <f t="shared" si="10"/>
        <v>10</v>
      </c>
      <c r="CG13" s="59">
        <f t="shared" si="10"/>
        <v>10</v>
      </c>
      <c r="CH13" s="59">
        <f t="shared" si="10"/>
        <v>10</v>
      </c>
      <c r="CI13" s="59">
        <f t="shared" si="10"/>
        <v>10</v>
      </c>
      <c r="CJ13" s="59">
        <f t="shared" si="10"/>
        <v>10</v>
      </c>
      <c r="CK13" s="59">
        <f t="shared" si="10"/>
        <v>10</v>
      </c>
      <c r="CL13" s="59">
        <f t="shared" si="10"/>
        <v>10</v>
      </c>
      <c r="CM13" s="59">
        <f t="shared" si="10"/>
        <v>10</v>
      </c>
      <c r="CN13" s="59">
        <f t="shared" si="10"/>
        <v>10</v>
      </c>
      <c r="CO13" s="59">
        <f t="shared" si="10"/>
        <v>10</v>
      </c>
      <c r="CP13" s="59">
        <f t="shared" si="10"/>
        <v>10</v>
      </c>
      <c r="CQ13" s="59">
        <f t="shared" si="10"/>
        <v>10</v>
      </c>
      <c r="CR13" s="59">
        <f t="shared" si="10"/>
        <v>10</v>
      </c>
      <c r="CS13" s="59">
        <f t="shared" si="10"/>
        <v>10</v>
      </c>
      <c r="CT13" s="59">
        <f t="shared" si="10"/>
        <v>10</v>
      </c>
      <c r="CU13" s="59">
        <f t="shared" si="10"/>
        <v>10</v>
      </c>
      <c r="CV13" s="59">
        <f t="shared" si="10"/>
        <v>10</v>
      </c>
      <c r="CW13" s="59">
        <f t="shared" si="10"/>
        <v>10</v>
      </c>
      <c r="CX13" s="59">
        <f t="shared" si="10"/>
        <v>10</v>
      </c>
      <c r="CY13" s="59">
        <f t="shared" si="10"/>
        <v>10</v>
      </c>
      <c r="CZ13" s="59">
        <f t="shared" si="10"/>
        <v>10</v>
      </c>
      <c r="DA13" s="59">
        <f t="shared" si="10"/>
        <v>10</v>
      </c>
      <c r="DB13" s="59">
        <f t="shared" si="10"/>
        <v>10</v>
      </c>
      <c r="DC13" s="59">
        <f t="shared" si="10"/>
        <v>10</v>
      </c>
      <c r="DD13" s="59">
        <f t="shared" si="10"/>
        <v>10</v>
      </c>
      <c r="DE13" s="59">
        <f t="shared" si="10"/>
        <v>10</v>
      </c>
      <c r="DF13" s="59">
        <f t="shared" si="10"/>
        <v>10</v>
      </c>
      <c r="DG13" s="59">
        <f t="shared" si="10"/>
        <v>10</v>
      </c>
      <c r="DH13" s="59">
        <f t="shared" si="10"/>
        <v>10</v>
      </c>
      <c r="DI13" s="59">
        <f t="shared" si="10"/>
        <v>10</v>
      </c>
      <c r="DJ13" s="59">
        <f t="shared" si="10"/>
        <v>10</v>
      </c>
      <c r="DK13" s="59">
        <f t="shared" si="10"/>
        <v>10</v>
      </c>
      <c r="DL13" s="59">
        <f t="shared" si="10"/>
        <v>10</v>
      </c>
      <c r="DM13" s="59">
        <f t="shared" si="10"/>
        <v>10</v>
      </c>
      <c r="DN13" s="59">
        <f t="shared" si="10"/>
        <v>10</v>
      </c>
      <c r="DO13" s="59">
        <f t="shared" si="10"/>
        <v>10</v>
      </c>
      <c r="DP13" s="59">
        <f t="shared" si="10"/>
        <v>10</v>
      </c>
      <c r="DQ13" s="59">
        <f t="shared" si="10"/>
        <v>10</v>
      </c>
      <c r="DR13" s="59">
        <f t="shared" si="10"/>
        <v>10</v>
      </c>
      <c r="DS13" s="59">
        <f t="shared" si="10"/>
        <v>10</v>
      </c>
      <c r="DT13" s="59">
        <f t="shared" si="10"/>
        <v>10</v>
      </c>
      <c r="DU13" s="59">
        <f t="shared" si="10"/>
        <v>10</v>
      </c>
      <c r="DV13" s="59">
        <f t="shared" si="10"/>
        <v>10</v>
      </c>
      <c r="DW13" s="59">
        <f t="shared" si="10"/>
        <v>10</v>
      </c>
      <c r="DX13" s="59">
        <f t="shared" si="10"/>
        <v>10</v>
      </c>
      <c r="DY13" s="59">
        <f t="shared" si="10"/>
        <v>10</v>
      </c>
      <c r="DZ13" s="59">
        <f t="shared" si="10"/>
        <v>10</v>
      </c>
      <c r="EA13" s="59">
        <f t="shared" si="10"/>
        <v>10</v>
      </c>
      <c r="EB13" s="59">
        <f t="shared" si="10"/>
        <v>10</v>
      </c>
      <c r="EC13" s="59">
        <f t="shared" si="10"/>
        <v>10</v>
      </c>
      <c r="ED13" s="59">
        <f t="shared" si="10"/>
        <v>10</v>
      </c>
      <c r="EE13" s="59">
        <f t="shared" ref="EE13:FC13" si="11">IF(EE2&gt;30,10*$F$3,$F$3*(10/2+10/30*EE2/2))</f>
        <v>10</v>
      </c>
      <c r="EF13" s="59">
        <f t="shared" si="11"/>
        <v>10</v>
      </c>
      <c r="EG13" s="59">
        <f t="shared" si="11"/>
        <v>10</v>
      </c>
      <c r="EH13" s="59">
        <f t="shared" si="11"/>
        <v>10</v>
      </c>
      <c r="EI13" s="59">
        <f t="shared" si="11"/>
        <v>10</v>
      </c>
      <c r="EJ13" s="59">
        <f t="shared" si="11"/>
        <v>10</v>
      </c>
      <c r="EK13" s="59">
        <f t="shared" si="11"/>
        <v>10</v>
      </c>
      <c r="EL13" s="59">
        <f t="shared" si="11"/>
        <v>10</v>
      </c>
      <c r="EM13" s="59">
        <f t="shared" si="11"/>
        <v>10</v>
      </c>
      <c r="EN13" s="59">
        <f t="shared" si="11"/>
        <v>10</v>
      </c>
      <c r="EO13" s="59">
        <f t="shared" si="11"/>
        <v>10</v>
      </c>
      <c r="EP13" s="59">
        <f t="shared" si="11"/>
        <v>10</v>
      </c>
      <c r="EQ13" s="59">
        <f t="shared" si="11"/>
        <v>10</v>
      </c>
      <c r="ER13" s="59">
        <f t="shared" si="11"/>
        <v>10</v>
      </c>
      <c r="ES13" s="59">
        <f t="shared" si="11"/>
        <v>10</v>
      </c>
      <c r="ET13" s="59">
        <f t="shared" si="11"/>
        <v>10</v>
      </c>
      <c r="EU13" s="59">
        <f t="shared" si="11"/>
        <v>10</v>
      </c>
      <c r="EV13" s="59">
        <f t="shared" si="11"/>
        <v>10</v>
      </c>
      <c r="EW13" s="59">
        <f t="shared" si="11"/>
        <v>10</v>
      </c>
      <c r="EX13" s="59">
        <f t="shared" si="11"/>
        <v>10</v>
      </c>
      <c r="EY13" s="59">
        <f t="shared" si="11"/>
        <v>10</v>
      </c>
      <c r="EZ13" s="59">
        <f t="shared" si="11"/>
        <v>10</v>
      </c>
      <c r="FA13" s="59">
        <f t="shared" si="11"/>
        <v>10</v>
      </c>
      <c r="FB13" s="59">
        <f t="shared" si="11"/>
        <v>10</v>
      </c>
      <c r="FC13" s="59">
        <f t="shared" si="11"/>
        <v>10</v>
      </c>
    </row>
    <row r="14" spans="1:159" x14ac:dyDescent="0.25">
      <c r="D14" t="s">
        <v>95</v>
      </c>
      <c r="E14" t="s">
        <v>96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0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0</v>
      </c>
      <c r="CF14" s="59">
        <v>0</v>
      </c>
      <c r="CG14" s="59">
        <v>0</v>
      </c>
      <c r="CH14" s="59">
        <v>0</v>
      </c>
      <c r="CI14" s="59">
        <v>0</v>
      </c>
      <c r="CJ14" s="59">
        <v>0</v>
      </c>
      <c r="CK14" s="59">
        <v>0</v>
      </c>
      <c r="CL14" s="59">
        <v>0</v>
      </c>
      <c r="CM14" s="59">
        <v>0</v>
      </c>
      <c r="CN14" s="59">
        <v>0</v>
      </c>
      <c r="CO14" s="59">
        <v>0</v>
      </c>
      <c r="CP14" s="59">
        <v>0</v>
      </c>
      <c r="CQ14" s="59">
        <v>0</v>
      </c>
      <c r="CR14" s="59">
        <v>0</v>
      </c>
      <c r="CS14" s="59">
        <v>0</v>
      </c>
      <c r="CT14" s="59">
        <v>0</v>
      </c>
      <c r="CU14" s="59">
        <v>0</v>
      </c>
      <c r="CV14" s="59">
        <v>0</v>
      </c>
      <c r="CW14" s="59">
        <v>0</v>
      </c>
      <c r="CX14" s="59">
        <v>0</v>
      </c>
      <c r="CY14" s="59">
        <v>0</v>
      </c>
      <c r="CZ14" s="59">
        <v>0</v>
      </c>
      <c r="DA14" s="59">
        <v>0</v>
      </c>
      <c r="DB14" s="59">
        <v>0</v>
      </c>
      <c r="DC14" s="59">
        <v>0</v>
      </c>
      <c r="DD14" s="59">
        <v>0</v>
      </c>
      <c r="DE14" s="59">
        <v>0</v>
      </c>
      <c r="DF14" s="59">
        <v>0</v>
      </c>
      <c r="DG14" s="59">
        <v>0</v>
      </c>
      <c r="DH14" s="59">
        <v>0</v>
      </c>
      <c r="DI14" s="59">
        <v>0</v>
      </c>
      <c r="DJ14" s="59">
        <v>0</v>
      </c>
      <c r="DK14" s="59">
        <v>0</v>
      </c>
      <c r="DL14" s="59">
        <v>0</v>
      </c>
      <c r="DM14" s="59">
        <v>0</v>
      </c>
      <c r="DN14" s="59">
        <v>0</v>
      </c>
      <c r="DO14" s="59">
        <v>0</v>
      </c>
      <c r="DP14" s="59">
        <v>0</v>
      </c>
      <c r="DQ14" s="59">
        <v>0</v>
      </c>
      <c r="DR14" s="59">
        <v>0</v>
      </c>
      <c r="DS14" s="59">
        <v>0</v>
      </c>
      <c r="DT14" s="59">
        <v>0</v>
      </c>
      <c r="DU14" s="59">
        <v>0</v>
      </c>
      <c r="DV14" s="59">
        <v>0</v>
      </c>
      <c r="DW14" s="59">
        <v>0</v>
      </c>
      <c r="DX14" s="59">
        <v>0</v>
      </c>
      <c r="DY14" s="59">
        <v>0</v>
      </c>
      <c r="DZ14" s="59">
        <v>0</v>
      </c>
      <c r="EA14" s="59">
        <v>0</v>
      </c>
      <c r="EB14" s="59">
        <v>0</v>
      </c>
      <c r="EC14" s="59">
        <v>0</v>
      </c>
      <c r="ED14" s="59">
        <v>0</v>
      </c>
      <c r="EE14" s="59">
        <v>0</v>
      </c>
      <c r="EF14" s="59">
        <v>0</v>
      </c>
      <c r="EG14" s="59">
        <v>0</v>
      </c>
      <c r="EH14" s="59">
        <v>0</v>
      </c>
      <c r="EI14" s="59">
        <v>0</v>
      </c>
      <c r="EJ14" s="59">
        <v>0</v>
      </c>
      <c r="EK14" s="59">
        <v>0</v>
      </c>
      <c r="EL14" s="59">
        <v>0</v>
      </c>
      <c r="EM14" s="59">
        <v>0</v>
      </c>
      <c r="EN14" s="59">
        <v>0</v>
      </c>
      <c r="EO14" s="59">
        <v>0</v>
      </c>
      <c r="EP14" s="59">
        <v>0</v>
      </c>
      <c r="EQ14" s="59">
        <v>0</v>
      </c>
      <c r="ER14" s="59">
        <v>0</v>
      </c>
      <c r="ES14" s="59">
        <v>0</v>
      </c>
      <c r="ET14" s="59">
        <v>0</v>
      </c>
      <c r="EU14" s="59">
        <v>0</v>
      </c>
      <c r="EV14" s="59">
        <v>0</v>
      </c>
      <c r="EW14" s="59">
        <v>0</v>
      </c>
      <c r="EX14" s="59">
        <v>0</v>
      </c>
      <c r="EY14" s="59">
        <v>0</v>
      </c>
      <c r="EZ14" s="59">
        <v>0</v>
      </c>
      <c r="FA14" s="59">
        <v>0</v>
      </c>
      <c r="FB14" s="59">
        <v>0</v>
      </c>
      <c r="FC14" s="59">
        <v>0</v>
      </c>
    </row>
    <row r="15" spans="1:159" x14ac:dyDescent="0.25">
      <c r="D15" t="s">
        <v>97</v>
      </c>
      <c r="E15" t="s">
        <v>98</v>
      </c>
      <c r="F15" s="59"/>
      <c r="G15" s="59">
        <f t="shared" ref="G15:BR15" si="12">((G10+G11)*0.475+G12+G13+G14)*44/12</f>
        <v>275.63896468824578</v>
      </c>
      <c r="H15" s="59">
        <f t="shared" si="12"/>
        <v>276.56316473402666</v>
      </c>
      <c r="I15" s="59">
        <f t="shared" si="12"/>
        <v>278.60797681680424</v>
      </c>
      <c r="J15" s="59">
        <f t="shared" si="12"/>
        <v>281.33767320929127</v>
      </c>
      <c r="K15" s="59">
        <f t="shared" si="12"/>
        <v>284.68517685861713</v>
      </c>
      <c r="L15" s="59">
        <f t="shared" si="12"/>
        <v>288.58861320690249</v>
      </c>
      <c r="M15" s="59">
        <f t="shared" si="12"/>
        <v>292.99146707838059</v>
      </c>
      <c r="N15" s="59">
        <f t="shared" si="12"/>
        <v>297.84164959849437</v>
      </c>
      <c r="O15" s="59">
        <f t="shared" si="12"/>
        <v>303.09085033378966</v>
      </c>
      <c r="P15" s="59">
        <f t="shared" si="12"/>
        <v>308.69409301059233</v>
      </c>
      <c r="Q15" s="59">
        <f t="shared" si="12"/>
        <v>314.60941444890506</v>
      </c>
      <c r="R15" s="59">
        <f t="shared" si="12"/>
        <v>320.79761981885616</v>
      </c>
      <c r="S15" s="59">
        <f t="shared" si="12"/>
        <v>327.22208728350341</v>
      </c>
      <c r="T15" s="59">
        <f t="shared" si="12"/>
        <v>333.84860600202853</v>
      </c>
      <c r="U15" s="59">
        <f t="shared" si="12"/>
        <v>340.64523755736519</v>
      </c>
      <c r="V15" s="59">
        <f t="shared" si="12"/>
        <v>347.58219440533753</v>
      </c>
      <c r="W15" s="59">
        <f t="shared" si="12"/>
        <v>354.63173107464576</v>
      </c>
      <c r="X15" s="59">
        <f t="shared" si="12"/>
        <v>361.76804518172133</v>
      </c>
      <c r="Y15" s="59">
        <f t="shared" si="12"/>
        <v>368.96718618770205</v>
      </c>
      <c r="Z15" s="59">
        <f t="shared" si="12"/>
        <v>376.2069703995565</v>
      </c>
      <c r="AA15" s="59">
        <f t="shared" si="12"/>
        <v>383.46690111011179</v>
      </c>
      <c r="AB15" s="59">
        <f t="shared" si="12"/>
        <v>390.72809304633074</v>
      </c>
      <c r="AC15" s="59">
        <f t="shared" si="12"/>
        <v>397.97320049116439</v>
      </c>
      <c r="AD15" s="59">
        <f t="shared" si="12"/>
        <v>405.1863485867994</v>
      </c>
      <c r="AE15" s="59">
        <f t="shared" si="12"/>
        <v>412.35306743246775</v>
      </c>
      <c r="AF15" s="59">
        <f t="shared" si="12"/>
        <v>419.46022866906196</v>
      </c>
      <c r="AG15" s="59">
        <f t="shared" si="12"/>
        <v>426.49598430298175</v>
      </c>
      <c r="AH15" s="59">
        <f t="shared" si="12"/>
        <v>433.44970756802127</v>
      </c>
      <c r="AI15" s="59">
        <f t="shared" si="12"/>
        <v>440.31193566027741</v>
      </c>
      <c r="AJ15" s="50">
        <f t="shared" si="12"/>
        <v>447.07431420956596</v>
      </c>
      <c r="AK15" s="59">
        <f t="shared" si="12"/>
        <v>453.11843226241263</v>
      </c>
      <c r="AL15" s="59">
        <f t="shared" si="12"/>
        <v>459.04910323658697</v>
      </c>
      <c r="AM15" s="59">
        <f t="shared" si="12"/>
        <v>464.86098065525772</v>
      </c>
      <c r="AN15" s="59">
        <f t="shared" si="12"/>
        <v>470.54961970313587</v>
      </c>
      <c r="AO15" s="59">
        <f t="shared" si="12"/>
        <v>476.11142899025549</v>
      </c>
      <c r="AP15" s="59">
        <f t="shared" si="12"/>
        <v>481.54362358394116</v>
      </c>
      <c r="AQ15" s="59">
        <f t="shared" si="12"/>
        <v>486.84417926529289</v>
      </c>
      <c r="AR15" s="59">
        <f t="shared" si="12"/>
        <v>492.01178797229949</v>
      </c>
      <c r="AS15" s="59">
        <f t="shared" si="12"/>
        <v>497.0458143965937</v>
      </c>
      <c r="AT15" s="59">
        <f t="shared" si="12"/>
        <v>501.94625370503195</v>
      </c>
      <c r="AU15" s="59">
        <f t="shared" si="12"/>
        <v>506.71369036084451</v>
      </c>
      <c r="AV15" s="59">
        <f t="shared" si="12"/>
        <v>511.34925802219465</v>
      </c>
      <c r="AW15" s="59">
        <f t="shared" si="12"/>
        <v>469.67666741153727</v>
      </c>
      <c r="AX15" s="59">
        <f t="shared" si="12"/>
        <v>481.5552690043765</v>
      </c>
      <c r="AY15" s="59">
        <f t="shared" si="12"/>
        <v>493.41639258358254</v>
      </c>
      <c r="AZ15" s="59">
        <f t="shared" si="12"/>
        <v>505.26122095171803</v>
      </c>
      <c r="BA15" s="59">
        <f t="shared" si="12"/>
        <v>517.09079376701118</v>
      </c>
      <c r="BB15" s="59">
        <f t="shared" si="12"/>
        <v>528.90603168355062</v>
      </c>
      <c r="BC15" s="59">
        <f t="shared" si="12"/>
        <v>486.20556088487501</v>
      </c>
      <c r="BD15" s="59">
        <f t="shared" si="12"/>
        <v>497.25969105652939</v>
      </c>
      <c r="BE15" s="59">
        <f t="shared" si="12"/>
        <v>508.29996062330156</v>
      </c>
      <c r="BF15" s="59">
        <f t="shared" si="12"/>
        <v>519.32718228508531</v>
      </c>
      <c r="BG15" s="59">
        <f t="shared" si="12"/>
        <v>530.34208288088428</v>
      </c>
      <c r="BH15" s="59">
        <f t="shared" si="12"/>
        <v>541.34531611546413</v>
      </c>
      <c r="BI15" s="59">
        <f t="shared" si="12"/>
        <v>552.33747290665769</v>
      </c>
      <c r="BJ15" s="59">
        <f t="shared" si="12"/>
        <v>563.31908988236216</v>
      </c>
      <c r="BK15" s="59">
        <f t="shared" si="12"/>
        <v>507.10057714058826</v>
      </c>
      <c r="BL15" s="59">
        <f t="shared" si="12"/>
        <v>519.80634223998447</v>
      </c>
      <c r="BM15" s="59">
        <f t="shared" si="12"/>
        <v>532.49578808154035</v>
      </c>
      <c r="BN15" s="59">
        <f t="shared" si="12"/>
        <v>545.16990289408739</v>
      </c>
      <c r="BO15" s="59">
        <f t="shared" si="12"/>
        <v>557.82956725184056</v>
      </c>
      <c r="BP15" s="59">
        <f t="shared" si="12"/>
        <v>570.47557050405464</v>
      </c>
      <c r="BQ15" s="59">
        <f t="shared" si="12"/>
        <v>583.1086240462356</v>
      </c>
      <c r="BR15" s="59">
        <f t="shared" si="12"/>
        <v>595.72937215414277</v>
      </c>
      <c r="BS15" s="59">
        <f t="shared" ref="BS15:ED15" si="13">((BS10+BS11)*0.475+BS12+BS13+BS14)*44/12</f>
        <v>528.42730362062434</v>
      </c>
      <c r="BT15" s="59">
        <f t="shared" si="13"/>
        <v>539.43252186704115</v>
      </c>
      <c r="BU15" s="59">
        <f t="shared" si="13"/>
        <v>550.42656501984436</v>
      </c>
      <c r="BV15" s="59">
        <f t="shared" si="13"/>
        <v>561.40997860623406</v>
      </c>
      <c r="BW15" s="59">
        <f t="shared" si="13"/>
        <v>572.38325977044315</v>
      </c>
      <c r="BX15" s="59">
        <f t="shared" si="13"/>
        <v>583.34686333978254</v>
      </c>
      <c r="BY15" s="59">
        <f t="shared" si="13"/>
        <v>594.30120692473554</v>
      </c>
      <c r="BZ15" s="59">
        <f t="shared" si="13"/>
        <v>605.24667523720325</v>
      </c>
      <c r="CA15" s="59">
        <f t="shared" si="13"/>
        <v>553.7704445482517</v>
      </c>
      <c r="CB15" s="59">
        <f t="shared" si="13"/>
        <v>563.31908988236216</v>
      </c>
      <c r="CC15" s="59">
        <f t="shared" si="13"/>
        <v>572.86013627657883</v>
      </c>
      <c r="CD15" s="59">
        <f t="shared" si="13"/>
        <v>582.39387987511464</v>
      </c>
      <c r="CE15" s="59">
        <f t="shared" si="13"/>
        <v>591.92059567721333</v>
      </c>
      <c r="CF15" s="59">
        <f t="shared" si="13"/>
        <v>601.4405396880926</v>
      </c>
      <c r="CG15" s="59">
        <f t="shared" si="13"/>
        <v>610.95395078996614</v>
      </c>
      <c r="CH15" s="59">
        <f t="shared" si="13"/>
        <v>620.46105237704421</v>
      </c>
      <c r="CI15" s="59">
        <f t="shared" si="13"/>
        <v>629.96205379042169</v>
      </c>
      <c r="CJ15" s="59">
        <f t="shared" si="13"/>
        <v>578.15754401180743</v>
      </c>
      <c r="CK15" s="59">
        <f t="shared" si="13"/>
        <v>587.26395168215015</v>
      </c>
      <c r="CL15" s="59">
        <f t="shared" si="13"/>
        <v>596.36406401446845</v>
      </c>
      <c r="CM15" s="59">
        <f t="shared" si="13"/>
        <v>605.45809686365362</v>
      </c>
      <c r="CN15" s="59">
        <f t="shared" si="13"/>
        <v>614.54625246998035</v>
      </c>
      <c r="CO15" s="59">
        <f t="shared" si="13"/>
        <v>623.62872068713341</v>
      </c>
      <c r="CP15" s="59">
        <f t="shared" si="13"/>
        <v>632.70568006802159</v>
      </c>
      <c r="CQ15" s="59">
        <f t="shared" si="13"/>
        <v>641.77729882829169</v>
      </c>
      <c r="CR15" s="59">
        <f t="shared" si="13"/>
        <v>650.84373570420996</v>
      </c>
      <c r="CS15" s="59">
        <f t="shared" si="13"/>
        <v>602.86796219947792</v>
      </c>
      <c r="CT15" s="59">
        <f t="shared" si="13"/>
        <v>611.90494131698472</v>
      </c>
      <c r="CU15" s="59">
        <f t="shared" si="13"/>
        <v>620.93624564314234</v>
      </c>
      <c r="CV15" s="59">
        <f t="shared" si="13"/>
        <v>629.96205379042169</v>
      </c>
      <c r="CW15" s="59">
        <f t="shared" si="13"/>
        <v>638.98253400488932</v>
      </c>
      <c r="CX15" s="59">
        <f t="shared" si="13"/>
        <v>647.99784502858722</v>
      </c>
      <c r="CY15" s="59">
        <f t="shared" si="13"/>
        <v>657.00813686960589</v>
      </c>
      <c r="CZ15" s="59">
        <f t="shared" si="13"/>
        <v>666.01355149182143</v>
      </c>
      <c r="DA15" s="59">
        <f t="shared" si="13"/>
        <v>675.01422343445233</v>
      </c>
      <c r="DB15" s="59">
        <f t="shared" si="13"/>
        <v>684.01028037010565</v>
      </c>
      <c r="DC15" s="59">
        <f t="shared" si="13"/>
        <v>693.00184360871742</v>
      </c>
      <c r="DD15" s="59">
        <f t="shared" si="13"/>
        <v>701.98902855376321</v>
      </c>
      <c r="DE15" s="59">
        <f t="shared" si="13"/>
        <v>632.96946449420523</v>
      </c>
      <c r="DF15" s="59">
        <f t="shared" si="13"/>
        <v>641.6718449650499</v>
      </c>
      <c r="DG15" s="59">
        <f t="shared" si="13"/>
        <v>650.36945515212926</v>
      </c>
      <c r="DH15" s="59">
        <f t="shared" si="13"/>
        <v>659.06242772733913</v>
      </c>
      <c r="DI15" s="59">
        <f t="shared" si="13"/>
        <v>667.75088853690806</v>
      </c>
      <c r="DJ15" s="59">
        <f t="shared" si="13"/>
        <v>676.43495710626155</v>
      </c>
      <c r="DK15" s="59">
        <f t="shared" si="13"/>
        <v>685.11474709669835</v>
      </c>
      <c r="DL15" s="59">
        <f t="shared" si="13"/>
        <v>693.79036671947176</v>
      </c>
      <c r="DM15" s="59">
        <f t="shared" si="13"/>
        <v>702.46191911209996</v>
      </c>
      <c r="DN15" s="59">
        <f t="shared" si="13"/>
        <v>711.12950268109751</v>
      </c>
      <c r="DO15" s="59">
        <f t="shared" si="13"/>
        <v>719.79321141477351</v>
      </c>
      <c r="DP15" s="59">
        <f t="shared" si="13"/>
        <v>728.45313516927752</v>
      </c>
      <c r="DQ15" s="59">
        <f t="shared" si="13"/>
        <v>667.27708680393187</v>
      </c>
      <c r="DR15" s="59">
        <f t="shared" si="13"/>
        <v>676.11924842945473</v>
      </c>
      <c r="DS15" s="59">
        <f t="shared" si="13"/>
        <v>684.95697027632423</v>
      </c>
      <c r="DT15" s="59">
        <f t="shared" si="13"/>
        <v>693.79036671947176</v>
      </c>
      <c r="DU15" s="59">
        <f t="shared" si="13"/>
        <v>702.61954667366899</v>
      </c>
      <c r="DV15" s="59">
        <f t="shared" si="13"/>
        <v>711.44461396891654</v>
      </c>
      <c r="DW15" s="59">
        <f t="shared" si="13"/>
        <v>720.26566769247677</v>
      </c>
      <c r="DX15" s="59">
        <f t="shared" si="13"/>
        <v>729.0828025011557</v>
      </c>
      <c r="DY15" s="59">
        <f t="shared" si="13"/>
        <v>737.89610890698657</v>
      </c>
      <c r="DZ15" s="59">
        <f t="shared" si="13"/>
        <v>746.70567353907097</v>
      </c>
      <c r="EA15" s="59">
        <f t="shared" si="13"/>
        <v>755.51157938400513</v>
      </c>
      <c r="EB15" s="59">
        <f t="shared" si="13"/>
        <v>764.31390600702298</v>
      </c>
      <c r="EC15" s="59">
        <f t="shared" si="13"/>
        <v>699.62439810936166</v>
      </c>
      <c r="ED15" s="59">
        <f t="shared" si="13"/>
        <v>708.60842756771137</v>
      </c>
      <c r="EE15" s="59">
        <f t="shared" ref="EE15:FC15" si="14">((EE10+EE11)*0.475+EE12+EE13+EE14)*44/12</f>
        <v>717.58826633703347</v>
      </c>
      <c r="EF15" s="59">
        <f t="shared" si="14"/>
        <v>726.56401566392049</v>
      </c>
      <c r="EG15" s="59">
        <f t="shared" si="14"/>
        <v>735.53577225569813</v>
      </c>
      <c r="EH15" s="59">
        <f t="shared" si="14"/>
        <v>744.50362857390212</v>
      </c>
      <c r="EI15" s="59">
        <f t="shared" si="14"/>
        <v>753.4676731031974</v>
      </c>
      <c r="EJ15" s="59">
        <f t="shared" si="14"/>
        <v>762.42799059824904</v>
      </c>
      <c r="EK15" s="59">
        <f t="shared" si="14"/>
        <v>771.38466231074153</v>
      </c>
      <c r="EL15" s="59">
        <f t="shared" si="14"/>
        <v>780.33776619849789</v>
      </c>
      <c r="EM15" s="59">
        <f t="shared" si="14"/>
        <v>789.28737711841893</v>
      </c>
      <c r="EN15" s="59">
        <f t="shared" si="14"/>
        <v>798.2335670047654</v>
      </c>
      <c r="EO15" s="59">
        <f t="shared" si="14"/>
        <v>733.86763825480364</v>
      </c>
      <c r="EP15" s="59">
        <f t="shared" si="14"/>
        <v>743.05644533752741</v>
      </c>
      <c r="EQ15" s="59">
        <f t="shared" si="14"/>
        <v>752.24123634928083</v>
      </c>
      <c r="ER15" s="59">
        <f t="shared" si="14"/>
        <v>761.42210302823196</v>
      </c>
      <c r="ES15" s="59">
        <f t="shared" si="14"/>
        <v>770.59913321934039</v>
      </c>
      <c r="ET15" s="59">
        <f t="shared" si="14"/>
        <v>779.77241111287833</v>
      </c>
      <c r="EU15" s="59">
        <f t="shared" si="14"/>
        <v>788.94201746401768</v>
      </c>
      <c r="EV15" s="59">
        <f t="shared" si="14"/>
        <v>798.10802979532093</v>
      </c>
      <c r="EW15" s="59">
        <f t="shared" si="14"/>
        <v>807.27052258375704</v>
      </c>
      <c r="EX15" s="59">
        <f t="shared" si="14"/>
        <v>816.42956743368404</v>
      </c>
      <c r="EY15" s="59">
        <f t="shared" si="14"/>
        <v>825.58523323708914</v>
      </c>
      <c r="EZ15" s="59">
        <f t="shared" si="14"/>
        <v>834.73758632222416</v>
      </c>
      <c r="FA15" s="59">
        <f t="shared" si="14"/>
        <v>843.88669059167387</v>
      </c>
      <c r="FB15" s="59">
        <f t="shared" si="14"/>
        <v>853.03260765076277</v>
      </c>
      <c r="FC15" s="59">
        <f t="shared" si="14"/>
        <v>862.17539692713797</v>
      </c>
    </row>
    <row r="16" spans="1:159" x14ac:dyDescent="0.25">
      <c r="E16" s="62" t="s">
        <v>99</v>
      </c>
      <c r="F16" s="63"/>
      <c r="G16" s="63">
        <f>AJ15-AJ74</f>
        <v>119.23830421558495</v>
      </c>
      <c r="H16" s="6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</row>
    <row r="17" spans="4:16384" ht="15.75" thickBot="1" x14ac:dyDescent="0.3">
      <c r="E17" s="62" t="s">
        <v>100</v>
      </c>
      <c r="F17" s="63"/>
      <c r="G17" s="63">
        <f>1/$F$2*SUM(G15:GZ15)-1/$F$62*SUM(G74:GZ74)</f>
        <v>244.68009928447009</v>
      </c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</row>
    <row r="18" spans="4:16384" s="67" customFormat="1" ht="15.75" thickBot="1" x14ac:dyDescent="0.3">
      <c r="E18" s="68" t="s">
        <v>73</v>
      </c>
      <c r="F18" s="69"/>
      <c r="G18" s="69">
        <f>MIN(G16:G17)</f>
        <v>119.23830421558495</v>
      </c>
      <c r="H18" s="70" t="s">
        <v>158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7" customFormat="1" x14ac:dyDescent="0.25">
      <c r="E19" s="67" t="s">
        <v>101</v>
      </c>
      <c r="F19" s="73"/>
      <c r="G19" s="73">
        <f t="shared" ref="G19:AL19" si="15">G15-G74</f>
        <v>-1.262951534041008</v>
      </c>
      <c r="H19" s="73">
        <f t="shared" si="15"/>
        <v>-2.1739408767871851</v>
      </c>
      <c r="I19" s="73">
        <f t="shared" si="15"/>
        <v>-1.9427687647099106</v>
      </c>
      <c r="J19" s="73">
        <f t="shared" si="15"/>
        <v>-1.0134287803750794</v>
      </c>
      <c r="K19" s="73">
        <f t="shared" si="15"/>
        <v>0.5432556667618087</v>
      </c>
      <c r="L19" s="73">
        <f t="shared" si="15"/>
        <v>2.6632729406103977</v>
      </c>
      <c r="M19" s="73">
        <f t="shared" si="15"/>
        <v>5.2887301737128496</v>
      </c>
      <c r="N19" s="73">
        <f t="shared" si="15"/>
        <v>8.3665788748580781</v>
      </c>
      <c r="O19" s="73">
        <f t="shared" si="15"/>
        <v>11.84780328014358</v>
      </c>
      <c r="P19" s="73">
        <f t="shared" si="15"/>
        <v>15.686887720725167</v>
      </c>
      <c r="Q19" s="73">
        <f t="shared" si="15"/>
        <v>19.841443743140871</v>
      </c>
      <c r="R19" s="73">
        <f t="shared" si="15"/>
        <v>24.271933001463537</v>
      </c>
      <c r="S19" s="73">
        <f t="shared" si="15"/>
        <v>28.941450660160683</v>
      </c>
      <c r="T19" s="73">
        <f t="shared" si="15"/>
        <v>33.815548891320816</v>
      </c>
      <c r="U19" s="73">
        <f t="shared" si="15"/>
        <v>38.86208806448434</v>
      </c>
      <c r="V19" s="73">
        <f t="shared" si="15"/>
        <v>44.051107768343968</v>
      </c>
      <c r="W19" s="73">
        <f t="shared" si="15"/>
        <v>49.354712494170258</v>
      </c>
      <c r="X19" s="73">
        <f t="shared" si="15"/>
        <v>54.746968469571073</v>
      </c>
      <c r="Y19" s="73">
        <f t="shared" si="15"/>
        <v>60.203809190141385</v>
      </c>
      <c r="Z19" s="73">
        <f t="shared" si="15"/>
        <v>65.702947893648798</v>
      </c>
      <c r="AA19" s="73">
        <f t="shared" si="15"/>
        <v>71.223795692871931</v>
      </c>
      <c r="AB19" s="73">
        <f t="shared" si="15"/>
        <v>76.747384409843505</v>
      </c>
      <c r="AC19" s="73">
        <f t="shared" si="15"/>
        <v>82.256293385424158</v>
      </c>
      <c r="AD19" s="73">
        <f t="shared" si="15"/>
        <v>87.734579704933253</v>
      </c>
      <c r="AE19" s="73">
        <f t="shared" si="15"/>
        <v>93.167711403006479</v>
      </c>
      <c r="AF19" s="73">
        <f t="shared" si="15"/>
        <v>98.542503302151943</v>
      </c>
      <c r="AG19" s="73">
        <f t="shared" si="15"/>
        <v>103.84705520854516</v>
      </c>
      <c r="AH19" s="73">
        <f t="shared" si="15"/>
        <v>109.07069224152434</v>
      </c>
      <c r="AI19" s="73">
        <f t="shared" si="15"/>
        <v>114.20390711430099</v>
      </c>
      <c r="AJ19" s="74">
        <f t="shared" si="15"/>
        <v>119.23830421558495</v>
      </c>
      <c r="AK19" s="73">
        <f t="shared" si="15"/>
        <v>124.16654536732915</v>
      </c>
      <c r="AL19" s="73">
        <f t="shared" si="15"/>
        <v>128.98229715419143</v>
      </c>
      <c r="AM19" s="73">
        <f t="shared" ref="AM19:BR19" si="16">AM15-AM74</f>
        <v>133.68017973677729</v>
      </c>
      <c r="AN19" s="73">
        <f t="shared" si="16"/>
        <v>138.25571707410921</v>
      </c>
      <c r="AO19" s="73">
        <f t="shared" si="16"/>
        <v>142.70528849176407</v>
      </c>
      <c r="AP19" s="73">
        <f t="shared" si="16"/>
        <v>147.02608154118525</v>
      </c>
      <c r="AQ19" s="73">
        <f t="shared" si="16"/>
        <v>151.21604610323573</v>
      </c>
      <c r="AR19" s="73">
        <f t="shared" si="16"/>
        <v>155.27384969537684</v>
      </c>
      <c r="AS19" s="73">
        <f t="shared" si="16"/>
        <v>159.19883394720119</v>
      </c>
      <c r="AT19" s="73">
        <f t="shared" si="16"/>
        <v>162.99097221357266</v>
      </c>
      <c r="AU19" s="73">
        <f t="shared" si="16"/>
        <v>166.65082829848575</v>
      </c>
      <c r="AV19" s="73">
        <f t="shared" si="16"/>
        <v>170.17951626609363</v>
      </c>
      <c r="AW19" s="73">
        <f t="shared" si="16"/>
        <v>127.4007282311062</v>
      </c>
      <c r="AX19" s="73">
        <f t="shared" si="16"/>
        <v>138.17379697613956</v>
      </c>
      <c r="AY19" s="73">
        <f t="shared" si="16"/>
        <v>148.93003544129914</v>
      </c>
      <c r="AZ19" s="73">
        <f t="shared" si="16"/>
        <v>159.67061037768894</v>
      </c>
      <c r="BA19" s="73">
        <f t="shared" si="16"/>
        <v>170.39654612982639</v>
      </c>
      <c r="BB19" s="73">
        <f t="shared" si="16"/>
        <v>181.10874872696525</v>
      </c>
      <c r="BC19" s="73">
        <f t="shared" si="16"/>
        <v>137.30583037200114</v>
      </c>
      <c r="BD19" s="73">
        <f t="shared" si="16"/>
        <v>147.25808737309518</v>
      </c>
      <c r="BE19" s="73">
        <f t="shared" si="16"/>
        <v>157.19704534334323</v>
      </c>
      <c r="BF19" s="73">
        <f t="shared" si="16"/>
        <v>167.12350470210316</v>
      </c>
      <c r="BG19" s="73">
        <f t="shared" si="16"/>
        <v>177.038180507194</v>
      </c>
      <c r="BH19" s="73">
        <f t="shared" si="16"/>
        <v>186.94171515221092</v>
      </c>
      <c r="BI19" s="73">
        <f t="shared" si="16"/>
        <v>196.8346886867289</v>
      </c>
      <c r="BJ19" s="73">
        <f t="shared" si="16"/>
        <v>206.71762728822461</v>
      </c>
      <c r="BK19" s="73">
        <f t="shared" si="16"/>
        <v>149.40093099889185</v>
      </c>
      <c r="BL19" s="73">
        <f t="shared" si="16"/>
        <v>161.00899769460938</v>
      </c>
      <c r="BM19" s="73">
        <f t="shared" si="16"/>
        <v>172.60122094661608</v>
      </c>
      <c r="BN19" s="73">
        <f t="shared" si="16"/>
        <v>184.17857998837968</v>
      </c>
      <c r="BO19" s="73">
        <f t="shared" si="16"/>
        <v>195.74194671578431</v>
      </c>
      <c r="BP19" s="73">
        <f t="shared" si="16"/>
        <v>207.29210210060239</v>
      </c>
      <c r="BQ19" s="73">
        <f t="shared" si="16"/>
        <v>218.82974944659588</v>
      </c>
      <c r="BR19" s="73">
        <f t="shared" si="16"/>
        <v>230.35552520939422</v>
      </c>
      <c r="BS19" s="73">
        <f t="shared" ref="BS19:CX19" si="17">BS15-BS74</f>
        <v>161.95891062011407</v>
      </c>
      <c r="BT19" s="73">
        <f t="shared" si="17"/>
        <v>171.87000178440343</v>
      </c>
      <c r="BU19" s="73">
        <f t="shared" si="17"/>
        <v>181.77032974741104</v>
      </c>
      <c r="BV19" s="73">
        <f t="shared" si="17"/>
        <v>191.66043317855014</v>
      </c>
      <c r="BW19" s="73">
        <f t="shared" si="17"/>
        <v>201.54080257754509</v>
      </c>
      <c r="BX19" s="73">
        <f t="shared" si="17"/>
        <v>211.41188633085147</v>
      </c>
      <c r="BY19" s="73">
        <f t="shared" si="17"/>
        <v>221.27409580268994</v>
      </c>
      <c r="BZ19" s="73">
        <f t="shared" si="17"/>
        <v>231.12780964475604</v>
      </c>
      <c r="CA19" s="73">
        <f t="shared" si="17"/>
        <v>178.56019824591982</v>
      </c>
      <c r="CB19" s="73">
        <f t="shared" si="17"/>
        <v>187.01783091888171</v>
      </c>
      <c r="CC19" s="73">
        <f t="shared" si="17"/>
        <v>195.46822715214864</v>
      </c>
      <c r="CD19" s="73">
        <f t="shared" si="17"/>
        <v>203.9116776978608</v>
      </c>
      <c r="CE19" s="73">
        <f t="shared" si="17"/>
        <v>212.34845231324232</v>
      </c>
      <c r="CF19" s="73">
        <f t="shared" si="17"/>
        <v>220.77880190547518</v>
      </c>
      <c r="CG19" s="73">
        <f t="shared" si="17"/>
        <v>229.20296039697206</v>
      </c>
      <c r="CH19" s="73">
        <f t="shared" si="17"/>
        <v>237.62114635492725</v>
      </c>
      <c r="CI19" s="73">
        <f t="shared" si="17"/>
        <v>629.96205379042169</v>
      </c>
      <c r="CJ19" s="73">
        <f t="shared" si="17"/>
        <v>578.15754401180743</v>
      </c>
      <c r="CK19" s="73">
        <f t="shared" si="17"/>
        <v>587.26395168215015</v>
      </c>
      <c r="CL19" s="73">
        <f t="shared" si="17"/>
        <v>596.36406401446845</v>
      </c>
      <c r="CM19" s="73">
        <f t="shared" si="17"/>
        <v>605.45809686365362</v>
      </c>
      <c r="CN19" s="73">
        <f t="shared" si="17"/>
        <v>614.54625246998035</v>
      </c>
      <c r="CO19" s="73">
        <f t="shared" si="17"/>
        <v>623.62872068713341</v>
      </c>
      <c r="CP19" s="73">
        <f t="shared" si="17"/>
        <v>632.70568006802159</v>
      </c>
      <c r="CQ19" s="73">
        <f t="shared" si="17"/>
        <v>641.77729882829169</v>
      </c>
      <c r="CR19" s="73">
        <f t="shared" si="17"/>
        <v>650.84373570420996</v>
      </c>
      <c r="CS19" s="73">
        <f t="shared" si="17"/>
        <v>602.86796219947792</v>
      </c>
      <c r="CT19" s="73">
        <f t="shared" si="17"/>
        <v>611.90494131698472</v>
      </c>
      <c r="CU19" s="73">
        <f t="shared" si="17"/>
        <v>620.93624564314234</v>
      </c>
      <c r="CV19" s="73">
        <f t="shared" si="17"/>
        <v>629.96205379042169</v>
      </c>
      <c r="CW19" s="73">
        <f t="shared" si="17"/>
        <v>638.98253400488932</v>
      </c>
      <c r="CX19" s="73">
        <f t="shared" si="17"/>
        <v>647.99784502858722</v>
      </c>
      <c r="CY19" s="73">
        <f t="shared" ref="CY19:ED19" si="18">CY15-CY74</f>
        <v>657.00813686960589</v>
      </c>
      <c r="CZ19" s="73">
        <f t="shared" si="18"/>
        <v>666.01355149182143</v>
      </c>
      <c r="DA19" s="73">
        <f t="shared" si="18"/>
        <v>675.01422343445233</v>
      </c>
      <c r="DB19" s="73">
        <f t="shared" si="18"/>
        <v>684.01028037010565</v>
      </c>
      <c r="DC19" s="73">
        <f t="shared" si="18"/>
        <v>693.00184360871742</v>
      </c>
      <c r="DD19" s="73">
        <f t="shared" si="18"/>
        <v>701.98902855376321</v>
      </c>
      <c r="DE19" s="73">
        <f t="shared" si="18"/>
        <v>632.96946449420523</v>
      </c>
      <c r="DF19" s="73">
        <f t="shared" si="18"/>
        <v>641.6718449650499</v>
      </c>
      <c r="DG19" s="73">
        <f t="shared" si="18"/>
        <v>650.36945515212926</v>
      </c>
      <c r="DH19" s="73">
        <f t="shared" si="18"/>
        <v>659.06242772733913</v>
      </c>
      <c r="DI19" s="73">
        <f t="shared" si="18"/>
        <v>667.75088853690806</v>
      </c>
      <c r="DJ19" s="73">
        <f t="shared" si="18"/>
        <v>676.43495710626155</v>
      </c>
      <c r="DK19" s="73">
        <f t="shared" si="18"/>
        <v>685.11474709669835</v>
      </c>
      <c r="DL19" s="73">
        <f t="shared" si="18"/>
        <v>693.79036671947176</v>
      </c>
      <c r="DM19" s="73">
        <f t="shared" si="18"/>
        <v>702.46191911209996</v>
      </c>
      <c r="DN19" s="73">
        <f t="shared" si="18"/>
        <v>711.12950268109751</v>
      </c>
      <c r="DO19" s="73">
        <f t="shared" si="18"/>
        <v>719.79321141477351</v>
      </c>
      <c r="DP19" s="73">
        <f t="shared" si="18"/>
        <v>728.45313516927752</v>
      </c>
      <c r="DQ19" s="73">
        <f t="shared" si="18"/>
        <v>667.27708680393187</v>
      </c>
      <c r="DR19" s="73">
        <f t="shared" si="18"/>
        <v>676.11924842945473</v>
      </c>
      <c r="DS19" s="73">
        <f t="shared" si="18"/>
        <v>684.95697027632423</v>
      </c>
      <c r="DT19" s="73">
        <f t="shared" si="18"/>
        <v>693.79036671947176</v>
      </c>
      <c r="DU19" s="73">
        <f t="shared" si="18"/>
        <v>702.61954667366899</v>
      </c>
      <c r="DV19" s="73">
        <f t="shared" si="18"/>
        <v>711.44461396891654</v>
      </c>
      <c r="DW19" s="73">
        <f t="shared" si="18"/>
        <v>720.26566769247677</v>
      </c>
      <c r="DX19" s="73">
        <f t="shared" si="18"/>
        <v>729.0828025011557</v>
      </c>
      <c r="DY19" s="73">
        <f t="shared" si="18"/>
        <v>737.89610890698657</v>
      </c>
      <c r="DZ19" s="73">
        <f t="shared" si="18"/>
        <v>746.70567353907097</v>
      </c>
      <c r="EA19" s="73">
        <f t="shared" si="18"/>
        <v>755.51157938400513</v>
      </c>
      <c r="EB19" s="73">
        <f t="shared" si="18"/>
        <v>764.31390600702298</v>
      </c>
      <c r="EC19" s="73">
        <f t="shared" si="18"/>
        <v>699.62439810936166</v>
      </c>
      <c r="ED19" s="73">
        <f t="shared" si="18"/>
        <v>708.60842756771137</v>
      </c>
      <c r="EE19" s="73">
        <f t="shared" ref="EE19:FC19" si="19">EE15-EE74</f>
        <v>717.58826633703347</v>
      </c>
      <c r="EF19" s="73">
        <f t="shared" si="19"/>
        <v>726.56401566392049</v>
      </c>
      <c r="EG19" s="73">
        <f t="shared" si="19"/>
        <v>735.53577225569813</v>
      </c>
      <c r="EH19" s="73">
        <f t="shared" si="19"/>
        <v>744.50362857390212</v>
      </c>
      <c r="EI19" s="73">
        <f t="shared" si="19"/>
        <v>753.4676731031974</v>
      </c>
      <c r="EJ19" s="73">
        <f t="shared" si="19"/>
        <v>762.42799059824904</v>
      </c>
      <c r="EK19" s="73">
        <f t="shared" si="19"/>
        <v>771.38466231074153</v>
      </c>
      <c r="EL19" s="73">
        <f t="shared" si="19"/>
        <v>780.33776619849789</v>
      </c>
      <c r="EM19" s="73">
        <f t="shared" si="19"/>
        <v>789.28737711841893</v>
      </c>
      <c r="EN19" s="73">
        <f t="shared" si="19"/>
        <v>798.2335670047654</v>
      </c>
      <c r="EO19" s="73">
        <f t="shared" si="19"/>
        <v>733.86763825480364</v>
      </c>
      <c r="EP19" s="73">
        <f t="shared" si="19"/>
        <v>743.05644533752741</v>
      </c>
      <c r="EQ19" s="73">
        <f t="shared" si="19"/>
        <v>752.24123634928083</v>
      </c>
      <c r="ER19" s="73">
        <f t="shared" si="19"/>
        <v>761.42210302823196</v>
      </c>
      <c r="ES19" s="73">
        <f t="shared" si="19"/>
        <v>770.59913321934039</v>
      </c>
      <c r="ET19" s="73">
        <f t="shared" si="19"/>
        <v>779.77241111287833</v>
      </c>
      <c r="EU19" s="73">
        <f t="shared" si="19"/>
        <v>788.94201746401768</v>
      </c>
      <c r="EV19" s="73">
        <f t="shared" si="19"/>
        <v>798.10802979532093</v>
      </c>
      <c r="EW19" s="73">
        <f t="shared" si="19"/>
        <v>807.27052258375704</v>
      </c>
      <c r="EX19" s="73">
        <f t="shared" si="19"/>
        <v>816.42956743368404</v>
      </c>
      <c r="EY19" s="73">
        <f t="shared" si="19"/>
        <v>825.58523323708914</v>
      </c>
      <c r="EZ19" s="73">
        <f t="shared" si="19"/>
        <v>834.73758632222416</v>
      </c>
      <c r="FA19" s="73">
        <f t="shared" si="19"/>
        <v>843.88669059167387</v>
      </c>
      <c r="FB19" s="73">
        <f t="shared" si="19"/>
        <v>853.03260765076277</v>
      </c>
      <c r="FC19" s="73">
        <f t="shared" si="19"/>
        <v>862.17539692713797</v>
      </c>
    </row>
    <row r="20" spans="4:16384" x14ac:dyDescent="0.25">
      <c r="D20" s="67"/>
      <c r="E20" s="67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4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  <c r="WX20" s="67"/>
      <c r="WY20" s="67"/>
      <c r="WZ20" s="67"/>
      <c r="XA20" s="67"/>
      <c r="XB20" s="67"/>
      <c r="XC20" s="67"/>
      <c r="XD20" s="67"/>
      <c r="XE20" s="67"/>
      <c r="XF20" s="67"/>
      <c r="XG20" s="67"/>
      <c r="XH20" s="67"/>
      <c r="XI20" s="67"/>
      <c r="XJ20" s="67"/>
      <c r="XK20" s="67"/>
      <c r="XL20" s="67"/>
      <c r="XM20" s="67"/>
      <c r="XN20" s="67"/>
      <c r="XO20" s="67"/>
      <c r="XP20" s="67"/>
      <c r="XQ20" s="67"/>
      <c r="XR20" s="67"/>
      <c r="XS20" s="67"/>
      <c r="XT20" s="67"/>
      <c r="XU20" s="67"/>
      <c r="XV20" s="67"/>
      <c r="XW20" s="67"/>
      <c r="XX20" s="67"/>
      <c r="XY20" s="67"/>
      <c r="XZ20" s="67"/>
      <c r="YA20" s="67"/>
      <c r="YB20" s="67"/>
      <c r="YC20" s="67"/>
      <c r="YD20" s="67"/>
      <c r="YE20" s="67"/>
      <c r="YF20" s="67"/>
      <c r="YG20" s="67"/>
      <c r="YH20" s="67"/>
      <c r="YI20" s="67"/>
      <c r="YJ20" s="67"/>
      <c r="YK20" s="67"/>
      <c r="YL20" s="67"/>
      <c r="YM20" s="67"/>
      <c r="YN20" s="67"/>
      <c r="YO20" s="67"/>
      <c r="YP20" s="67"/>
      <c r="YQ20" s="67"/>
      <c r="YR20" s="67"/>
      <c r="YS20" s="67"/>
      <c r="YT20" s="67"/>
      <c r="YU20" s="67"/>
      <c r="YV20" s="67"/>
      <c r="YW20" s="67"/>
      <c r="YX20" s="67"/>
      <c r="YY20" s="67"/>
      <c r="YZ20" s="67"/>
      <c r="ZA20" s="67"/>
      <c r="ZB20" s="67"/>
      <c r="ZC20" s="67"/>
      <c r="ZD20" s="67"/>
      <c r="ZE20" s="67"/>
      <c r="ZF20" s="67"/>
      <c r="ZG20" s="67"/>
      <c r="ZH20" s="67"/>
      <c r="ZI20" s="67"/>
      <c r="ZJ20" s="67"/>
      <c r="ZK20" s="67"/>
      <c r="ZL20" s="67"/>
      <c r="ZM20" s="67"/>
      <c r="ZN20" s="67"/>
      <c r="ZO20" s="67"/>
      <c r="ZP20" s="67"/>
      <c r="ZQ20" s="67"/>
      <c r="ZR20" s="67"/>
      <c r="ZS20" s="67"/>
      <c r="ZT20" s="67"/>
      <c r="ZU20" s="67"/>
      <c r="ZV20" s="67"/>
      <c r="ZW20" s="67"/>
      <c r="ZX20" s="67"/>
      <c r="ZY20" s="67"/>
      <c r="ZZ20" s="67"/>
      <c r="AAA20" s="67"/>
      <c r="AAB20" s="67"/>
      <c r="AAC20" s="67"/>
      <c r="AAD20" s="67"/>
      <c r="AAE20" s="67"/>
      <c r="AAF20" s="67"/>
      <c r="AAG20" s="67"/>
      <c r="AAH20" s="67"/>
      <c r="AAI20" s="67"/>
      <c r="AAJ20" s="67"/>
      <c r="AAK20" s="67"/>
      <c r="AAL20" s="67"/>
      <c r="AAM20" s="67"/>
      <c r="AAN20" s="67"/>
      <c r="AAO20" s="67"/>
      <c r="AAP20" s="67"/>
      <c r="AAQ20" s="67"/>
      <c r="AAR20" s="67"/>
      <c r="AAS20" s="67"/>
      <c r="AAT20" s="67"/>
      <c r="AAU20" s="67"/>
      <c r="AAV20" s="67"/>
      <c r="AAW20" s="67"/>
      <c r="AAX20" s="67"/>
      <c r="AAY20" s="67"/>
      <c r="AAZ20" s="67"/>
      <c r="ABA20" s="67"/>
      <c r="ABB20" s="67"/>
      <c r="ABC20" s="67"/>
      <c r="ABD20" s="67"/>
      <c r="ABE20" s="67"/>
      <c r="ABF20" s="67"/>
      <c r="ABG20" s="67"/>
      <c r="ABH20" s="67"/>
      <c r="ABI20" s="67"/>
      <c r="ABJ20" s="67"/>
      <c r="ABK20" s="67"/>
      <c r="ABL20" s="67"/>
      <c r="ABM20" s="67"/>
      <c r="ABN20" s="67"/>
      <c r="ABO20" s="67"/>
      <c r="ABP20" s="67"/>
      <c r="ABQ20" s="67"/>
      <c r="ABR20" s="67"/>
      <c r="ABS20" s="67"/>
      <c r="ABT20" s="67"/>
      <c r="ABU20" s="67"/>
      <c r="ABV20" s="67"/>
      <c r="ABW20" s="67"/>
      <c r="ABX20" s="67"/>
      <c r="ABY20" s="67"/>
      <c r="ABZ20" s="67"/>
      <c r="ACA20" s="67"/>
      <c r="ACB20" s="67"/>
      <c r="ACC20" s="67"/>
      <c r="ACD20" s="67"/>
      <c r="ACE20" s="67"/>
      <c r="ACF20" s="67"/>
      <c r="ACG20" s="67"/>
      <c r="ACH20" s="67"/>
      <c r="ACI20" s="67"/>
      <c r="ACJ20" s="67"/>
      <c r="ACK20" s="67"/>
      <c r="ACL20" s="67"/>
      <c r="ACM20" s="67"/>
      <c r="ACN20" s="67"/>
      <c r="ACO20" s="67"/>
      <c r="ACP20" s="67"/>
      <c r="ACQ20" s="67"/>
      <c r="ACR20" s="67"/>
      <c r="ACS20" s="67"/>
      <c r="ACT20" s="67"/>
      <c r="ACU20" s="67"/>
      <c r="ACV20" s="67"/>
      <c r="ACW20" s="67"/>
      <c r="ACX20" s="67"/>
      <c r="ACY20" s="67"/>
      <c r="ACZ20" s="67"/>
      <c r="ADA20" s="67"/>
      <c r="ADB20" s="67"/>
      <c r="ADC20" s="67"/>
      <c r="ADD20" s="67"/>
      <c r="ADE20" s="67"/>
      <c r="ADF20" s="67"/>
      <c r="ADG20" s="67"/>
      <c r="ADH20" s="67"/>
      <c r="ADI20" s="67"/>
      <c r="ADJ20" s="67"/>
      <c r="ADK20" s="67"/>
      <c r="ADL20" s="67"/>
      <c r="ADM20" s="67"/>
      <c r="ADN20" s="67"/>
      <c r="ADO20" s="67"/>
      <c r="ADP20" s="67"/>
      <c r="ADQ20" s="67"/>
      <c r="ADR20" s="67"/>
      <c r="ADS20" s="67"/>
      <c r="ADT20" s="67"/>
      <c r="ADU20" s="67"/>
      <c r="ADV20" s="67"/>
      <c r="ADW20" s="67"/>
      <c r="ADX20" s="67"/>
      <c r="ADY20" s="67"/>
      <c r="ADZ20" s="67"/>
      <c r="AEA20" s="67"/>
      <c r="AEB20" s="67"/>
      <c r="AEC20" s="67"/>
      <c r="AED20" s="67"/>
      <c r="AEE20" s="67"/>
      <c r="AEF20" s="67"/>
      <c r="AEG20" s="67"/>
      <c r="AEH20" s="67"/>
      <c r="AEI20" s="67"/>
      <c r="AEJ20" s="67"/>
      <c r="AEK20" s="67"/>
      <c r="AEL20" s="67"/>
      <c r="AEM20" s="67"/>
      <c r="AEN20" s="67"/>
      <c r="AEO20" s="67"/>
      <c r="AEP20" s="67"/>
      <c r="AEQ20" s="67"/>
      <c r="AER20" s="67"/>
      <c r="AES20" s="67"/>
      <c r="AET20" s="67"/>
      <c r="AEU20" s="67"/>
      <c r="AEV20" s="67"/>
      <c r="AEW20" s="67"/>
      <c r="AEX20" s="67"/>
      <c r="AEY20" s="67"/>
      <c r="AEZ20" s="67"/>
      <c r="AFA20" s="67"/>
      <c r="AFB20" s="67"/>
      <c r="AFC20" s="67"/>
      <c r="AFD20" s="67"/>
      <c r="AFE20" s="67"/>
      <c r="AFF20" s="67"/>
      <c r="AFG20" s="67"/>
      <c r="AFH20" s="67"/>
      <c r="AFI20" s="67"/>
      <c r="AFJ20" s="67"/>
      <c r="AFK20" s="67"/>
      <c r="AFL20" s="67"/>
      <c r="AFM20" s="67"/>
      <c r="AFN20" s="67"/>
      <c r="AFO20" s="67"/>
      <c r="AFP20" s="67"/>
      <c r="AFQ20" s="67"/>
      <c r="AFR20" s="67"/>
      <c r="AFS20" s="67"/>
      <c r="AFT20" s="67"/>
      <c r="AFU20" s="67"/>
      <c r="AFV20" s="67"/>
      <c r="AFW20" s="67"/>
      <c r="AFX20" s="67"/>
      <c r="AFY20" s="67"/>
      <c r="AFZ20" s="67"/>
      <c r="AGA20" s="67"/>
      <c r="AGB20" s="67"/>
      <c r="AGC20" s="67"/>
      <c r="AGD20" s="67"/>
      <c r="AGE20" s="67"/>
      <c r="AGF20" s="67"/>
      <c r="AGG20" s="67"/>
      <c r="AGH20" s="67"/>
      <c r="AGI20" s="67"/>
      <c r="AGJ20" s="67"/>
      <c r="AGK20" s="67"/>
      <c r="AGL20" s="67"/>
      <c r="AGM20" s="67"/>
      <c r="AGN20" s="67"/>
      <c r="AGO20" s="67"/>
      <c r="AGP20" s="67"/>
      <c r="AGQ20" s="67"/>
      <c r="AGR20" s="67"/>
      <c r="AGS20" s="67"/>
      <c r="AGT20" s="67"/>
      <c r="AGU20" s="67"/>
      <c r="AGV20" s="67"/>
      <c r="AGW20" s="67"/>
      <c r="AGX20" s="67"/>
      <c r="AGY20" s="67"/>
      <c r="AGZ20" s="67"/>
      <c r="AHA20" s="67"/>
      <c r="AHB20" s="67"/>
      <c r="AHC20" s="67"/>
      <c r="AHD20" s="67"/>
      <c r="AHE20" s="67"/>
      <c r="AHF20" s="67"/>
      <c r="AHG20" s="67"/>
      <c r="AHH20" s="67"/>
      <c r="AHI20" s="67"/>
      <c r="AHJ20" s="67"/>
      <c r="AHK20" s="67"/>
      <c r="AHL20" s="67"/>
      <c r="AHM20" s="67"/>
      <c r="AHN20" s="67"/>
      <c r="AHO20" s="67"/>
      <c r="AHP20" s="67"/>
      <c r="AHQ20" s="67"/>
      <c r="AHR20" s="67"/>
      <c r="AHS20" s="67"/>
      <c r="AHT20" s="67"/>
      <c r="AHU20" s="67"/>
      <c r="AHV20" s="67"/>
      <c r="AHW20" s="67"/>
      <c r="AHX20" s="67"/>
      <c r="AHY20" s="67"/>
      <c r="AHZ20" s="67"/>
      <c r="AIA20" s="67"/>
      <c r="AIB20" s="67"/>
      <c r="AIC20" s="67"/>
      <c r="AID20" s="67"/>
      <c r="AIE20" s="67"/>
      <c r="AIF20" s="67"/>
      <c r="AIG20" s="67"/>
      <c r="AIH20" s="67"/>
      <c r="AII20" s="67"/>
      <c r="AIJ20" s="67"/>
      <c r="AIK20" s="67"/>
      <c r="AIL20" s="67"/>
      <c r="AIM20" s="67"/>
      <c r="AIN20" s="67"/>
      <c r="AIO20" s="67"/>
      <c r="AIP20" s="67"/>
      <c r="AIQ20" s="67"/>
      <c r="AIR20" s="67"/>
      <c r="AIS20" s="67"/>
      <c r="AIT20" s="67"/>
      <c r="AIU20" s="67"/>
      <c r="AIV20" s="67"/>
      <c r="AIW20" s="67"/>
      <c r="AIX20" s="67"/>
      <c r="AIY20" s="67"/>
      <c r="AIZ20" s="67"/>
      <c r="AJA20" s="67"/>
      <c r="AJB20" s="67"/>
      <c r="AJC20" s="67"/>
      <c r="AJD20" s="67"/>
      <c r="AJE20" s="67"/>
      <c r="AJF20" s="67"/>
      <c r="AJG20" s="67"/>
      <c r="AJH20" s="67"/>
      <c r="AJI20" s="67"/>
      <c r="AJJ20" s="67"/>
      <c r="AJK20" s="67"/>
      <c r="AJL20" s="67"/>
      <c r="AJM20" s="67"/>
      <c r="AJN20" s="67"/>
      <c r="AJO20" s="67"/>
      <c r="AJP20" s="67"/>
      <c r="AJQ20" s="67"/>
      <c r="AJR20" s="67"/>
      <c r="AJS20" s="67"/>
      <c r="AJT20" s="67"/>
      <c r="AJU20" s="67"/>
      <c r="AJV20" s="67"/>
      <c r="AJW20" s="67"/>
      <c r="AJX20" s="67"/>
      <c r="AJY20" s="67"/>
      <c r="AJZ20" s="67"/>
      <c r="AKA20" s="67"/>
      <c r="AKB20" s="67"/>
      <c r="AKC20" s="67"/>
      <c r="AKD20" s="67"/>
      <c r="AKE20" s="67"/>
      <c r="AKF20" s="67"/>
      <c r="AKG20" s="67"/>
      <c r="AKH20" s="67"/>
      <c r="AKI20" s="67"/>
      <c r="AKJ20" s="67"/>
      <c r="AKK20" s="67"/>
      <c r="AKL20" s="67"/>
      <c r="AKM20" s="67"/>
      <c r="AKN20" s="67"/>
      <c r="AKO20" s="67"/>
      <c r="AKP20" s="67"/>
      <c r="AKQ20" s="67"/>
      <c r="AKR20" s="67"/>
      <c r="AKS20" s="67"/>
      <c r="AKT20" s="67"/>
      <c r="AKU20" s="67"/>
      <c r="AKV20" s="67"/>
      <c r="AKW20" s="67"/>
      <c r="AKX20" s="67"/>
      <c r="AKY20" s="67"/>
      <c r="AKZ20" s="67"/>
      <c r="ALA20" s="67"/>
      <c r="ALB20" s="67"/>
      <c r="ALC20" s="67"/>
      <c r="ALD20" s="67"/>
      <c r="ALE20" s="67"/>
      <c r="ALF20" s="67"/>
      <c r="ALG20" s="67"/>
      <c r="ALH20" s="67"/>
      <c r="ALI20" s="67"/>
      <c r="ALJ20" s="67"/>
      <c r="ALK20" s="67"/>
      <c r="ALL20" s="67"/>
      <c r="ALM20" s="67"/>
      <c r="ALN20" s="67"/>
      <c r="ALO20" s="67"/>
      <c r="ALP20" s="67"/>
      <c r="ALQ20" s="67"/>
      <c r="ALR20" s="67"/>
      <c r="ALS20" s="67"/>
      <c r="ALT20" s="67"/>
      <c r="ALU20" s="67"/>
      <c r="ALV20" s="67"/>
      <c r="ALW20" s="67"/>
      <c r="ALX20" s="67"/>
      <c r="ALY20" s="67"/>
      <c r="ALZ20" s="67"/>
      <c r="AMA20" s="67"/>
      <c r="AMB20" s="67"/>
      <c r="AMC20" s="67"/>
      <c r="AMD20" s="67"/>
      <c r="AME20" s="67"/>
      <c r="AMF20" s="67"/>
      <c r="AMG20" s="67"/>
      <c r="AMH20" s="67"/>
      <c r="AMI20" s="67"/>
      <c r="AMJ20" s="67"/>
      <c r="AMK20" s="67"/>
      <c r="AML20" s="67"/>
      <c r="AMM20" s="67"/>
      <c r="AMN20" s="67"/>
      <c r="AMO20" s="67"/>
      <c r="AMP20" s="67"/>
      <c r="AMQ20" s="67"/>
      <c r="AMR20" s="67"/>
      <c r="AMS20" s="67"/>
      <c r="AMT20" s="67"/>
      <c r="AMU20" s="67"/>
      <c r="AMV20" s="67"/>
      <c r="AMW20" s="67"/>
      <c r="AMX20" s="67"/>
      <c r="AMY20" s="67"/>
      <c r="AMZ20" s="67"/>
      <c r="ANA20" s="67"/>
      <c r="ANB20" s="67"/>
      <c r="ANC20" s="67"/>
      <c r="AND20" s="67"/>
      <c r="ANE20" s="67"/>
      <c r="ANF20" s="67"/>
      <c r="ANG20" s="67"/>
      <c r="ANH20" s="67"/>
      <c r="ANI20" s="67"/>
      <c r="ANJ20" s="67"/>
      <c r="ANK20" s="67"/>
      <c r="ANL20" s="67"/>
      <c r="ANM20" s="67"/>
      <c r="ANN20" s="67"/>
      <c r="ANO20" s="67"/>
      <c r="ANP20" s="67"/>
      <c r="ANQ20" s="67"/>
      <c r="ANR20" s="67"/>
      <c r="ANS20" s="67"/>
      <c r="ANT20" s="67"/>
      <c r="ANU20" s="67"/>
      <c r="ANV20" s="67"/>
      <c r="ANW20" s="67"/>
      <c r="ANX20" s="67"/>
      <c r="ANY20" s="67"/>
      <c r="ANZ20" s="67"/>
      <c r="AOA20" s="67"/>
      <c r="AOB20" s="67"/>
      <c r="AOC20" s="67"/>
      <c r="AOD20" s="67"/>
      <c r="AOE20" s="67"/>
      <c r="AOF20" s="67"/>
      <c r="AOG20" s="67"/>
      <c r="AOH20" s="67"/>
      <c r="AOI20" s="67"/>
      <c r="AOJ20" s="67"/>
      <c r="AOK20" s="67"/>
      <c r="AOL20" s="67"/>
      <c r="AOM20" s="67"/>
      <c r="AON20" s="67"/>
      <c r="AOO20" s="67"/>
      <c r="AOP20" s="67"/>
      <c r="AOQ20" s="67"/>
      <c r="AOR20" s="67"/>
      <c r="AOS20" s="67"/>
      <c r="AOT20" s="67"/>
      <c r="AOU20" s="67"/>
      <c r="AOV20" s="67"/>
      <c r="AOW20" s="67"/>
      <c r="AOX20" s="67"/>
      <c r="AOY20" s="67"/>
      <c r="AOZ20" s="67"/>
      <c r="APA20" s="67"/>
      <c r="APB20" s="67"/>
      <c r="APC20" s="67"/>
      <c r="APD20" s="67"/>
      <c r="APE20" s="67"/>
      <c r="APF20" s="67"/>
      <c r="APG20" s="67"/>
      <c r="APH20" s="67"/>
      <c r="API20" s="67"/>
      <c r="APJ20" s="67"/>
      <c r="APK20" s="67"/>
      <c r="APL20" s="67"/>
      <c r="APM20" s="67"/>
      <c r="APN20" s="67"/>
      <c r="APO20" s="67"/>
      <c r="APP20" s="67"/>
      <c r="APQ20" s="67"/>
      <c r="APR20" s="67"/>
      <c r="APS20" s="67"/>
      <c r="APT20" s="67"/>
      <c r="APU20" s="67"/>
      <c r="APV20" s="67"/>
      <c r="APW20" s="67"/>
      <c r="APX20" s="67"/>
      <c r="APY20" s="67"/>
      <c r="APZ20" s="67"/>
      <c r="AQA20" s="67"/>
      <c r="AQB20" s="67"/>
      <c r="AQC20" s="67"/>
      <c r="AQD20" s="67"/>
      <c r="AQE20" s="67"/>
      <c r="AQF20" s="67"/>
      <c r="AQG20" s="67"/>
      <c r="AQH20" s="67"/>
      <c r="AQI20" s="67"/>
      <c r="AQJ20" s="67"/>
      <c r="AQK20" s="67"/>
      <c r="AQL20" s="67"/>
      <c r="AQM20" s="67"/>
      <c r="AQN20" s="67"/>
      <c r="AQO20" s="67"/>
      <c r="AQP20" s="67"/>
      <c r="AQQ20" s="67"/>
      <c r="AQR20" s="67"/>
      <c r="AQS20" s="67"/>
      <c r="AQT20" s="67"/>
      <c r="AQU20" s="67"/>
      <c r="AQV20" s="67"/>
      <c r="AQW20" s="67"/>
      <c r="AQX20" s="67"/>
      <c r="AQY20" s="67"/>
      <c r="AQZ20" s="67"/>
      <c r="ARA20" s="67"/>
      <c r="ARB20" s="67"/>
      <c r="ARC20" s="67"/>
      <c r="ARD20" s="67"/>
      <c r="ARE20" s="67"/>
      <c r="ARF20" s="67"/>
      <c r="ARG20" s="67"/>
      <c r="ARH20" s="67"/>
      <c r="ARI20" s="67"/>
      <c r="ARJ20" s="67"/>
      <c r="ARK20" s="67"/>
      <c r="ARL20" s="67"/>
      <c r="ARM20" s="67"/>
      <c r="ARN20" s="67"/>
      <c r="ARO20" s="67"/>
      <c r="ARP20" s="67"/>
      <c r="ARQ20" s="67"/>
      <c r="ARR20" s="67"/>
      <c r="ARS20" s="67"/>
      <c r="ART20" s="67"/>
      <c r="ARU20" s="67"/>
      <c r="ARV20" s="67"/>
      <c r="ARW20" s="67"/>
      <c r="ARX20" s="67"/>
      <c r="ARY20" s="67"/>
      <c r="ARZ20" s="67"/>
      <c r="ASA20" s="67"/>
      <c r="ASB20" s="67"/>
      <c r="ASC20" s="67"/>
      <c r="ASD20" s="67"/>
      <c r="ASE20" s="67"/>
      <c r="ASF20" s="67"/>
      <c r="ASG20" s="67"/>
      <c r="ASH20" s="67"/>
      <c r="ASI20" s="67"/>
      <c r="ASJ20" s="67"/>
      <c r="ASK20" s="67"/>
      <c r="ASL20" s="67"/>
      <c r="ASM20" s="67"/>
      <c r="ASN20" s="67"/>
      <c r="ASO20" s="67"/>
      <c r="ASP20" s="67"/>
      <c r="ASQ20" s="67"/>
      <c r="ASR20" s="67"/>
      <c r="ASS20" s="67"/>
      <c r="AST20" s="67"/>
      <c r="ASU20" s="67"/>
      <c r="ASV20" s="67"/>
      <c r="ASW20" s="67"/>
      <c r="ASX20" s="67"/>
      <c r="ASY20" s="67"/>
      <c r="ASZ20" s="67"/>
      <c r="ATA20" s="67"/>
      <c r="ATB20" s="67"/>
      <c r="ATC20" s="67"/>
      <c r="ATD20" s="67"/>
      <c r="ATE20" s="67"/>
      <c r="ATF20" s="67"/>
      <c r="ATG20" s="67"/>
      <c r="ATH20" s="67"/>
      <c r="ATI20" s="67"/>
      <c r="ATJ20" s="67"/>
      <c r="ATK20" s="67"/>
      <c r="ATL20" s="67"/>
      <c r="ATM20" s="67"/>
      <c r="ATN20" s="67"/>
      <c r="ATO20" s="67"/>
      <c r="ATP20" s="67"/>
      <c r="ATQ20" s="67"/>
      <c r="ATR20" s="67"/>
      <c r="ATS20" s="67"/>
      <c r="ATT20" s="67"/>
      <c r="ATU20" s="67"/>
      <c r="ATV20" s="67"/>
      <c r="ATW20" s="67"/>
      <c r="ATX20" s="67"/>
      <c r="ATY20" s="67"/>
      <c r="ATZ20" s="67"/>
      <c r="AUA20" s="67"/>
      <c r="AUB20" s="67"/>
      <c r="AUC20" s="67"/>
      <c r="AUD20" s="67"/>
      <c r="AUE20" s="67"/>
      <c r="AUF20" s="67"/>
      <c r="AUG20" s="67"/>
      <c r="AUH20" s="67"/>
      <c r="AUI20" s="67"/>
      <c r="AUJ20" s="67"/>
      <c r="AUK20" s="67"/>
      <c r="AUL20" s="67"/>
      <c r="AUM20" s="67"/>
      <c r="AUN20" s="67"/>
      <c r="AUO20" s="67"/>
      <c r="AUP20" s="67"/>
      <c r="AUQ20" s="67"/>
      <c r="AUR20" s="67"/>
      <c r="AUS20" s="67"/>
      <c r="AUT20" s="67"/>
      <c r="AUU20" s="67"/>
      <c r="AUV20" s="67"/>
      <c r="AUW20" s="67"/>
      <c r="AUX20" s="67"/>
      <c r="AUY20" s="67"/>
      <c r="AUZ20" s="67"/>
      <c r="AVA20" s="67"/>
      <c r="AVB20" s="67"/>
      <c r="AVC20" s="67"/>
      <c r="AVD20" s="67"/>
      <c r="AVE20" s="67"/>
      <c r="AVF20" s="67"/>
      <c r="AVG20" s="67"/>
      <c r="AVH20" s="67"/>
      <c r="AVI20" s="67"/>
      <c r="AVJ20" s="67"/>
      <c r="AVK20" s="67"/>
      <c r="AVL20" s="67"/>
      <c r="AVM20" s="67"/>
      <c r="AVN20" s="67"/>
      <c r="AVO20" s="67"/>
      <c r="AVP20" s="67"/>
      <c r="AVQ20" s="67"/>
      <c r="AVR20" s="67"/>
      <c r="AVS20" s="67"/>
      <c r="AVT20" s="67"/>
      <c r="AVU20" s="67"/>
      <c r="AVV20" s="67"/>
      <c r="AVW20" s="67"/>
      <c r="AVX20" s="67"/>
      <c r="AVY20" s="67"/>
      <c r="AVZ20" s="67"/>
      <c r="AWA20" s="67"/>
      <c r="AWB20" s="67"/>
      <c r="AWC20" s="67"/>
      <c r="AWD20" s="67"/>
      <c r="AWE20" s="67"/>
      <c r="AWF20" s="67"/>
      <c r="AWG20" s="67"/>
      <c r="AWH20" s="67"/>
      <c r="AWI20" s="67"/>
      <c r="AWJ20" s="67"/>
      <c r="AWK20" s="67"/>
      <c r="AWL20" s="67"/>
      <c r="AWM20" s="67"/>
      <c r="AWN20" s="67"/>
      <c r="AWO20" s="67"/>
      <c r="AWP20" s="67"/>
      <c r="AWQ20" s="67"/>
      <c r="AWR20" s="67"/>
      <c r="AWS20" s="67"/>
      <c r="AWT20" s="67"/>
      <c r="AWU20" s="67"/>
      <c r="AWV20" s="67"/>
      <c r="AWW20" s="67"/>
      <c r="AWX20" s="67"/>
      <c r="AWY20" s="67"/>
      <c r="AWZ20" s="67"/>
      <c r="AXA20" s="67"/>
      <c r="AXB20" s="67"/>
      <c r="AXC20" s="67"/>
      <c r="AXD20" s="67"/>
      <c r="AXE20" s="67"/>
      <c r="AXF20" s="67"/>
      <c r="AXG20" s="67"/>
      <c r="AXH20" s="67"/>
      <c r="AXI20" s="67"/>
      <c r="AXJ20" s="67"/>
      <c r="AXK20" s="67"/>
      <c r="AXL20" s="67"/>
      <c r="AXM20" s="67"/>
      <c r="AXN20" s="67"/>
      <c r="AXO20" s="67"/>
      <c r="AXP20" s="67"/>
      <c r="AXQ20" s="67"/>
      <c r="AXR20" s="67"/>
      <c r="AXS20" s="67"/>
      <c r="AXT20" s="67"/>
      <c r="AXU20" s="67"/>
      <c r="AXV20" s="67"/>
      <c r="AXW20" s="67"/>
      <c r="AXX20" s="67"/>
      <c r="AXY20" s="67"/>
      <c r="AXZ20" s="67"/>
      <c r="AYA20" s="67"/>
      <c r="AYB20" s="67"/>
      <c r="AYC20" s="67"/>
      <c r="AYD20" s="67"/>
      <c r="AYE20" s="67"/>
      <c r="AYF20" s="67"/>
      <c r="AYG20" s="67"/>
      <c r="AYH20" s="67"/>
      <c r="AYI20" s="67"/>
      <c r="AYJ20" s="67"/>
      <c r="AYK20" s="67"/>
      <c r="AYL20" s="67"/>
      <c r="AYM20" s="67"/>
      <c r="AYN20" s="67"/>
      <c r="AYO20" s="67"/>
      <c r="AYP20" s="67"/>
      <c r="AYQ20" s="67"/>
      <c r="AYR20" s="67"/>
      <c r="AYS20" s="67"/>
      <c r="AYT20" s="67"/>
      <c r="AYU20" s="67"/>
      <c r="AYV20" s="67"/>
      <c r="AYW20" s="67"/>
      <c r="AYX20" s="67"/>
      <c r="AYY20" s="67"/>
      <c r="AYZ20" s="67"/>
      <c r="AZA20" s="67"/>
      <c r="AZB20" s="67"/>
      <c r="AZC20" s="67"/>
      <c r="AZD20" s="67"/>
      <c r="AZE20" s="67"/>
      <c r="AZF20" s="67"/>
      <c r="AZG20" s="67"/>
      <c r="AZH20" s="67"/>
      <c r="AZI20" s="67"/>
      <c r="AZJ20" s="67"/>
      <c r="AZK20" s="67"/>
      <c r="AZL20" s="67"/>
      <c r="AZM20" s="67"/>
      <c r="AZN20" s="67"/>
      <c r="AZO20" s="67"/>
      <c r="AZP20" s="67"/>
      <c r="AZQ20" s="67"/>
      <c r="AZR20" s="67"/>
      <c r="AZS20" s="67"/>
      <c r="AZT20" s="67"/>
      <c r="AZU20" s="67"/>
      <c r="AZV20" s="67"/>
      <c r="AZW20" s="67"/>
      <c r="AZX20" s="67"/>
      <c r="AZY20" s="67"/>
      <c r="AZZ20" s="67"/>
      <c r="BAA20" s="67"/>
      <c r="BAB20" s="67"/>
      <c r="BAC20" s="67"/>
      <c r="BAD20" s="67"/>
      <c r="BAE20" s="67"/>
      <c r="BAF20" s="67"/>
      <c r="BAG20" s="67"/>
      <c r="BAH20" s="67"/>
      <c r="BAI20" s="67"/>
      <c r="BAJ20" s="67"/>
      <c r="BAK20" s="67"/>
      <c r="BAL20" s="67"/>
      <c r="BAM20" s="67"/>
      <c r="BAN20" s="67"/>
      <c r="BAO20" s="67"/>
      <c r="BAP20" s="67"/>
      <c r="BAQ20" s="67"/>
      <c r="BAR20" s="67"/>
      <c r="BAS20" s="67"/>
      <c r="BAT20" s="67"/>
      <c r="BAU20" s="67"/>
      <c r="BAV20" s="67"/>
      <c r="BAW20" s="67"/>
      <c r="BAX20" s="67"/>
      <c r="BAY20" s="67"/>
      <c r="BAZ20" s="67"/>
      <c r="BBA20" s="67"/>
      <c r="BBB20" s="67"/>
      <c r="BBC20" s="67"/>
      <c r="BBD20" s="67"/>
      <c r="BBE20" s="67"/>
      <c r="BBF20" s="67"/>
      <c r="BBG20" s="67"/>
      <c r="BBH20" s="67"/>
      <c r="BBI20" s="67"/>
      <c r="BBJ20" s="67"/>
      <c r="BBK20" s="67"/>
      <c r="BBL20" s="67"/>
      <c r="BBM20" s="67"/>
      <c r="BBN20" s="67"/>
      <c r="BBO20" s="67"/>
      <c r="BBP20" s="67"/>
      <c r="BBQ20" s="67"/>
      <c r="BBR20" s="67"/>
      <c r="BBS20" s="67"/>
      <c r="BBT20" s="67"/>
      <c r="BBU20" s="67"/>
      <c r="BBV20" s="67"/>
      <c r="BBW20" s="67"/>
      <c r="BBX20" s="67"/>
      <c r="BBY20" s="67"/>
      <c r="BBZ20" s="67"/>
      <c r="BCA20" s="67"/>
      <c r="BCB20" s="67"/>
      <c r="BCC20" s="67"/>
      <c r="BCD20" s="67"/>
      <c r="BCE20" s="67"/>
      <c r="BCF20" s="67"/>
      <c r="BCG20" s="67"/>
      <c r="BCH20" s="67"/>
      <c r="BCI20" s="67"/>
      <c r="BCJ20" s="67"/>
      <c r="BCK20" s="67"/>
      <c r="BCL20" s="67"/>
      <c r="BCM20" s="67"/>
      <c r="BCN20" s="67"/>
      <c r="BCO20" s="67"/>
      <c r="BCP20" s="67"/>
      <c r="BCQ20" s="67"/>
      <c r="BCR20" s="67"/>
      <c r="BCS20" s="67"/>
      <c r="BCT20" s="67"/>
      <c r="BCU20" s="67"/>
      <c r="BCV20" s="67"/>
      <c r="BCW20" s="67"/>
      <c r="BCX20" s="67"/>
      <c r="BCY20" s="67"/>
      <c r="BCZ20" s="67"/>
      <c r="BDA20" s="67"/>
      <c r="BDB20" s="67"/>
      <c r="BDC20" s="67"/>
      <c r="BDD20" s="67"/>
      <c r="BDE20" s="67"/>
      <c r="BDF20" s="67"/>
      <c r="BDG20" s="67"/>
      <c r="BDH20" s="67"/>
      <c r="BDI20" s="67"/>
      <c r="BDJ20" s="67"/>
      <c r="BDK20" s="67"/>
      <c r="BDL20" s="67"/>
      <c r="BDM20" s="67"/>
      <c r="BDN20" s="67"/>
      <c r="BDO20" s="67"/>
      <c r="BDP20" s="67"/>
      <c r="BDQ20" s="67"/>
      <c r="BDR20" s="67"/>
      <c r="BDS20" s="67"/>
      <c r="BDT20" s="67"/>
      <c r="BDU20" s="67"/>
      <c r="BDV20" s="67"/>
      <c r="BDW20" s="67"/>
      <c r="BDX20" s="67"/>
      <c r="BDY20" s="67"/>
      <c r="BDZ20" s="67"/>
      <c r="BEA20" s="67"/>
      <c r="BEB20" s="67"/>
      <c r="BEC20" s="67"/>
      <c r="BED20" s="67"/>
      <c r="BEE20" s="67"/>
      <c r="BEF20" s="67"/>
      <c r="BEG20" s="67"/>
      <c r="BEH20" s="67"/>
      <c r="BEI20" s="67"/>
      <c r="BEJ20" s="67"/>
      <c r="BEK20" s="67"/>
      <c r="BEL20" s="67"/>
      <c r="BEM20" s="67"/>
      <c r="BEN20" s="67"/>
      <c r="BEO20" s="67"/>
      <c r="BEP20" s="67"/>
      <c r="BEQ20" s="67"/>
      <c r="BER20" s="67"/>
      <c r="BES20" s="67"/>
      <c r="BET20" s="67"/>
      <c r="BEU20" s="67"/>
      <c r="BEV20" s="67"/>
      <c r="BEW20" s="67"/>
      <c r="BEX20" s="67"/>
      <c r="BEY20" s="67"/>
      <c r="BEZ20" s="67"/>
      <c r="BFA20" s="67"/>
      <c r="BFB20" s="67"/>
      <c r="BFC20" s="67"/>
      <c r="BFD20" s="67"/>
      <c r="BFE20" s="67"/>
      <c r="BFF20" s="67"/>
      <c r="BFG20" s="67"/>
      <c r="BFH20" s="67"/>
      <c r="BFI20" s="67"/>
      <c r="BFJ20" s="67"/>
      <c r="BFK20" s="67"/>
      <c r="BFL20" s="67"/>
      <c r="BFM20" s="67"/>
      <c r="BFN20" s="67"/>
      <c r="BFO20" s="67"/>
      <c r="BFP20" s="67"/>
      <c r="BFQ20" s="67"/>
      <c r="BFR20" s="67"/>
      <c r="BFS20" s="67"/>
      <c r="BFT20" s="67"/>
      <c r="BFU20" s="67"/>
      <c r="BFV20" s="67"/>
      <c r="BFW20" s="67"/>
      <c r="BFX20" s="67"/>
      <c r="BFY20" s="67"/>
      <c r="BFZ20" s="67"/>
      <c r="BGA20" s="67"/>
      <c r="BGB20" s="67"/>
      <c r="BGC20" s="67"/>
      <c r="BGD20" s="67"/>
      <c r="BGE20" s="67"/>
      <c r="BGF20" s="67"/>
      <c r="BGG20" s="67"/>
      <c r="BGH20" s="67"/>
      <c r="BGI20" s="67"/>
      <c r="BGJ20" s="67"/>
      <c r="BGK20" s="67"/>
      <c r="BGL20" s="67"/>
      <c r="BGM20" s="67"/>
      <c r="BGN20" s="67"/>
      <c r="BGO20" s="67"/>
      <c r="BGP20" s="67"/>
      <c r="BGQ20" s="67"/>
      <c r="BGR20" s="67"/>
      <c r="BGS20" s="67"/>
      <c r="BGT20" s="67"/>
      <c r="BGU20" s="67"/>
      <c r="BGV20" s="67"/>
      <c r="BGW20" s="67"/>
      <c r="BGX20" s="67"/>
      <c r="BGY20" s="67"/>
      <c r="BGZ20" s="67"/>
      <c r="BHA20" s="67"/>
      <c r="BHB20" s="67"/>
      <c r="BHC20" s="67"/>
      <c r="BHD20" s="67"/>
      <c r="BHE20" s="67"/>
      <c r="BHF20" s="67"/>
      <c r="BHG20" s="67"/>
      <c r="BHH20" s="67"/>
      <c r="BHI20" s="67"/>
      <c r="BHJ20" s="67"/>
      <c r="BHK20" s="67"/>
      <c r="BHL20" s="67"/>
      <c r="BHM20" s="67"/>
      <c r="BHN20" s="67"/>
      <c r="BHO20" s="67"/>
      <c r="BHP20" s="67"/>
      <c r="BHQ20" s="67"/>
      <c r="BHR20" s="67"/>
      <c r="BHS20" s="67"/>
      <c r="BHT20" s="67"/>
      <c r="BHU20" s="67"/>
      <c r="BHV20" s="67"/>
      <c r="BHW20" s="67"/>
      <c r="BHX20" s="67"/>
      <c r="BHY20" s="67"/>
      <c r="BHZ20" s="67"/>
      <c r="BIA20" s="67"/>
      <c r="BIB20" s="67"/>
      <c r="BIC20" s="67"/>
      <c r="BID20" s="67"/>
      <c r="BIE20" s="67"/>
      <c r="BIF20" s="67"/>
      <c r="BIG20" s="67"/>
      <c r="BIH20" s="67"/>
      <c r="BII20" s="67"/>
      <c r="BIJ20" s="67"/>
      <c r="BIK20" s="67"/>
      <c r="BIL20" s="67"/>
      <c r="BIM20" s="67"/>
      <c r="BIN20" s="67"/>
      <c r="BIO20" s="67"/>
      <c r="BIP20" s="67"/>
      <c r="BIQ20" s="67"/>
      <c r="BIR20" s="67"/>
      <c r="BIS20" s="67"/>
      <c r="BIT20" s="67"/>
      <c r="BIU20" s="67"/>
      <c r="BIV20" s="67"/>
      <c r="BIW20" s="67"/>
      <c r="BIX20" s="67"/>
      <c r="BIY20" s="67"/>
      <c r="BIZ20" s="67"/>
      <c r="BJA20" s="67"/>
      <c r="BJB20" s="67"/>
      <c r="BJC20" s="67"/>
      <c r="BJD20" s="67"/>
      <c r="BJE20" s="67"/>
      <c r="BJF20" s="67"/>
      <c r="BJG20" s="67"/>
      <c r="BJH20" s="67"/>
      <c r="BJI20" s="67"/>
      <c r="BJJ20" s="67"/>
      <c r="BJK20" s="67"/>
      <c r="BJL20" s="67"/>
      <c r="BJM20" s="67"/>
      <c r="BJN20" s="67"/>
      <c r="BJO20" s="67"/>
      <c r="BJP20" s="67"/>
      <c r="BJQ20" s="67"/>
      <c r="BJR20" s="67"/>
      <c r="BJS20" s="67"/>
      <c r="BJT20" s="67"/>
      <c r="BJU20" s="67"/>
      <c r="BJV20" s="67"/>
      <c r="BJW20" s="67"/>
      <c r="BJX20" s="67"/>
      <c r="BJY20" s="67"/>
      <c r="BJZ20" s="67"/>
      <c r="BKA20" s="67"/>
      <c r="BKB20" s="67"/>
      <c r="BKC20" s="67"/>
      <c r="BKD20" s="67"/>
      <c r="BKE20" s="67"/>
      <c r="BKF20" s="67"/>
      <c r="BKG20" s="67"/>
      <c r="BKH20" s="67"/>
      <c r="BKI20" s="67"/>
      <c r="BKJ20" s="67"/>
      <c r="BKK20" s="67"/>
      <c r="BKL20" s="67"/>
      <c r="BKM20" s="67"/>
      <c r="BKN20" s="67"/>
      <c r="BKO20" s="67"/>
      <c r="BKP20" s="67"/>
      <c r="BKQ20" s="67"/>
      <c r="BKR20" s="67"/>
      <c r="BKS20" s="67"/>
      <c r="BKT20" s="67"/>
      <c r="BKU20" s="67"/>
      <c r="BKV20" s="67"/>
      <c r="BKW20" s="67"/>
      <c r="BKX20" s="67"/>
      <c r="BKY20" s="67"/>
      <c r="BKZ20" s="67"/>
      <c r="BLA20" s="67"/>
      <c r="BLB20" s="67"/>
      <c r="BLC20" s="67"/>
      <c r="BLD20" s="67"/>
      <c r="BLE20" s="67"/>
      <c r="BLF20" s="67"/>
      <c r="BLG20" s="67"/>
      <c r="BLH20" s="67"/>
      <c r="BLI20" s="67"/>
      <c r="BLJ20" s="67"/>
      <c r="BLK20" s="67"/>
      <c r="BLL20" s="67"/>
      <c r="BLM20" s="67"/>
      <c r="BLN20" s="67"/>
      <c r="BLO20" s="67"/>
      <c r="BLP20" s="67"/>
      <c r="BLQ20" s="67"/>
      <c r="BLR20" s="67"/>
      <c r="BLS20" s="67"/>
      <c r="BLT20" s="67"/>
      <c r="BLU20" s="67"/>
      <c r="BLV20" s="67"/>
      <c r="BLW20" s="67"/>
      <c r="BLX20" s="67"/>
      <c r="BLY20" s="67"/>
      <c r="BLZ20" s="67"/>
      <c r="BMA20" s="67"/>
      <c r="BMB20" s="67"/>
      <c r="BMC20" s="67"/>
      <c r="BMD20" s="67"/>
      <c r="BME20" s="67"/>
      <c r="BMF20" s="67"/>
      <c r="BMG20" s="67"/>
      <c r="BMH20" s="67"/>
      <c r="BMI20" s="67"/>
      <c r="BMJ20" s="67"/>
      <c r="BMK20" s="67"/>
      <c r="BML20" s="67"/>
      <c r="BMM20" s="67"/>
      <c r="BMN20" s="67"/>
      <c r="BMO20" s="67"/>
      <c r="BMP20" s="67"/>
      <c r="BMQ20" s="67"/>
      <c r="BMR20" s="67"/>
      <c r="BMS20" s="67"/>
      <c r="BMT20" s="67"/>
      <c r="BMU20" s="67"/>
      <c r="BMV20" s="67"/>
      <c r="BMW20" s="67"/>
      <c r="BMX20" s="67"/>
      <c r="BMY20" s="67"/>
      <c r="BMZ20" s="67"/>
      <c r="BNA20" s="67"/>
      <c r="BNB20" s="67"/>
      <c r="BNC20" s="67"/>
      <c r="BND20" s="67"/>
      <c r="BNE20" s="67"/>
      <c r="BNF20" s="67"/>
      <c r="BNG20" s="67"/>
      <c r="BNH20" s="67"/>
      <c r="BNI20" s="67"/>
      <c r="BNJ20" s="67"/>
      <c r="BNK20" s="67"/>
      <c r="BNL20" s="67"/>
      <c r="BNM20" s="67"/>
      <c r="BNN20" s="67"/>
      <c r="BNO20" s="67"/>
      <c r="BNP20" s="67"/>
      <c r="BNQ20" s="67"/>
      <c r="BNR20" s="67"/>
      <c r="BNS20" s="67"/>
      <c r="BNT20" s="67"/>
      <c r="BNU20" s="67"/>
      <c r="BNV20" s="67"/>
      <c r="BNW20" s="67"/>
      <c r="BNX20" s="67"/>
      <c r="BNY20" s="67"/>
      <c r="BNZ20" s="67"/>
      <c r="BOA20" s="67"/>
      <c r="BOB20" s="67"/>
      <c r="BOC20" s="67"/>
      <c r="BOD20" s="67"/>
      <c r="BOE20" s="67"/>
      <c r="BOF20" s="67"/>
      <c r="BOG20" s="67"/>
      <c r="BOH20" s="67"/>
      <c r="BOI20" s="67"/>
      <c r="BOJ20" s="67"/>
      <c r="BOK20" s="67"/>
      <c r="BOL20" s="67"/>
      <c r="BOM20" s="67"/>
      <c r="BON20" s="67"/>
      <c r="BOO20" s="67"/>
      <c r="BOP20" s="67"/>
      <c r="BOQ20" s="67"/>
      <c r="BOR20" s="67"/>
      <c r="BOS20" s="67"/>
      <c r="BOT20" s="67"/>
      <c r="BOU20" s="67"/>
      <c r="BOV20" s="67"/>
      <c r="BOW20" s="67"/>
      <c r="BOX20" s="67"/>
      <c r="BOY20" s="67"/>
      <c r="BOZ20" s="67"/>
      <c r="BPA20" s="67"/>
      <c r="BPB20" s="67"/>
      <c r="BPC20" s="67"/>
      <c r="BPD20" s="67"/>
      <c r="BPE20" s="67"/>
      <c r="BPF20" s="67"/>
      <c r="BPG20" s="67"/>
      <c r="BPH20" s="67"/>
      <c r="BPI20" s="67"/>
      <c r="BPJ20" s="67"/>
      <c r="BPK20" s="67"/>
      <c r="BPL20" s="67"/>
      <c r="BPM20" s="67"/>
      <c r="BPN20" s="67"/>
      <c r="BPO20" s="67"/>
      <c r="BPP20" s="67"/>
      <c r="BPQ20" s="67"/>
      <c r="BPR20" s="67"/>
      <c r="BPS20" s="67"/>
      <c r="BPT20" s="67"/>
      <c r="BPU20" s="67"/>
      <c r="BPV20" s="67"/>
      <c r="BPW20" s="67"/>
      <c r="BPX20" s="67"/>
      <c r="BPY20" s="67"/>
      <c r="BPZ20" s="67"/>
      <c r="BQA20" s="67"/>
      <c r="BQB20" s="67"/>
      <c r="BQC20" s="67"/>
      <c r="BQD20" s="67"/>
      <c r="BQE20" s="67"/>
      <c r="BQF20" s="67"/>
      <c r="BQG20" s="67"/>
      <c r="BQH20" s="67"/>
      <c r="BQI20" s="67"/>
      <c r="BQJ20" s="67"/>
      <c r="BQK20" s="67"/>
      <c r="BQL20" s="67"/>
      <c r="BQM20" s="67"/>
      <c r="BQN20" s="67"/>
      <c r="BQO20" s="67"/>
      <c r="BQP20" s="67"/>
      <c r="BQQ20" s="67"/>
      <c r="BQR20" s="67"/>
      <c r="BQS20" s="67"/>
      <c r="BQT20" s="67"/>
      <c r="BQU20" s="67"/>
      <c r="BQV20" s="67"/>
      <c r="BQW20" s="67"/>
      <c r="BQX20" s="67"/>
      <c r="BQY20" s="67"/>
      <c r="BQZ20" s="67"/>
      <c r="BRA20" s="67"/>
      <c r="BRB20" s="67"/>
      <c r="BRC20" s="67"/>
      <c r="BRD20" s="67"/>
      <c r="BRE20" s="67"/>
      <c r="BRF20" s="67"/>
      <c r="BRG20" s="67"/>
      <c r="BRH20" s="67"/>
      <c r="BRI20" s="67"/>
      <c r="BRJ20" s="67"/>
      <c r="BRK20" s="67"/>
      <c r="BRL20" s="67"/>
      <c r="BRM20" s="67"/>
      <c r="BRN20" s="67"/>
      <c r="BRO20" s="67"/>
      <c r="BRP20" s="67"/>
      <c r="BRQ20" s="67"/>
      <c r="BRR20" s="67"/>
      <c r="BRS20" s="67"/>
      <c r="BRT20" s="67"/>
      <c r="BRU20" s="67"/>
      <c r="BRV20" s="67"/>
      <c r="BRW20" s="67"/>
      <c r="BRX20" s="67"/>
      <c r="BRY20" s="67"/>
      <c r="BRZ20" s="67"/>
      <c r="BSA20" s="67"/>
      <c r="BSB20" s="67"/>
      <c r="BSC20" s="67"/>
      <c r="BSD20" s="67"/>
      <c r="BSE20" s="67"/>
      <c r="BSF20" s="67"/>
      <c r="BSG20" s="67"/>
      <c r="BSH20" s="67"/>
      <c r="BSI20" s="67"/>
      <c r="BSJ20" s="67"/>
      <c r="BSK20" s="67"/>
      <c r="BSL20" s="67"/>
      <c r="BSM20" s="67"/>
      <c r="BSN20" s="67"/>
      <c r="BSO20" s="67"/>
      <c r="BSP20" s="67"/>
      <c r="BSQ20" s="67"/>
      <c r="BSR20" s="67"/>
      <c r="BSS20" s="67"/>
      <c r="BST20" s="67"/>
      <c r="BSU20" s="67"/>
      <c r="BSV20" s="67"/>
      <c r="BSW20" s="67"/>
      <c r="BSX20" s="67"/>
      <c r="BSY20" s="67"/>
      <c r="BSZ20" s="67"/>
      <c r="BTA20" s="67"/>
      <c r="BTB20" s="67"/>
      <c r="BTC20" s="67"/>
      <c r="BTD20" s="67"/>
      <c r="BTE20" s="67"/>
      <c r="BTF20" s="67"/>
      <c r="BTG20" s="67"/>
      <c r="BTH20" s="67"/>
      <c r="BTI20" s="67"/>
      <c r="BTJ20" s="67"/>
      <c r="BTK20" s="67"/>
      <c r="BTL20" s="67"/>
      <c r="BTM20" s="67"/>
      <c r="BTN20" s="67"/>
      <c r="BTO20" s="67"/>
      <c r="BTP20" s="67"/>
      <c r="BTQ20" s="67"/>
      <c r="BTR20" s="67"/>
      <c r="BTS20" s="67"/>
      <c r="BTT20" s="67"/>
      <c r="BTU20" s="67"/>
      <c r="BTV20" s="67"/>
      <c r="BTW20" s="67"/>
      <c r="BTX20" s="67"/>
      <c r="BTY20" s="67"/>
      <c r="BTZ20" s="67"/>
      <c r="BUA20" s="67"/>
      <c r="BUB20" s="67"/>
      <c r="BUC20" s="67"/>
      <c r="BUD20" s="67"/>
      <c r="BUE20" s="67"/>
      <c r="BUF20" s="67"/>
      <c r="BUG20" s="67"/>
      <c r="BUH20" s="67"/>
      <c r="BUI20" s="67"/>
      <c r="BUJ20" s="67"/>
      <c r="BUK20" s="67"/>
      <c r="BUL20" s="67"/>
      <c r="BUM20" s="67"/>
      <c r="BUN20" s="67"/>
      <c r="BUO20" s="67"/>
      <c r="BUP20" s="67"/>
      <c r="BUQ20" s="67"/>
      <c r="BUR20" s="67"/>
      <c r="BUS20" s="67"/>
      <c r="BUT20" s="67"/>
      <c r="BUU20" s="67"/>
      <c r="BUV20" s="67"/>
      <c r="BUW20" s="67"/>
      <c r="BUX20" s="67"/>
      <c r="BUY20" s="67"/>
      <c r="BUZ20" s="67"/>
      <c r="BVA20" s="67"/>
      <c r="BVB20" s="67"/>
      <c r="BVC20" s="67"/>
      <c r="BVD20" s="67"/>
      <c r="BVE20" s="67"/>
      <c r="BVF20" s="67"/>
      <c r="BVG20" s="67"/>
      <c r="BVH20" s="67"/>
      <c r="BVI20" s="67"/>
      <c r="BVJ20" s="67"/>
      <c r="BVK20" s="67"/>
      <c r="BVL20" s="67"/>
      <c r="BVM20" s="67"/>
      <c r="BVN20" s="67"/>
      <c r="BVO20" s="67"/>
      <c r="BVP20" s="67"/>
      <c r="BVQ20" s="67"/>
      <c r="BVR20" s="67"/>
      <c r="BVS20" s="67"/>
      <c r="BVT20" s="67"/>
      <c r="BVU20" s="67"/>
      <c r="BVV20" s="67"/>
      <c r="BVW20" s="67"/>
      <c r="BVX20" s="67"/>
      <c r="BVY20" s="67"/>
      <c r="BVZ20" s="67"/>
      <c r="BWA20" s="67"/>
      <c r="BWB20" s="67"/>
      <c r="BWC20" s="67"/>
      <c r="BWD20" s="67"/>
      <c r="BWE20" s="67"/>
      <c r="BWF20" s="67"/>
      <c r="BWG20" s="67"/>
      <c r="BWH20" s="67"/>
      <c r="BWI20" s="67"/>
      <c r="BWJ20" s="67"/>
      <c r="BWK20" s="67"/>
      <c r="BWL20" s="67"/>
      <c r="BWM20" s="67"/>
      <c r="BWN20" s="67"/>
      <c r="BWO20" s="67"/>
      <c r="BWP20" s="67"/>
      <c r="BWQ20" s="67"/>
      <c r="BWR20" s="67"/>
      <c r="BWS20" s="67"/>
      <c r="BWT20" s="67"/>
      <c r="BWU20" s="67"/>
      <c r="BWV20" s="67"/>
      <c r="BWW20" s="67"/>
      <c r="BWX20" s="67"/>
      <c r="BWY20" s="67"/>
      <c r="BWZ20" s="67"/>
      <c r="BXA20" s="67"/>
      <c r="BXB20" s="67"/>
      <c r="BXC20" s="67"/>
      <c r="BXD20" s="67"/>
      <c r="BXE20" s="67"/>
      <c r="BXF20" s="67"/>
      <c r="BXG20" s="67"/>
      <c r="BXH20" s="67"/>
      <c r="BXI20" s="67"/>
      <c r="BXJ20" s="67"/>
      <c r="BXK20" s="67"/>
      <c r="BXL20" s="67"/>
      <c r="BXM20" s="67"/>
      <c r="BXN20" s="67"/>
      <c r="BXO20" s="67"/>
      <c r="BXP20" s="67"/>
      <c r="BXQ20" s="67"/>
      <c r="BXR20" s="67"/>
      <c r="BXS20" s="67"/>
      <c r="BXT20" s="67"/>
      <c r="BXU20" s="67"/>
      <c r="BXV20" s="67"/>
      <c r="BXW20" s="67"/>
      <c r="BXX20" s="67"/>
      <c r="BXY20" s="67"/>
      <c r="BXZ20" s="67"/>
      <c r="BYA20" s="67"/>
      <c r="BYB20" s="67"/>
      <c r="BYC20" s="67"/>
      <c r="BYD20" s="67"/>
      <c r="BYE20" s="67"/>
      <c r="BYF20" s="67"/>
      <c r="BYG20" s="67"/>
      <c r="BYH20" s="67"/>
      <c r="BYI20" s="67"/>
      <c r="BYJ20" s="67"/>
      <c r="BYK20" s="67"/>
      <c r="BYL20" s="67"/>
      <c r="BYM20" s="67"/>
      <c r="BYN20" s="67"/>
      <c r="BYO20" s="67"/>
      <c r="BYP20" s="67"/>
      <c r="BYQ20" s="67"/>
      <c r="BYR20" s="67"/>
      <c r="BYS20" s="67"/>
      <c r="BYT20" s="67"/>
      <c r="BYU20" s="67"/>
      <c r="BYV20" s="67"/>
      <c r="BYW20" s="67"/>
      <c r="BYX20" s="67"/>
      <c r="BYY20" s="67"/>
      <c r="BYZ20" s="67"/>
      <c r="BZA20" s="67"/>
      <c r="BZB20" s="67"/>
      <c r="BZC20" s="67"/>
      <c r="BZD20" s="67"/>
      <c r="BZE20" s="67"/>
      <c r="BZF20" s="67"/>
      <c r="BZG20" s="67"/>
      <c r="BZH20" s="67"/>
      <c r="BZI20" s="67"/>
      <c r="BZJ20" s="67"/>
      <c r="BZK20" s="67"/>
      <c r="BZL20" s="67"/>
      <c r="BZM20" s="67"/>
      <c r="BZN20" s="67"/>
      <c r="BZO20" s="67"/>
      <c r="BZP20" s="67"/>
      <c r="BZQ20" s="67"/>
      <c r="BZR20" s="67"/>
      <c r="BZS20" s="67"/>
      <c r="BZT20" s="67"/>
      <c r="BZU20" s="67"/>
      <c r="BZV20" s="67"/>
      <c r="BZW20" s="67"/>
      <c r="BZX20" s="67"/>
      <c r="BZY20" s="67"/>
      <c r="BZZ20" s="67"/>
      <c r="CAA20" s="67"/>
      <c r="CAB20" s="67"/>
      <c r="CAC20" s="67"/>
      <c r="CAD20" s="67"/>
      <c r="CAE20" s="67"/>
      <c r="CAF20" s="67"/>
      <c r="CAG20" s="67"/>
      <c r="CAH20" s="67"/>
      <c r="CAI20" s="67"/>
      <c r="CAJ20" s="67"/>
      <c r="CAK20" s="67"/>
      <c r="CAL20" s="67"/>
      <c r="CAM20" s="67"/>
      <c r="CAN20" s="67"/>
      <c r="CAO20" s="67"/>
      <c r="CAP20" s="67"/>
      <c r="CAQ20" s="67"/>
      <c r="CAR20" s="67"/>
      <c r="CAS20" s="67"/>
      <c r="CAT20" s="67"/>
      <c r="CAU20" s="67"/>
      <c r="CAV20" s="67"/>
      <c r="CAW20" s="67"/>
      <c r="CAX20" s="67"/>
      <c r="CAY20" s="67"/>
      <c r="CAZ20" s="67"/>
      <c r="CBA20" s="67"/>
      <c r="CBB20" s="67"/>
      <c r="CBC20" s="67"/>
      <c r="CBD20" s="67"/>
      <c r="CBE20" s="67"/>
      <c r="CBF20" s="67"/>
      <c r="CBG20" s="67"/>
      <c r="CBH20" s="67"/>
      <c r="CBI20" s="67"/>
      <c r="CBJ20" s="67"/>
      <c r="CBK20" s="67"/>
      <c r="CBL20" s="67"/>
      <c r="CBM20" s="67"/>
      <c r="CBN20" s="67"/>
      <c r="CBO20" s="67"/>
      <c r="CBP20" s="67"/>
      <c r="CBQ20" s="67"/>
      <c r="CBR20" s="67"/>
      <c r="CBS20" s="67"/>
      <c r="CBT20" s="67"/>
      <c r="CBU20" s="67"/>
      <c r="CBV20" s="67"/>
      <c r="CBW20" s="67"/>
      <c r="CBX20" s="67"/>
      <c r="CBY20" s="67"/>
      <c r="CBZ20" s="67"/>
      <c r="CCA20" s="67"/>
      <c r="CCB20" s="67"/>
      <c r="CCC20" s="67"/>
      <c r="CCD20" s="67"/>
      <c r="CCE20" s="67"/>
      <c r="CCF20" s="67"/>
      <c r="CCG20" s="67"/>
      <c r="CCH20" s="67"/>
      <c r="CCI20" s="67"/>
      <c r="CCJ20" s="67"/>
      <c r="CCK20" s="67"/>
      <c r="CCL20" s="67"/>
      <c r="CCM20" s="67"/>
      <c r="CCN20" s="67"/>
      <c r="CCO20" s="67"/>
      <c r="CCP20" s="67"/>
      <c r="CCQ20" s="67"/>
      <c r="CCR20" s="67"/>
      <c r="CCS20" s="67"/>
      <c r="CCT20" s="67"/>
      <c r="CCU20" s="67"/>
      <c r="CCV20" s="67"/>
      <c r="CCW20" s="67"/>
      <c r="CCX20" s="67"/>
      <c r="CCY20" s="67"/>
      <c r="CCZ20" s="67"/>
      <c r="CDA20" s="67"/>
      <c r="CDB20" s="67"/>
      <c r="CDC20" s="67"/>
      <c r="CDD20" s="67"/>
      <c r="CDE20" s="67"/>
      <c r="CDF20" s="67"/>
      <c r="CDG20" s="67"/>
      <c r="CDH20" s="67"/>
      <c r="CDI20" s="67"/>
      <c r="CDJ20" s="67"/>
      <c r="CDK20" s="67"/>
      <c r="CDL20" s="67"/>
      <c r="CDM20" s="67"/>
      <c r="CDN20" s="67"/>
      <c r="CDO20" s="67"/>
      <c r="CDP20" s="67"/>
      <c r="CDQ20" s="67"/>
      <c r="CDR20" s="67"/>
      <c r="CDS20" s="67"/>
      <c r="CDT20" s="67"/>
      <c r="CDU20" s="67"/>
      <c r="CDV20" s="67"/>
      <c r="CDW20" s="67"/>
      <c r="CDX20" s="67"/>
      <c r="CDY20" s="67"/>
      <c r="CDZ20" s="67"/>
      <c r="CEA20" s="67"/>
      <c r="CEB20" s="67"/>
      <c r="CEC20" s="67"/>
      <c r="CED20" s="67"/>
      <c r="CEE20" s="67"/>
      <c r="CEF20" s="67"/>
      <c r="CEG20" s="67"/>
      <c r="CEH20" s="67"/>
      <c r="CEI20" s="67"/>
      <c r="CEJ20" s="67"/>
      <c r="CEK20" s="67"/>
      <c r="CEL20" s="67"/>
      <c r="CEM20" s="67"/>
      <c r="CEN20" s="67"/>
      <c r="CEO20" s="67"/>
      <c r="CEP20" s="67"/>
      <c r="CEQ20" s="67"/>
      <c r="CER20" s="67"/>
      <c r="CES20" s="67"/>
      <c r="CET20" s="67"/>
      <c r="CEU20" s="67"/>
      <c r="CEV20" s="67"/>
      <c r="CEW20" s="67"/>
      <c r="CEX20" s="67"/>
      <c r="CEY20" s="67"/>
      <c r="CEZ20" s="67"/>
      <c r="CFA20" s="67"/>
      <c r="CFB20" s="67"/>
      <c r="CFC20" s="67"/>
      <c r="CFD20" s="67"/>
      <c r="CFE20" s="67"/>
      <c r="CFF20" s="67"/>
      <c r="CFG20" s="67"/>
      <c r="CFH20" s="67"/>
      <c r="CFI20" s="67"/>
      <c r="CFJ20" s="67"/>
      <c r="CFK20" s="67"/>
      <c r="CFL20" s="67"/>
      <c r="CFM20" s="67"/>
      <c r="CFN20" s="67"/>
      <c r="CFO20" s="67"/>
      <c r="CFP20" s="67"/>
      <c r="CFQ20" s="67"/>
      <c r="CFR20" s="67"/>
      <c r="CFS20" s="67"/>
      <c r="CFT20" s="67"/>
      <c r="CFU20" s="67"/>
      <c r="CFV20" s="67"/>
      <c r="CFW20" s="67"/>
      <c r="CFX20" s="67"/>
      <c r="CFY20" s="67"/>
      <c r="CFZ20" s="67"/>
      <c r="CGA20" s="67"/>
      <c r="CGB20" s="67"/>
      <c r="CGC20" s="67"/>
      <c r="CGD20" s="67"/>
      <c r="CGE20" s="67"/>
      <c r="CGF20" s="67"/>
      <c r="CGG20" s="67"/>
      <c r="CGH20" s="67"/>
      <c r="CGI20" s="67"/>
      <c r="CGJ20" s="67"/>
      <c r="CGK20" s="67"/>
      <c r="CGL20" s="67"/>
      <c r="CGM20" s="67"/>
      <c r="CGN20" s="67"/>
      <c r="CGO20" s="67"/>
      <c r="CGP20" s="67"/>
      <c r="CGQ20" s="67"/>
      <c r="CGR20" s="67"/>
      <c r="CGS20" s="67"/>
      <c r="CGT20" s="67"/>
      <c r="CGU20" s="67"/>
      <c r="CGV20" s="67"/>
      <c r="CGW20" s="67"/>
      <c r="CGX20" s="67"/>
      <c r="CGY20" s="67"/>
      <c r="CGZ20" s="67"/>
      <c r="CHA20" s="67"/>
      <c r="CHB20" s="67"/>
      <c r="CHC20" s="67"/>
      <c r="CHD20" s="67"/>
      <c r="CHE20" s="67"/>
      <c r="CHF20" s="67"/>
      <c r="CHG20" s="67"/>
      <c r="CHH20" s="67"/>
      <c r="CHI20" s="67"/>
      <c r="CHJ20" s="67"/>
      <c r="CHK20" s="67"/>
      <c r="CHL20" s="67"/>
      <c r="CHM20" s="67"/>
      <c r="CHN20" s="67"/>
      <c r="CHO20" s="67"/>
      <c r="CHP20" s="67"/>
      <c r="CHQ20" s="67"/>
      <c r="CHR20" s="67"/>
      <c r="CHS20" s="67"/>
      <c r="CHT20" s="67"/>
      <c r="CHU20" s="67"/>
      <c r="CHV20" s="67"/>
      <c r="CHW20" s="67"/>
      <c r="CHX20" s="67"/>
      <c r="CHY20" s="67"/>
      <c r="CHZ20" s="67"/>
      <c r="CIA20" s="67"/>
      <c r="CIB20" s="67"/>
      <c r="CIC20" s="67"/>
      <c r="CID20" s="67"/>
      <c r="CIE20" s="67"/>
      <c r="CIF20" s="67"/>
      <c r="CIG20" s="67"/>
      <c r="CIH20" s="67"/>
      <c r="CII20" s="67"/>
      <c r="CIJ20" s="67"/>
      <c r="CIK20" s="67"/>
      <c r="CIL20" s="67"/>
      <c r="CIM20" s="67"/>
      <c r="CIN20" s="67"/>
      <c r="CIO20" s="67"/>
      <c r="CIP20" s="67"/>
      <c r="CIQ20" s="67"/>
      <c r="CIR20" s="67"/>
      <c r="CIS20" s="67"/>
      <c r="CIT20" s="67"/>
      <c r="CIU20" s="67"/>
      <c r="CIV20" s="67"/>
      <c r="CIW20" s="67"/>
      <c r="CIX20" s="67"/>
      <c r="CIY20" s="67"/>
      <c r="CIZ20" s="67"/>
      <c r="CJA20" s="67"/>
      <c r="CJB20" s="67"/>
      <c r="CJC20" s="67"/>
      <c r="CJD20" s="67"/>
      <c r="CJE20" s="67"/>
      <c r="CJF20" s="67"/>
      <c r="CJG20" s="67"/>
      <c r="CJH20" s="67"/>
      <c r="CJI20" s="67"/>
      <c r="CJJ20" s="67"/>
      <c r="CJK20" s="67"/>
      <c r="CJL20" s="67"/>
      <c r="CJM20" s="67"/>
      <c r="CJN20" s="67"/>
      <c r="CJO20" s="67"/>
      <c r="CJP20" s="67"/>
      <c r="CJQ20" s="67"/>
      <c r="CJR20" s="67"/>
      <c r="CJS20" s="67"/>
      <c r="CJT20" s="67"/>
      <c r="CJU20" s="67"/>
      <c r="CJV20" s="67"/>
      <c r="CJW20" s="67"/>
      <c r="CJX20" s="67"/>
      <c r="CJY20" s="67"/>
      <c r="CJZ20" s="67"/>
      <c r="CKA20" s="67"/>
      <c r="CKB20" s="67"/>
      <c r="CKC20" s="67"/>
      <c r="CKD20" s="67"/>
      <c r="CKE20" s="67"/>
      <c r="CKF20" s="67"/>
      <c r="CKG20" s="67"/>
      <c r="CKH20" s="67"/>
      <c r="CKI20" s="67"/>
      <c r="CKJ20" s="67"/>
      <c r="CKK20" s="67"/>
      <c r="CKL20" s="67"/>
      <c r="CKM20" s="67"/>
      <c r="CKN20" s="67"/>
      <c r="CKO20" s="67"/>
      <c r="CKP20" s="67"/>
      <c r="CKQ20" s="67"/>
      <c r="CKR20" s="67"/>
      <c r="CKS20" s="67"/>
      <c r="CKT20" s="67"/>
      <c r="CKU20" s="67"/>
      <c r="CKV20" s="67"/>
      <c r="CKW20" s="67"/>
      <c r="CKX20" s="67"/>
      <c r="CKY20" s="67"/>
      <c r="CKZ20" s="67"/>
      <c r="CLA20" s="67"/>
      <c r="CLB20" s="67"/>
      <c r="CLC20" s="67"/>
      <c r="CLD20" s="67"/>
      <c r="CLE20" s="67"/>
      <c r="CLF20" s="67"/>
      <c r="CLG20" s="67"/>
      <c r="CLH20" s="67"/>
      <c r="CLI20" s="67"/>
      <c r="CLJ20" s="67"/>
      <c r="CLK20" s="67"/>
      <c r="CLL20" s="67"/>
      <c r="CLM20" s="67"/>
      <c r="CLN20" s="67"/>
      <c r="CLO20" s="67"/>
      <c r="CLP20" s="67"/>
      <c r="CLQ20" s="67"/>
      <c r="CLR20" s="67"/>
      <c r="CLS20" s="67"/>
      <c r="CLT20" s="67"/>
      <c r="CLU20" s="67"/>
      <c r="CLV20" s="67"/>
      <c r="CLW20" s="67"/>
      <c r="CLX20" s="67"/>
      <c r="CLY20" s="67"/>
      <c r="CLZ20" s="67"/>
      <c r="CMA20" s="67"/>
      <c r="CMB20" s="67"/>
      <c r="CMC20" s="67"/>
      <c r="CMD20" s="67"/>
      <c r="CME20" s="67"/>
      <c r="CMF20" s="67"/>
      <c r="CMG20" s="67"/>
      <c r="CMH20" s="67"/>
      <c r="CMI20" s="67"/>
      <c r="CMJ20" s="67"/>
      <c r="CMK20" s="67"/>
      <c r="CML20" s="67"/>
      <c r="CMM20" s="67"/>
      <c r="CMN20" s="67"/>
      <c r="CMO20" s="67"/>
      <c r="CMP20" s="67"/>
      <c r="CMQ20" s="67"/>
      <c r="CMR20" s="67"/>
      <c r="CMS20" s="67"/>
      <c r="CMT20" s="67"/>
      <c r="CMU20" s="67"/>
      <c r="CMV20" s="67"/>
      <c r="CMW20" s="67"/>
      <c r="CMX20" s="67"/>
      <c r="CMY20" s="67"/>
      <c r="CMZ20" s="67"/>
      <c r="CNA20" s="67"/>
      <c r="CNB20" s="67"/>
      <c r="CNC20" s="67"/>
      <c r="CND20" s="67"/>
      <c r="CNE20" s="67"/>
      <c r="CNF20" s="67"/>
      <c r="CNG20" s="67"/>
      <c r="CNH20" s="67"/>
      <c r="CNI20" s="67"/>
      <c r="CNJ20" s="67"/>
      <c r="CNK20" s="67"/>
      <c r="CNL20" s="67"/>
      <c r="CNM20" s="67"/>
      <c r="CNN20" s="67"/>
      <c r="CNO20" s="67"/>
      <c r="CNP20" s="67"/>
      <c r="CNQ20" s="67"/>
      <c r="CNR20" s="67"/>
      <c r="CNS20" s="67"/>
      <c r="CNT20" s="67"/>
      <c r="CNU20" s="67"/>
      <c r="CNV20" s="67"/>
      <c r="CNW20" s="67"/>
      <c r="CNX20" s="67"/>
      <c r="CNY20" s="67"/>
      <c r="CNZ20" s="67"/>
      <c r="COA20" s="67"/>
      <c r="COB20" s="67"/>
      <c r="COC20" s="67"/>
      <c r="COD20" s="67"/>
      <c r="COE20" s="67"/>
      <c r="COF20" s="67"/>
      <c r="COG20" s="67"/>
      <c r="COH20" s="67"/>
      <c r="COI20" s="67"/>
      <c r="COJ20" s="67"/>
      <c r="COK20" s="67"/>
      <c r="COL20" s="67"/>
      <c r="COM20" s="67"/>
      <c r="CON20" s="67"/>
      <c r="COO20" s="67"/>
      <c r="COP20" s="67"/>
      <c r="COQ20" s="67"/>
      <c r="COR20" s="67"/>
      <c r="COS20" s="67"/>
      <c r="COT20" s="67"/>
      <c r="COU20" s="67"/>
      <c r="COV20" s="67"/>
      <c r="COW20" s="67"/>
      <c r="COX20" s="67"/>
      <c r="COY20" s="67"/>
      <c r="COZ20" s="67"/>
      <c r="CPA20" s="67"/>
      <c r="CPB20" s="67"/>
      <c r="CPC20" s="67"/>
      <c r="CPD20" s="67"/>
      <c r="CPE20" s="67"/>
      <c r="CPF20" s="67"/>
      <c r="CPG20" s="67"/>
      <c r="CPH20" s="67"/>
      <c r="CPI20" s="67"/>
      <c r="CPJ20" s="67"/>
      <c r="CPK20" s="67"/>
      <c r="CPL20" s="67"/>
      <c r="CPM20" s="67"/>
      <c r="CPN20" s="67"/>
      <c r="CPO20" s="67"/>
      <c r="CPP20" s="67"/>
      <c r="CPQ20" s="67"/>
      <c r="CPR20" s="67"/>
      <c r="CPS20" s="67"/>
      <c r="CPT20" s="67"/>
      <c r="CPU20" s="67"/>
      <c r="CPV20" s="67"/>
      <c r="CPW20" s="67"/>
      <c r="CPX20" s="67"/>
      <c r="CPY20" s="67"/>
      <c r="CPZ20" s="67"/>
      <c r="CQA20" s="67"/>
      <c r="CQB20" s="67"/>
      <c r="CQC20" s="67"/>
      <c r="CQD20" s="67"/>
      <c r="CQE20" s="67"/>
      <c r="CQF20" s="67"/>
      <c r="CQG20" s="67"/>
      <c r="CQH20" s="67"/>
      <c r="CQI20" s="67"/>
      <c r="CQJ20" s="67"/>
      <c r="CQK20" s="67"/>
      <c r="CQL20" s="67"/>
      <c r="CQM20" s="67"/>
      <c r="CQN20" s="67"/>
      <c r="CQO20" s="67"/>
      <c r="CQP20" s="67"/>
      <c r="CQQ20" s="67"/>
      <c r="CQR20" s="67"/>
      <c r="CQS20" s="67"/>
      <c r="CQT20" s="67"/>
      <c r="CQU20" s="67"/>
      <c r="CQV20" s="67"/>
      <c r="CQW20" s="67"/>
      <c r="CQX20" s="67"/>
      <c r="CQY20" s="67"/>
      <c r="CQZ20" s="67"/>
      <c r="CRA20" s="67"/>
      <c r="CRB20" s="67"/>
      <c r="CRC20" s="67"/>
      <c r="CRD20" s="67"/>
      <c r="CRE20" s="67"/>
      <c r="CRF20" s="67"/>
      <c r="CRG20" s="67"/>
      <c r="CRH20" s="67"/>
      <c r="CRI20" s="67"/>
      <c r="CRJ20" s="67"/>
      <c r="CRK20" s="67"/>
      <c r="CRL20" s="67"/>
      <c r="CRM20" s="67"/>
      <c r="CRN20" s="67"/>
      <c r="CRO20" s="67"/>
      <c r="CRP20" s="67"/>
      <c r="CRQ20" s="67"/>
      <c r="CRR20" s="67"/>
      <c r="CRS20" s="67"/>
      <c r="CRT20" s="67"/>
      <c r="CRU20" s="67"/>
      <c r="CRV20" s="67"/>
      <c r="CRW20" s="67"/>
      <c r="CRX20" s="67"/>
      <c r="CRY20" s="67"/>
      <c r="CRZ20" s="67"/>
      <c r="CSA20" s="67"/>
      <c r="CSB20" s="67"/>
      <c r="CSC20" s="67"/>
      <c r="CSD20" s="67"/>
      <c r="CSE20" s="67"/>
      <c r="CSF20" s="67"/>
      <c r="CSG20" s="67"/>
      <c r="CSH20" s="67"/>
      <c r="CSI20" s="67"/>
      <c r="CSJ20" s="67"/>
      <c r="CSK20" s="67"/>
      <c r="CSL20" s="67"/>
      <c r="CSM20" s="67"/>
      <c r="CSN20" s="67"/>
      <c r="CSO20" s="67"/>
      <c r="CSP20" s="67"/>
      <c r="CSQ20" s="67"/>
      <c r="CSR20" s="67"/>
      <c r="CSS20" s="67"/>
      <c r="CST20" s="67"/>
      <c r="CSU20" s="67"/>
      <c r="CSV20" s="67"/>
      <c r="CSW20" s="67"/>
      <c r="CSX20" s="67"/>
      <c r="CSY20" s="67"/>
      <c r="CSZ20" s="67"/>
      <c r="CTA20" s="67"/>
      <c r="CTB20" s="67"/>
      <c r="CTC20" s="67"/>
      <c r="CTD20" s="67"/>
      <c r="CTE20" s="67"/>
      <c r="CTF20" s="67"/>
      <c r="CTG20" s="67"/>
      <c r="CTH20" s="67"/>
      <c r="CTI20" s="67"/>
      <c r="CTJ20" s="67"/>
      <c r="CTK20" s="67"/>
      <c r="CTL20" s="67"/>
      <c r="CTM20" s="67"/>
      <c r="CTN20" s="67"/>
      <c r="CTO20" s="67"/>
      <c r="CTP20" s="67"/>
      <c r="CTQ20" s="67"/>
      <c r="CTR20" s="67"/>
      <c r="CTS20" s="67"/>
      <c r="CTT20" s="67"/>
      <c r="CTU20" s="67"/>
      <c r="CTV20" s="67"/>
      <c r="CTW20" s="67"/>
      <c r="CTX20" s="67"/>
      <c r="CTY20" s="67"/>
      <c r="CTZ20" s="67"/>
      <c r="CUA20" s="67"/>
      <c r="CUB20" s="67"/>
      <c r="CUC20" s="67"/>
      <c r="CUD20" s="67"/>
      <c r="CUE20" s="67"/>
      <c r="CUF20" s="67"/>
      <c r="CUG20" s="67"/>
      <c r="CUH20" s="67"/>
      <c r="CUI20" s="67"/>
      <c r="CUJ20" s="67"/>
      <c r="CUK20" s="67"/>
      <c r="CUL20" s="67"/>
      <c r="CUM20" s="67"/>
      <c r="CUN20" s="67"/>
      <c r="CUO20" s="67"/>
      <c r="CUP20" s="67"/>
      <c r="CUQ20" s="67"/>
      <c r="CUR20" s="67"/>
      <c r="CUS20" s="67"/>
      <c r="CUT20" s="67"/>
      <c r="CUU20" s="67"/>
      <c r="CUV20" s="67"/>
      <c r="CUW20" s="67"/>
      <c r="CUX20" s="67"/>
      <c r="CUY20" s="67"/>
      <c r="CUZ20" s="67"/>
      <c r="CVA20" s="67"/>
      <c r="CVB20" s="67"/>
      <c r="CVC20" s="67"/>
      <c r="CVD20" s="67"/>
      <c r="CVE20" s="67"/>
      <c r="CVF20" s="67"/>
      <c r="CVG20" s="67"/>
      <c r="CVH20" s="67"/>
      <c r="CVI20" s="67"/>
      <c r="CVJ20" s="67"/>
      <c r="CVK20" s="67"/>
      <c r="CVL20" s="67"/>
      <c r="CVM20" s="67"/>
      <c r="CVN20" s="67"/>
      <c r="CVO20" s="67"/>
      <c r="CVP20" s="67"/>
      <c r="CVQ20" s="67"/>
      <c r="CVR20" s="67"/>
      <c r="CVS20" s="67"/>
      <c r="CVT20" s="67"/>
      <c r="CVU20" s="67"/>
      <c r="CVV20" s="67"/>
      <c r="CVW20" s="67"/>
      <c r="CVX20" s="67"/>
      <c r="CVY20" s="67"/>
      <c r="CVZ20" s="67"/>
      <c r="CWA20" s="67"/>
      <c r="CWB20" s="67"/>
      <c r="CWC20" s="67"/>
      <c r="CWD20" s="67"/>
      <c r="CWE20" s="67"/>
      <c r="CWF20" s="67"/>
      <c r="CWG20" s="67"/>
      <c r="CWH20" s="67"/>
      <c r="CWI20" s="67"/>
      <c r="CWJ20" s="67"/>
      <c r="CWK20" s="67"/>
      <c r="CWL20" s="67"/>
      <c r="CWM20" s="67"/>
      <c r="CWN20" s="67"/>
      <c r="CWO20" s="67"/>
      <c r="CWP20" s="67"/>
      <c r="CWQ20" s="67"/>
      <c r="CWR20" s="67"/>
      <c r="CWS20" s="67"/>
      <c r="CWT20" s="67"/>
      <c r="CWU20" s="67"/>
      <c r="CWV20" s="67"/>
      <c r="CWW20" s="67"/>
      <c r="CWX20" s="67"/>
      <c r="CWY20" s="67"/>
      <c r="CWZ20" s="67"/>
      <c r="CXA20" s="67"/>
      <c r="CXB20" s="67"/>
      <c r="CXC20" s="67"/>
      <c r="CXD20" s="67"/>
      <c r="CXE20" s="67"/>
      <c r="CXF20" s="67"/>
      <c r="CXG20" s="67"/>
      <c r="CXH20" s="67"/>
      <c r="CXI20" s="67"/>
      <c r="CXJ20" s="67"/>
      <c r="CXK20" s="67"/>
      <c r="CXL20" s="67"/>
      <c r="CXM20" s="67"/>
      <c r="CXN20" s="67"/>
      <c r="CXO20" s="67"/>
      <c r="CXP20" s="67"/>
      <c r="CXQ20" s="67"/>
      <c r="CXR20" s="67"/>
      <c r="CXS20" s="67"/>
      <c r="CXT20" s="67"/>
      <c r="CXU20" s="67"/>
      <c r="CXV20" s="67"/>
      <c r="CXW20" s="67"/>
      <c r="CXX20" s="67"/>
      <c r="CXY20" s="67"/>
      <c r="CXZ20" s="67"/>
      <c r="CYA20" s="67"/>
      <c r="CYB20" s="67"/>
      <c r="CYC20" s="67"/>
      <c r="CYD20" s="67"/>
      <c r="CYE20" s="67"/>
      <c r="CYF20" s="67"/>
      <c r="CYG20" s="67"/>
      <c r="CYH20" s="67"/>
      <c r="CYI20" s="67"/>
      <c r="CYJ20" s="67"/>
      <c r="CYK20" s="67"/>
      <c r="CYL20" s="67"/>
      <c r="CYM20" s="67"/>
      <c r="CYN20" s="67"/>
      <c r="CYO20" s="67"/>
      <c r="CYP20" s="67"/>
      <c r="CYQ20" s="67"/>
      <c r="CYR20" s="67"/>
      <c r="CYS20" s="67"/>
      <c r="CYT20" s="67"/>
      <c r="CYU20" s="67"/>
      <c r="CYV20" s="67"/>
      <c r="CYW20" s="67"/>
      <c r="CYX20" s="67"/>
      <c r="CYY20" s="67"/>
      <c r="CYZ20" s="67"/>
      <c r="CZA20" s="67"/>
      <c r="CZB20" s="67"/>
      <c r="CZC20" s="67"/>
      <c r="CZD20" s="67"/>
      <c r="CZE20" s="67"/>
      <c r="CZF20" s="67"/>
      <c r="CZG20" s="67"/>
      <c r="CZH20" s="67"/>
      <c r="CZI20" s="67"/>
      <c r="CZJ20" s="67"/>
      <c r="CZK20" s="67"/>
      <c r="CZL20" s="67"/>
      <c r="CZM20" s="67"/>
      <c r="CZN20" s="67"/>
      <c r="CZO20" s="67"/>
      <c r="CZP20" s="67"/>
      <c r="CZQ20" s="67"/>
      <c r="CZR20" s="67"/>
      <c r="CZS20" s="67"/>
      <c r="CZT20" s="67"/>
      <c r="CZU20" s="67"/>
      <c r="CZV20" s="67"/>
      <c r="CZW20" s="67"/>
      <c r="CZX20" s="67"/>
      <c r="CZY20" s="67"/>
      <c r="CZZ20" s="67"/>
      <c r="DAA20" s="67"/>
      <c r="DAB20" s="67"/>
      <c r="DAC20" s="67"/>
      <c r="DAD20" s="67"/>
      <c r="DAE20" s="67"/>
      <c r="DAF20" s="67"/>
      <c r="DAG20" s="67"/>
      <c r="DAH20" s="67"/>
      <c r="DAI20" s="67"/>
      <c r="DAJ20" s="67"/>
      <c r="DAK20" s="67"/>
      <c r="DAL20" s="67"/>
      <c r="DAM20" s="67"/>
      <c r="DAN20" s="67"/>
      <c r="DAO20" s="67"/>
      <c r="DAP20" s="67"/>
      <c r="DAQ20" s="67"/>
      <c r="DAR20" s="67"/>
      <c r="DAS20" s="67"/>
      <c r="DAT20" s="67"/>
      <c r="DAU20" s="67"/>
      <c r="DAV20" s="67"/>
      <c r="DAW20" s="67"/>
      <c r="DAX20" s="67"/>
      <c r="DAY20" s="67"/>
      <c r="DAZ20" s="67"/>
      <c r="DBA20" s="67"/>
      <c r="DBB20" s="67"/>
      <c r="DBC20" s="67"/>
      <c r="DBD20" s="67"/>
      <c r="DBE20" s="67"/>
      <c r="DBF20" s="67"/>
      <c r="DBG20" s="67"/>
      <c r="DBH20" s="67"/>
      <c r="DBI20" s="67"/>
      <c r="DBJ20" s="67"/>
      <c r="DBK20" s="67"/>
      <c r="DBL20" s="67"/>
      <c r="DBM20" s="67"/>
      <c r="DBN20" s="67"/>
      <c r="DBO20" s="67"/>
      <c r="DBP20" s="67"/>
      <c r="DBQ20" s="67"/>
      <c r="DBR20" s="67"/>
      <c r="DBS20" s="67"/>
      <c r="DBT20" s="67"/>
      <c r="DBU20" s="67"/>
      <c r="DBV20" s="67"/>
      <c r="DBW20" s="67"/>
      <c r="DBX20" s="67"/>
      <c r="DBY20" s="67"/>
      <c r="DBZ20" s="67"/>
      <c r="DCA20" s="67"/>
      <c r="DCB20" s="67"/>
      <c r="DCC20" s="67"/>
      <c r="DCD20" s="67"/>
      <c r="DCE20" s="67"/>
      <c r="DCF20" s="67"/>
      <c r="DCG20" s="67"/>
      <c r="DCH20" s="67"/>
      <c r="DCI20" s="67"/>
      <c r="DCJ20" s="67"/>
      <c r="DCK20" s="67"/>
      <c r="DCL20" s="67"/>
      <c r="DCM20" s="67"/>
      <c r="DCN20" s="67"/>
      <c r="DCO20" s="67"/>
      <c r="DCP20" s="67"/>
      <c r="DCQ20" s="67"/>
      <c r="DCR20" s="67"/>
      <c r="DCS20" s="67"/>
      <c r="DCT20" s="67"/>
      <c r="DCU20" s="67"/>
      <c r="DCV20" s="67"/>
      <c r="DCW20" s="67"/>
      <c r="DCX20" s="67"/>
      <c r="DCY20" s="67"/>
      <c r="DCZ20" s="67"/>
      <c r="DDA20" s="67"/>
      <c r="DDB20" s="67"/>
      <c r="DDC20" s="67"/>
      <c r="DDD20" s="67"/>
      <c r="DDE20" s="67"/>
      <c r="DDF20" s="67"/>
      <c r="DDG20" s="67"/>
      <c r="DDH20" s="67"/>
      <c r="DDI20" s="67"/>
      <c r="DDJ20" s="67"/>
      <c r="DDK20" s="67"/>
      <c r="DDL20" s="67"/>
      <c r="DDM20" s="67"/>
      <c r="DDN20" s="67"/>
      <c r="DDO20" s="67"/>
      <c r="DDP20" s="67"/>
      <c r="DDQ20" s="67"/>
      <c r="DDR20" s="67"/>
      <c r="DDS20" s="67"/>
      <c r="DDT20" s="67"/>
      <c r="DDU20" s="67"/>
      <c r="DDV20" s="67"/>
      <c r="DDW20" s="67"/>
      <c r="DDX20" s="67"/>
      <c r="DDY20" s="67"/>
      <c r="DDZ20" s="67"/>
      <c r="DEA20" s="67"/>
      <c r="DEB20" s="67"/>
      <c r="DEC20" s="67"/>
      <c r="DED20" s="67"/>
      <c r="DEE20" s="67"/>
      <c r="DEF20" s="67"/>
      <c r="DEG20" s="67"/>
      <c r="DEH20" s="67"/>
      <c r="DEI20" s="67"/>
      <c r="DEJ20" s="67"/>
      <c r="DEK20" s="67"/>
      <c r="DEL20" s="67"/>
      <c r="DEM20" s="67"/>
      <c r="DEN20" s="67"/>
      <c r="DEO20" s="67"/>
      <c r="DEP20" s="67"/>
      <c r="DEQ20" s="67"/>
      <c r="DER20" s="67"/>
      <c r="DES20" s="67"/>
      <c r="DET20" s="67"/>
      <c r="DEU20" s="67"/>
      <c r="DEV20" s="67"/>
      <c r="DEW20" s="67"/>
      <c r="DEX20" s="67"/>
      <c r="DEY20" s="67"/>
      <c r="DEZ20" s="67"/>
      <c r="DFA20" s="67"/>
      <c r="DFB20" s="67"/>
      <c r="DFC20" s="67"/>
      <c r="DFD20" s="67"/>
      <c r="DFE20" s="67"/>
      <c r="DFF20" s="67"/>
      <c r="DFG20" s="67"/>
      <c r="DFH20" s="67"/>
      <c r="DFI20" s="67"/>
      <c r="DFJ20" s="67"/>
      <c r="DFK20" s="67"/>
      <c r="DFL20" s="67"/>
      <c r="DFM20" s="67"/>
      <c r="DFN20" s="67"/>
      <c r="DFO20" s="67"/>
      <c r="DFP20" s="67"/>
      <c r="DFQ20" s="67"/>
      <c r="DFR20" s="67"/>
      <c r="DFS20" s="67"/>
      <c r="DFT20" s="67"/>
      <c r="DFU20" s="67"/>
      <c r="DFV20" s="67"/>
      <c r="DFW20" s="67"/>
      <c r="DFX20" s="67"/>
      <c r="DFY20" s="67"/>
      <c r="DFZ20" s="67"/>
      <c r="DGA20" s="67"/>
      <c r="DGB20" s="67"/>
      <c r="DGC20" s="67"/>
      <c r="DGD20" s="67"/>
      <c r="DGE20" s="67"/>
      <c r="DGF20" s="67"/>
      <c r="DGG20" s="67"/>
      <c r="DGH20" s="67"/>
      <c r="DGI20" s="67"/>
      <c r="DGJ20" s="67"/>
      <c r="DGK20" s="67"/>
      <c r="DGL20" s="67"/>
      <c r="DGM20" s="67"/>
      <c r="DGN20" s="67"/>
      <c r="DGO20" s="67"/>
      <c r="DGP20" s="67"/>
      <c r="DGQ20" s="67"/>
      <c r="DGR20" s="67"/>
      <c r="DGS20" s="67"/>
      <c r="DGT20" s="67"/>
      <c r="DGU20" s="67"/>
      <c r="DGV20" s="67"/>
      <c r="DGW20" s="67"/>
      <c r="DGX20" s="67"/>
      <c r="DGY20" s="67"/>
      <c r="DGZ20" s="67"/>
      <c r="DHA20" s="67"/>
      <c r="DHB20" s="67"/>
      <c r="DHC20" s="67"/>
      <c r="DHD20" s="67"/>
      <c r="DHE20" s="67"/>
      <c r="DHF20" s="67"/>
      <c r="DHG20" s="67"/>
      <c r="DHH20" s="67"/>
      <c r="DHI20" s="67"/>
      <c r="DHJ20" s="67"/>
      <c r="DHK20" s="67"/>
      <c r="DHL20" s="67"/>
      <c r="DHM20" s="67"/>
      <c r="DHN20" s="67"/>
      <c r="DHO20" s="67"/>
      <c r="DHP20" s="67"/>
      <c r="DHQ20" s="67"/>
      <c r="DHR20" s="67"/>
      <c r="DHS20" s="67"/>
      <c r="DHT20" s="67"/>
      <c r="DHU20" s="67"/>
      <c r="DHV20" s="67"/>
      <c r="DHW20" s="67"/>
      <c r="DHX20" s="67"/>
      <c r="DHY20" s="67"/>
      <c r="DHZ20" s="67"/>
      <c r="DIA20" s="67"/>
      <c r="DIB20" s="67"/>
      <c r="DIC20" s="67"/>
      <c r="DID20" s="67"/>
      <c r="DIE20" s="67"/>
      <c r="DIF20" s="67"/>
      <c r="DIG20" s="67"/>
      <c r="DIH20" s="67"/>
      <c r="DII20" s="67"/>
      <c r="DIJ20" s="67"/>
      <c r="DIK20" s="67"/>
      <c r="DIL20" s="67"/>
      <c r="DIM20" s="67"/>
      <c r="DIN20" s="67"/>
      <c r="DIO20" s="67"/>
      <c r="DIP20" s="67"/>
      <c r="DIQ20" s="67"/>
      <c r="DIR20" s="67"/>
      <c r="DIS20" s="67"/>
      <c r="DIT20" s="67"/>
      <c r="DIU20" s="67"/>
      <c r="DIV20" s="67"/>
      <c r="DIW20" s="67"/>
      <c r="DIX20" s="67"/>
      <c r="DIY20" s="67"/>
      <c r="DIZ20" s="67"/>
      <c r="DJA20" s="67"/>
      <c r="DJB20" s="67"/>
      <c r="DJC20" s="67"/>
      <c r="DJD20" s="67"/>
      <c r="DJE20" s="67"/>
      <c r="DJF20" s="67"/>
      <c r="DJG20" s="67"/>
      <c r="DJH20" s="67"/>
      <c r="DJI20" s="67"/>
      <c r="DJJ20" s="67"/>
      <c r="DJK20" s="67"/>
      <c r="DJL20" s="67"/>
      <c r="DJM20" s="67"/>
      <c r="DJN20" s="67"/>
      <c r="DJO20" s="67"/>
      <c r="DJP20" s="67"/>
      <c r="DJQ20" s="67"/>
      <c r="DJR20" s="67"/>
      <c r="DJS20" s="67"/>
      <c r="DJT20" s="67"/>
      <c r="DJU20" s="67"/>
      <c r="DJV20" s="67"/>
      <c r="DJW20" s="67"/>
      <c r="DJX20" s="67"/>
      <c r="DJY20" s="67"/>
      <c r="DJZ20" s="67"/>
      <c r="DKA20" s="67"/>
      <c r="DKB20" s="67"/>
      <c r="DKC20" s="67"/>
      <c r="DKD20" s="67"/>
      <c r="DKE20" s="67"/>
      <c r="DKF20" s="67"/>
      <c r="DKG20" s="67"/>
      <c r="DKH20" s="67"/>
      <c r="DKI20" s="67"/>
      <c r="DKJ20" s="67"/>
      <c r="DKK20" s="67"/>
      <c r="DKL20" s="67"/>
      <c r="DKM20" s="67"/>
      <c r="DKN20" s="67"/>
      <c r="DKO20" s="67"/>
      <c r="DKP20" s="67"/>
      <c r="DKQ20" s="67"/>
      <c r="DKR20" s="67"/>
      <c r="DKS20" s="67"/>
      <c r="DKT20" s="67"/>
      <c r="DKU20" s="67"/>
      <c r="DKV20" s="67"/>
      <c r="DKW20" s="67"/>
      <c r="DKX20" s="67"/>
      <c r="DKY20" s="67"/>
      <c r="DKZ20" s="67"/>
      <c r="DLA20" s="67"/>
      <c r="DLB20" s="67"/>
      <c r="DLC20" s="67"/>
      <c r="DLD20" s="67"/>
      <c r="DLE20" s="67"/>
      <c r="DLF20" s="67"/>
      <c r="DLG20" s="67"/>
      <c r="DLH20" s="67"/>
      <c r="DLI20" s="67"/>
      <c r="DLJ20" s="67"/>
      <c r="DLK20" s="67"/>
      <c r="DLL20" s="67"/>
      <c r="DLM20" s="67"/>
      <c r="DLN20" s="67"/>
      <c r="DLO20" s="67"/>
      <c r="DLP20" s="67"/>
      <c r="DLQ20" s="67"/>
      <c r="DLR20" s="67"/>
      <c r="DLS20" s="67"/>
      <c r="DLT20" s="67"/>
      <c r="DLU20" s="67"/>
      <c r="DLV20" s="67"/>
      <c r="DLW20" s="67"/>
      <c r="DLX20" s="67"/>
      <c r="DLY20" s="67"/>
      <c r="DLZ20" s="67"/>
      <c r="DMA20" s="67"/>
      <c r="DMB20" s="67"/>
      <c r="DMC20" s="67"/>
      <c r="DMD20" s="67"/>
      <c r="DME20" s="67"/>
      <c r="DMF20" s="67"/>
      <c r="DMG20" s="67"/>
      <c r="DMH20" s="67"/>
      <c r="DMI20" s="67"/>
      <c r="DMJ20" s="67"/>
      <c r="DMK20" s="67"/>
      <c r="DML20" s="67"/>
      <c r="DMM20" s="67"/>
      <c r="DMN20" s="67"/>
      <c r="DMO20" s="67"/>
      <c r="DMP20" s="67"/>
      <c r="DMQ20" s="67"/>
      <c r="DMR20" s="67"/>
      <c r="DMS20" s="67"/>
      <c r="DMT20" s="67"/>
      <c r="DMU20" s="67"/>
      <c r="DMV20" s="67"/>
      <c r="DMW20" s="67"/>
      <c r="DMX20" s="67"/>
      <c r="DMY20" s="67"/>
      <c r="DMZ20" s="67"/>
      <c r="DNA20" s="67"/>
      <c r="DNB20" s="67"/>
      <c r="DNC20" s="67"/>
      <c r="DND20" s="67"/>
      <c r="DNE20" s="67"/>
      <c r="DNF20" s="67"/>
      <c r="DNG20" s="67"/>
      <c r="DNH20" s="67"/>
      <c r="DNI20" s="67"/>
      <c r="DNJ20" s="67"/>
      <c r="DNK20" s="67"/>
      <c r="DNL20" s="67"/>
      <c r="DNM20" s="67"/>
      <c r="DNN20" s="67"/>
      <c r="DNO20" s="67"/>
      <c r="DNP20" s="67"/>
      <c r="DNQ20" s="67"/>
      <c r="DNR20" s="67"/>
      <c r="DNS20" s="67"/>
      <c r="DNT20" s="67"/>
      <c r="DNU20" s="67"/>
      <c r="DNV20" s="67"/>
      <c r="DNW20" s="67"/>
      <c r="DNX20" s="67"/>
      <c r="DNY20" s="67"/>
      <c r="DNZ20" s="67"/>
      <c r="DOA20" s="67"/>
      <c r="DOB20" s="67"/>
      <c r="DOC20" s="67"/>
      <c r="DOD20" s="67"/>
      <c r="DOE20" s="67"/>
      <c r="DOF20" s="67"/>
      <c r="DOG20" s="67"/>
      <c r="DOH20" s="67"/>
      <c r="DOI20" s="67"/>
      <c r="DOJ20" s="67"/>
      <c r="DOK20" s="67"/>
      <c r="DOL20" s="67"/>
      <c r="DOM20" s="67"/>
      <c r="DON20" s="67"/>
      <c r="DOO20" s="67"/>
      <c r="DOP20" s="67"/>
      <c r="DOQ20" s="67"/>
      <c r="DOR20" s="67"/>
      <c r="DOS20" s="67"/>
      <c r="DOT20" s="67"/>
      <c r="DOU20" s="67"/>
      <c r="DOV20" s="67"/>
      <c r="DOW20" s="67"/>
      <c r="DOX20" s="67"/>
      <c r="DOY20" s="67"/>
      <c r="DOZ20" s="67"/>
      <c r="DPA20" s="67"/>
      <c r="DPB20" s="67"/>
      <c r="DPC20" s="67"/>
      <c r="DPD20" s="67"/>
      <c r="DPE20" s="67"/>
      <c r="DPF20" s="67"/>
      <c r="DPG20" s="67"/>
      <c r="DPH20" s="67"/>
      <c r="DPI20" s="67"/>
      <c r="DPJ20" s="67"/>
      <c r="DPK20" s="67"/>
      <c r="DPL20" s="67"/>
      <c r="DPM20" s="67"/>
      <c r="DPN20" s="67"/>
      <c r="DPO20" s="67"/>
      <c r="DPP20" s="67"/>
      <c r="DPQ20" s="67"/>
      <c r="DPR20" s="67"/>
      <c r="DPS20" s="67"/>
      <c r="DPT20" s="67"/>
      <c r="DPU20" s="67"/>
      <c r="DPV20" s="67"/>
      <c r="DPW20" s="67"/>
      <c r="DPX20" s="67"/>
      <c r="DPY20" s="67"/>
      <c r="DPZ20" s="67"/>
      <c r="DQA20" s="67"/>
      <c r="DQB20" s="67"/>
      <c r="DQC20" s="67"/>
      <c r="DQD20" s="67"/>
      <c r="DQE20" s="67"/>
      <c r="DQF20" s="67"/>
      <c r="DQG20" s="67"/>
      <c r="DQH20" s="67"/>
      <c r="DQI20" s="67"/>
      <c r="DQJ20" s="67"/>
      <c r="DQK20" s="67"/>
      <c r="DQL20" s="67"/>
      <c r="DQM20" s="67"/>
      <c r="DQN20" s="67"/>
      <c r="DQO20" s="67"/>
      <c r="DQP20" s="67"/>
      <c r="DQQ20" s="67"/>
      <c r="DQR20" s="67"/>
      <c r="DQS20" s="67"/>
      <c r="DQT20" s="67"/>
      <c r="DQU20" s="67"/>
      <c r="DQV20" s="67"/>
      <c r="DQW20" s="67"/>
      <c r="DQX20" s="67"/>
      <c r="DQY20" s="67"/>
      <c r="DQZ20" s="67"/>
      <c r="DRA20" s="67"/>
      <c r="DRB20" s="67"/>
      <c r="DRC20" s="67"/>
      <c r="DRD20" s="67"/>
      <c r="DRE20" s="67"/>
      <c r="DRF20" s="67"/>
      <c r="DRG20" s="67"/>
      <c r="DRH20" s="67"/>
      <c r="DRI20" s="67"/>
      <c r="DRJ20" s="67"/>
      <c r="DRK20" s="67"/>
      <c r="DRL20" s="67"/>
      <c r="DRM20" s="67"/>
      <c r="DRN20" s="67"/>
      <c r="DRO20" s="67"/>
      <c r="DRP20" s="67"/>
      <c r="DRQ20" s="67"/>
      <c r="DRR20" s="67"/>
      <c r="DRS20" s="67"/>
      <c r="DRT20" s="67"/>
      <c r="DRU20" s="67"/>
      <c r="DRV20" s="67"/>
      <c r="DRW20" s="67"/>
      <c r="DRX20" s="67"/>
      <c r="DRY20" s="67"/>
      <c r="DRZ20" s="67"/>
      <c r="DSA20" s="67"/>
      <c r="DSB20" s="67"/>
      <c r="DSC20" s="67"/>
      <c r="DSD20" s="67"/>
      <c r="DSE20" s="67"/>
      <c r="DSF20" s="67"/>
      <c r="DSG20" s="67"/>
      <c r="DSH20" s="67"/>
      <c r="DSI20" s="67"/>
      <c r="DSJ20" s="67"/>
      <c r="DSK20" s="67"/>
      <c r="DSL20" s="67"/>
      <c r="DSM20" s="67"/>
      <c r="DSN20" s="67"/>
      <c r="DSO20" s="67"/>
      <c r="DSP20" s="67"/>
      <c r="DSQ20" s="67"/>
      <c r="DSR20" s="67"/>
      <c r="DSS20" s="67"/>
      <c r="DST20" s="67"/>
      <c r="DSU20" s="67"/>
      <c r="DSV20" s="67"/>
      <c r="DSW20" s="67"/>
      <c r="DSX20" s="67"/>
      <c r="DSY20" s="67"/>
      <c r="DSZ20" s="67"/>
      <c r="DTA20" s="67"/>
      <c r="DTB20" s="67"/>
      <c r="DTC20" s="67"/>
      <c r="DTD20" s="67"/>
      <c r="DTE20" s="67"/>
      <c r="DTF20" s="67"/>
      <c r="DTG20" s="67"/>
      <c r="DTH20" s="67"/>
      <c r="DTI20" s="67"/>
      <c r="DTJ20" s="67"/>
      <c r="DTK20" s="67"/>
      <c r="DTL20" s="67"/>
      <c r="DTM20" s="67"/>
      <c r="DTN20" s="67"/>
      <c r="DTO20" s="67"/>
      <c r="DTP20" s="67"/>
      <c r="DTQ20" s="67"/>
      <c r="DTR20" s="67"/>
      <c r="DTS20" s="67"/>
      <c r="DTT20" s="67"/>
      <c r="DTU20" s="67"/>
      <c r="DTV20" s="67"/>
      <c r="DTW20" s="67"/>
      <c r="DTX20" s="67"/>
      <c r="DTY20" s="67"/>
      <c r="DTZ20" s="67"/>
      <c r="DUA20" s="67"/>
      <c r="DUB20" s="67"/>
      <c r="DUC20" s="67"/>
      <c r="DUD20" s="67"/>
      <c r="DUE20" s="67"/>
      <c r="DUF20" s="67"/>
      <c r="DUG20" s="67"/>
      <c r="DUH20" s="67"/>
      <c r="DUI20" s="67"/>
      <c r="DUJ20" s="67"/>
      <c r="DUK20" s="67"/>
      <c r="DUL20" s="67"/>
      <c r="DUM20" s="67"/>
      <c r="DUN20" s="67"/>
      <c r="DUO20" s="67"/>
      <c r="DUP20" s="67"/>
      <c r="DUQ20" s="67"/>
      <c r="DUR20" s="67"/>
      <c r="DUS20" s="67"/>
      <c r="DUT20" s="67"/>
      <c r="DUU20" s="67"/>
      <c r="DUV20" s="67"/>
      <c r="DUW20" s="67"/>
      <c r="DUX20" s="67"/>
      <c r="DUY20" s="67"/>
      <c r="DUZ20" s="67"/>
      <c r="DVA20" s="67"/>
      <c r="DVB20" s="67"/>
      <c r="DVC20" s="67"/>
      <c r="DVD20" s="67"/>
      <c r="DVE20" s="67"/>
      <c r="DVF20" s="67"/>
      <c r="DVG20" s="67"/>
      <c r="DVH20" s="67"/>
      <c r="DVI20" s="67"/>
      <c r="DVJ20" s="67"/>
      <c r="DVK20" s="67"/>
      <c r="DVL20" s="67"/>
      <c r="DVM20" s="67"/>
      <c r="DVN20" s="67"/>
      <c r="DVO20" s="67"/>
      <c r="DVP20" s="67"/>
      <c r="DVQ20" s="67"/>
      <c r="DVR20" s="67"/>
      <c r="DVS20" s="67"/>
      <c r="DVT20" s="67"/>
      <c r="DVU20" s="67"/>
      <c r="DVV20" s="67"/>
      <c r="DVW20" s="67"/>
      <c r="DVX20" s="67"/>
      <c r="DVY20" s="67"/>
      <c r="DVZ20" s="67"/>
      <c r="DWA20" s="67"/>
      <c r="DWB20" s="67"/>
      <c r="DWC20" s="67"/>
      <c r="DWD20" s="67"/>
      <c r="DWE20" s="67"/>
      <c r="DWF20" s="67"/>
      <c r="DWG20" s="67"/>
      <c r="DWH20" s="67"/>
      <c r="DWI20" s="67"/>
      <c r="DWJ20" s="67"/>
      <c r="DWK20" s="67"/>
      <c r="DWL20" s="67"/>
      <c r="DWM20" s="67"/>
      <c r="DWN20" s="67"/>
      <c r="DWO20" s="67"/>
      <c r="DWP20" s="67"/>
      <c r="DWQ20" s="67"/>
      <c r="DWR20" s="67"/>
      <c r="DWS20" s="67"/>
      <c r="DWT20" s="67"/>
      <c r="DWU20" s="67"/>
      <c r="DWV20" s="67"/>
      <c r="DWW20" s="67"/>
      <c r="DWX20" s="67"/>
      <c r="DWY20" s="67"/>
      <c r="DWZ20" s="67"/>
      <c r="DXA20" s="67"/>
      <c r="DXB20" s="67"/>
      <c r="DXC20" s="67"/>
      <c r="DXD20" s="67"/>
      <c r="DXE20" s="67"/>
      <c r="DXF20" s="67"/>
      <c r="DXG20" s="67"/>
      <c r="DXH20" s="67"/>
      <c r="DXI20" s="67"/>
      <c r="DXJ20" s="67"/>
      <c r="DXK20" s="67"/>
      <c r="DXL20" s="67"/>
      <c r="DXM20" s="67"/>
      <c r="DXN20" s="67"/>
      <c r="DXO20" s="67"/>
      <c r="DXP20" s="67"/>
      <c r="DXQ20" s="67"/>
      <c r="DXR20" s="67"/>
      <c r="DXS20" s="67"/>
      <c r="DXT20" s="67"/>
      <c r="DXU20" s="67"/>
      <c r="DXV20" s="67"/>
      <c r="DXW20" s="67"/>
      <c r="DXX20" s="67"/>
      <c r="DXY20" s="67"/>
      <c r="DXZ20" s="67"/>
      <c r="DYA20" s="67"/>
      <c r="DYB20" s="67"/>
      <c r="DYC20" s="67"/>
      <c r="DYD20" s="67"/>
      <c r="DYE20" s="67"/>
      <c r="DYF20" s="67"/>
      <c r="DYG20" s="67"/>
      <c r="DYH20" s="67"/>
      <c r="DYI20" s="67"/>
      <c r="DYJ20" s="67"/>
      <c r="DYK20" s="67"/>
      <c r="DYL20" s="67"/>
      <c r="DYM20" s="67"/>
      <c r="DYN20" s="67"/>
      <c r="DYO20" s="67"/>
      <c r="DYP20" s="67"/>
      <c r="DYQ20" s="67"/>
      <c r="DYR20" s="67"/>
      <c r="DYS20" s="67"/>
      <c r="DYT20" s="67"/>
      <c r="DYU20" s="67"/>
      <c r="DYV20" s="67"/>
      <c r="DYW20" s="67"/>
      <c r="DYX20" s="67"/>
      <c r="DYY20" s="67"/>
      <c r="DYZ20" s="67"/>
      <c r="DZA20" s="67"/>
      <c r="DZB20" s="67"/>
      <c r="DZC20" s="67"/>
      <c r="DZD20" s="67"/>
      <c r="DZE20" s="67"/>
      <c r="DZF20" s="67"/>
      <c r="DZG20" s="67"/>
      <c r="DZH20" s="67"/>
      <c r="DZI20" s="67"/>
      <c r="DZJ20" s="67"/>
      <c r="DZK20" s="67"/>
      <c r="DZL20" s="67"/>
      <c r="DZM20" s="67"/>
      <c r="DZN20" s="67"/>
      <c r="DZO20" s="67"/>
      <c r="DZP20" s="67"/>
      <c r="DZQ20" s="67"/>
      <c r="DZR20" s="67"/>
      <c r="DZS20" s="67"/>
      <c r="DZT20" s="67"/>
      <c r="DZU20" s="67"/>
      <c r="DZV20" s="67"/>
      <c r="DZW20" s="67"/>
      <c r="DZX20" s="67"/>
      <c r="DZY20" s="67"/>
      <c r="DZZ20" s="67"/>
      <c r="EAA20" s="67"/>
      <c r="EAB20" s="67"/>
      <c r="EAC20" s="67"/>
      <c r="EAD20" s="67"/>
      <c r="EAE20" s="67"/>
      <c r="EAF20" s="67"/>
      <c r="EAG20" s="67"/>
      <c r="EAH20" s="67"/>
      <c r="EAI20" s="67"/>
      <c r="EAJ20" s="67"/>
      <c r="EAK20" s="67"/>
      <c r="EAL20" s="67"/>
      <c r="EAM20" s="67"/>
      <c r="EAN20" s="67"/>
      <c r="EAO20" s="67"/>
      <c r="EAP20" s="67"/>
      <c r="EAQ20" s="67"/>
      <c r="EAR20" s="67"/>
      <c r="EAS20" s="67"/>
      <c r="EAT20" s="67"/>
      <c r="EAU20" s="67"/>
      <c r="EAV20" s="67"/>
      <c r="EAW20" s="67"/>
      <c r="EAX20" s="67"/>
      <c r="EAY20" s="67"/>
      <c r="EAZ20" s="67"/>
      <c r="EBA20" s="67"/>
      <c r="EBB20" s="67"/>
      <c r="EBC20" s="67"/>
      <c r="EBD20" s="67"/>
      <c r="EBE20" s="67"/>
      <c r="EBF20" s="67"/>
      <c r="EBG20" s="67"/>
      <c r="EBH20" s="67"/>
      <c r="EBI20" s="67"/>
      <c r="EBJ20" s="67"/>
      <c r="EBK20" s="67"/>
      <c r="EBL20" s="67"/>
      <c r="EBM20" s="67"/>
      <c r="EBN20" s="67"/>
      <c r="EBO20" s="67"/>
      <c r="EBP20" s="67"/>
      <c r="EBQ20" s="67"/>
      <c r="EBR20" s="67"/>
      <c r="EBS20" s="67"/>
      <c r="EBT20" s="67"/>
      <c r="EBU20" s="67"/>
      <c r="EBV20" s="67"/>
      <c r="EBW20" s="67"/>
      <c r="EBX20" s="67"/>
      <c r="EBY20" s="67"/>
      <c r="EBZ20" s="67"/>
      <c r="ECA20" s="67"/>
      <c r="ECB20" s="67"/>
      <c r="ECC20" s="67"/>
      <c r="ECD20" s="67"/>
      <c r="ECE20" s="67"/>
      <c r="ECF20" s="67"/>
      <c r="ECG20" s="67"/>
      <c r="ECH20" s="67"/>
      <c r="ECI20" s="67"/>
      <c r="ECJ20" s="67"/>
      <c r="ECK20" s="67"/>
      <c r="ECL20" s="67"/>
      <c r="ECM20" s="67"/>
      <c r="ECN20" s="67"/>
      <c r="ECO20" s="67"/>
      <c r="ECP20" s="67"/>
      <c r="ECQ20" s="67"/>
      <c r="ECR20" s="67"/>
      <c r="ECS20" s="67"/>
      <c r="ECT20" s="67"/>
      <c r="ECU20" s="67"/>
      <c r="ECV20" s="67"/>
      <c r="ECW20" s="67"/>
      <c r="ECX20" s="67"/>
      <c r="ECY20" s="67"/>
      <c r="ECZ20" s="67"/>
      <c r="EDA20" s="67"/>
      <c r="EDB20" s="67"/>
      <c r="EDC20" s="67"/>
      <c r="EDD20" s="67"/>
      <c r="EDE20" s="67"/>
      <c r="EDF20" s="67"/>
      <c r="EDG20" s="67"/>
      <c r="EDH20" s="67"/>
      <c r="EDI20" s="67"/>
      <c r="EDJ20" s="67"/>
      <c r="EDK20" s="67"/>
      <c r="EDL20" s="67"/>
      <c r="EDM20" s="67"/>
      <c r="EDN20" s="67"/>
      <c r="EDO20" s="67"/>
      <c r="EDP20" s="67"/>
      <c r="EDQ20" s="67"/>
      <c r="EDR20" s="67"/>
      <c r="EDS20" s="67"/>
      <c r="EDT20" s="67"/>
      <c r="EDU20" s="67"/>
      <c r="EDV20" s="67"/>
      <c r="EDW20" s="67"/>
      <c r="EDX20" s="67"/>
      <c r="EDY20" s="67"/>
      <c r="EDZ20" s="67"/>
      <c r="EEA20" s="67"/>
      <c r="EEB20" s="67"/>
      <c r="EEC20" s="67"/>
      <c r="EED20" s="67"/>
      <c r="EEE20" s="67"/>
      <c r="EEF20" s="67"/>
      <c r="EEG20" s="67"/>
      <c r="EEH20" s="67"/>
      <c r="EEI20" s="67"/>
      <c r="EEJ20" s="67"/>
      <c r="EEK20" s="67"/>
      <c r="EEL20" s="67"/>
      <c r="EEM20" s="67"/>
      <c r="EEN20" s="67"/>
      <c r="EEO20" s="67"/>
      <c r="EEP20" s="67"/>
      <c r="EEQ20" s="67"/>
      <c r="EER20" s="67"/>
      <c r="EES20" s="67"/>
      <c r="EET20" s="67"/>
      <c r="EEU20" s="67"/>
      <c r="EEV20" s="67"/>
      <c r="EEW20" s="67"/>
      <c r="EEX20" s="67"/>
      <c r="EEY20" s="67"/>
      <c r="EEZ20" s="67"/>
      <c r="EFA20" s="67"/>
      <c r="EFB20" s="67"/>
      <c r="EFC20" s="67"/>
      <c r="EFD20" s="67"/>
      <c r="EFE20" s="67"/>
      <c r="EFF20" s="67"/>
      <c r="EFG20" s="67"/>
      <c r="EFH20" s="67"/>
      <c r="EFI20" s="67"/>
      <c r="EFJ20" s="67"/>
      <c r="EFK20" s="67"/>
      <c r="EFL20" s="67"/>
      <c r="EFM20" s="67"/>
      <c r="EFN20" s="67"/>
      <c r="EFO20" s="67"/>
      <c r="EFP20" s="67"/>
      <c r="EFQ20" s="67"/>
      <c r="EFR20" s="67"/>
      <c r="EFS20" s="67"/>
      <c r="EFT20" s="67"/>
      <c r="EFU20" s="67"/>
      <c r="EFV20" s="67"/>
      <c r="EFW20" s="67"/>
      <c r="EFX20" s="67"/>
      <c r="EFY20" s="67"/>
      <c r="EFZ20" s="67"/>
      <c r="EGA20" s="67"/>
      <c r="EGB20" s="67"/>
      <c r="EGC20" s="67"/>
      <c r="EGD20" s="67"/>
      <c r="EGE20" s="67"/>
      <c r="EGF20" s="67"/>
      <c r="EGG20" s="67"/>
      <c r="EGH20" s="67"/>
      <c r="EGI20" s="67"/>
      <c r="EGJ20" s="67"/>
      <c r="EGK20" s="67"/>
      <c r="EGL20" s="67"/>
      <c r="EGM20" s="67"/>
      <c r="EGN20" s="67"/>
      <c r="EGO20" s="67"/>
      <c r="EGP20" s="67"/>
      <c r="EGQ20" s="67"/>
      <c r="EGR20" s="67"/>
      <c r="EGS20" s="67"/>
      <c r="EGT20" s="67"/>
      <c r="EGU20" s="67"/>
      <c r="EGV20" s="67"/>
      <c r="EGW20" s="67"/>
      <c r="EGX20" s="67"/>
      <c r="EGY20" s="67"/>
      <c r="EGZ20" s="67"/>
      <c r="EHA20" s="67"/>
      <c r="EHB20" s="67"/>
      <c r="EHC20" s="67"/>
      <c r="EHD20" s="67"/>
      <c r="EHE20" s="67"/>
      <c r="EHF20" s="67"/>
      <c r="EHG20" s="67"/>
      <c r="EHH20" s="67"/>
      <c r="EHI20" s="67"/>
      <c r="EHJ20" s="67"/>
      <c r="EHK20" s="67"/>
      <c r="EHL20" s="67"/>
      <c r="EHM20" s="67"/>
      <c r="EHN20" s="67"/>
      <c r="EHO20" s="67"/>
      <c r="EHP20" s="67"/>
      <c r="EHQ20" s="67"/>
      <c r="EHR20" s="67"/>
      <c r="EHS20" s="67"/>
      <c r="EHT20" s="67"/>
      <c r="EHU20" s="67"/>
      <c r="EHV20" s="67"/>
      <c r="EHW20" s="67"/>
      <c r="EHX20" s="67"/>
      <c r="EHY20" s="67"/>
      <c r="EHZ20" s="67"/>
      <c r="EIA20" s="67"/>
      <c r="EIB20" s="67"/>
      <c r="EIC20" s="67"/>
      <c r="EID20" s="67"/>
      <c r="EIE20" s="67"/>
      <c r="EIF20" s="67"/>
      <c r="EIG20" s="67"/>
      <c r="EIH20" s="67"/>
      <c r="EII20" s="67"/>
      <c r="EIJ20" s="67"/>
      <c r="EIK20" s="67"/>
      <c r="EIL20" s="67"/>
      <c r="EIM20" s="67"/>
      <c r="EIN20" s="67"/>
      <c r="EIO20" s="67"/>
      <c r="EIP20" s="67"/>
      <c r="EIQ20" s="67"/>
      <c r="EIR20" s="67"/>
      <c r="EIS20" s="67"/>
      <c r="EIT20" s="67"/>
      <c r="EIU20" s="67"/>
      <c r="EIV20" s="67"/>
      <c r="EIW20" s="67"/>
      <c r="EIX20" s="67"/>
      <c r="EIY20" s="67"/>
      <c r="EIZ20" s="67"/>
      <c r="EJA20" s="67"/>
      <c r="EJB20" s="67"/>
      <c r="EJC20" s="67"/>
      <c r="EJD20" s="67"/>
      <c r="EJE20" s="67"/>
      <c r="EJF20" s="67"/>
      <c r="EJG20" s="67"/>
      <c r="EJH20" s="67"/>
      <c r="EJI20" s="67"/>
      <c r="EJJ20" s="67"/>
      <c r="EJK20" s="67"/>
      <c r="EJL20" s="67"/>
      <c r="EJM20" s="67"/>
      <c r="EJN20" s="67"/>
      <c r="EJO20" s="67"/>
      <c r="EJP20" s="67"/>
      <c r="EJQ20" s="67"/>
      <c r="EJR20" s="67"/>
      <c r="EJS20" s="67"/>
      <c r="EJT20" s="67"/>
      <c r="EJU20" s="67"/>
      <c r="EJV20" s="67"/>
      <c r="EJW20" s="67"/>
      <c r="EJX20" s="67"/>
      <c r="EJY20" s="67"/>
      <c r="EJZ20" s="67"/>
      <c r="EKA20" s="67"/>
      <c r="EKB20" s="67"/>
      <c r="EKC20" s="67"/>
      <c r="EKD20" s="67"/>
      <c r="EKE20" s="67"/>
      <c r="EKF20" s="67"/>
      <c r="EKG20" s="67"/>
      <c r="EKH20" s="67"/>
      <c r="EKI20" s="67"/>
      <c r="EKJ20" s="67"/>
      <c r="EKK20" s="67"/>
      <c r="EKL20" s="67"/>
      <c r="EKM20" s="67"/>
      <c r="EKN20" s="67"/>
      <c r="EKO20" s="67"/>
      <c r="EKP20" s="67"/>
      <c r="EKQ20" s="67"/>
      <c r="EKR20" s="67"/>
      <c r="EKS20" s="67"/>
      <c r="EKT20" s="67"/>
      <c r="EKU20" s="67"/>
      <c r="EKV20" s="67"/>
      <c r="EKW20" s="67"/>
      <c r="EKX20" s="67"/>
      <c r="EKY20" s="67"/>
      <c r="EKZ20" s="67"/>
      <c r="ELA20" s="67"/>
      <c r="ELB20" s="67"/>
      <c r="ELC20" s="67"/>
      <c r="ELD20" s="67"/>
      <c r="ELE20" s="67"/>
      <c r="ELF20" s="67"/>
      <c r="ELG20" s="67"/>
      <c r="ELH20" s="67"/>
      <c r="ELI20" s="67"/>
      <c r="ELJ20" s="67"/>
      <c r="ELK20" s="67"/>
      <c r="ELL20" s="67"/>
      <c r="ELM20" s="67"/>
      <c r="ELN20" s="67"/>
      <c r="ELO20" s="67"/>
      <c r="ELP20" s="67"/>
      <c r="ELQ20" s="67"/>
      <c r="ELR20" s="67"/>
      <c r="ELS20" s="67"/>
      <c r="ELT20" s="67"/>
      <c r="ELU20" s="67"/>
      <c r="ELV20" s="67"/>
      <c r="ELW20" s="67"/>
      <c r="ELX20" s="67"/>
      <c r="ELY20" s="67"/>
      <c r="ELZ20" s="67"/>
      <c r="EMA20" s="67"/>
      <c r="EMB20" s="67"/>
      <c r="EMC20" s="67"/>
      <c r="EMD20" s="67"/>
      <c r="EME20" s="67"/>
      <c r="EMF20" s="67"/>
      <c r="EMG20" s="67"/>
      <c r="EMH20" s="67"/>
      <c r="EMI20" s="67"/>
      <c r="EMJ20" s="67"/>
      <c r="EMK20" s="67"/>
      <c r="EML20" s="67"/>
      <c r="EMM20" s="67"/>
      <c r="EMN20" s="67"/>
      <c r="EMO20" s="67"/>
      <c r="EMP20" s="67"/>
      <c r="EMQ20" s="67"/>
      <c r="EMR20" s="67"/>
      <c r="EMS20" s="67"/>
      <c r="EMT20" s="67"/>
      <c r="EMU20" s="67"/>
      <c r="EMV20" s="67"/>
      <c r="EMW20" s="67"/>
      <c r="EMX20" s="67"/>
      <c r="EMY20" s="67"/>
      <c r="EMZ20" s="67"/>
      <c r="ENA20" s="67"/>
      <c r="ENB20" s="67"/>
      <c r="ENC20" s="67"/>
      <c r="END20" s="67"/>
      <c r="ENE20" s="67"/>
      <c r="ENF20" s="67"/>
      <c r="ENG20" s="67"/>
      <c r="ENH20" s="67"/>
      <c r="ENI20" s="67"/>
      <c r="ENJ20" s="67"/>
      <c r="ENK20" s="67"/>
      <c r="ENL20" s="67"/>
      <c r="ENM20" s="67"/>
      <c r="ENN20" s="67"/>
      <c r="ENO20" s="67"/>
      <c r="ENP20" s="67"/>
      <c r="ENQ20" s="67"/>
      <c r="ENR20" s="67"/>
      <c r="ENS20" s="67"/>
      <c r="ENT20" s="67"/>
      <c r="ENU20" s="67"/>
      <c r="ENV20" s="67"/>
      <c r="ENW20" s="67"/>
      <c r="ENX20" s="67"/>
      <c r="ENY20" s="67"/>
      <c r="ENZ20" s="67"/>
      <c r="EOA20" s="67"/>
      <c r="EOB20" s="67"/>
      <c r="EOC20" s="67"/>
      <c r="EOD20" s="67"/>
      <c r="EOE20" s="67"/>
      <c r="EOF20" s="67"/>
      <c r="EOG20" s="67"/>
      <c r="EOH20" s="67"/>
      <c r="EOI20" s="67"/>
      <c r="EOJ20" s="67"/>
      <c r="EOK20" s="67"/>
      <c r="EOL20" s="67"/>
      <c r="EOM20" s="67"/>
      <c r="EON20" s="67"/>
      <c r="EOO20" s="67"/>
      <c r="EOP20" s="67"/>
      <c r="EOQ20" s="67"/>
      <c r="EOR20" s="67"/>
      <c r="EOS20" s="67"/>
      <c r="EOT20" s="67"/>
      <c r="EOU20" s="67"/>
      <c r="EOV20" s="67"/>
      <c r="EOW20" s="67"/>
      <c r="EOX20" s="67"/>
      <c r="EOY20" s="67"/>
      <c r="EOZ20" s="67"/>
      <c r="EPA20" s="67"/>
      <c r="EPB20" s="67"/>
      <c r="EPC20" s="67"/>
      <c r="EPD20" s="67"/>
      <c r="EPE20" s="67"/>
      <c r="EPF20" s="67"/>
      <c r="EPG20" s="67"/>
      <c r="EPH20" s="67"/>
      <c r="EPI20" s="67"/>
      <c r="EPJ20" s="67"/>
      <c r="EPK20" s="67"/>
      <c r="EPL20" s="67"/>
      <c r="EPM20" s="67"/>
      <c r="EPN20" s="67"/>
      <c r="EPO20" s="67"/>
      <c r="EPP20" s="67"/>
      <c r="EPQ20" s="67"/>
      <c r="EPR20" s="67"/>
      <c r="EPS20" s="67"/>
      <c r="EPT20" s="67"/>
      <c r="EPU20" s="67"/>
      <c r="EPV20" s="67"/>
      <c r="EPW20" s="67"/>
      <c r="EPX20" s="67"/>
      <c r="EPY20" s="67"/>
      <c r="EPZ20" s="67"/>
      <c r="EQA20" s="67"/>
      <c r="EQB20" s="67"/>
      <c r="EQC20" s="67"/>
      <c r="EQD20" s="67"/>
      <c r="EQE20" s="67"/>
      <c r="EQF20" s="67"/>
      <c r="EQG20" s="67"/>
      <c r="EQH20" s="67"/>
      <c r="EQI20" s="67"/>
      <c r="EQJ20" s="67"/>
      <c r="EQK20" s="67"/>
      <c r="EQL20" s="67"/>
      <c r="EQM20" s="67"/>
      <c r="EQN20" s="67"/>
      <c r="EQO20" s="67"/>
      <c r="EQP20" s="67"/>
      <c r="EQQ20" s="67"/>
      <c r="EQR20" s="67"/>
      <c r="EQS20" s="67"/>
      <c r="EQT20" s="67"/>
      <c r="EQU20" s="67"/>
      <c r="EQV20" s="67"/>
      <c r="EQW20" s="67"/>
      <c r="EQX20" s="67"/>
      <c r="EQY20" s="67"/>
      <c r="EQZ20" s="67"/>
      <c r="ERA20" s="67"/>
      <c r="ERB20" s="67"/>
      <c r="ERC20" s="67"/>
      <c r="ERD20" s="67"/>
      <c r="ERE20" s="67"/>
      <c r="ERF20" s="67"/>
      <c r="ERG20" s="67"/>
      <c r="ERH20" s="67"/>
      <c r="ERI20" s="67"/>
      <c r="ERJ20" s="67"/>
      <c r="ERK20" s="67"/>
      <c r="ERL20" s="67"/>
      <c r="ERM20" s="67"/>
      <c r="ERN20" s="67"/>
      <c r="ERO20" s="67"/>
      <c r="ERP20" s="67"/>
      <c r="ERQ20" s="67"/>
      <c r="ERR20" s="67"/>
      <c r="ERS20" s="67"/>
      <c r="ERT20" s="67"/>
      <c r="ERU20" s="67"/>
      <c r="ERV20" s="67"/>
      <c r="ERW20" s="67"/>
      <c r="ERX20" s="67"/>
      <c r="ERY20" s="67"/>
      <c r="ERZ20" s="67"/>
      <c r="ESA20" s="67"/>
      <c r="ESB20" s="67"/>
      <c r="ESC20" s="67"/>
      <c r="ESD20" s="67"/>
      <c r="ESE20" s="67"/>
      <c r="ESF20" s="67"/>
      <c r="ESG20" s="67"/>
      <c r="ESH20" s="67"/>
      <c r="ESI20" s="67"/>
      <c r="ESJ20" s="67"/>
      <c r="ESK20" s="67"/>
      <c r="ESL20" s="67"/>
      <c r="ESM20" s="67"/>
      <c r="ESN20" s="67"/>
      <c r="ESO20" s="67"/>
      <c r="ESP20" s="67"/>
      <c r="ESQ20" s="67"/>
      <c r="ESR20" s="67"/>
      <c r="ESS20" s="67"/>
      <c r="EST20" s="67"/>
      <c r="ESU20" s="67"/>
      <c r="ESV20" s="67"/>
      <c r="ESW20" s="67"/>
      <c r="ESX20" s="67"/>
      <c r="ESY20" s="67"/>
      <c r="ESZ20" s="67"/>
      <c r="ETA20" s="67"/>
      <c r="ETB20" s="67"/>
      <c r="ETC20" s="67"/>
      <c r="ETD20" s="67"/>
      <c r="ETE20" s="67"/>
      <c r="ETF20" s="67"/>
      <c r="ETG20" s="67"/>
      <c r="ETH20" s="67"/>
      <c r="ETI20" s="67"/>
      <c r="ETJ20" s="67"/>
      <c r="ETK20" s="67"/>
      <c r="ETL20" s="67"/>
      <c r="ETM20" s="67"/>
      <c r="ETN20" s="67"/>
      <c r="ETO20" s="67"/>
      <c r="ETP20" s="67"/>
      <c r="ETQ20" s="67"/>
      <c r="ETR20" s="67"/>
      <c r="ETS20" s="67"/>
      <c r="ETT20" s="67"/>
      <c r="ETU20" s="67"/>
      <c r="ETV20" s="67"/>
      <c r="ETW20" s="67"/>
      <c r="ETX20" s="67"/>
      <c r="ETY20" s="67"/>
      <c r="ETZ20" s="67"/>
      <c r="EUA20" s="67"/>
      <c r="EUB20" s="67"/>
      <c r="EUC20" s="67"/>
      <c r="EUD20" s="67"/>
      <c r="EUE20" s="67"/>
      <c r="EUF20" s="67"/>
      <c r="EUG20" s="67"/>
      <c r="EUH20" s="67"/>
      <c r="EUI20" s="67"/>
      <c r="EUJ20" s="67"/>
      <c r="EUK20" s="67"/>
      <c r="EUL20" s="67"/>
      <c r="EUM20" s="67"/>
      <c r="EUN20" s="67"/>
      <c r="EUO20" s="67"/>
      <c r="EUP20" s="67"/>
      <c r="EUQ20" s="67"/>
      <c r="EUR20" s="67"/>
      <c r="EUS20" s="67"/>
      <c r="EUT20" s="67"/>
      <c r="EUU20" s="67"/>
      <c r="EUV20" s="67"/>
      <c r="EUW20" s="67"/>
      <c r="EUX20" s="67"/>
      <c r="EUY20" s="67"/>
      <c r="EUZ20" s="67"/>
      <c r="EVA20" s="67"/>
      <c r="EVB20" s="67"/>
      <c r="EVC20" s="67"/>
      <c r="EVD20" s="67"/>
      <c r="EVE20" s="67"/>
      <c r="EVF20" s="67"/>
      <c r="EVG20" s="67"/>
      <c r="EVH20" s="67"/>
      <c r="EVI20" s="67"/>
      <c r="EVJ20" s="67"/>
      <c r="EVK20" s="67"/>
      <c r="EVL20" s="67"/>
      <c r="EVM20" s="67"/>
      <c r="EVN20" s="67"/>
      <c r="EVO20" s="67"/>
      <c r="EVP20" s="67"/>
      <c r="EVQ20" s="67"/>
      <c r="EVR20" s="67"/>
      <c r="EVS20" s="67"/>
      <c r="EVT20" s="67"/>
      <c r="EVU20" s="67"/>
      <c r="EVV20" s="67"/>
      <c r="EVW20" s="67"/>
      <c r="EVX20" s="67"/>
      <c r="EVY20" s="67"/>
      <c r="EVZ20" s="67"/>
      <c r="EWA20" s="67"/>
      <c r="EWB20" s="67"/>
      <c r="EWC20" s="67"/>
      <c r="EWD20" s="67"/>
      <c r="EWE20" s="67"/>
      <c r="EWF20" s="67"/>
      <c r="EWG20" s="67"/>
      <c r="EWH20" s="67"/>
      <c r="EWI20" s="67"/>
      <c r="EWJ20" s="67"/>
      <c r="EWK20" s="67"/>
      <c r="EWL20" s="67"/>
      <c r="EWM20" s="67"/>
      <c r="EWN20" s="67"/>
      <c r="EWO20" s="67"/>
      <c r="EWP20" s="67"/>
      <c r="EWQ20" s="67"/>
      <c r="EWR20" s="67"/>
      <c r="EWS20" s="67"/>
      <c r="EWT20" s="67"/>
      <c r="EWU20" s="67"/>
      <c r="EWV20" s="67"/>
      <c r="EWW20" s="67"/>
      <c r="EWX20" s="67"/>
      <c r="EWY20" s="67"/>
      <c r="EWZ20" s="67"/>
      <c r="EXA20" s="67"/>
      <c r="EXB20" s="67"/>
      <c r="EXC20" s="67"/>
      <c r="EXD20" s="67"/>
      <c r="EXE20" s="67"/>
      <c r="EXF20" s="67"/>
      <c r="EXG20" s="67"/>
      <c r="EXH20" s="67"/>
      <c r="EXI20" s="67"/>
      <c r="EXJ20" s="67"/>
      <c r="EXK20" s="67"/>
      <c r="EXL20" s="67"/>
      <c r="EXM20" s="67"/>
      <c r="EXN20" s="67"/>
      <c r="EXO20" s="67"/>
      <c r="EXP20" s="67"/>
      <c r="EXQ20" s="67"/>
      <c r="EXR20" s="67"/>
      <c r="EXS20" s="67"/>
      <c r="EXT20" s="67"/>
      <c r="EXU20" s="67"/>
      <c r="EXV20" s="67"/>
      <c r="EXW20" s="67"/>
      <c r="EXX20" s="67"/>
      <c r="EXY20" s="67"/>
      <c r="EXZ20" s="67"/>
      <c r="EYA20" s="67"/>
      <c r="EYB20" s="67"/>
      <c r="EYC20" s="67"/>
      <c r="EYD20" s="67"/>
      <c r="EYE20" s="67"/>
      <c r="EYF20" s="67"/>
      <c r="EYG20" s="67"/>
      <c r="EYH20" s="67"/>
      <c r="EYI20" s="67"/>
      <c r="EYJ20" s="67"/>
      <c r="EYK20" s="67"/>
      <c r="EYL20" s="67"/>
      <c r="EYM20" s="67"/>
      <c r="EYN20" s="67"/>
      <c r="EYO20" s="67"/>
      <c r="EYP20" s="67"/>
      <c r="EYQ20" s="67"/>
      <c r="EYR20" s="67"/>
      <c r="EYS20" s="67"/>
      <c r="EYT20" s="67"/>
      <c r="EYU20" s="67"/>
      <c r="EYV20" s="67"/>
      <c r="EYW20" s="67"/>
      <c r="EYX20" s="67"/>
      <c r="EYY20" s="67"/>
      <c r="EYZ20" s="67"/>
      <c r="EZA20" s="67"/>
      <c r="EZB20" s="67"/>
      <c r="EZC20" s="67"/>
      <c r="EZD20" s="67"/>
      <c r="EZE20" s="67"/>
      <c r="EZF20" s="67"/>
      <c r="EZG20" s="67"/>
      <c r="EZH20" s="67"/>
      <c r="EZI20" s="67"/>
      <c r="EZJ20" s="67"/>
      <c r="EZK20" s="67"/>
      <c r="EZL20" s="67"/>
      <c r="EZM20" s="67"/>
      <c r="EZN20" s="67"/>
      <c r="EZO20" s="67"/>
      <c r="EZP20" s="67"/>
      <c r="EZQ20" s="67"/>
      <c r="EZR20" s="67"/>
      <c r="EZS20" s="67"/>
      <c r="EZT20" s="67"/>
      <c r="EZU20" s="67"/>
      <c r="EZV20" s="67"/>
      <c r="EZW20" s="67"/>
      <c r="EZX20" s="67"/>
      <c r="EZY20" s="67"/>
      <c r="EZZ20" s="67"/>
      <c r="FAA20" s="67"/>
      <c r="FAB20" s="67"/>
      <c r="FAC20" s="67"/>
      <c r="FAD20" s="67"/>
      <c r="FAE20" s="67"/>
      <c r="FAF20" s="67"/>
      <c r="FAG20" s="67"/>
      <c r="FAH20" s="67"/>
      <c r="FAI20" s="67"/>
      <c r="FAJ20" s="67"/>
      <c r="FAK20" s="67"/>
      <c r="FAL20" s="67"/>
      <c r="FAM20" s="67"/>
      <c r="FAN20" s="67"/>
      <c r="FAO20" s="67"/>
      <c r="FAP20" s="67"/>
      <c r="FAQ20" s="67"/>
      <c r="FAR20" s="67"/>
      <c r="FAS20" s="67"/>
      <c r="FAT20" s="67"/>
      <c r="FAU20" s="67"/>
      <c r="FAV20" s="67"/>
      <c r="FAW20" s="67"/>
      <c r="FAX20" s="67"/>
      <c r="FAY20" s="67"/>
      <c r="FAZ20" s="67"/>
      <c r="FBA20" s="67"/>
      <c r="FBB20" s="67"/>
      <c r="FBC20" s="67"/>
      <c r="FBD20" s="67"/>
      <c r="FBE20" s="67"/>
      <c r="FBF20" s="67"/>
      <c r="FBG20" s="67"/>
      <c r="FBH20" s="67"/>
      <c r="FBI20" s="67"/>
      <c r="FBJ20" s="67"/>
      <c r="FBK20" s="67"/>
      <c r="FBL20" s="67"/>
      <c r="FBM20" s="67"/>
      <c r="FBN20" s="67"/>
      <c r="FBO20" s="67"/>
      <c r="FBP20" s="67"/>
      <c r="FBQ20" s="67"/>
      <c r="FBR20" s="67"/>
      <c r="FBS20" s="67"/>
      <c r="FBT20" s="67"/>
      <c r="FBU20" s="67"/>
      <c r="FBV20" s="67"/>
      <c r="FBW20" s="67"/>
      <c r="FBX20" s="67"/>
      <c r="FBY20" s="67"/>
      <c r="FBZ20" s="67"/>
      <c r="FCA20" s="67"/>
      <c r="FCB20" s="67"/>
      <c r="FCC20" s="67"/>
      <c r="FCD20" s="67"/>
      <c r="FCE20" s="67"/>
      <c r="FCF20" s="67"/>
      <c r="FCG20" s="67"/>
      <c r="FCH20" s="67"/>
      <c r="FCI20" s="67"/>
      <c r="FCJ20" s="67"/>
      <c r="FCK20" s="67"/>
      <c r="FCL20" s="67"/>
      <c r="FCM20" s="67"/>
      <c r="FCN20" s="67"/>
      <c r="FCO20" s="67"/>
      <c r="FCP20" s="67"/>
      <c r="FCQ20" s="67"/>
      <c r="FCR20" s="67"/>
      <c r="FCS20" s="67"/>
      <c r="FCT20" s="67"/>
      <c r="FCU20" s="67"/>
      <c r="FCV20" s="67"/>
      <c r="FCW20" s="67"/>
      <c r="FCX20" s="67"/>
      <c r="FCY20" s="67"/>
      <c r="FCZ20" s="67"/>
      <c r="FDA20" s="67"/>
      <c r="FDB20" s="67"/>
      <c r="FDC20" s="67"/>
      <c r="FDD20" s="67"/>
      <c r="FDE20" s="67"/>
      <c r="FDF20" s="67"/>
      <c r="FDG20" s="67"/>
      <c r="FDH20" s="67"/>
      <c r="FDI20" s="67"/>
      <c r="FDJ20" s="67"/>
      <c r="FDK20" s="67"/>
      <c r="FDL20" s="67"/>
      <c r="FDM20" s="67"/>
      <c r="FDN20" s="67"/>
      <c r="FDO20" s="67"/>
      <c r="FDP20" s="67"/>
      <c r="FDQ20" s="67"/>
      <c r="FDR20" s="67"/>
      <c r="FDS20" s="67"/>
      <c r="FDT20" s="67"/>
      <c r="FDU20" s="67"/>
      <c r="FDV20" s="67"/>
      <c r="FDW20" s="67"/>
      <c r="FDX20" s="67"/>
      <c r="FDY20" s="67"/>
      <c r="FDZ20" s="67"/>
      <c r="FEA20" s="67"/>
      <c r="FEB20" s="67"/>
      <c r="FEC20" s="67"/>
      <c r="FED20" s="67"/>
      <c r="FEE20" s="67"/>
      <c r="FEF20" s="67"/>
      <c r="FEG20" s="67"/>
      <c r="FEH20" s="67"/>
      <c r="FEI20" s="67"/>
      <c r="FEJ20" s="67"/>
      <c r="FEK20" s="67"/>
      <c r="FEL20" s="67"/>
      <c r="FEM20" s="67"/>
      <c r="FEN20" s="67"/>
      <c r="FEO20" s="67"/>
      <c r="FEP20" s="67"/>
      <c r="FEQ20" s="67"/>
      <c r="FER20" s="67"/>
      <c r="FES20" s="67"/>
      <c r="FET20" s="67"/>
      <c r="FEU20" s="67"/>
      <c r="FEV20" s="67"/>
      <c r="FEW20" s="67"/>
      <c r="FEX20" s="67"/>
      <c r="FEY20" s="67"/>
      <c r="FEZ20" s="67"/>
      <c r="FFA20" s="67"/>
      <c r="FFB20" s="67"/>
      <c r="FFC20" s="67"/>
      <c r="FFD20" s="67"/>
      <c r="FFE20" s="67"/>
      <c r="FFF20" s="67"/>
      <c r="FFG20" s="67"/>
      <c r="FFH20" s="67"/>
      <c r="FFI20" s="67"/>
      <c r="FFJ20" s="67"/>
      <c r="FFK20" s="67"/>
      <c r="FFL20" s="67"/>
      <c r="FFM20" s="67"/>
      <c r="FFN20" s="67"/>
      <c r="FFO20" s="67"/>
      <c r="FFP20" s="67"/>
      <c r="FFQ20" s="67"/>
      <c r="FFR20" s="67"/>
      <c r="FFS20" s="67"/>
      <c r="FFT20" s="67"/>
      <c r="FFU20" s="67"/>
      <c r="FFV20" s="67"/>
      <c r="FFW20" s="67"/>
      <c r="FFX20" s="67"/>
      <c r="FFY20" s="67"/>
      <c r="FFZ20" s="67"/>
      <c r="FGA20" s="67"/>
      <c r="FGB20" s="67"/>
      <c r="FGC20" s="67"/>
      <c r="FGD20" s="67"/>
      <c r="FGE20" s="67"/>
      <c r="FGF20" s="67"/>
      <c r="FGG20" s="67"/>
      <c r="FGH20" s="67"/>
      <c r="FGI20" s="67"/>
      <c r="FGJ20" s="67"/>
      <c r="FGK20" s="67"/>
      <c r="FGL20" s="67"/>
      <c r="FGM20" s="67"/>
      <c r="FGN20" s="67"/>
      <c r="FGO20" s="67"/>
      <c r="FGP20" s="67"/>
      <c r="FGQ20" s="67"/>
      <c r="FGR20" s="67"/>
      <c r="FGS20" s="67"/>
      <c r="FGT20" s="67"/>
      <c r="FGU20" s="67"/>
      <c r="FGV20" s="67"/>
      <c r="FGW20" s="67"/>
      <c r="FGX20" s="67"/>
      <c r="FGY20" s="67"/>
      <c r="FGZ20" s="67"/>
      <c r="FHA20" s="67"/>
      <c r="FHB20" s="67"/>
      <c r="FHC20" s="67"/>
      <c r="FHD20" s="67"/>
      <c r="FHE20" s="67"/>
      <c r="FHF20" s="67"/>
      <c r="FHG20" s="67"/>
      <c r="FHH20" s="67"/>
      <c r="FHI20" s="67"/>
      <c r="FHJ20" s="67"/>
      <c r="FHK20" s="67"/>
      <c r="FHL20" s="67"/>
      <c r="FHM20" s="67"/>
      <c r="FHN20" s="67"/>
      <c r="FHO20" s="67"/>
      <c r="FHP20" s="67"/>
      <c r="FHQ20" s="67"/>
      <c r="FHR20" s="67"/>
      <c r="FHS20" s="67"/>
      <c r="FHT20" s="67"/>
      <c r="FHU20" s="67"/>
      <c r="FHV20" s="67"/>
      <c r="FHW20" s="67"/>
      <c r="FHX20" s="67"/>
      <c r="FHY20" s="67"/>
      <c r="FHZ20" s="67"/>
      <c r="FIA20" s="67"/>
      <c r="FIB20" s="67"/>
      <c r="FIC20" s="67"/>
      <c r="FID20" s="67"/>
      <c r="FIE20" s="67"/>
      <c r="FIF20" s="67"/>
      <c r="FIG20" s="67"/>
      <c r="FIH20" s="67"/>
      <c r="FII20" s="67"/>
      <c r="FIJ20" s="67"/>
      <c r="FIK20" s="67"/>
      <c r="FIL20" s="67"/>
      <c r="FIM20" s="67"/>
      <c r="FIN20" s="67"/>
      <c r="FIO20" s="67"/>
      <c r="FIP20" s="67"/>
      <c r="FIQ20" s="67"/>
      <c r="FIR20" s="67"/>
      <c r="FIS20" s="67"/>
      <c r="FIT20" s="67"/>
      <c r="FIU20" s="67"/>
      <c r="FIV20" s="67"/>
      <c r="FIW20" s="67"/>
      <c r="FIX20" s="67"/>
      <c r="FIY20" s="67"/>
      <c r="FIZ20" s="67"/>
      <c r="FJA20" s="67"/>
      <c r="FJB20" s="67"/>
      <c r="FJC20" s="67"/>
      <c r="FJD20" s="67"/>
      <c r="FJE20" s="67"/>
      <c r="FJF20" s="67"/>
      <c r="FJG20" s="67"/>
      <c r="FJH20" s="67"/>
      <c r="FJI20" s="67"/>
      <c r="FJJ20" s="67"/>
      <c r="FJK20" s="67"/>
      <c r="FJL20" s="67"/>
      <c r="FJM20" s="67"/>
      <c r="FJN20" s="67"/>
      <c r="FJO20" s="67"/>
      <c r="FJP20" s="67"/>
      <c r="FJQ20" s="67"/>
      <c r="FJR20" s="67"/>
      <c r="FJS20" s="67"/>
      <c r="FJT20" s="67"/>
      <c r="FJU20" s="67"/>
      <c r="FJV20" s="67"/>
      <c r="FJW20" s="67"/>
      <c r="FJX20" s="67"/>
      <c r="FJY20" s="67"/>
      <c r="FJZ20" s="67"/>
      <c r="FKA20" s="67"/>
      <c r="FKB20" s="67"/>
      <c r="FKC20" s="67"/>
      <c r="FKD20" s="67"/>
      <c r="FKE20" s="67"/>
      <c r="FKF20" s="67"/>
      <c r="FKG20" s="67"/>
      <c r="FKH20" s="67"/>
      <c r="FKI20" s="67"/>
      <c r="FKJ20" s="67"/>
      <c r="FKK20" s="67"/>
      <c r="FKL20" s="67"/>
      <c r="FKM20" s="67"/>
      <c r="FKN20" s="67"/>
      <c r="FKO20" s="67"/>
      <c r="FKP20" s="67"/>
      <c r="FKQ20" s="67"/>
      <c r="FKR20" s="67"/>
      <c r="FKS20" s="67"/>
      <c r="FKT20" s="67"/>
      <c r="FKU20" s="67"/>
      <c r="FKV20" s="67"/>
      <c r="FKW20" s="67"/>
      <c r="FKX20" s="67"/>
      <c r="FKY20" s="67"/>
      <c r="FKZ20" s="67"/>
      <c r="FLA20" s="67"/>
      <c r="FLB20" s="67"/>
      <c r="FLC20" s="67"/>
      <c r="FLD20" s="67"/>
      <c r="FLE20" s="67"/>
      <c r="FLF20" s="67"/>
      <c r="FLG20" s="67"/>
      <c r="FLH20" s="67"/>
      <c r="FLI20" s="67"/>
      <c r="FLJ20" s="67"/>
      <c r="FLK20" s="67"/>
      <c r="FLL20" s="67"/>
      <c r="FLM20" s="67"/>
      <c r="FLN20" s="67"/>
      <c r="FLO20" s="67"/>
      <c r="FLP20" s="67"/>
      <c r="FLQ20" s="67"/>
      <c r="FLR20" s="67"/>
      <c r="FLS20" s="67"/>
      <c r="FLT20" s="67"/>
      <c r="FLU20" s="67"/>
      <c r="FLV20" s="67"/>
      <c r="FLW20" s="67"/>
      <c r="FLX20" s="67"/>
      <c r="FLY20" s="67"/>
      <c r="FLZ20" s="67"/>
      <c r="FMA20" s="67"/>
      <c r="FMB20" s="67"/>
      <c r="FMC20" s="67"/>
      <c r="FMD20" s="67"/>
      <c r="FME20" s="67"/>
      <c r="FMF20" s="67"/>
      <c r="FMG20" s="67"/>
      <c r="FMH20" s="67"/>
      <c r="FMI20" s="67"/>
      <c r="FMJ20" s="67"/>
      <c r="FMK20" s="67"/>
      <c r="FML20" s="67"/>
      <c r="FMM20" s="67"/>
      <c r="FMN20" s="67"/>
      <c r="FMO20" s="67"/>
      <c r="FMP20" s="67"/>
      <c r="FMQ20" s="67"/>
      <c r="FMR20" s="67"/>
      <c r="FMS20" s="67"/>
      <c r="FMT20" s="67"/>
      <c r="FMU20" s="67"/>
      <c r="FMV20" s="67"/>
      <c r="FMW20" s="67"/>
      <c r="FMX20" s="67"/>
      <c r="FMY20" s="67"/>
      <c r="FMZ20" s="67"/>
      <c r="FNA20" s="67"/>
      <c r="FNB20" s="67"/>
      <c r="FNC20" s="67"/>
      <c r="FND20" s="67"/>
      <c r="FNE20" s="67"/>
      <c r="FNF20" s="67"/>
      <c r="FNG20" s="67"/>
      <c r="FNH20" s="67"/>
      <c r="FNI20" s="67"/>
      <c r="FNJ20" s="67"/>
      <c r="FNK20" s="67"/>
      <c r="FNL20" s="67"/>
      <c r="FNM20" s="67"/>
      <c r="FNN20" s="67"/>
      <c r="FNO20" s="67"/>
      <c r="FNP20" s="67"/>
      <c r="FNQ20" s="67"/>
      <c r="FNR20" s="67"/>
      <c r="FNS20" s="67"/>
      <c r="FNT20" s="67"/>
      <c r="FNU20" s="67"/>
      <c r="FNV20" s="67"/>
      <c r="FNW20" s="67"/>
      <c r="FNX20" s="67"/>
      <c r="FNY20" s="67"/>
      <c r="FNZ20" s="67"/>
      <c r="FOA20" s="67"/>
      <c r="FOB20" s="67"/>
      <c r="FOC20" s="67"/>
      <c r="FOD20" s="67"/>
      <c r="FOE20" s="67"/>
      <c r="FOF20" s="67"/>
      <c r="FOG20" s="67"/>
      <c r="FOH20" s="67"/>
      <c r="FOI20" s="67"/>
      <c r="FOJ20" s="67"/>
      <c r="FOK20" s="67"/>
      <c r="FOL20" s="67"/>
      <c r="FOM20" s="67"/>
      <c r="FON20" s="67"/>
      <c r="FOO20" s="67"/>
      <c r="FOP20" s="67"/>
      <c r="FOQ20" s="67"/>
      <c r="FOR20" s="67"/>
      <c r="FOS20" s="67"/>
      <c r="FOT20" s="67"/>
      <c r="FOU20" s="67"/>
      <c r="FOV20" s="67"/>
      <c r="FOW20" s="67"/>
      <c r="FOX20" s="67"/>
      <c r="FOY20" s="67"/>
      <c r="FOZ20" s="67"/>
      <c r="FPA20" s="67"/>
      <c r="FPB20" s="67"/>
      <c r="FPC20" s="67"/>
      <c r="FPD20" s="67"/>
      <c r="FPE20" s="67"/>
      <c r="FPF20" s="67"/>
      <c r="FPG20" s="67"/>
      <c r="FPH20" s="67"/>
      <c r="FPI20" s="67"/>
      <c r="FPJ20" s="67"/>
      <c r="FPK20" s="67"/>
      <c r="FPL20" s="67"/>
      <c r="FPM20" s="67"/>
      <c r="FPN20" s="67"/>
      <c r="FPO20" s="67"/>
      <c r="FPP20" s="67"/>
      <c r="FPQ20" s="67"/>
      <c r="FPR20" s="67"/>
      <c r="FPS20" s="67"/>
      <c r="FPT20" s="67"/>
      <c r="FPU20" s="67"/>
      <c r="FPV20" s="67"/>
      <c r="FPW20" s="67"/>
      <c r="FPX20" s="67"/>
      <c r="FPY20" s="67"/>
      <c r="FPZ20" s="67"/>
      <c r="FQA20" s="67"/>
      <c r="FQB20" s="67"/>
      <c r="FQC20" s="67"/>
      <c r="FQD20" s="67"/>
      <c r="FQE20" s="67"/>
      <c r="FQF20" s="67"/>
      <c r="FQG20" s="67"/>
      <c r="FQH20" s="67"/>
      <c r="FQI20" s="67"/>
      <c r="FQJ20" s="67"/>
      <c r="FQK20" s="67"/>
      <c r="FQL20" s="67"/>
      <c r="FQM20" s="67"/>
      <c r="FQN20" s="67"/>
      <c r="FQO20" s="67"/>
      <c r="FQP20" s="67"/>
      <c r="FQQ20" s="67"/>
      <c r="FQR20" s="67"/>
      <c r="FQS20" s="67"/>
      <c r="FQT20" s="67"/>
      <c r="FQU20" s="67"/>
      <c r="FQV20" s="67"/>
      <c r="FQW20" s="67"/>
      <c r="FQX20" s="67"/>
      <c r="FQY20" s="67"/>
      <c r="FQZ20" s="67"/>
      <c r="FRA20" s="67"/>
      <c r="FRB20" s="67"/>
      <c r="FRC20" s="67"/>
      <c r="FRD20" s="67"/>
      <c r="FRE20" s="67"/>
      <c r="FRF20" s="67"/>
      <c r="FRG20" s="67"/>
      <c r="FRH20" s="67"/>
      <c r="FRI20" s="67"/>
      <c r="FRJ20" s="67"/>
      <c r="FRK20" s="67"/>
      <c r="FRL20" s="67"/>
      <c r="FRM20" s="67"/>
      <c r="FRN20" s="67"/>
      <c r="FRO20" s="67"/>
      <c r="FRP20" s="67"/>
      <c r="FRQ20" s="67"/>
      <c r="FRR20" s="67"/>
      <c r="FRS20" s="67"/>
      <c r="FRT20" s="67"/>
      <c r="FRU20" s="67"/>
      <c r="FRV20" s="67"/>
      <c r="FRW20" s="67"/>
      <c r="FRX20" s="67"/>
      <c r="FRY20" s="67"/>
      <c r="FRZ20" s="67"/>
      <c r="FSA20" s="67"/>
      <c r="FSB20" s="67"/>
      <c r="FSC20" s="67"/>
      <c r="FSD20" s="67"/>
      <c r="FSE20" s="67"/>
      <c r="FSF20" s="67"/>
      <c r="FSG20" s="67"/>
      <c r="FSH20" s="67"/>
      <c r="FSI20" s="67"/>
      <c r="FSJ20" s="67"/>
      <c r="FSK20" s="67"/>
      <c r="FSL20" s="67"/>
      <c r="FSM20" s="67"/>
      <c r="FSN20" s="67"/>
      <c r="FSO20" s="67"/>
      <c r="FSP20" s="67"/>
      <c r="FSQ20" s="67"/>
      <c r="FSR20" s="67"/>
      <c r="FSS20" s="67"/>
      <c r="FST20" s="67"/>
      <c r="FSU20" s="67"/>
      <c r="FSV20" s="67"/>
      <c r="FSW20" s="67"/>
      <c r="FSX20" s="67"/>
      <c r="FSY20" s="67"/>
      <c r="FSZ20" s="67"/>
      <c r="FTA20" s="67"/>
      <c r="FTB20" s="67"/>
      <c r="FTC20" s="67"/>
      <c r="FTD20" s="67"/>
      <c r="FTE20" s="67"/>
      <c r="FTF20" s="67"/>
      <c r="FTG20" s="67"/>
      <c r="FTH20" s="67"/>
      <c r="FTI20" s="67"/>
      <c r="FTJ20" s="67"/>
      <c r="FTK20" s="67"/>
      <c r="FTL20" s="67"/>
      <c r="FTM20" s="67"/>
      <c r="FTN20" s="67"/>
      <c r="FTO20" s="67"/>
      <c r="FTP20" s="67"/>
      <c r="FTQ20" s="67"/>
      <c r="FTR20" s="67"/>
      <c r="FTS20" s="67"/>
      <c r="FTT20" s="67"/>
      <c r="FTU20" s="67"/>
      <c r="FTV20" s="67"/>
      <c r="FTW20" s="67"/>
      <c r="FTX20" s="67"/>
      <c r="FTY20" s="67"/>
      <c r="FTZ20" s="67"/>
      <c r="FUA20" s="67"/>
      <c r="FUB20" s="67"/>
      <c r="FUC20" s="67"/>
      <c r="FUD20" s="67"/>
      <c r="FUE20" s="67"/>
      <c r="FUF20" s="67"/>
      <c r="FUG20" s="67"/>
      <c r="FUH20" s="67"/>
      <c r="FUI20" s="67"/>
      <c r="FUJ20" s="67"/>
      <c r="FUK20" s="67"/>
      <c r="FUL20" s="67"/>
      <c r="FUM20" s="67"/>
      <c r="FUN20" s="67"/>
      <c r="FUO20" s="67"/>
      <c r="FUP20" s="67"/>
      <c r="FUQ20" s="67"/>
      <c r="FUR20" s="67"/>
      <c r="FUS20" s="67"/>
      <c r="FUT20" s="67"/>
      <c r="FUU20" s="67"/>
      <c r="FUV20" s="67"/>
      <c r="FUW20" s="67"/>
      <c r="FUX20" s="67"/>
      <c r="FUY20" s="67"/>
      <c r="FUZ20" s="67"/>
      <c r="FVA20" s="67"/>
      <c r="FVB20" s="67"/>
      <c r="FVC20" s="67"/>
      <c r="FVD20" s="67"/>
      <c r="FVE20" s="67"/>
      <c r="FVF20" s="67"/>
      <c r="FVG20" s="67"/>
      <c r="FVH20" s="67"/>
      <c r="FVI20" s="67"/>
      <c r="FVJ20" s="67"/>
      <c r="FVK20" s="67"/>
      <c r="FVL20" s="67"/>
      <c r="FVM20" s="67"/>
      <c r="FVN20" s="67"/>
      <c r="FVO20" s="67"/>
      <c r="FVP20" s="67"/>
      <c r="FVQ20" s="67"/>
      <c r="FVR20" s="67"/>
      <c r="FVS20" s="67"/>
      <c r="FVT20" s="67"/>
      <c r="FVU20" s="67"/>
      <c r="FVV20" s="67"/>
      <c r="FVW20" s="67"/>
      <c r="FVX20" s="67"/>
      <c r="FVY20" s="67"/>
      <c r="FVZ20" s="67"/>
      <c r="FWA20" s="67"/>
      <c r="FWB20" s="67"/>
      <c r="FWC20" s="67"/>
      <c r="FWD20" s="67"/>
      <c r="FWE20" s="67"/>
      <c r="FWF20" s="67"/>
      <c r="FWG20" s="67"/>
      <c r="FWH20" s="67"/>
      <c r="FWI20" s="67"/>
      <c r="FWJ20" s="67"/>
      <c r="FWK20" s="67"/>
      <c r="FWL20" s="67"/>
      <c r="FWM20" s="67"/>
      <c r="FWN20" s="67"/>
      <c r="FWO20" s="67"/>
      <c r="FWP20" s="67"/>
      <c r="FWQ20" s="67"/>
      <c r="FWR20" s="67"/>
      <c r="FWS20" s="67"/>
      <c r="FWT20" s="67"/>
      <c r="FWU20" s="67"/>
      <c r="FWV20" s="67"/>
      <c r="FWW20" s="67"/>
      <c r="FWX20" s="67"/>
      <c r="FWY20" s="67"/>
      <c r="FWZ20" s="67"/>
      <c r="FXA20" s="67"/>
      <c r="FXB20" s="67"/>
      <c r="FXC20" s="67"/>
      <c r="FXD20" s="67"/>
      <c r="FXE20" s="67"/>
      <c r="FXF20" s="67"/>
      <c r="FXG20" s="67"/>
      <c r="FXH20" s="67"/>
      <c r="FXI20" s="67"/>
      <c r="FXJ20" s="67"/>
      <c r="FXK20" s="67"/>
      <c r="FXL20" s="67"/>
      <c r="FXM20" s="67"/>
      <c r="FXN20" s="67"/>
      <c r="FXO20" s="67"/>
      <c r="FXP20" s="67"/>
      <c r="FXQ20" s="67"/>
      <c r="FXR20" s="67"/>
      <c r="FXS20" s="67"/>
      <c r="FXT20" s="67"/>
      <c r="FXU20" s="67"/>
      <c r="FXV20" s="67"/>
      <c r="FXW20" s="67"/>
      <c r="FXX20" s="67"/>
      <c r="FXY20" s="67"/>
      <c r="FXZ20" s="67"/>
      <c r="FYA20" s="67"/>
      <c r="FYB20" s="67"/>
      <c r="FYC20" s="67"/>
      <c r="FYD20" s="67"/>
      <c r="FYE20" s="67"/>
      <c r="FYF20" s="67"/>
      <c r="FYG20" s="67"/>
      <c r="FYH20" s="67"/>
      <c r="FYI20" s="67"/>
      <c r="FYJ20" s="67"/>
      <c r="FYK20" s="67"/>
      <c r="FYL20" s="67"/>
      <c r="FYM20" s="67"/>
      <c r="FYN20" s="67"/>
      <c r="FYO20" s="67"/>
      <c r="FYP20" s="67"/>
      <c r="FYQ20" s="67"/>
      <c r="FYR20" s="67"/>
      <c r="FYS20" s="67"/>
      <c r="FYT20" s="67"/>
      <c r="FYU20" s="67"/>
      <c r="FYV20" s="67"/>
      <c r="FYW20" s="67"/>
      <c r="FYX20" s="67"/>
      <c r="FYY20" s="67"/>
      <c r="FYZ20" s="67"/>
      <c r="FZA20" s="67"/>
      <c r="FZB20" s="67"/>
      <c r="FZC20" s="67"/>
      <c r="FZD20" s="67"/>
      <c r="FZE20" s="67"/>
      <c r="FZF20" s="67"/>
      <c r="FZG20" s="67"/>
      <c r="FZH20" s="67"/>
      <c r="FZI20" s="67"/>
      <c r="FZJ20" s="67"/>
      <c r="FZK20" s="67"/>
      <c r="FZL20" s="67"/>
      <c r="FZM20" s="67"/>
      <c r="FZN20" s="67"/>
      <c r="FZO20" s="67"/>
      <c r="FZP20" s="67"/>
      <c r="FZQ20" s="67"/>
      <c r="FZR20" s="67"/>
      <c r="FZS20" s="67"/>
      <c r="FZT20" s="67"/>
      <c r="FZU20" s="67"/>
      <c r="FZV20" s="67"/>
      <c r="FZW20" s="67"/>
      <c r="FZX20" s="67"/>
      <c r="FZY20" s="67"/>
      <c r="FZZ20" s="67"/>
      <c r="GAA20" s="67"/>
      <c r="GAB20" s="67"/>
      <c r="GAC20" s="67"/>
      <c r="GAD20" s="67"/>
      <c r="GAE20" s="67"/>
      <c r="GAF20" s="67"/>
      <c r="GAG20" s="67"/>
      <c r="GAH20" s="67"/>
      <c r="GAI20" s="67"/>
      <c r="GAJ20" s="67"/>
      <c r="GAK20" s="67"/>
      <c r="GAL20" s="67"/>
      <c r="GAM20" s="67"/>
      <c r="GAN20" s="67"/>
      <c r="GAO20" s="67"/>
      <c r="GAP20" s="67"/>
      <c r="GAQ20" s="67"/>
      <c r="GAR20" s="67"/>
      <c r="GAS20" s="67"/>
      <c r="GAT20" s="67"/>
      <c r="GAU20" s="67"/>
      <c r="GAV20" s="67"/>
      <c r="GAW20" s="67"/>
      <c r="GAX20" s="67"/>
      <c r="GAY20" s="67"/>
      <c r="GAZ20" s="67"/>
      <c r="GBA20" s="67"/>
      <c r="GBB20" s="67"/>
      <c r="GBC20" s="67"/>
      <c r="GBD20" s="67"/>
      <c r="GBE20" s="67"/>
      <c r="GBF20" s="67"/>
      <c r="GBG20" s="67"/>
      <c r="GBH20" s="67"/>
      <c r="GBI20" s="67"/>
      <c r="GBJ20" s="67"/>
      <c r="GBK20" s="67"/>
      <c r="GBL20" s="67"/>
      <c r="GBM20" s="67"/>
      <c r="GBN20" s="67"/>
      <c r="GBO20" s="67"/>
      <c r="GBP20" s="67"/>
      <c r="GBQ20" s="67"/>
      <c r="GBR20" s="67"/>
      <c r="GBS20" s="67"/>
      <c r="GBT20" s="67"/>
      <c r="GBU20" s="67"/>
      <c r="GBV20" s="67"/>
      <c r="GBW20" s="67"/>
      <c r="GBX20" s="67"/>
      <c r="GBY20" s="67"/>
      <c r="GBZ20" s="67"/>
      <c r="GCA20" s="67"/>
      <c r="GCB20" s="67"/>
      <c r="GCC20" s="67"/>
      <c r="GCD20" s="67"/>
      <c r="GCE20" s="67"/>
      <c r="GCF20" s="67"/>
      <c r="GCG20" s="67"/>
      <c r="GCH20" s="67"/>
      <c r="GCI20" s="67"/>
      <c r="GCJ20" s="67"/>
      <c r="GCK20" s="67"/>
      <c r="GCL20" s="67"/>
      <c r="GCM20" s="67"/>
      <c r="GCN20" s="67"/>
      <c r="GCO20" s="67"/>
      <c r="GCP20" s="67"/>
      <c r="GCQ20" s="67"/>
      <c r="GCR20" s="67"/>
      <c r="GCS20" s="67"/>
      <c r="GCT20" s="67"/>
      <c r="GCU20" s="67"/>
      <c r="GCV20" s="67"/>
      <c r="GCW20" s="67"/>
      <c r="GCX20" s="67"/>
      <c r="GCY20" s="67"/>
      <c r="GCZ20" s="67"/>
      <c r="GDA20" s="67"/>
      <c r="GDB20" s="67"/>
      <c r="GDC20" s="67"/>
      <c r="GDD20" s="67"/>
      <c r="GDE20" s="67"/>
      <c r="GDF20" s="67"/>
      <c r="GDG20" s="67"/>
      <c r="GDH20" s="67"/>
      <c r="GDI20" s="67"/>
      <c r="GDJ20" s="67"/>
      <c r="GDK20" s="67"/>
      <c r="GDL20" s="67"/>
      <c r="GDM20" s="67"/>
      <c r="GDN20" s="67"/>
      <c r="GDO20" s="67"/>
      <c r="GDP20" s="67"/>
      <c r="GDQ20" s="67"/>
      <c r="GDR20" s="67"/>
      <c r="GDS20" s="67"/>
      <c r="GDT20" s="67"/>
      <c r="GDU20" s="67"/>
      <c r="GDV20" s="67"/>
      <c r="GDW20" s="67"/>
      <c r="GDX20" s="67"/>
      <c r="GDY20" s="67"/>
      <c r="GDZ20" s="67"/>
      <c r="GEA20" s="67"/>
      <c r="GEB20" s="67"/>
      <c r="GEC20" s="67"/>
      <c r="GED20" s="67"/>
      <c r="GEE20" s="67"/>
      <c r="GEF20" s="67"/>
      <c r="GEG20" s="67"/>
      <c r="GEH20" s="67"/>
      <c r="GEI20" s="67"/>
      <c r="GEJ20" s="67"/>
      <c r="GEK20" s="67"/>
      <c r="GEL20" s="67"/>
      <c r="GEM20" s="67"/>
      <c r="GEN20" s="67"/>
      <c r="GEO20" s="67"/>
      <c r="GEP20" s="67"/>
      <c r="GEQ20" s="67"/>
      <c r="GER20" s="67"/>
      <c r="GES20" s="67"/>
      <c r="GET20" s="67"/>
      <c r="GEU20" s="67"/>
      <c r="GEV20" s="67"/>
      <c r="GEW20" s="67"/>
      <c r="GEX20" s="67"/>
      <c r="GEY20" s="67"/>
      <c r="GEZ20" s="67"/>
      <c r="GFA20" s="67"/>
      <c r="GFB20" s="67"/>
      <c r="GFC20" s="67"/>
      <c r="GFD20" s="67"/>
      <c r="GFE20" s="67"/>
      <c r="GFF20" s="67"/>
      <c r="GFG20" s="67"/>
      <c r="GFH20" s="67"/>
      <c r="GFI20" s="67"/>
      <c r="GFJ20" s="67"/>
      <c r="GFK20" s="67"/>
      <c r="GFL20" s="67"/>
      <c r="GFM20" s="67"/>
      <c r="GFN20" s="67"/>
      <c r="GFO20" s="67"/>
      <c r="GFP20" s="67"/>
      <c r="GFQ20" s="67"/>
      <c r="GFR20" s="67"/>
      <c r="GFS20" s="67"/>
      <c r="GFT20" s="67"/>
      <c r="GFU20" s="67"/>
      <c r="GFV20" s="67"/>
      <c r="GFW20" s="67"/>
      <c r="GFX20" s="67"/>
      <c r="GFY20" s="67"/>
      <c r="GFZ20" s="67"/>
      <c r="GGA20" s="67"/>
      <c r="GGB20" s="67"/>
      <c r="GGC20" s="67"/>
      <c r="GGD20" s="67"/>
      <c r="GGE20" s="67"/>
      <c r="GGF20" s="67"/>
      <c r="GGG20" s="67"/>
      <c r="GGH20" s="67"/>
      <c r="GGI20" s="67"/>
      <c r="GGJ20" s="67"/>
      <c r="GGK20" s="67"/>
      <c r="GGL20" s="67"/>
      <c r="GGM20" s="67"/>
      <c r="GGN20" s="67"/>
      <c r="GGO20" s="67"/>
      <c r="GGP20" s="67"/>
      <c r="GGQ20" s="67"/>
      <c r="GGR20" s="67"/>
      <c r="GGS20" s="67"/>
      <c r="GGT20" s="67"/>
      <c r="GGU20" s="67"/>
      <c r="GGV20" s="67"/>
      <c r="GGW20" s="67"/>
      <c r="GGX20" s="67"/>
      <c r="GGY20" s="67"/>
      <c r="GGZ20" s="67"/>
      <c r="GHA20" s="67"/>
      <c r="GHB20" s="67"/>
      <c r="GHC20" s="67"/>
      <c r="GHD20" s="67"/>
      <c r="GHE20" s="67"/>
      <c r="GHF20" s="67"/>
      <c r="GHG20" s="67"/>
      <c r="GHH20" s="67"/>
      <c r="GHI20" s="67"/>
      <c r="GHJ20" s="67"/>
      <c r="GHK20" s="67"/>
      <c r="GHL20" s="67"/>
      <c r="GHM20" s="67"/>
      <c r="GHN20" s="67"/>
      <c r="GHO20" s="67"/>
      <c r="GHP20" s="67"/>
      <c r="GHQ20" s="67"/>
      <c r="GHR20" s="67"/>
      <c r="GHS20" s="67"/>
      <c r="GHT20" s="67"/>
      <c r="GHU20" s="67"/>
      <c r="GHV20" s="67"/>
      <c r="GHW20" s="67"/>
      <c r="GHX20" s="67"/>
      <c r="GHY20" s="67"/>
      <c r="GHZ20" s="67"/>
      <c r="GIA20" s="67"/>
      <c r="GIB20" s="67"/>
      <c r="GIC20" s="67"/>
      <c r="GID20" s="67"/>
      <c r="GIE20" s="67"/>
      <c r="GIF20" s="67"/>
      <c r="GIG20" s="67"/>
      <c r="GIH20" s="67"/>
      <c r="GII20" s="67"/>
      <c r="GIJ20" s="67"/>
      <c r="GIK20" s="67"/>
      <c r="GIL20" s="67"/>
      <c r="GIM20" s="67"/>
      <c r="GIN20" s="67"/>
      <c r="GIO20" s="67"/>
      <c r="GIP20" s="67"/>
      <c r="GIQ20" s="67"/>
      <c r="GIR20" s="67"/>
      <c r="GIS20" s="67"/>
      <c r="GIT20" s="67"/>
      <c r="GIU20" s="67"/>
      <c r="GIV20" s="67"/>
      <c r="GIW20" s="67"/>
      <c r="GIX20" s="67"/>
      <c r="GIY20" s="67"/>
      <c r="GIZ20" s="67"/>
      <c r="GJA20" s="67"/>
      <c r="GJB20" s="67"/>
      <c r="GJC20" s="67"/>
      <c r="GJD20" s="67"/>
      <c r="GJE20" s="67"/>
      <c r="GJF20" s="67"/>
      <c r="GJG20" s="67"/>
      <c r="GJH20" s="67"/>
      <c r="GJI20" s="67"/>
      <c r="GJJ20" s="67"/>
      <c r="GJK20" s="67"/>
      <c r="GJL20" s="67"/>
      <c r="GJM20" s="67"/>
      <c r="GJN20" s="67"/>
      <c r="GJO20" s="67"/>
      <c r="GJP20" s="67"/>
      <c r="GJQ20" s="67"/>
      <c r="GJR20" s="67"/>
      <c r="GJS20" s="67"/>
      <c r="GJT20" s="67"/>
      <c r="GJU20" s="67"/>
      <c r="GJV20" s="67"/>
      <c r="GJW20" s="67"/>
      <c r="GJX20" s="67"/>
      <c r="GJY20" s="67"/>
      <c r="GJZ20" s="67"/>
      <c r="GKA20" s="67"/>
      <c r="GKB20" s="67"/>
      <c r="GKC20" s="67"/>
      <c r="GKD20" s="67"/>
      <c r="GKE20" s="67"/>
      <c r="GKF20" s="67"/>
      <c r="GKG20" s="67"/>
      <c r="GKH20" s="67"/>
      <c r="GKI20" s="67"/>
      <c r="GKJ20" s="67"/>
      <c r="GKK20" s="67"/>
      <c r="GKL20" s="67"/>
      <c r="GKM20" s="67"/>
      <c r="GKN20" s="67"/>
      <c r="GKO20" s="67"/>
      <c r="GKP20" s="67"/>
      <c r="GKQ20" s="67"/>
      <c r="GKR20" s="67"/>
      <c r="GKS20" s="67"/>
      <c r="GKT20" s="67"/>
      <c r="GKU20" s="67"/>
      <c r="GKV20" s="67"/>
      <c r="GKW20" s="67"/>
      <c r="GKX20" s="67"/>
      <c r="GKY20" s="67"/>
      <c r="GKZ20" s="67"/>
      <c r="GLA20" s="67"/>
      <c r="GLB20" s="67"/>
      <c r="GLC20" s="67"/>
      <c r="GLD20" s="67"/>
      <c r="GLE20" s="67"/>
      <c r="GLF20" s="67"/>
      <c r="GLG20" s="67"/>
      <c r="GLH20" s="67"/>
      <c r="GLI20" s="67"/>
      <c r="GLJ20" s="67"/>
      <c r="GLK20" s="67"/>
      <c r="GLL20" s="67"/>
      <c r="GLM20" s="67"/>
      <c r="GLN20" s="67"/>
      <c r="GLO20" s="67"/>
      <c r="GLP20" s="67"/>
      <c r="GLQ20" s="67"/>
      <c r="GLR20" s="67"/>
      <c r="GLS20" s="67"/>
      <c r="GLT20" s="67"/>
      <c r="GLU20" s="67"/>
      <c r="GLV20" s="67"/>
      <c r="GLW20" s="67"/>
      <c r="GLX20" s="67"/>
      <c r="GLY20" s="67"/>
      <c r="GLZ20" s="67"/>
      <c r="GMA20" s="67"/>
      <c r="GMB20" s="67"/>
      <c r="GMC20" s="67"/>
      <c r="GMD20" s="67"/>
      <c r="GME20" s="67"/>
      <c r="GMF20" s="67"/>
      <c r="GMG20" s="67"/>
      <c r="GMH20" s="67"/>
      <c r="GMI20" s="67"/>
      <c r="GMJ20" s="67"/>
      <c r="GMK20" s="67"/>
      <c r="GML20" s="67"/>
      <c r="GMM20" s="67"/>
      <c r="GMN20" s="67"/>
      <c r="GMO20" s="67"/>
      <c r="GMP20" s="67"/>
      <c r="GMQ20" s="67"/>
      <c r="GMR20" s="67"/>
      <c r="GMS20" s="67"/>
      <c r="GMT20" s="67"/>
      <c r="GMU20" s="67"/>
      <c r="GMV20" s="67"/>
      <c r="GMW20" s="67"/>
      <c r="GMX20" s="67"/>
      <c r="GMY20" s="67"/>
      <c r="GMZ20" s="67"/>
      <c r="GNA20" s="67"/>
      <c r="GNB20" s="67"/>
      <c r="GNC20" s="67"/>
      <c r="GND20" s="67"/>
      <c r="GNE20" s="67"/>
      <c r="GNF20" s="67"/>
      <c r="GNG20" s="67"/>
      <c r="GNH20" s="67"/>
      <c r="GNI20" s="67"/>
      <c r="GNJ20" s="67"/>
      <c r="GNK20" s="67"/>
      <c r="GNL20" s="67"/>
      <c r="GNM20" s="67"/>
      <c r="GNN20" s="67"/>
      <c r="GNO20" s="67"/>
      <c r="GNP20" s="67"/>
      <c r="GNQ20" s="67"/>
      <c r="GNR20" s="67"/>
      <c r="GNS20" s="67"/>
      <c r="GNT20" s="67"/>
      <c r="GNU20" s="67"/>
      <c r="GNV20" s="67"/>
      <c r="GNW20" s="67"/>
      <c r="GNX20" s="67"/>
      <c r="GNY20" s="67"/>
      <c r="GNZ20" s="67"/>
      <c r="GOA20" s="67"/>
      <c r="GOB20" s="67"/>
      <c r="GOC20" s="67"/>
      <c r="GOD20" s="67"/>
      <c r="GOE20" s="67"/>
      <c r="GOF20" s="67"/>
      <c r="GOG20" s="67"/>
      <c r="GOH20" s="67"/>
      <c r="GOI20" s="67"/>
      <c r="GOJ20" s="67"/>
      <c r="GOK20" s="67"/>
      <c r="GOL20" s="67"/>
      <c r="GOM20" s="67"/>
      <c r="GON20" s="67"/>
      <c r="GOO20" s="67"/>
      <c r="GOP20" s="67"/>
      <c r="GOQ20" s="67"/>
      <c r="GOR20" s="67"/>
      <c r="GOS20" s="67"/>
      <c r="GOT20" s="67"/>
      <c r="GOU20" s="67"/>
      <c r="GOV20" s="67"/>
      <c r="GOW20" s="67"/>
      <c r="GOX20" s="67"/>
      <c r="GOY20" s="67"/>
      <c r="GOZ20" s="67"/>
      <c r="GPA20" s="67"/>
      <c r="GPB20" s="67"/>
      <c r="GPC20" s="67"/>
      <c r="GPD20" s="67"/>
      <c r="GPE20" s="67"/>
      <c r="GPF20" s="67"/>
      <c r="GPG20" s="67"/>
      <c r="GPH20" s="67"/>
      <c r="GPI20" s="67"/>
      <c r="GPJ20" s="67"/>
      <c r="GPK20" s="67"/>
      <c r="GPL20" s="67"/>
      <c r="GPM20" s="67"/>
      <c r="GPN20" s="67"/>
      <c r="GPO20" s="67"/>
      <c r="GPP20" s="67"/>
      <c r="GPQ20" s="67"/>
      <c r="GPR20" s="67"/>
      <c r="GPS20" s="67"/>
      <c r="GPT20" s="67"/>
      <c r="GPU20" s="67"/>
      <c r="GPV20" s="67"/>
      <c r="GPW20" s="67"/>
      <c r="GPX20" s="67"/>
      <c r="GPY20" s="67"/>
      <c r="GPZ20" s="67"/>
      <c r="GQA20" s="67"/>
      <c r="GQB20" s="67"/>
      <c r="GQC20" s="67"/>
      <c r="GQD20" s="67"/>
      <c r="GQE20" s="67"/>
      <c r="GQF20" s="67"/>
      <c r="GQG20" s="67"/>
      <c r="GQH20" s="67"/>
      <c r="GQI20" s="67"/>
      <c r="GQJ20" s="67"/>
      <c r="GQK20" s="67"/>
      <c r="GQL20" s="67"/>
      <c r="GQM20" s="67"/>
      <c r="GQN20" s="67"/>
      <c r="GQO20" s="67"/>
      <c r="GQP20" s="67"/>
      <c r="GQQ20" s="67"/>
      <c r="GQR20" s="67"/>
      <c r="GQS20" s="67"/>
      <c r="GQT20" s="67"/>
      <c r="GQU20" s="67"/>
      <c r="GQV20" s="67"/>
      <c r="GQW20" s="67"/>
      <c r="GQX20" s="67"/>
      <c r="GQY20" s="67"/>
      <c r="GQZ20" s="67"/>
      <c r="GRA20" s="67"/>
      <c r="GRB20" s="67"/>
      <c r="GRC20" s="67"/>
      <c r="GRD20" s="67"/>
      <c r="GRE20" s="67"/>
      <c r="GRF20" s="67"/>
      <c r="GRG20" s="67"/>
      <c r="GRH20" s="67"/>
      <c r="GRI20" s="67"/>
      <c r="GRJ20" s="67"/>
      <c r="GRK20" s="67"/>
      <c r="GRL20" s="67"/>
      <c r="GRM20" s="67"/>
      <c r="GRN20" s="67"/>
      <c r="GRO20" s="67"/>
      <c r="GRP20" s="67"/>
      <c r="GRQ20" s="67"/>
      <c r="GRR20" s="67"/>
      <c r="GRS20" s="67"/>
      <c r="GRT20" s="67"/>
      <c r="GRU20" s="67"/>
      <c r="GRV20" s="67"/>
      <c r="GRW20" s="67"/>
      <c r="GRX20" s="67"/>
      <c r="GRY20" s="67"/>
      <c r="GRZ20" s="67"/>
      <c r="GSA20" s="67"/>
      <c r="GSB20" s="67"/>
      <c r="GSC20" s="67"/>
      <c r="GSD20" s="67"/>
      <c r="GSE20" s="67"/>
      <c r="GSF20" s="67"/>
      <c r="GSG20" s="67"/>
      <c r="GSH20" s="67"/>
      <c r="GSI20" s="67"/>
      <c r="GSJ20" s="67"/>
      <c r="GSK20" s="67"/>
      <c r="GSL20" s="67"/>
      <c r="GSM20" s="67"/>
      <c r="GSN20" s="67"/>
      <c r="GSO20" s="67"/>
      <c r="GSP20" s="67"/>
      <c r="GSQ20" s="67"/>
      <c r="GSR20" s="67"/>
      <c r="GSS20" s="67"/>
      <c r="GST20" s="67"/>
      <c r="GSU20" s="67"/>
      <c r="GSV20" s="67"/>
      <c r="GSW20" s="67"/>
      <c r="GSX20" s="67"/>
      <c r="GSY20" s="67"/>
      <c r="GSZ20" s="67"/>
      <c r="GTA20" s="67"/>
      <c r="GTB20" s="67"/>
      <c r="GTC20" s="67"/>
      <c r="GTD20" s="67"/>
      <c r="GTE20" s="67"/>
      <c r="GTF20" s="67"/>
      <c r="GTG20" s="67"/>
      <c r="GTH20" s="67"/>
      <c r="GTI20" s="67"/>
      <c r="GTJ20" s="67"/>
      <c r="GTK20" s="67"/>
      <c r="GTL20" s="67"/>
      <c r="GTM20" s="67"/>
      <c r="GTN20" s="67"/>
      <c r="GTO20" s="67"/>
      <c r="GTP20" s="67"/>
      <c r="GTQ20" s="67"/>
      <c r="GTR20" s="67"/>
      <c r="GTS20" s="67"/>
      <c r="GTT20" s="67"/>
      <c r="GTU20" s="67"/>
      <c r="GTV20" s="67"/>
      <c r="GTW20" s="67"/>
      <c r="GTX20" s="67"/>
      <c r="GTY20" s="67"/>
      <c r="GTZ20" s="67"/>
      <c r="GUA20" s="67"/>
      <c r="GUB20" s="67"/>
      <c r="GUC20" s="67"/>
      <c r="GUD20" s="67"/>
      <c r="GUE20" s="67"/>
      <c r="GUF20" s="67"/>
      <c r="GUG20" s="67"/>
      <c r="GUH20" s="67"/>
      <c r="GUI20" s="67"/>
      <c r="GUJ20" s="67"/>
      <c r="GUK20" s="67"/>
      <c r="GUL20" s="67"/>
      <c r="GUM20" s="67"/>
      <c r="GUN20" s="67"/>
      <c r="GUO20" s="67"/>
      <c r="GUP20" s="67"/>
      <c r="GUQ20" s="67"/>
      <c r="GUR20" s="67"/>
      <c r="GUS20" s="67"/>
      <c r="GUT20" s="67"/>
      <c r="GUU20" s="67"/>
      <c r="GUV20" s="67"/>
      <c r="GUW20" s="67"/>
      <c r="GUX20" s="67"/>
      <c r="GUY20" s="67"/>
      <c r="GUZ20" s="67"/>
      <c r="GVA20" s="67"/>
      <c r="GVB20" s="67"/>
      <c r="GVC20" s="67"/>
      <c r="GVD20" s="67"/>
      <c r="GVE20" s="67"/>
      <c r="GVF20" s="67"/>
      <c r="GVG20" s="67"/>
      <c r="GVH20" s="67"/>
      <c r="GVI20" s="67"/>
      <c r="GVJ20" s="67"/>
      <c r="GVK20" s="67"/>
      <c r="GVL20" s="67"/>
      <c r="GVM20" s="67"/>
      <c r="GVN20" s="67"/>
      <c r="GVO20" s="67"/>
      <c r="GVP20" s="67"/>
      <c r="GVQ20" s="67"/>
      <c r="GVR20" s="67"/>
      <c r="GVS20" s="67"/>
      <c r="GVT20" s="67"/>
      <c r="GVU20" s="67"/>
      <c r="GVV20" s="67"/>
      <c r="GVW20" s="67"/>
      <c r="GVX20" s="67"/>
      <c r="GVY20" s="67"/>
      <c r="GVZ20" s="67"/>
      <c r="GWA20" s="67"/>
      <c r="GWB20" s="67"/>
      <c r="GWC20" s="67"/>
      <c r="GWD20" s="67"/>
      <c r="GWE20" s="67"/>
      <c r="GWF20" s="67"/>
      <c r="GWG20" s="67"/>
      <c r="GWH20" s="67"/>
      <c r="GWI20" s="67"/>
      <c r="GWJ20" s="67"/>
      <c r="GWK20" s="67"/>
      <c r="GWL20" s="67"/>
      <c r="GWM20" s="67"/>
      <c r="GWN20" s="67"/>
      <c r="GWO20" s="67"/>
      <c r="GWP20" s="67"/>
      <c r="GWQ20" s="67"/>
      <c r="GWR20" s="67"/>
      <c r="GWS20" s="67"/>
      <c r="GWT20" s="67"/>
      <c r="GWU20" s="67"/>
      <c r="GWV20" s="67"/>
      <c r="GWW20" s="67"/>
      <c r="GWX20" s="67"/>
      <c r="GWY20" s="67"/>
      <c r="GWZ20" s="67"/>
      <c r="GXA20" s="67"/>
      <c r="GXB20" s="67"/>
      <c r="GXC20" s="67"/>
      <c r="GXD20" s="67"/>
      <c r="GXE20" s="67"/>
      <c r="GXF20" s="67"/>
      <c r="GXG20" s="67"/>
      <c r="GXH20" s="67"/>
      <c r="GXI20" s="67"/>
      <c r="GXJ20" s="67"/>
      <c r="GXK20" s="67"/>
      <c r="GXL20" s="67"/>
      <c r="GXM20" s="67"/>
      <c r="GXN20" s="67"/>
      <c r="GXO20" s="67"/>
      <c r="GXP20" s="67"/>
      <c r="GXQ20" s="67"/>
      <c r="GXR20" s="67"/>
      <c r="GXS20" s="67"/>
      <c r="GXT20" s="67"/>
      <c r="GXU20" s="67"/>
      <c r="GXV20" s="67"/>
      <c r="GXW20" s="67"/>
      <c r="GXX20" s="67"/>
      <c r="GXY20" s="67"/>
      <c r="GXZ20" s="67"/>
      <c r="GYA20" s="67"/>
      <c r="GYB20" s="67"/>
      <c r="GYC20" s="67"/>
      <c r="GYD20" s="67"/>
      <c r="GYE20" s="67"/>
      <c r="GYF20" s="67"/>
      <c r="GYG20" s="67"/>
      <c r="GYH20" s="67"/>
      <c r="GYI20" s="67"/>
      <c r="GYJ20" s="67"/>
      <c r="GYK20" s="67"/>
      <c r="GYL20" s="67"/>
      <c r="GYM20" s="67"/>
      <c r="GYN20" s="67"/>
      <c r="GYO20" s="67"/>
      <c r="GYP20" s="67"/>
      <c r="GYQ20" s="67"/>
      <c r="GYR20" s="67"/>
      <c r="GYS20" s="67"/>
      <c r="GYT20" s="67"/>
      <c r="GYU20" s="67"/>
      <c r="GYV20" s="67"/>
      <c r="GYW20" s="67"/>
      <c r="GYX20" s="67"/>
      <c r="GYY20" s="67"/>
      <c r="GYZ20" s="67"/>
      <c r="GZA20" s="67"/>
      <c r="GZB20" s="67"/>
      <c r="GZC20" s="67"/>
      <c r="GZD20" s="67"/>
      <c r="GZE20" s="67"/>
      <c r="GZF20" s="67"/>
      <c r="GZG20" s="67"/>
      <c r="GZH20" s="67"/>
      <c r="GZI20" s="67"/>
      <c r="GZJ20" s="67"/>
      <c r="GZK20" s="67"/>
      <c r="GZL20" s="67"/>
      <c r="GZM20" s="67"/>
      <c r="GZN20" s="67"/>
      <c r="GZO20" s="67"/>
      <c r="GZP20" s="67"/>
      <c r="GZQ20" s="67"/>
      <c r="GZR20" s="67"/>
      <c r="GZS20" s="67"/>
      <c r="GZT20" s="67"/>
      <c r="GZU20" s="67"/>
      <c r="GZV20" s="67"/>
      <c r="GZW20" s="67"/>
      <c r="GZX20" s="67"/>
      <c r="GZY20" s="67"/>
      <c r="GZZ20" s="67"/>
      <c r="HAA20" s="67"/>
      <c r="HAB20" s="67"/>
      <c r="HAC20" s="67"/>
      <c r="HAD20" s="67"/>
      <c r="HAE20" s="67"/>
      <c r="HAF20" s="67"/>
      <c r="HAG20" s="67"/>
      <c r="HAH20" s="67"/>
      <c r="HAI20" s="67"/>
      <c r="HAJ20" s="67"/>
      <c r="HAK20" s="67"/>
      <c r="HAL20" s="67"/>
      <c r="HAM20" s="67"/>
      <c r="HAN20" s="67"/>
      <c r="HAO20" s="67"/>
      <c r="HAP20" s="67"/>
      <c r="HAQ20" s="67"/>
      <c r="HAR20" s="67"/>
      <c r="HAS20" s="67"/>
      <c r="HAT20" s="67"/>
      <c r="HAU20" s="67"/>
      <c r="HAV20" s="67"/>
      <c r="HAW20" s="67"/>
      <c r="HAX20" s="67"/>
      <c r="HAY20" s="67"/>
      <c r="HAZ20" s="67"/>
      <c r="HBA20" s="67"/>
      <c r="HBB20" s="67"/>
      <c r="HBC20" s="67"/>
      <c r="HBD20" s="67"/>
      <c r="HBE20" s="67"/>
      <c r="HBF20" s="67"/>
      <c r="HBG20" s="67"/>
      <c r="HBH20" s="67"/>
      <c r="HBI20" s="67"/>
      <c r="HBJ20" s="67"/>
      <c r="HBK20" s="67"/>
      <c r="HBL20" s="67"/>
      <c r="HBM20" s="67"/>
      <c r="HBN20" s="67"/>
      <c r="HBO20" s="67"/>
      <c r="HBP20" s="67"/>
      <c r="HBQ20" s="67"/>
      <c r="HBR20" s="67"/>
      <c r="HBS20" s="67"/>
      <c r="HBT20" s="67"/>
      <c r="HBU20" s="67"/>
      <c r="HBV20" s="67"/>
      <c r="HBW20" s="67"/>
      <c r="HBX20" s="67"/>
      <c r="HBY20" s="67"/>
      <c r="HBZ20" s="67"/>
      <c r="HCA20" s="67"/>
      <c r="HCB20" s="67"/>
      <c r="HCC20" s="67"/>
      <c r="HCD20" s="67"/>
      <c r="HCE20" s="67"/>
      <c r="HCF20" s="67"/>
      <c r="HCG20" s="67"/>
      <c r="HCH20" s="67"/>
      <c r="HCI20" s="67"/>
      <c r="HCJ20" s="67"/>
      <c r="HCK20" s="67"/>
      <c r="HCL20" s="67"/>
      <c r="HCM20" s="67"/>
      <c r="HCN20" s="67"/>
      <c r="HCO20" s="67"/>
      <c r="HCP20" s="67"/>
      <c r="HCQ20" s="67"/>
      <c r="HCR20" s="67"/>
      <c r="HCS20" s="67"/>
      <c r="HCT20" s="67"/>
      <c r="HCU20" s="67"/>
      <c r="HCV20" s="67"/>
      <c r="HCW20" s="67"/>
      <c r="HCX20" s="67"/>
      <c r="HCY20" s="67"/>
      <c r="HCZ20" s="67"/>
      <c r="HDA20" s="67"/>
      <c r="HDB20" s="67"/>
      <c r="HDC20" s="67"/>
      <c r="HDD20" s="67"/>
      <c r="HDE20" s="67"/>
      <c r="HDF20" s="67"/>
      <c r="HDG20" s="67"/>
      <c r="HDH20" s="67"/>
      <c r="HDI20" s="67"/>
      <c r="HDJ20" s="67"/>
      <c r="HDK20" s="67"/>
      <c r="HDL20" s="67"/>
      <c r="HDM20" s="67"/>
      <c r="HDN20" s="67"/>
      <c r="HDO20" s="67"/>
      <c r="HDP20" s="67"/>
      <c r="HDQ20" s="67"/>
      <c r="HDR20" s="67"/>
      <c r="HDS20" s="67"/>
      <c r="HDT20" s="67"/>
      <c r="HDU20" s="67"/>
      <c r="HDV20" s="67"/>
      <c r="HDW20" s="67"/>
      <c r="HDX20" s="67"/>
      <c r="HDY20" s="67"/>
      <c r="HDZ20" s="67"/>
      <c r="HEA20" s="67"/>
      <c r="HEB20" s="67"/>
      <c r="HEC20" s="67"/>
      <c r="HED20" s="67"/>
      <c r="HEE20" s="67"/>
      <c r="HEF20" s="67"/>
      <c r="HEG20" s="67"/>
      <c r="HEH20" s="67"/>
      <c r="HEI20" s="67"/>
      <c r="HEJ20" s="67"/>
      <c r="HEK20" s="67"/>
      <c r="HEL20" s="67"/>
      <c r="HEM20" s="67"/>
      <c r="HEN20" s="67"/>
      <c r="HEO20" s="67"/>
      <c r="HEP20" s="67"/>
      <c r="HEQ20" s="67"/>
      <c r="HER20" s="67"/>
      <c r="HES20" s="67"/>
      <c r="HET20" s="67"/>
      <c r="HEU20" s="67"/>
      <c r="HEV20" s="67"/>
      <c r="HEW20" s="67"/>
      <c r="HEX20" s="67"/>
      <c r="HEY20" s="67"/>
      <c r="HEZ20" s="67"/>
      <c r="HFA20" s="67"/>
      <c r="HFB20" s="67"/>
      <c r="HFC20" s="67"/>
      <c r="HFD20" s="67"/>
      <c r="HFE20" s="67"/>
      <c r="HFF20" s="67"/>
      <c r="HFG20" s="67"/>
      <c r="HFH20" s="67"/>
      <c r="HFI20" s="67"/>
      <c r="HFJ20" s="67"/>
      <c r="HFK20" s="67"/>
      <c r="HFL20" s="67"/>
      <c r="HFM20" s="67"/>
      <c r="HFN20" s="67"/>
      <c r="HFO20" s="67"/>
      <c r="HFP20" s="67"/>
      <c r="HFQ20" s="67"/>
      <c r="HFR20" s="67"/>
      <c r="HFS20" s="67"/>
      <c r="HFT20" s="67"/>
      <c r="HFU20" s="67"/>
      <c r="HFV20" s="67"/>
      <c r="HFW20" s="67"/>
      <c r="HFX20" s="67"/>
      <c r="HFY20" s="67"/>
      <c r="HFZ20" s="67"/>
      <c r="HGA20" s="67"/>
      <c r="HGB20" s="67"/>
      <c r="HGC20" s="67"/>
      <c r="HGD20" s="67"/>
      <c r="HGE20" s="67"/>
      <c r="HGF20" s="67"/>
      <c r="HGG20" s="67"/>
      <c r="HGH20" s="67"/>
      <c r="HGI20" s="67"/>
      <c r="HGJ20" s="67"/>
      <c r="HGK20" s="67"/>
      <c r="HGL20" s="67"/>
      <c r="HGM20" s="67"/>
      <c r="HGN20" s="67"/>
      <c r="HGO20" s="67"/>
      <c r="HGP20" s="67"/>
      <c r="HGQ20" s="67"/>
      <c r="HGR20" s="67"/>
      <c r="HGS20" s="67"/>
      <c r="HGT20" s="67"/>
      <c r="HGU20" s="67"/>
      <c r="HGV20" s="67"/>
      <c r="HGW20" s="67"/>
      <c r="HGX20" s="67"/>
      <c r="HGY20" s="67"/>
      <c r="HGZ20" s="67"/>
      <c r="HHA20" s="67"/>
      <c r="HHB20" s="67"/>
      <c r="HHC20" s="67"/>
      <c r="HHD20" s="67"/>
      <c r="HHE20" s="67"/>
      <c r="HHF20" s="67"/>
      <c r="HHG20" s="67"/>
      <c r="HHH20" s="67"/>
      <c r="HHI20" s="67"/>
      <c r="HHJ20" s="67"/>
      <c r="HHK20" s="67"/>
      <c r="HHL20" s="67"/>
      <c r="HHM20" s="67"/>
      <c r="HHN20" s="67"/>
      <c r="HHO20" s="67"/>
      <c r="HHP20" s="67"/>
      <c r="HHQ20" s="67"/>
      <c r="HHR20" s="67"/>
      <c r="HHS20" s="67"/>
      <c r="HHT20" s="67"/>
      <c r="HHU20" s="67"/>
      <c r="HHV20" s="67"/>
      <c r="HHW20" s="67"/>
      <c r="HHX20" s="67"/>
      <c r="HHY20" s="67"/>
      <c r="HHZ20" s="67"/>
      <c r="HIA20" s="67"/>
      <c r="HIB20" s="67"/>
      <c r="HIC20" s="67"/>
      <c r="HID20" s="67"/>
      <c r="HIE20" s="67"/>
      <c r="HIF20" s="67"/>
      <c r="HIG20" s="67"/>
      <c r="HIH20" s="67"/>
      <c r="HII20" s="67"/>
      <c r="HIJ20" s="67"/>
      <c r="HIK20" s="67"/>
      <c r="HIL20" s="67"/>
      <c r="HIM20" s="67"/>
      <c r="HIN20" s="67"/>
      <c r="HIO20" s="67"/>
      <c r="HIP20" s="67"/>
      <c r="HIQ20" s="67"/>
      <c r="HIR20" s="67"/>
      <c r="HIS20" s="67"/>
      <c r="HIT20" s="67"/>
      <c r="HIU20" s="67"/>
      <c r="HIV20" s="67"/>
      <c r="HIW20" s="67"/>
      <c r="HIX20" s="67"/>
      <c r="HIY20" s="67"/>
      <c r="HIZ20" s="67"/>
      <c r="HJA20" s="67"/>
      <c r="HJB20" s="67"/>
      <c r="HJC20" s="67"/>
      <c r="HJD20" s="67"/>
      <c r="HJE20" s="67"/>
      <c r="HJF20" s="67"/>
      <c r="HJG20" s="67"/>
      <c r="HJH20" s="67"/>
      <c r="HJI20" s="67"/>
      <c r="HJJ20" s="67"/>
      <c r="HJK20" s="67"/>
      <c r="HJL20" s="67"/>
      <c r="HJM20" s="67"/>
      <c r="HJN20" s="67"/>
      <c r="HJO20" s="67"/>
      <c r="HJP20" s="67"/>
      <c r="HJQ20" s="67"/>
      <c r="HJR20" s="67"/>
      <c r="HJS20" s="67"/>
      <c r="HJT20" s="67"/>
      <c r="HJU20" s="67"/>
      <c r="HJV20" s="67"/>
      <c r="HJW20" s="67"/>
      <c r="HJX20" s="67"/>
      <c r="HJY20" s="67"/>
      <c r="HJZ20" s="67"/>
      <c r="HKA20" s="67"/>
      <c r="HKB20" s="67"/>
      <c r="HKC20" s="67"/>
      <c r="HKD20" s="67"/>
      <c r="HKE20" s="67"/>
      <c r="HKF20" s="67"/>
      <c r="HKG20" s="67"/>
      <c r="HKH20" s="67"/>
      <c r="HKI20" s="67"/>
      <c r="HKJ20" s="67"/>
      <c r="HKK20" s="67"/>
      <c r="HKL20" s="67"/>
      <c r="HKM20" s="67"/>
      <c r="HKN20" s="67"/>
      <c r="HKO20" s="67"/>
      <c r="HKP20" s="67"/>
      <c r="HKQ20" s="67"/>
      <c r="HKR20" s="67"/>
      <c r="HKS20" s="67"/>
      <c r="HKT20" s="67"/>
      <c r="HKU20" s="67"/>
      <c r="HKV20" s="67"/>
      <c r="HKW20" s="67"/>
      <c r="HKX20" s="67"/>
      <c r="HKY20" s="67"/>
      <c r="HKZ20" s="67"/>
      <c r="HLA20" s="67"/>
      <c r="HLB20" s="67"/>
      <c r="HLC20" s="67"/>
      <c r="HLD20" s="67"/>
      <c r="HLE20" s="67"/>
      <c r="HLF20" s="67"/>
      <c r="HLG20" s="67"/>
      <c r="HLH20" s="67"/>
      <c r="HLI20" s="67"/>
      <c r="HLJ20" s="67"/>
      <c r="HLK20" s="67"/>
      <c r="HLL20" s="67"/>
      <c r="HLM20" s="67"/>
      <c r="HLN20" s="67"/>
      <c r="HLO20" s="67"/>
      <c r="HLP20" s="67"/>
      <c r="HLQ20" s="67"/>
      <c r="HLR20" s="67"/>
      <c r="HLS20" s="67"/>
      <c r="HLT20" s="67"/>
      <c r="HLU20" s="67"/>
      <c r="HLV20" s="67"/>
      <c r="HLW20" s="67"/>
      <c r="HLX20" s="67"/>
      <c r="HLY20" s="67"/>
      <c r="HLZ20" s="67"/>
      <c r="HMA20" s="67"/>
      <c r="HMB20" s="67"/>
      <c r="HMC20" s="67"/>
      <c r="HMD20" s="67"/>
      <c r="HME20" s="67"/>
      <c r="HMF20" s="67"/>
      <c r="HMG20" s="67"/>
      <c r="HMH20" s="67"/>
      <c r="HMI20" s="67"/>
      <c r="HMJ20" s="67"/>
      <c r="HMK20" s="67"/>
      <c r="HML20" s="67"/>
      <c r="HMM20" s="67"/>
      <c r="HMN20" s="67"/>
      <c r="HMO20" s="67"/>
      <c r="HMP20" s="67"/>
      <c r="HMQ20" s="67"/>
      <c r="HMR20" s="67"/>
      <c r="HMS20" s="67"/>
      <c r="HMT20" s="67"/>
      <c r="HMU20" s="67"/>
      <c r="HMV20" s="67"/>
      <c r="HMW20" s="67"/>
      <c r="HMX20" s="67"/>
      <c r="HMY20" s="67"/>
      <c r="HMZ20" s="67"/>
      <c r="HNA20" s="67"/>
      <c r="HNB20" s="67"/>
      <c r="HNC20" s="67"/>
      <c r="HND20" s="67"/>
      <c r="HNE20" s="67"/>
      <c r="HNF20" s="67"/>
      <c r="HNG20" s="67"/>
      <c r="HNH20" s="67"/>
      <c r="HNI20" s="67"/>
      <c r="HNJ20" s="67"/>
      <c r="HNK20" s="67"/>
      <c r="HNL20" s="67"/>
      <c r="HNM20" s="67"/>
      <c r="HNN20" s="67"/>
      <c r="HNO20" s="67"/>
      <c r="HNP20" s="67"/>
      <c r="HNQ20" s="67"/>
      <c r="HNR20" s="67"/>
      <c r="HNS20" s="67"/>
      <c r="HNT20" s="67"/>
      <c r="HNU20" s="67"/>
      <c r="HNV20" s="67"/>
      <c r="HNW20" s="67"/>
      <c r="HNX20" s="67"/>
      <c r="HNY20" s="67"/>
      <c r="HNZ20" s="67"/>
      <c r="HOA20" s="67"/>
      <c r="HOB20" s="67"/>
      <c r="HOC20" s="67"/>
      <c r="HOD20" s="67"/>
      <c r="HOE20" s="67"/>
      <c r="HOF20" s="67"/>
      <c r="HOG20" s="67"/>
      <c r="HOH20" s="67"/>
      <c r="HOI20" s="67"/>
      <c r="HOJ20" s="67"/>
      <c r="HOK20" s="67"/>
      <c r="HOL20" s="67"/>
      <c r="HOM20" s="67"/>
      <c r="HON20" s="67"/>
      <c r="HOO20" s="67"/>
      <c r="HOP20" s="67"/>
      <c r="HOQ20" s="67"/>
      <c r="HOR20" s="67"/>
      <c r="HOS20" s="67"/>
      <c r="HOT20" s="67"/>
      <c r="HOU20" s="67"/>
      <c r="HOV20" s="67"/>
      <c r="HOW20" s="67"/>
      <c r="HOX20" s="67"/>
      <c r="HOY20" s="67"/>
      <c r="HOZ20" s="67"/>
      <c r="HPA20" s="67"/>
      <c r="HPB20" s="67"/>
      <c r="HPC20" s="67"/>
      <c r="HPD20" s="67"/>
      <c r="HPE20" s="67"/>
      <c r="HPF20" s="67"/>
      <c r="HPG20" s="67"/>
      <c r="HPH20" s="67"/>
      <c r="HPI20" s="67"/>
      <c r="HPJ20" s="67"/>
      <c r="HPK20" s="67"/>
      <c r="HPL20" s="67"/>
      <c r="HPM20" s="67"/>
      <c r="HPN20" s="67"/>
      <c r="HPO20" s="67"/>
      <c r="HPP20" s="67"/>
      <c r="HPQ20" s="67"/>
      <c r="HPR20" s="67"/>
      <c r="HPS20" s="67"/>
      <c r="HPT20" s="67"/>
      <c r="HPU20" s="67"/>
      <c r="HPV20" s="67"/>
      <c r="HPW20" s="67"/>
      <c r="HPX20" s="67"/>
      <c r="HPY20" s="67"/>
      <c r="HPZ20" s="67"/>
      <c r="HQA20" s="67"/>
      <c r="HQB20" s="67"/>
      <c r="HQC20" s="67"/>
      <c r="HQD20" s="67"/>
      <c r="HQE20" s="67"/>
      <c r="HQF20" s="67"/>
      <c r="HQG20" s="67"/>
      <c r="HQH20" s="67"/>
      <c r="HQI20" s="67"/>
      <c r="HQJ20" s="67"/>
      <c r="HQK20" s="67"/>
      <c r="HQL20" s="67"/>
      <c r="HQM20" s="67"/>
      <c r="HQN20" s="67"/>
      <c r="HQO20" s="67"/>
      <c r="HQP20" s="67"/>
      <c r="HQQ20" s="67"/>
      <c r="HQR20" s="67"/>
      <c r="HQS20" s="67"/>
      <c r="HQT20" s="67"/>
      <c r="HQU20" s="67"/>
      <c r="HQV20" s="67"/>
      <c r="HQW20" s="67"/>
      <c r="HQX20" s="67"/>
      <c r="HQY20" s="67"/>
      <c r="HQZ20" s="67"/>
      <c r="HRA20" s="67"/>
      <c r="HRB20" s="67"/>
      <c r="HRC20" s="67"/>
      <c r="HRD20" s="67"/>
      <c r="HRE20" s="67"/>
      <c r="HRF20" s="67"/>
      <c r="HRG20" s="67"/>
      <c r="HRH20" s="67"/>
      <c r="HRI20" s="67"/>
      <c r="HRJ20" s="67"/>
      <c r="HRK20" s="67"/>
      <c r="HRL20" s="67"/>
      <c r="HRM20" s="67"/>
      <c r="HRN20" s="67"/>
      <c r="HRO20" s="67"/>
      <c r="HRP20" s="67"/>
      <c r="HRQ20" s="67"/>
      <c r="HRR20" s="67"/>
      <c r="HRS20" s="67"/>
      <c r="HRT20" s="67"/>
      <c r="HRU20" s="67"/>
      <c r="HRV20" s="67"/>
      <c r="HRW20" s="67"/>
      <c r="HRX20" s="67"/>
      <c r="HRY20" s="67"/>
      <c r="HRZ20" s="67"/>
      <c r="HSA20" s="67"/>
      <c r="HSB20" s="67"/>
      <c r="HSC20" s="67"/>
      <c r="HSD20" s="67"/>
      <c r="HSE20" s="67"/>
      <c r="HSF20" s="67"/>
      <c r="HSG20" s="67"/>
      <c r="HSH20" s="67"/>
      <c r="HSI20" s="67"/>
      <c r="HSJ20" s="67"/>
      <c r="HSK20" s="67"/>
      <c r="HSL20" s="67"/>
      <c r="HSM20" s="67"/>
      <c r="HSN20" s="67"/>
      <c r="HSO20" s="67"/>
      <c r="HSP20" s="67"/>
      <c r="HSQ20" s="67"/>
      <c r="HSR20" s="67"/>
      <c r="HSS20" s="67"/>
      <c r="HST20" s="67"/>
      <c r="HSU20" s="67"/>
      <c r="HSV20" s="67"/>
      <c r="HSW20" s="67"/>
      <c r="HSX20" s="67"/>
      <c r="HSY20" s="67"/>
      <c r="HSZ20" s="67"/>
      <c r="HTA20" s="67"/>
      <c r="HTB20" s="67"/>
      <c r="HTC20" s="67"/>
      <c r="HTD20" s="67"/>
      <c r="HTE20" s="67"/>
      <c r="HTF20" s="67"/>
      <c r="HTG20" s="67"/>
      <c r="HTH20" s="67"/>
      <c r="HTI20" s="67"/>
      <c r="HTJ20" s="67"/>
      <c r="HTK20" s="67"/>
      <c r="HTL20" s="67"/>
      <c r="HTM20" s="67"/>
      <c r="HTN20" s="67"/>
      <c r="HTO20" s="67"/>
      <c r="HTP20" s="67"/>
      <c r="HTQ20" s="67"/>
      <c r="HTR20" s="67"/>
      <c r="HTS20" s="67"/>
      <c r="HTT20" s="67"/>
      <c r="HTU20" s="67"/>
      <c r="HTV20" s="67"/>
      <c r="HTW20" s="67"/>
      <c r="HTX20" s="67"/>
      <c r="HTY20" s="67"/>
      <c r="HTZ20" s="67"/>
      <c r="HUA20" s="67"/>
      <c r="HUB20" s="67"/>
      <c r="HUC20" s="67"/>
      <c r="HUD20" s="67"/>
      <c r="HUE20" s="67"/>
      <c r="HUF20" s="67"/>
      <c r="HUG20" s="67"/>
      <c r="HUH20" s="67"/>
      <c r="HUI20" s="67"/>
      <c r="HUJ20" s="67"/>
      <c r="HUK20" s="67"/>
      <c r="HUL20" s="67"/>
      <c r="HUM20" s="67"/>
      <c r="HUN20" s="67"/>
      <c r="HUO20" s="67"/>
      <c r="HUP20" s="67"/>
      <c r="HUQ20" s="67"/>
      <c r="HUR20" s="67"/>
      <c r="HUS20" s="67"/>
      <c r="HUT20" s="67"/>
      <c r="HUU20" s="67"/>
      <c r="HUV20" s="67"/>
      <c r="HUW20" s="67"/>
      <c r="HUX20" s="67"/>
      <c r="HUY20" s="67"/>
      <c r="HUZ20" s="67"/>
      <c r="HVA20" s="67"/>
      <c r="HVB20" s="67"/>
      <c r="HVC20" s="67"/>
      <c r="HVD20" s="67"/>
      <c r="HVE20" s="67"/>
      <c r="HVF20" s="67"/>
      <c r="HVG20" s="67"/>
      <c r="HVH20" s="67"/>
      <c r="HVI20" s="67"/>
      <c r="HVJ20" s="67"/>
      <c r="HVK20" s="67"/>
      <c r="HVL20" s="67"/>
      <c r="HVM20" s="67"/>
      <c r="HVN20" s="67"/>
      <c r="HVO20" s="67"/>
      <c r="HVP20" s="67"/>
      <c r="HVQ20" s="67"/>
      <c r="HVR20" s="67"/>
      <c r="HVS20" s="67"/>
      <c r="HVT20" s="67"/>
      <c r="HVU20" s="67"/>
      <c r="HVV20" s="67"/>
      <c r="HVW20" s="67"/>
      <c r="HVX20" s="67"/>
      <c r="HVY20" s="67"/>
      <c r="HVZ20" s="67"/>
      <c r="HWA20" s="67"/>
      <c r="HWB20" s="67"/>
      <c r="HWC20" s="67"/>
      <c r="HWD20" s="67"/>
      <c r="HWE20" s="67"/>
      <c r="HWF20" s="67"/>
      <c r="HWG20" s="67"/>
      <c r="HWH20" s="67"/>
      <c r="HWI20" s="67"/>
      <c r="HWJ20" s="67"/>
      <c r="HWK20" s="67"/>
      <c r="HWL20" s="67"/>
      <c r="HWM20" s="67"/>
      <c r="HWN20" s="67"/>
      <c r="HWO20" s="67"/>
      <c r="HWP20" s="67"/>
      <c r="HWQ20" s="67"/>
      <c r="HWR20" s="67"/>
      <c r="HWS20" s="67"/>
      <c r="HWT20" s="67"/>
      <c r="HWU20" s="67"/>
      <c r="HWV20" s="67"/>
      <c r="HWW20" s="67"/>
      <c r="HWX20" s="67"/>
      <c r="HWY20" s="67"/>
      <c r="HWZ20" s="67"/>
      <c r="HXA20" s="67"/>
      <c r="HXB20" s="67"/>
      <c r="HXC20" s="67"/>
      <c r="HXD20" s="67"/>
      <c r="HXE20" s="67"/>
      <c r="HXF20" s="67"/>
      <c r="HXG20" s="67"/>
      <c r="HXH20" s="67"/>
      <c r="HXI20" s="67"/>
      <c r="HXJ20" s="67"/>
      <c r="HXK20" s="67"/>
      <c r="HXL20" s="67"/>
      <c r="HXM20" s="67"/>
      <c r="HXN20" s="67"/>
      <c r="HXO20" s="67"/>
      <c r="HXP20" s="67"/>
      <c r="HXQ20" s="67"/>
      <c r="HXR20" s="67"/>
      <c r="HXS20" s="67"/>
      <c r="HXT20" s="67"/>
      <c r="HXU20" s="67"/>
      <c r="HXV20" s="67"/>
      <c r="HXW20" s="67"/>
      <c r="HXX20" s="67"/>
      <c r="HXY20" s="67"/>
      <c r="HXZ20" s="67"/>
      <c r="HYA20" s="67"/>
      <c r="HYB20" s="67"/>
      <c r="HYC20" s="67"/>
      <c r="HYD20" s="67"/>
      <c r="HYE20" s="67"/>
      <c r="HYF20" s="67"/>
      <c r="HYG20" s="67"/>
      <c r="HYH20" s="67"/>
      <c r="HYI20" s="67"/>
      <c r="HYJ20" s="67"/>
      <c r="HYK20" s="67"/>
      <c r="HYL20" s="67"/>
      <c r="HYM20" s="67"/>
      <c r="HYN20" s="67"/>
      <c r="HYO20" s="67"/>
      <c r="HYP20" s="67"/>
      <c r="HYQ20" s="67"/>
      <c r="HYR20" s="67"/>
      <c r="HYS20" s="67"/>
      <c r="HYT20" s="67"/>
      <c r="HYU20" s="67"/>
      <c r="HYV20" s="67"/>
      <c r="HYW20" s="67"/>
      <c r="HYX20" s="67"/>
      <c r="HYY20" s="67"/>
      <c r="HYZ20" s="67"/>
      <c r="HZA20" s="67"/>
      <c r="HZB20" s="67"/>
      <c r="HZC20" s="67"/>
      <c r="HZD20" s="67"/>
      <c r="HZE20" s="67"/>
      <c r="HZF20" s="67"/>
      <c r="HZG20" s="67"/>
      <c r="HZH20" s="67"/>
      <c r="HZI20" s="67"/>
      <c r="HZJ20" s="67"/>
      <c r="HZK20" s="67"/>
      <c r="HZL20" s="67"/>
      <c r="HZM20" s="67"/>
      <c r="HZN20" s="67"/>
      <c r="HZO20" s="67"/>
      <c r="HZP20" s="67"/>
      <c r="HZQ20" s="67"/>
      <c r="HZR20" s="67"/>
      <c r="HZS20" s="67"/>
      <c r="HZT20" s="67"/>
      <c r="HZU20" s="67"/>
      <c r="HZV20" s="67"/>
      <c r="HZW20" s="67"/>
      <c r="HZX20" s="67"/>
      <c r="HZY20" s="67"/>
      <c r="HZZ20" s="67"/>
      <c r="IAA20" s="67"/>
      <c r="IAB20" s="67"/>
      <c r="IAC20" s="67"/>
      <c r="IAD20" s="67"/>
      <c r="IAE20" s="67"/>
      <c r="IAF20" s="67"/>
      <c r="IAG20" s="67"/>
      <c r="IAH20" s="67"/>
      <c r="IAI20" s="67"/>
      <c r="IAJ20" s="67"/>
      <c r="IAK20" s="67"/>
      <c r="IAL20" s="67"/>
      <c r="IAM20" s="67"/>
      <c r="IAN20" s="67"/>
      <c r="IAO20" s="67"/>
      <c r="IAP20" s="67"/>
      <c r="IAQ20" s="67"/>
      <c r="IAR20" s="67"/>
      <c r="IAS20" s="67"/>
      <c r="IAT20" s="67"/>
      <c r="IAU20" s="67"/>
      <c r="IAV20" s="67"/>
      <c r="IAW20" s="67"/>
      <c r="IAX20" s="67"/>
      <c r="IAY20" s="67"/>
      <c r="IAZ20" s="67"/>
      <c r="IBA20" s="67"/>
      <c r="IBB20" s="67"/>
      <c r="IBC20" s="67"/>
      <c r="IBD20" s="67"/>
      <c r="IBE20" s="67"/>
      <c r="IBF20" s="67"/>
      <c r="IBG20" s="67"/>
      <c r="IBH20" s="67"/>
      <c r="IBI20" s="67"/>
      <c r="IBJ20" s="67"/>
      <c r="IBK20" s="67"/>
      <c r="IBL20" s="67"/>
      <c r="IBM20" s="67"/>
      <c r="IBN20" s="67"/>
      <c r="IBO20" s="67"/>
      <c r="IBP20" s="67"/>
      <c r="IBQ20" s="67"/>
      <c r="IBR20" s="67"/>
      <c r="IBS20" s="67"/>
      <c r="IBT20" s="67"/>
      <c r="IBU20" s="67"/>
      <c r="IBV20" s="67"/>
      <c r="IBW20" s="67"/>
      <c r="IBX20" s="67"/>
      <c r="IBY20" s="67"/>
      <c r="IBZ20" s="67"/>
      <c r="ICA20" s="67"/>
      <c r="ICB20" s="67"/>
      <c r="ICC20" s="67"/>
      <c r="ICD20" s="67"/>
      <c r="ICE20" s="67"/>
      <c r="ICF20" s="67"/>
      <c r="ICG20" s="67"/>
      <c r="ICH20" s="67"/>
      <c r="ICI20" s="67"/>
      <c r="ICJ20" s="67"/>
      <c r="ICK20" s="67"/>
      <c r="ICL20" s="67"/>
      <c r="ICM20" s="67"/>
      <c r="ICN20" s="67"/>
      <c r="ICO20" s="67"/>
      <c r="ICP20" s="67"/>
      <c r="ICQ20" s="67"/>
      <c r="ICR20" s="67"/>
      <c r="ICS20" s="67"/>
      <c r="ICT20" s="67"/>
      <c r="ICU20" s="67"/>
      <c r="ICV20" s="67"/>
      <c r="ICW20" s="67"/>
      <c r="ICX20" s="67"/>
      <c r="ICY20" s="67"/>
      <c r="ICZ20" s="67"/>
      <c r="IDA20" s="67"/>
      <c r="IDB20" s="67"/>
      <c r="IDC20" s="67"/>
      <c r="IDD20" s="67"/>
      <c r="IDE20" s="67"/>
      <c r="IDF20" s="67"/>
      <c r="IDG20" s="67"/>
      <c r="IDH20" s="67"/>
      <c r="IDI20" s="67"/>
      <c r="IDJ20" s="67"/>
      <c r="IDK20" s="67"/>
      <c r="IDL20" s="67"/>
      <c r="IDM20" s="67"/>
      <c r="IDN20" s="67"/>
      <c r="IDO20" s="67"/>
      <c r="IDP20" s="67"/>
      <c r="IDQ20" s="67"/>
      <c r="IDR20" s="67"/>
      <c r="IDS20" s="67"/>
      <c r="IDT20" s="67"/>
      <c r="IDU20" s="67"/>
      <c r="IDV20" s="67"/>
      <c r="IDW20" s="67"/>
      <c r="IDX20" s="67"/>
      <c r="IDY20" s="67"/>
      <c r="IDZ20" s="67"/>
      <c r="IEA20" s="67"/>
      <c r="IEB20" s="67"/>
      <c r="IEC20" s="67"/>
      <c r="IED20" s="67"/>
      <c r="IEE20" s="67"/>
      <c r="IEF20" s="67"/>
      <c r="IEG20" s="67"/>
      <c r="IEH20" s="67"/>
      <c r="IEI20" s="67"/>
      <c r="IEJ20" s="67"/>
      <c r="IEK20" s="67"/>
      <c r="IEL20" s="67"/>
      <c r="IEM20" s="67"/>
      <c r="IEN20" s="67"/>
      <c r="IEO20" s="67"/>
      <c r="IEP20" s="67"/>
      <c r="IEQ20" s="67"/>
      <c r="IER20" s="67"/>
      <c r="IES20" s="67"/>
      <c r="IET20" s="67"/>
      <c r="IEU20" s="67"/>
      <c r="IEV20" s="67"/>
      <c r="IEW20" s="67"/>
      <c r="IEX20" s="67"/>
      <c r="IEY20" s="67"/>
      <c r="IEZ20" s="67"/>
      <c r="IFA20" s="67"/>
      <c r="IFB20" s="67"/>
      <c r="IFC20" s="67"/>
      <c r="IFD20" s="67"/>
      <c r="IFE20" s="67"/>
      <c r="IFF20" s="67"/>
      <c r="IFG20" s="67"/>
      <c r="IFH20" s="67"/>
      <c r="IFI20" s="67"/>
      <c r="IFJ20" s="67"/>
      <c r="IFK20" s="67"/>
      <c r="IFL20" s="67"/>
      <c r="IFM20" s="67"/>
      <c r="IFN20" s="67"/>
      <c r="IFO20" s="67"/>
      <c r="IFP20" s="67"/>
      <c r="IFQ20" s="67"/>
      <c r="IFR20" s="67"/>
      <c r="IFS20" s="67"/>
      <c r="IFT20" s="67"/>
      <c r="IFU20" s="67"/>
      <c r="IFV20" s="67"/>
      <c r="IFW20" s="67"/>
      <c r="IFX20" s="67"/>
      <c r="IFY20" s="67"/>
      <c r="IFZ20" s="67"/>
      <c r="IGA20" s="67"/>
      <c r="IGB20" s="67"/>
      <c r="IGC20" s="67"/>
      <c r="IGD20" s="67"/>
      <c r="IGE20" s="67"/>
      <c r="IGF20" s="67"/>
      <c r="IGG20" s="67"/>
      <c r="IGH20" s="67"/>
      <c r="IGI20" s="67"/>
      <c r="IGJ20" s="67"/>
      <c r="IGK20" s="67"/>
      <c r="IGL20" s="67"/>
      <c r="IGM20" s="67"/>
      <c r="IGN20" s="67"/>
      <c r="IGO20" s="67"/>
      <c r="IGP20" s="67"/>
      <c r="IGQ20" s="67"/>
      <c r="IGR20" s="67"/>
      <c r="IGS20" s="67"/>
      <c r="IGT20" s="67"/>
      <c r="IGU20" s="67"/>
      <c r="IGV20" s="67"/>
      <c r="IGW20" s="67"/>
      <c r="IGX20" s="67"/>
      <c r="IGY20" s="67"/>
      <c r="IGZ20" s="67"/>
      <c r="IHA20" s="67"/>
      <c r="IHB20" s="67"/>
      <c r="IHC20" s="67"/>
      <c r="IHD20" s="67"/>
      <c r="IHE20" s="67"/>
      <c r="IHF20" s="67"/>
      <c r="IHG20" s="67"/>
      <c r="IHH20" s="67"/>
      <c r="IHI20" s="67"/>
      <c r="IHJ20" s="67"/>
      <c r="IHK20" s="67"/>
      <c r="IHL20" s="67"/>
      <c r="IHM20" s="67"/>
      <c r="IHN20" s="67"/>
      <c r="IHO20" s="67"/>
      <c r="IHP20" s="67"/>
      <c r="IHQ20" s="67"/>
      <c r="IHR20" s="67"/>
      <c r="IHS20" s="67"/>
      <c r="IHT20" s="67"/>
      <c r="IHU20" s="67"/>
      <c r="IHV20" s="67"/>
      <c r="IHW20" s="67"/>
      <c r="IHX20" s="67"/>
      <c r="IHY20" s="67"/>
      <c r="IHZ20" s="67"/>
      <c r="IIA20" s="67"/>
      <c r="IIB20" s="67"/>
      <c r="IIC20" s="67"/>
      <c r="IID20" s="67"/>
      <c r="IIE20" s="67"/>
      <c r="IIF20" s="67"/>
      <c r="IIG20" s="67"/>
      <c r="IIH20" s="67"/>
      <c r="III20" s="67"/>
      <c r="IIJ20" s="67"/>
      <c r="IIK20" s="67"/>
      <c r="IIL20" s="67"/>
      <c r="IIM20" s="67"/>
      <c r="IIN20" s="67"/>
      <c r="IIO20" s="67"/>
      <c r="IIP20" s="67"/>
      <c r="IIQ20" s="67"/>
      <c r="IIR20" s="67"/>
      <c r="IIS20" s="67"/>
      <c r="IIT20" s="67"/>
      <c r="IIU20" s="67"/>
      <c r="IIV20" s="67"/>
      <c r="IIW20" s="67"/>
      <c r="IIX20" s="67"/>
      <c r="IIY20" s="67"/>
      <c r="IIZ20" s="67"/>
      <c r="IJA20" s="67"/>
      <c r="IJB20" s="67"/>
      <c r="IJC20" s="67"/>
      <c r="IJD20" s="67"/>
      <c r="IJE20" s="67"/>
      <c r="IJF20" s="67"/>
      <c r="IJG20" s="67"/>
      <c r="IJH20" s="67"/>
      <c r="IJI20" s="67"/>
      <c r="IJJ20" s="67"/>
      <c r="IJK20" s="67"/>
      <c r="IJL20" s="67"/>
      <c r="IJM20" s="67"/>
      <c r="IJN20" s="67"/>
      <c r="IJO20" s="67"/>
      <c r="IJP20" s="67"/>
      <c r="IJQ20" s="67"/>
      <c r="IJR20" s="67"/>
      <c r="IJS20" s="67"/>
      <c r="IJT20" s="67"/>
      <c r="IJU20" s="67"/>
      <c r="IJV20" s="67"/>
      <c r="IJW20" s="67"/>
      <c r="IJX20" s="67"/>
      <c r="IJY20" s="67"/>
      <c r="IJZ20" s="67"/>
      <c r="IKA20" s="67"/>
      <c r="IKB20" s="67"/>
      <c r="IKC20" s="67"/>
      <c r="IKD20" s="67"/>
      <c r="IKE20" s="67"/>
      <c r="IKF20" s="67"/>
      <c r="IKG20" s="67"/>
      <c r="IKH20" s="67"/>
      <c r="IKI20" s="67"/>
      <c r="IKJ20" s="67"/>
      <c r="IKK20" s="67"/>
      <c r="IKL20" s="67"/>
      <c r="IKM20" s="67"/>
      <c r="IKN20" s="67"/>
      <c r="IKO20" s="67"/>
      <c r="IKP20" s="67"/>
      <c r="IKQ20" s="67"/>
      <c r="IKR20" s="67"/>
      <c r="IKS20" s="67"/>
      <c r="IKT20" s="67"/>
      <c r="IKU20" s="67"/>
      <c r="IKV20" s="67"/>
      <c r="IKW20" s="67"/>
      <c r="IKX20" s="67"/>
      <c r="IKY20" s="67"/>
      <c r="IKZ20" s="67"/>
      <c r="ILA20" s="67"/>
      <c r="ILB20" s="67"/>
      <c r="ILC20" s="67"/>
      <c r="ILD20" s="67"/>
      <c r="ILE20" s="67"/>
      <c r="ILF20" s="67"/>
      <c r="ILG20" s="67"/>
      <c r="ILH20" s="67"/>
      <c r="ILI20" s="67"/>
      <c r="ILJ20" s="67"/>
      <c r="ILK20" s="67"/>
      <c r="ILL20" s="67"/>
      <c r="ILM20" s="67"/>
      <c r="ILN20" s="67"/>
      <c r="ILO20" s="67"/>
      <c r="ILP20" s="67"/>
      <c r="ILQ20" s="67"/>
      <c r="ILR20" s="67"/>
      <c r="ILS20" s="67"/>
      <c r="ILT20" s="67"/>
      <c r="ILU20" s="67"/>
      <c r="ILV20" s="67"/>
      <c r="ILW20" s="67"/>
      <c r="ILX20" s="67"/>
      <c r="ILY20" s="67"/>
      <c r="ILZ20" s="67"/>
      <c r="IMA20" s="67"/>
      <c r="IMB20" s="67"/>
      <c r="IMC20" s="67"/>
      <c r="IMD20" s="67"/>
      <c r="IME20" s="67"/>
      <c r="IMF20" s="67"/>
      <c r="IMG20" s="67"/>
      <c r="IMH20" s="67"/>
      <c r="IMI20" s="67"/>
      <c r="IMJ20" s="67"/>
      <c r="IMK20" s="67"/>
      <c r="IML20" s="67"/>
      <c r="IMM20" s="67"/>
      <c r="IMN20" s="67"/>
      <c r="IMO20" s="67"/>
      <c r="IMP20" s="67"/>
      <c r="IMQ20" s="67"/>
      <c r="IMR20" s="67"/>
      <c r="IMS20" s="67"/>
      <c r="IMT20" s="67"/>
      <c r="IMU20" s="67"/>
      <c r="IMV20" s="67"/>
      <c r="IMW20" s="67"/>
      <c r="IMX20" s="67"/>
      <c r="IMY20" s="67"/>
      <c r="IMZ20" s="67"/>
      <c r="INA20" s="67"/>
      <c r="INB20" s="67"/>
      <c r="INC20" s="67"/>
      <c r="IND20" s="67"/>
      <c r="INE20" s="67"/>
      <c r="INF20" s="67"/>
      <c r="ING20" s="67"/>
      <c r="INH20" s="67"/>
      <c r="INI20" s="67"/>
      <c r="INJ20" s="67"/>
      <c r="INK20" s="67"/>
      <c r="INL20" s="67"/>
      <c r="INM20" s="67"/>
      <c r="INN20" s="67"/>
      <c r="INO20" s="67"/>
      <c r="INP20" s="67"/>
      <c r="INQ20" s="67"/>
      <c r="INR20" s="67"/>
      <c r="INS20" s="67"/>
      <c r="INT20" s="67"/>
      <c r="INU20" s="67"/>
      <c r="INV20" s="67"/>
      <c r="INW20" s="67"/>
      <c r="INX20" s="67"/>
      <c r="INY20" s="67"/>
      <c r="INZ20" s="67"/>
      <c r="IOA20" s="67"/>
      <c r="IOB20" s="67"/>
      <c r="IOC20" s="67"/>
      <c r="IOD20" s="67"/>
      <c r="IOE20" s="67"/>
      <c r="IOF20" s="67"/>
      <c r="IOG20" s="67"/>
      <c r="IOH20" s="67"/>
      <c r="IOI20" s="67"/>
      <c r="IOJ20" s="67"/>
      <c r="IOK20" s="67"/>
      <c r="IOL20" s="67"/>
      <c r="IOM20" s="67"/>
      <c r="ION20" s="67"/>
      <c r="IOO20" s="67"/>
      <c r="IOP20" s="67"/>
      <c r="IOQ20" s="67"/>
      <c r="IOR20" s="67"/>
      <c r="IOS20" s="67"/>
      <c r="IOT20" s="67"/>
      <c r="IOU20" s="67"/>
      <c r="IOV20" s="67"/>
      <c r="IOW20" s="67"/>
      <c r="IOX20" s="67"/>
      <c r="IOY20" s="67"/>
      <c r="IOZ20" s="67"/>
      <c r="IPA20" s="67"/>
      <c r="IPB20" s="67"/>
      <c r="IPC20" s="67"/>
      <c r="IPD20" s="67"/>
      <c r="IPE20" s="67"/>
      <c r="IPF20" s="67"/>
      <c r="IPG20" s="67"/>
      <c r="IPH20" s="67"/>
      <c r="IPI20" s="67"/>
      <c r="IPJ20" s="67"/>
      <c r="IPK20" s="67"/>
      <c r="IPL20" s="67"/>
      <c r="IPM20" s="67"/>
      <c r="IPN20" s="67"/>
      <c r="IPO20" s="67"/>
      <c r="IPP20" s="67"/>
      <c r="IPQ20" s="67"/>
      <c r="IPR20" s="67"/>
      <c r="IPS20" s="67"/>
      <c r="IPT20" s="67"/>
      <c r="IPU20" s="67"/>
      <c r="IPV20" s="67"/>
      <c r="IPW20" s="67"/>
      <c r="IPX20" s="67"/>
      <c r="IPY20" s="67"/>
      <c r="IPZ20" s="67"/>
      <c r="IQA20" s="67"/>
      <c r="IQB20" s="67"/>
      <c r="IQC20" s="67"/>
      <c r="IQD20" s="67"/>
      <c r="IQE20" s="67"/>
      <c r="IQF20" s="67"/>
      <c r="IQG20" s="67"/>
      <c r="IQH20" s="67"/>
      <c r="IQI20" s="67"/>
      <c r="IQJ20" s="67"/>
      <c r="IQK20" s="67"/>
      <c r="IQL20" s="67"/>
      <c r="IQM20" s="67"/>
      <c r="IQN20" s="67"/>
      <c r="IQO20" s="67"/>
      <c r="IQP20" s="67"/>
      <c r="IQQ20" s="67"/>
      <c r="IQR20" s="67"/>
      <c r="IQS20" s="67"/>
      <c r="IQT20" s="67"/>
      <c r="IQU20" s="67"/>
      <c r="IQV20" s="67"/>
      <c r="IQW20" s="67"/>
      <c r="IQX20" s="67"/>
      <c r="IQY20" s="67"/>
      <c r="IQZ20" s="67"/>
      <c r="IRA20" s="67"/>
      <c r="IRB20" s="67"/>
      <c r="IRC20" s="67"/>
      <c r="IRD20" s="67"/>
      <c r="IRE20" s="67"/>
      <c r="IRF20" s="67"/>
      <c r="IRG20" s="67"/>
      <c r="IRH20" s="67"/>
      <c r="IRI20" s="67"/>
      <c r="IRJ20" s="67"/>
      <c r="IRK20" s="67"/>
      <c r="IRL20" s="67"/>
      <c r="IRM20" s="67"/>
      <c r="IRN20" s="67"/>
      <c r="IRO20" s="67"/>
      <c r="IRP20" s="67"/>
      <c r="IRQ20" s="67"/>
      <c r="IRR20" s="67"/>
      <c r="IRS20" s="67"/>
      <c r="IRT20" s="67"/>
      <c r="IRU20" s="67"/>
      <c r="IRV20" s="67"/>
      <c r="IRW20" s="67"/>
      <c r="IRX20" s="67"/>
      <c r="IRY20" s="67"/>
      <c r="IRZ20" s="67"/>
      <c r="ISA20" s="67"/>
      <c r="ISB20" s="67"/>
      <c r="ISC20" s="67"/>
      <c r="ISD20" s="67"/>
      <c r="ISE20" s="67"/>
      <c r="ISF20" s="67"/>
      <c r="ISG20" s="67"/>
      <c r="ISH20" s="67"/>
      <c r="ISI20" s="67"/>
      <c r="ISJ20" s="67"/>
      <c r="ISK20" s="67"/>
      <c r="ISL20" s="67"/>
      <c r="ISM20" s="67"/>
      <c r="ISN20" s="67"/>
      <c r="ISO20" s="67"/>
      <c r="ISP20" s="67"/>
      <c r="ISQ20" s="67"/>
      <c r="ISR20" s="67"/>
      <c r="ISS20" s="67"/>
      <c r="IST20" s="67"/>
      <c r="ISU20" s="67"/>
      <c r="ISV20" s="67"/>
      <c r="ISW20" s="67"/>
      <c r="ISX20" s="67"/>
      <c r="ISY20" s="67"/>
      <c r="ISZ20" s="67"/>
      <c r="ITA20" s="67"/>
      <c r="ITB20" s="67"/>
      <c r="ITC20" s="67"/>
      <c r="ITD20" s="67"/>
      <c r="ITE20" s="67"/>
      <c r="ITF20" s="67"/>
      <c r="ITG20" s="67"/>
      <c r="ITH20" s="67"/>
      <c r="ITI20" s="67"/>
      <c r="ITJ20" s="67"/>
      <c r="ITK20" s="67"/>
      <c r="ITL20" s="67"/>
      <c r="ITM20" s="67"/>
      <c r="ITN20" s="67"/>
      <c r="ITO20" s="67"/>
      <c r="ITP20" s="67"/>
      <c r="ITQ20" s="67"/>
      <c r="ITR20" s="67"/>
      <c r="ITS20" s="67"/>
      <c r="ITT20" s="67"/>
      <c r="ITU20" s="67"/>
      <c r="ITV20" s="67"/>
      <c r="ITW20" s="67"/>
      <c r="ITX20" s="67"/>
      <c r="ITY20" s="67"/>
      <c r="ITZ20" s="67"/>
      <c r="IUA20" s="67"/>
      <c r="IUB20" s="67"/>
      <c r="IUC20" s="67"/>
      <c r="IUD20" s="67"/>
      <c r="IUE20" s="67"/>
      <c r="IUF20" s="67"/>
      <c r="IUG20" s="67"/>
      <c r="IUH20" s="67"/>
      <c r="IUI20" s="67"/>
      <c r="IUJ20" s="67"/>
      <c r="IUK20" s="67"/>
      <c r="IUL20" s="67"/>
      <c r="IUM20" s="67"/>
      <c r="IUN20" s="67"/>
      <c r="IUO20" s="67"/>
      <c r="IUP20" s="67"/>
      <c r="IUQ20" s="67"/>
      <c r="IUR20" s="67"/>
      <c r="IUS20" s="67"/>
      <c r="IUT20" s="67"/>
      <c r="IUU20" s="67"/>
      <c r="IUV20" s="67"/>
      <c r="IUW20" s="67"/>
      <c r="IUX20" s="67"/>
      <c r="IUY20" s="67"/>
      <c r="IUZ20" s="67"/>
      <c r="IVA20" s="67"/>
      <c r="IVB20" s="67"/>
      <c r="IVC20" s="67"/>
      <c r="IVD20" s="67"/>
      <c r="IVE20" s="67"/>
      <c r="IVF20" s="67"/>
      <c r="IVG20" s="67"/>
      <c r="IVH20" s="67"/>
      <c r="IVI20" s="67"/>
      <c r="IVJ20" s="67"/>
      <c r="IVK20" s="67"/>
      <c r="IVL20" s="67"/>
      <c r="IVM20" s="67"/>
      <c r="IVN20" s="67"/>
      <c r="IVO20" s="67"/>
      <c r="IVP20" s="67"/>
      <c r="IVQ20" s="67"/>
      <c r="IVR20" s="67"/>
      <c r="IVS20" s="67"/>
      <c r="IVT20" s="67"/>
      <c r="IVU20" s="67"/>
      <c r="IVV20" s="67"/>
      <c r="IVW20" s="67"/>
      <c r="IVX20" s="67"/>
      <c r="IVY20" s="67"/>
      <c r="IVZ20" s="67"/>
      <c r="IWA20" s="67"/>
      <c r="IWB20" s="67"/>
      <c r="IWC20" s="67"/>
      <c r="IWD20" s="67"/>
      <c r="IWE20" s="67"/>
      <c r="IWF20" s="67"/>
      <c r="IWG20" s="67"/>
      <c r="IWH20" s="67"/>
      <c r="IWI20" s="67"/>
      <c r="IWJ20" s="67"/>
      <c r="IWK20" s="67"/>
      <c r="IWL20" s="67"/>
      <c r="IWM20" s="67"/>
      <c r="IWN20" s="67"/>
      <c r="IWO20" s="67"/>
      <c r="IWP20" s="67"/>
      <c r="IWQ20" s="67"/>
      <c r="IWR20" s="67"/>
      <c r="IWS20" s="67"/>
      <c r="IWT20" s="67"/>
      <c r="IWU20" s="67"/>
      <c r="IWV20" s="67"/>
      <c r="IWW20" s="67"/>
      <c r="IWX20" s="67"/>
      <c r="IWY20" s="67"/>
      <c r="IWZ20" s="67"/>
      <c r="IXA20" s="67"/>
      <c r="IXB20" s="67"/>
      <c r="IXC20" s="67"/>
      <c r="IXD20" s="67"/>
      <c r="IXE20" s="67"/>
      <c r="IXF20" s="67"/>
      <c r="IXG20" s="67"/>
      <c r="IXH20" s="67"/>
      <c r="IXI20" s="67"/>
      <c r="IXJ20" s="67"/>
      <c r="IXK20" s="67"/>
      <c r="IXL20" s="67"/>
      <c r="IXM20" s="67"/>
      <c r="IXN20" s="67"/>
      <c r="IXO20" s="67"/>
      <c r="IXP20" s="67"/>
      <c r="IXQ20" s="67"/>
      <c r="IXR20" s="67"/>
      <c r="IXS20" s="67"/>
      <c r="IXT20" s="67"/>
      <c r="IXU20" s="67"/>
      <c r="IXV20" s="67"/>
      <c r="IXW20" s="67"/>
      <c r="IXX20" s="67"/>
      <c r="IXY20" s="67"/>
      <c r="IXZ20" s="67"/>
      <c r="IYA20" s="67"/>
      <c r="IYB20" s="67"/>
      <c r="IYC20" s="67"/>
      <c r="IYD20" s="67"/>
      <c r="IYE20" s="67"/>
      <c r="IYF20" s="67"/>
      <c r="IYG20" s="67"/>
      <c r="IYH20" s="67"/>
      <c r="IYI20" s="67"/>
      <c r="IYJ20" s="67"/>
      <c r="IYK20" s="67"/>
      <c r="IYL20" s="67"/>
      <c r="IYM20" s="67"/>
      <c r="IYN20" s="67"/>
      <c r="IYO20" s="67"/>
      <c r="IYP20" s="67"/>
      <c r="IYQ20" s="67"/>
      <c r="IYR20" s="67"/>
      <c r="IYS20" s="67"/>
      <c r="IYT20" s="67"/>
      <c r="IYU20" s="67"/>
      <c r="IYV20" s="67"/>
      <c r="IYW20" s="67"/>
      <c r="IYX20" s="67"/>
      <c r="IYY20" s="67"/>
      <c r="IYZ20" s="67"/>
      <c r="IZA20" s="67"/>
      <c r="IZB20" s="67"/>
      <c r="IZC20" s="67"/>
      <c r="IZD20" s="67"/>
      <c r="IZE20" s="67"/>
      <c r="IZF20" s="67"/>
      <c r="IZG20" s="67"/>
      <c r="IZH20" s="67"/>
      <c r="IZI20" s="67"/>
      <c r="IZJ20" s="67"/>
      <c r="IZK20" s="67"/>
      <c r="IZL20" s="67"/>
      <c r="IZM20" s="67"/>
      <c r="IZN20" s="67"/>
      <c r="IZO20" s="67"/>
      <c r="IZP20" s="67"/>
      <c r="IZQ20" s="67"/>
      <c r="IZR20" s="67"/>
      <c r="IZS20" s="67"/>
      <c r="IZT20" s="67"/>
      <c r="IZU20" s="67"/>
      <c r="IZV20" s="67"/>
      <c r="IZW20" s="67"/>
      <c r="IZX20" s="67"/>
      <c r="IZY20" s="67"/>
      <c r="IZZ20" s="67"/>
      <c r="JAA20" s="67"/>
      <c r="JAB20" s="67"/>
      <c r="JAC20" s="67"/>
      <c r="JAD20" s="67"/>
      <c r="JAE20" s="67"/>
      <c r="JAF20" s="67"/>
      <c r="JAG20" s="67"/>
      <c r="JAH20" s="67"/>
      <c r="JAI20" s="67"/>
      <c r="JAJ20" s="67"/>
      <c r="JAK20" s="67"/>
      <c r="JAL20" s="67"/>
      <c r="JAM20" s="67"/>
      <c r="JAN20" s="67"/>
      <c r="JAO20" s="67"/>
      <c r="JAP20" s="67"/>
      <c r="JAQ20" s="67"/>
      <c r="JAR20" s="67"/>
      <c r="JAS20" s="67"/>
      <c r="JAT20" s="67"/>
      <c r="JAU20" s="67"/>
      <c r="JAV20" s="67"/>
      <c r="JAW20" s="67"/>
      <c r="JAX20" s="67"/>
      <c r="JAY20" s="67"/>
      <c r="JAZ20" s="67"/>
      <c r="JBA20" s="67"/>
      <c r="JBB20" s="67"/>
      <c r="JBC20" s="67"/>
      <c r="JBD20" s="67"/>
      <c r="JBE20" s="67"/>
      <c r="JBF20" s="67"/>
      <c r="JBG20" s="67"/>
      <c r="JBH20" s="67"/>
      <c r="JBI20" s="67"/>
      <c r="JBJ20" s="67"/>
      <c r="JBK20" s="67"/>
      <c r="JBL20" s="67"/>
      <c r="JBM20" s="67"/>
      <c r="JBN20" s="67"/>
      <c r="JBO20" s="67"/>
      <c r="JBP20" s="67"/>
      <c r="JBQ20" s="67"/>
      <c r="JBR20" s="67"/>
      <c r="JBS20" s="67"/>
      <c r="JBT20" s="67"/>
      <c r="JBU20" s="67"/>
      <c r="JBV20" s="67"/>
      <c r="JBW20" s="67"/>
      <c r="JBX20" s="67"/>
      <c r="JBY20" s="67"/>
      <c r="JBZ20" s="67"/>
      <c r="JCA20" s="67"/>
      <c r="JCB20" s="67"/>
      <c r="JCC20" s="67"/>
      <c r="JCD20" s="67"/>
      <c r="JCE20" s="67"/>
      <c r="JCF20" s="67"/>
      <c r="JCG20" s="67"/>
      <c r="JCH20" s="67"/>
      <c r="JCI20" s="67"/>
      <c r="JCJ20" s="67"/>
      <c r="JCK20" s="67"/>
      <c r="JCL20" s="67"/>
      <c r="JCM20" s="67"/>
      <c r="JCN20" s="67"/>
      <c r="JCO20" s="67"/>
      <c r="JCP20" s="67"/>
      <c r="JCQ20" s="67"/>
      <c r="JCR20" s="67"/>
      <c r="JCS20" s="67"/>
      <c r="JCT20" s="67"/>
      <c r="JCU20" s="67"/>
      <c r="JCV20" s="67"/>
      <c r="JCW20" s="67"/>
      <c r="JCX20" s="67"/>
      <c r="JCY20" s="67"/>
      <c r="JCZ20" s="67"/>
      <c r="JDA20" s="67"/>
      <c r="JDB20" s="67"/>
      <c r="JDC20" s="67"/>
      <c r="JDD20" s="67"/>
      <c r="JDE20" s="67"/>
      <c r="JDF20" s="67"/>
      <c r="JDG20" s="67"/>
      <c r="JDH20" s="67"/>
      <c r="JDI20" s="67"/>
      <c r="JDJ20" s="67"/>
      <c r="JDK20" s="67"/>
      <c r="JDL20" s="67"/>
      <c r="JDM20" s="67"/>
      <c r="JDN20" s="67"/>
      <c r="JDO20" s="67"/>
      <c r="JDP20" s="67"/>
      <c r="JDQ20" s="67"/>
      <c r="JDR20" s="67"/>
      <c r="JDS20" s="67"/>
      <c r="JDT20" s="67"/>
      <c r="JDU20" s="67"/>
      <c r="JDV20" s="67"/>
      <c r="JDW20" s="67"/>
      <c r="JDX20" s="67"/>
      <c r="JDY20" s="67"/>
      <c r="JDZ20" s="67"/>
      <c r="JEA20" s="67"/>
      <c r="JEB20" s="67"/>
      <c r="JEC20" s="67"/>
      <c r="JED20" s="67"/>
      <c r="JEE20" s="67"/>
      <c r="JEF20" s="67"/>
      <c r="JEG20" s="67"/>
      <c r="JEH20" s="67"/>
      <c r="JEI20" s="67"/>
      <c r="JEJ20" s="67"/>
      <c r="JEK20" s="67"/>
      <c r="JEL20" s="67"/>
      <c r="JEM20" s="67"/>
      <c r="JEN20" s="67"/>
      <c r="JEO20" s="67"/>
      <c r="JEP20" s="67"/>
      <c r="JEQ20" s="67"/>
      <c r="JER20" s="67"/>
      <c r="JES20" s="67"/>
      <c r="JET20" s="67"/>
      <c r="JEU20" s="67"/>
      <c r="JEV20" s="67"/>
      <c r="JEW20" s="67"/>
      <c r="JEX20" s="67"/>
      <c r="JEY20" s="67"/>
      <c r="JEZ20" s="67"/>
      <c r="JFA20" s="67"/>
      <c r="JFB20" s="67"/>
      <c r="JFC20" s="67"/>
      <c r="JFD20" s="67"/>
      <c r="JFE20" s="67"/>
      <c r="JFF20" s="67"/>
      <c r="JFG20" s="67"/>
      <c r="JFH20" s="67"/>
      <c r="JFI20" s="67"/>
      <c r="JFJ20" s="67"/>
      <c r="JFK20" s="67"/>
      <c r="JFL20" s="67"/>
      <c r="JFM20" s="67"/>
      <c r="JFN20" s="67"/>
      <c r="JFO20" s="67"/>
      <c r="JFP20" s="67"/>
      <c r="JFQ20" s="67"/>
      <c r="JFR20" s="67"/>
      <c r="JFS20" s="67"/>
      <c r="JFT20" s="67"/>
      <c r="JFU20" s="67"/>
      <c r="JFV20" s="67"/>
      <c r="JFW20" s="67"/>
      <c r="JFX20" s="67"/>
      <c r="JFY20" s="67"/>
      <c r="JFZ20" s="67"/>
      <c r="JGA20" s="67"/>
      <c r="JGB20" s="67"/>
      <c r="JGC20" s="67"/>
      <c r="JGD20" s="67"/>
      <c r="JGE20" s="67"/>
      <c r="JGF20" s="67"/>
      <c r="JGG20" s="67"/>
      <c r="JGH20" s="67"/>
      <c r="JGI20" s="67"/>
      <c r="JGJ20" s="67"/>
      <c r="JGK20" s="67"/>
      <c r="JGL20" s="67"/>
      <c r="JGM20" s="67"/>
      <c r="JGN20" s="67"/>
      <c r="JGO20" s="67"/>
      <c r="JGP20" s="67"/>
      <c r="JGQ20" s="67"/>
      <c r="JGR20" s="67"/>
      <c r="JGS20" s="67"/>
      <c r="JGT20" s="67"/>
      <c r="JGU20" s="67"/>
      <c r="JGV20" s="67"/>
      <c r="JGW20" s="67"/>
      <c r="JGX20" s="67"/>
      <c r="JGY20" s="67"/>
      <c r="JGZ20" s="67"/>
      <c r="JHA20" s="67"/>
      <c r="JHB20" s="67"/>
      <c r="JHC20" s="67"/>
      <c r="JHD20" s="67"/>
      <c r="JHE20" s="67"/>
      <c r="JHF20" s="67"/>
      <c r="JHG20" s="67"/>
      <c r="JHH20" s="67"/>
      <c r="JHI20" s="67"/>
      <c r="JHJ20" s="67"/>
      <c r="JHK20" s="67"/>
      <c r="JHL20" s="67"/>
      <c r="JHM20" s="67"/>
      <c r="JHN20" s="67"/>
      <c r="JHO20" s="67"/>
      <c r="JHP20" s="67"/>
      <c r="JHQ20" s="67"/>
      <c r="JHR20" s="67"/>
      <c r="JHS20" s="67"/>
      <c r="JHT20" s="67"/>
      <c r="JHU20" s="67"/>
      <c r="JHV20" s="67"/>
      <c r="JHW20" s="67"/>
      <c r="JHX20" s="67"/>
      <c r="JHY20" s="67"/>
      <c r="JHZ20" s="67"/>
      <c r="JIA20" s="67"/>
      <c r="JIB20" s="67"/>
      <c r="JIC20" s="67"/>
      <c r="JID20" s="67"/>
      <c r="JIE20" s="67"/>
      <c r="JIF20" s="67"/>
      <c r="JIG20" s="67"/>
      <c r="JIH20" s="67"/>
      <c r="JII20" s="67"/>
      <c r="JIJ20" s="67"/>
      <c r="JIK20" s="67"/>
      <c r="JIL20" s="67"/>
      <c r="JIM20" s="67"/>
      <c r="JIN20" s="67"/>
      <c r="JIO20" s="67"/>
      <c r="JIP20" s="67"/>
      <c r="JIQ20" s="67"/>
      <c r="JIR20" s="67"/>
      <c r="JIS20" s="67"/>
      <c r="JIT20" s="67"/>
      <c r="JIU20" s="67"/>
      <c r="JIV20" s="67"/>
      <c r="JIW20" s="67"/>
      <c r="JIX20" s="67"/>
      <c r="JIY20" s="67"/>
      <c r="JIZ20" s="67"/>
      <c r="JJA20" s="67"/>
      <c r="JJB20" s="67"/>
      <c r="JJC20" s="67"/>
      <c r="JJD20" s="67"/>
      <c r="JJE20" s="67"/>
      <c r="JJF20" s="67"/>
      <c r="JJG20" s="67"/>
      <c r="JJH20" s="67"/>
      <c r="JJI20" s="67"/>
      <c r="JJJ20" s="67"/>
      <c r="JJK20" s="67"/>
      <c r="JJL20" s="67"/>
      <c r="JJM20" s="67"/>
      <c r="JJN20" s="67"/>
      <c r="JJO20" s="67"/>
      <c r="JJP20" s="67"/>
      <c r="JJQ20" s="67"/>
      <c r="JJR20" s="67"/>
      <c r="JJS20" s="67"/>
      <c r="JJT20" s="67"/>
      <c r="JJU20" s="67"/>
      <c r="JJV20" s="67"/>
      <c r="JJW20" s="67"/>
      <c r="JJX20" s="67"/>
      <c r="JJY20" s="67"/>
      <c r="JJZ20" s="67"/>
      <c r="JKA20" s="67"/>
      <c r="JKB20" s="67"/>
      <c r="JKC20" s="67"/>
      <c r="JKD20" s="67"/>
      <c r="JKE20" s="67"/>
      <c r="JKF20" s="67"/>
      <c r="JKG20" s="67"/>
      <c r="JKH20" s="67"/>
      <c r="JKI20" s="67"/>
      <c r="JKJ20" s="67"/>
      <c r="JKK20" s="67"/>
      <c r="JKL20" s="67"/>
      <c r="JKM20" s="67"/>
      <c r="JKN20" s="67"/>
      <c r="JKO20" s="67"/>
      <c r="JKP20" s="67"/>
      <c r="JKQ20" s="67"/>
      <c r="JKR20" s="67"/>
      <c r="JKS20" s="67"/>
      <c r="JKT20" s="67"/>
      <c r="JKU20" s="67"/>
      <c r="JKV20" s="67"/>
      <c r="JKW20" s="67"/>
      <c r="JKX20" s="67"/>
      <c r="JKY20" s="67"/>
      <c r="JKZ20" s="67"/>
      <c r="JLA20" s="67"/>
      <c r="JLB20" s="67"/>
      <c r="JLC20" s="67"/>
      <c r="JLD20" s="67"/>
      <c r="JLE20" s="67"/>
      <c r="JLF20" s="67"/>
      <c r="JLG20" s="67"/>
      <c r="JLH20" s="67"/>
      <c r="JLI20" s="67"/>
      <c r="JLJ20" s="67"/>
      <c r="JLK20" s="67"/>
      <c r="JLL20" s="67"/>
      <c r="JLM20" s="67"/>
      <c r="JLN20" s="67"/>
      <c r="JLO20" s="67"/>
      <c r="JLP20" s="67"/>
      <c r="JLQ20" s="67"/>
      <c r="JLR20" s="67"/>
      <c r="JLS20" s="67"/>
      <c r="JLT20" s="67"/>
      <c r="JLU20" s="67"/>
      <c r="JLV20" s="67"/>
      <c r="JLW20" s="67"/>
      <c r="JLX20" s="67"/>
      <c r="JLY20" s="67"/>
      <c r="JLZ20" s="67"/>
      <c r="JMA20" s="67"/>
      <c r="JMB20" s="67"/>
      <c r="JMC20" s="67"/>
      <c r="JMD20" s="67"/>
      <c r="JME20" s="67"/>
      <c r="JMF20" s="67"/>
      <c r="JMG20" s="67"/>
      <c r="JMH20" s="67"/>
      <c r="JMI20" s="67"/>
      <c r="JMJ20" s="67"/>
      <c r="JMK20" s="67"/>
      <c r="JML20" s="67"/>
      <c r="JMM20" s="67"/>
      <c r="JMN20" s="67"/>
      <c r="JMO20" s="67"/>
      <c r="JMP20" s="67"/>
      <c r="JMQ20" s="67"/>
      <c r="JMR20" s="67"/>
      <c r="JMS20" s="67"/>
      <c r="JMT20" s="67"/>
      <c r="JMU20" s="67"/>
      <c r="JMV20" s="67"/>
      <c r="JMW20" s="67"/>
      <c r="JMX20" s="67"/>
      <c r="JMY20" s="67"/>
      <c r="JMZ20" s="67"/>
      <c r="JNA20" s="67"/>
      <c r="JNB20" s="67"/>
      <c r="JNC20" s="67"/>
      <c r="JND20" s="67"/>
      <c r="JNE20" s="67"/>
      <c r="JNF20" s="67"/>
      <c r="JNG20" s="67"/>
      <c r="JNH20" s="67"/>
      <c r="JNI20" s="67"/>
      <c r="JNJ20" s="67"/>
      <c r="JNK20" s="67"/>
      <c r="JNL20" s="67"/>
      <c r="JNM20" s="67"/>
      <c r="JNN20" s="67"/>
      <c r="JNO20" s="67"/>
      <c r="JNP20" s="67"/>
      <c r="JNQ20" s="67"/>
      <c r="JNR20" s="67"/>
      <c r="JNS20" s="67"/>
      <c r="JNT20" s="67"/>
      <c r="JNU20" s="67"/>
      <c r="JNV20" s="67"/>
      <c r="JNW20" s="67"/>
      <c r="JNX20" s="67"/>
      <c r="JNY20" s="67"/>
      <c r="JNZ20" s="67"/>
      <c r="JOA20" s="67"/>
      <c r="JOB20" s="67"/>
      <c r="JOC20" s="67"/>
      <c r="JOD20" s="67"/>
      <c r="JOE20" s="67"/>
      <c r="JOF20" s="67"/>
      <c r="JOG20" s="67"/>
      <c r="JOH20" s="67"/>
      <c r="JOI20" s="67"/>
      <c r="JOJ20" s="67"/>
      <c r="JOK20" s="67"/>
      <c r="JOL20" s="67"/>
      <c r="JOM20" s="67"/>
      <c r="JON20" s="67"/>
      <c r="JOO20" s="67"/>
      <c r="JOP20" s="67"/>
      <c r="JOQ20" s="67"/>
      <c r="JOR20" s="67"/>
      <c r="JOS20" s="67"/>
      <c r="JOT20" s="67"/>
      <c r="JOU20" s="67"/>
      <c r="JOV20" s="67"/>
      <c r="JOW20" s="67"/>
      <c r="JOX20" s="67"/>
      <c r="JOY20" s="67"/>
      <c r="JOZ20" s="67"/>
      <c r="JPA20" s="67"/>
      <c r="JPB20" s="67"/>
      <c r="JPC20" s="67"/>
      <c r="JPD20" s="67"/>
      <c r="JPE20" s="67"/>
      <c r="JPF20" s="67"/>
      <c r="JPG20" s="67"/>
      <c r="JPH20" s="67"/>
      <c r="JPI20" s="67"/>
      <c r="JPJ20" s="67"/>
      <c r="JPK20" s="67"/>
      <c r="JPL20" s="67"/>
      <c r="JPM20" s="67"/>
      <c r="JPN20" s="67"/>
      <c r="JPO20" s="67"/>
      <c r="JPP20" s="67"/>
      <c r="JPQ20" s="67"/>
      <c r="JPR20" s="67"/>
      <c r="JPS20" s="67"/>
      <c r="JPT20" s="67"/>
      <c r="JPU20" s="67"/>
      <c r="JPV20" s="67"/>
      <c r="JPW20" s="67"/>
      <c r="JPX20" s="67"/>
      <c r="JPY20" s="67"/>
      <c r="JPZ20" s="67"/>
      <c r="JQA20" s="67"/>
      <c r="JQB20" s="67"/>
      <c r="JQC20" s="67"/>
      <c r="JQD20" s="67"/>
      <c r="JQE20" s="67"/>
      <c r="JQF20" s="67"/>
      <c r="JQG20" s="67"/>
      <c r="JQH20" s="67"/>
      <c r="JQI20" s="67"/>
      <c r="JQJ20" s="67"/>
      <c r="JQK20" s="67"/>
      <c r="JQL20" s="67"/>
      <c r="JQM20" s="67"/>
      <c r="JQN20" s="67"/>
      <c r="JQO20" s="67"/>
      <c r="JQP20" s="67"/>
      <c r="JQQ20" s="67"/>
      <c r="JQR20" s="67"/>
      <c r="JQS20" s="67"/>
      <c r="JQT20" s="67"/>
      <c r="JQU20" s="67"/>
      <c r="JQV20" s="67"/>
      <c r="JQW20" s="67"/>
      <c r="JQX20" s="67"/>
      <c r="JQY20" s="67"/>
      <c r="JQZ20" s="67"/>
      <c r="JRA20" s="67"/>
      <c r="JRB20" s="67"/>
      <c r="JRC20" s="67"/>
      <c r="JRD20" s="67"/>
      <c r="JRE20" s="67"/>
      <c r="JRF20" s="67"/>
      <c r="JRG20" s="67"/>
      <c r="JRH20" s="67"/>
      <c r="JRI20" s="67"/>
      <c r="JRJ20" s="67"/>
      <c r="JRK20" s="67"/>
      <c r="JRL20" s="67"/>
      <c r="JRM20" s="67"/>
      <c r="JRN20" s="67"/>
      <c r="JRO20" s="67"/>
      <c r="JRP20" s="67"/>
      <c r="JRQ20" s="67"/>
      <c r="JRR20" s="67"/>
      <c r="JRS20" s="67"/>
      <c r="JRT20" s="67"/>
      <c r="JRU20" s="67"/>
      <c r="JRV20" s="67"/>
      <c r="JRW20" s="67"/>
      <c r="JRX20" s="67"/>
      <c r="JRY20" s="67"/>
      <c r="JRZ20" s="67"/>
      <c r="JSA20" s="67"/>
      <c r="JSB20" s="67"/>
      <c r="JSC20" s="67"/>
      <c r="JSD20" s="67"/>
      <c r="JSE20" s="67"/>
      <c r="JSF20" s="67"/>
      <c r="JSG20" s="67"/>
      <c r="JSH20" s="67"/>
      <c r="JSI20" s="67"/>
      <c r="JSJ20" s="67"/>
      <c r="JSK20" s="67"/>
      <c r="JSL20" s="67"/>
      <c r="JSM20" s="67"/>
      <c r="JSN20" s="67"/>
      <c r="JSO20" s="67"/>
      <c r="JSP20" s="67"/>
      <c r="JSQ20" s="67"/>
      <c r="JSR20" s="67"/>
      <c r="JSS20" s="67"/>
      <c r="JST20" s="67"/>
      <c r="JSU20" s="67"/>
      <c r="JSV20" s="67"/>
      <c r="JSW20" s="67"/>
      <c r="JSX20" s="67"/>
      <c r="JSY20" s="67"/>
      <c r="JSZ20" s="67"/>
      <c r="JTA20" s="67"/>
      <c r="JTB20" s="67"/>
      <c r="JTC20" s="67"/>
      <c r="JTD20" s="67"/>
      <c r="JTE20" s="67"/>
      <c r="JTF20" s="67"/>
      <c r="JTG20" s="67"/>
      <c r="JTH20" s="67"/>
      <c r="JTI20" s="67"/>
      <c r="JTJ20" s="67"/>
      <c r="JTK20" s="67"/>
      <c r="JTL20" s="67"/>
      <c r="JTM20" s="67"/>
      <c r="JTN20" s="67"/>
      <c r="JTO20" s="67"/>
      <c r="JTP20" s="67"/>
      <c r="JTQ20" s="67"/>
      <c r="JTR20" s="67"/>
      <c r="JTS20" s="67"/>
      <c r="JTT20" s="67"/>
      <c r="JTU20" s="67"/>
      <c r="JTV20" s="67"/>
      <c r="JTW20" s="67"/>
      <c r="JTX20" s="67"/>
      <c r="JTY20" s="67"/>
      <c r="JTZ20" s="67"/>
      <c r="JUA20" s="67"/>
      <c r="JUB20" s="67"/>
      <c r="JUC20" s="67"/>
      <c r="JUD20" s="67"/>
      <c r="JUE20" s="67"/>
      <c r="JUF20" s="67"/>
      <c r="JUG20" s="67"/>
      <c r="JUH20" s="67"/>
      <c r="JUI20" s="67"/>
      <c r="JUJ20" s="67"/>
      <c r="JUK20" s="67"/>
      <c r="JUL20" s="67"/>
      <c r="JUM20" s="67"/>
      <c r="JUN20" s="67"/>
      <c r="JUO20" s="67"/>
      <c r="JUP20" s="67"/>
      <c r="JUQ20" s="67"/>
      <c r="JUR20" s="67"/>
      <c r="JUS20" s="67"/>
      <c r="JUT20" s="67"/>
      <c r="JUU20" s="67"/>
      <c r="JUV20" s="67"/>
      <c r="JUW20" s="67"/>
      <c r="JUX20" s="67"/>
      <c r="JUY20" s="67"/>
      <c r="JUZ20" s="67"/>
      <c r="JVA20" s="67"/>
      <c r="JVB20" s="67"/>
      <c r="JVC20" s="67"/>
      <c r="JVD20" s="67"/>
      <c r="JVE20" s="67"/>
      <c r="JVF20" s="67"/>
      <c r="JVG20" s="67"/>
      <c r="JVH20" s="67"/>
      <c r="JVI20" s="67"/>
      <c r="JVJ20" s="67"/>
      <c r="JVK20" s="67"/>
      <c r="JVL20" s="67"/>
      <c r="JVM20" s="67"/>
      <c r="JVN20" s="67"/>
      <c r="JVO20" s="67"/>
      <c r="JVP20" s="67"/>
      <c r="JVQ20" s="67"/>
      <c r="JVR20" s="67"/>
      <c r="JVS20" s="67"/>
      <c r="JVT20" s="67"/>
      <c r="JVU20" s="67"/>
      <c r="JVV20" s="67"/>
      <c r="JVW20" s="67"/>
      <c r="JVX20" s="67"/>
      <c r="JVY20" s="67"/>
      <c r="JVZ20" s="67"/>
      <c r="JWA20" s="67"/>
      <c r="JWB20" s="67"/>
      <c r="JWC20" s="67"/>
      <c r="JWD20" s="67"/>
      <c r="JWE20" s="67"/>
      <c r="JWF20" s="67"/>
      <c r="JWG20" s="67"/>
      <c r="JWH20" s="67"/>
      <c r="JWI20" s="67"/>
      <c r="JWJ20" s="67"/>
      <c r="JWK20" s="67"/>
      <c r="JWL20" s="67"/>
      <c r="JWM20" s="67"/>
      <c r="JWN20" s="67"/>
      <c r="JWO20" s="67"/>
      <c r="JWP20" s="67"/>
      <c r="JWQ20" s="67"/>
      <c r="JWR20" s="67"/>
      <c r="JWS20" s="67"/>
      <c r="JWT20" s="67"/>
      <c r="JWU20" s="67"/>
      <c r="JWV20" s="67"/>
      <c r="JWW20" s="67"/>
      <c r="JWX20" s="67"/>
      <c r="JWY20" s="67"/>
      <c r="JWZ20" s="67"/>
      <c r="JXA20" s="67"/>
      <c r="JXB20" s="67"/>
      <c r="JXC20" s="67"/>
      <c r="JXD20" s="67"/>
      <c r="JXE20" s="67"/>
      <c r="JXF20" s="67"/>
      <c r="JXG20" s="67"/>
      <c r="JXH20" s="67"/>
      <c r="JXI20" s="67"/>
      <c r="JXJ20" s="67"/>
      <c r="JXK20" s="67"/>
      <c r="JXL20" s="67"/>
      <c r="JXM20" s="67"/>
      <c r="JXN20" s="67"/>
      <c r="JXO20" s="67"/>
      <c r="JXP20" s="67"/>
      <c r="JXQ20" s="67"/>
      <c r="JXR20" s="67"/>
      <c r="JXS20" s="67"/>
      <c r="JXT20" s="67"/>
      <c r="JXU20" s="67"/>
      <c r="JXV20" s="67"/>
      <c r="JXW20" s="67"/>
      <c r="JXX20" s="67"/>
      <c r="JXY20" s="67"/>
      <c r="JXZ20" s="67"/>
      <c r="JYA20" s="67"/>
      <c r="JYB20" s="67"/>
      <c r="JYC20" s="67"/>
      <c r="JYD20" s="67"/>
      <c r="JYE20" s="67"/>
      <c r="JYF20" s="67"/>
      <c r="JYG20" s="67"/>
      <c r="JYH20" s="67"/>
      <c r="JYI20" s="67"/>
      <c r="JYJ20" s="67"/>
      <c r="JYK20" s="67"/>
      <c r="JYL20" s="67"/>
      <c r="JYM20" s="67"/>
      <c r="JYN20" s="67"/>
      <c r="JYO20" s="67"/>
      <c r="JYP20" s="67"/>
      <c r="JYQ20" s="67"/>
      <c r="JYR20" s="67"/>
      <c r="JYS20" s="67"/>
      <c r="JYT20" s="67"/>
      <c r="JYU20" s="67"/>
      <c r="JYV20" s="67"/>
      <c r="JYW20" s="67"/>
      <c r="JYX20" s="67"/>
      <c r="JYY20" s="67"/>
      <c r="JYZ20" s="67"/>
      <c r="JZA20" s="67"/>
      <c r="JZB20" s="67"/>
      <c r="JZC20" s="67"/>
      <c r="JZD20" s="67"/>
      <c r="JZE20" s="67"/>
      <c r="JZF20" s="67"/>
      <c r="JZG20" s="67"/>
      <c r="JZH20" s="67"/>
      <c r="JZI20" s="67"/>
      <c r="JZJ20" s="67"/>
      <c r="JZK20" s="67"/>
      <c r="JZL20" s="67"/>
      <c r="JZM20" s="67"/>
      <c r="JZN20" s="67"/>
      <c r="JZO20" s="67"/>
      <c r="JZP20" s="67"/>
      <c r="JZQ20" s="67"/>
      <c r="JZR20" s="67"/>
      <c r="JZS20" s="67"/>
      <c r="JZT20" s="67"/>
      <c r="JZU20" s="67"/>
      <c r="JZV20" s="67"/>
      <c r="JZW20" s="67"/>
      <c r="JZX20" s="67"/>
      <c r="JZY20" s="67"/>
      <c r="JZZ20" s="67"/>
      <c r="KAA20" s="67"/>
      <c r="KAB20" s="67"/>
      <c r="KAC20" s="67"/>
      <c r="KAD20" s="67"/>
      <c r="KAE20" s="67"/>
      <c r="KAF20" s="67"/>
      <c r="KAG20" s="67"/>
      <c r="KAH20" s="67"/>
      <c r="KAI20" s="67"/>
      <c r="KAJ20" s="67"/>
      <c r="KAK20" s="67"/>
      <c r="KAL20" s="67"/>
      <c r="KAM20" s="67"/>
      <c r="KAN20" s="67"/>
      <c r="KAO20" s="67"/>
      <c r="KAP20" s="67"/>
      <c r="KAQ20" s="67"/>
      <c r="KAR20" s="67"/>
      <c r="KAS20" s="67"/>
      <c r="KAT20" s="67"/>
      <c r="KAU20" s="67"/>
      <c r="KAV20" s="67"/>
      <c r="KAW20" s="67"/>
      <c r="KAX20" s="67"/>
      <c r="KAY20" s="67"/>
      <c r="KAZ20" s="67"/>
      <c r="KBA20" s="67"/>
      <c r="KBB20" s="67"/>
      <c r="KBC20" s="67"/>
      <c r="KBD20" s="67"/>
      <c r="KBE20" s="67"/>
      <c r="KBF20" s="67"/>
      <c r="KBG20" s="67"/>
      <c r="KBH20" s="67"/>
      <c r="KBI20" s="67"/>
      <c r="KBJ20" s="67"/>
      <c r="KBK20" s="67"/>
      <c r="KBL20" s="67"/>
      <c r="KBM20" s="67"/>
      <c r="KBN20" s="67"/>
      <c r="KBO20" s="67"/>
      <c r="KBP20" s="67"/>
      <c r="KBQ20" s="67"/>
      <c r="KBR20" s="67"/>
      <c r="KBS20" s="67"/>
      <c r="KBT20" s="67"/>
      <c r="KBU20" s="67"/>
      <c r="KBV20" s="67"/>
      <c r="KBW20" s="67"/>
      <c r="KBX20" s="67"/>
      <c r="KBY20" s="67"/>
      <c r="KBZ20" s="67"/>
      <c r="KCA20" s="67"/>
      <c r="KCB20" s="67"/>
      <c r="KCC20" s="67"/>
      <c r="KCD20" s="67"/>
      <c r="KCE20" s="67"/>
      <c r="KCF20" s="67"/>
      <c r="KCG20" s="67"/>
      <c r="KCH20" s="67"/>
      <c r="KCI20" s="67"/>
      <c r="KCJ20" s="67"/>
      <c r="KCK20" s="67"/>
      <c r="KCL20" s="67"/>
      <c r="KCM20" s="67"/>
      <c r="KCN20" s="67"/>
      <c r="KCO20" s="67"/>
      <c r="KCP20" s="67"/>
      <c r="KCQ20" s="67"/>
      <c r="KCR20" s="67"/>
      <c r="KCS20" s="67"/>
      <c r="KCT20" s="67"/>
      <c r="KCU20" s="67"/>
      <c r="KCV20" s="67"/>
      <c r="KCW20" s="67"/>
      <c r="KCX20" s="67"/>
      <c r="KCY20" s="67"/>
      <c r="KCZ20" s="67"/>
      <c r="KDA20" s="67"/>
      <c r="KDB20" s="67"/>
      <c r="KDC20" s="67"/>
      <c r="KDD20" s="67"/>
      <c r="KDE20" s="67"/>
      <c r="KDF20" s="67"/>
      <c r="KDG20" s="67"/>
      <c r="KDH20" s="67"/>
      <c r="KDI20" s="67"/>
      <c r="KDJ20" s="67"/>
      <c r="KDK20" s="67"/>
      <c r="KDL20" s="67"/>
      <c r="KDM20" s="67"/>
      <c r="KDN20" s="67"/>
      <c r="KDO20" s="67"/>
      <c r="KDP20" s="67"/>
      <c r="KDQ20" s="67"/>
      <c r="KDR20" s="67"/>
      <c r="KDS20" s="67"/>
      <c r="KDT20" s="67"/>
      <c r="KDU20" s="67"/>
      <c r="KDV20" s="67"/>
      <c r="KDW20" s="67"/>
      <c r="KDX20" s="67"/>
      <c r="KDY20" s="67"/>
      <c r="KDZ20" s="67"/>
      <c r="KEA20" s="67"/>
      <c r="KEB20" s="67"/>
      <c r="KEC20" s="67"/>
      <c r="KED20" s="67"/>
      <c r="KEE20" s="67"/>
      <c r="KEF20" s="67"/>
      <c r="KEG20" s="67"/>
      <c r="KEH20" s="67"/>
      <c r="KEI20" s="67"/>
      <c r="KEJ20" s="67"/>
      <c r="KEK20" s="67"/>
      <c r="KEL20" s="67"/>
      <c r="KEM20" s="67"/>
      <c r="KEN20" s="67"/>
      <c r="KEO20" s="67"/>
      <c r="KEP20" s="67"/>
      <c r="KEQ20" s="67"/>
      <c r="KER20" s="67"/>
      <c r="KES20" s="67"/>
      <c r="KET20" s="67"/>
      <c r="KEU20" s="67"/>
      <c r="KEV20" s="67"/>
      <c r="KEW20" s="67"/>
      <c r="KEX20" s="67"/>
      <c r="KEY20" s="67"/>
      <c r="KEZ20" s="67"/>
      <c r="KFA20" s="67"/>
      <c r="KFB20" s="67"/>
      <c r="KFC20" s="67"/>
      <c r="KFD20" s="67"/>
      <c r="KFE20" s="67"/>
      <c r="KFF20" s="67"/>
      <c r="KFG20" s="67"/>
      <c r="KFH20" s="67"/>
      <c r="KFI20" s="67"/>
      <c r="KFJ20" s="67"/>
      <c r="KFK20" s="67"/>
      <c r="KFL20" s="67"/>
      <c r="KFM20" s="67"/>
      <c r="KFN20" s="67"/>
      <c r="KFO20" s="67"/>
      <c r="KFP20" s="67"/>
      <c r="KFQ20" s="67"/>
      <c r="KFR20" s="67"/>
      <c r="KFS20" s="67"/>
      <c r="KFT20" s="67"/>
      <c r="KFU20" s="67"/>
      <c r="KFV20" s="67"/>
      <c r="KFW20" s="67"/>
      <c r="KFX20" s="67"/>
      <c r="KFY20" s="67"/>
      <c r="KFZ20" s="67"/>
      <c r="KGA20" s="67"/>
      <c r="KGB20" s="67"/>
      <c r="KGC20" s="67"/>
      <c r="KGD20" s="67"/>
      <c r="KGE20" s="67"/>
      <c r="KGF20" s="67"/>
      <c r="KGG20" s="67"/>
      <c r="KGH20" s="67"/>
      <c r="KGI20" s="67"/>
      <c r="KGJ20" s="67"/>
      <c r="KGK20" s="67"/>
      <c r="KGL20" s="67"/>
      <c r="KGM20" s="67"/>
      <c r="KGN20" s="67"/>
      <c r="KGO20" s="67"/>
      <c r="KGP20" s="67"/>
      <c r="KGQ20" s="67"/>
      <c r="KGR20" s="67"/>
      <c r="KGS20" s="67"/>
      <c r="KGT20" s="67"/>
      <c r="KGU20" s="67"/>
      <c r="KGV20" s="67"/>
      <c r="KGW20" s="67"/>
      <c r="KGX20" s="67"/>
      <c r="KGY20" s="67"/>
      <c r="KGZ20" s="67"/>
      <c r="KHA20" s="67"/>
      <c r="KHB20" s="67"/>
      <c r="KHC20" s="67"/>
      <c r="KHD20" s="67"/>
      <c r="KHE20" s="67"/>
      <c r="KHF20" s="67"/>
      <c r="KHG20" s="67"/>
      <c r="KHH20" s="67"/>
      <c r="KHI20" s="67"/>
      <c r="KHJ20" s="67"/>
      <c r="KHK20" s="67"/>
      <c r="KHL20" s="67"/>
      <c r="KHM20" s="67"/>
      <c r="KHN20" s="67"/>
      <c r="KHO20" s="67"/>
      <c r="KHP20" s="67"/>
      <c r="KHQ20" s="67"/>
      <c r="KHR20" s="67"/>
      <c r="KHS20" s="67"/>
      <c r="KHT20" s="67"/>
      <c r="KHU20" s="67"/>
      <c r="KHV20" s="67"/>
      <c r="KHW20" s="67"/>
      <c r="KHX20" s="67"/>
      <c r="KHY20" s="67"/>
      <c r="KHZ20" s="67"/>
      <c r="KIA20" s="67"/>
      <c r="KIB20" s="67"/>
      <c r="KIC20" s="67"/>
      <c r="KID20" s="67"/>
      <c r="KIE20" s="67"/>
      <c r="KIF20" s="67"/>
      <c r="KIG20" s="67"/>
      <c r="KIH20" s="67"/>
      <c r="KII20" s="67"/>
      <c r="KIJ20" s="67"/>
      <c r="KIK20" s="67"/>
      <c r="KIL20" s="67"/>
      <c r="KIM20" s="67"/>
      <c r="KIN20" s="67"/>
      <c r="KIO20" s="67"/>
      <c r="KIP20" s="67"/>
      <c r="KIQ20" s="67"/>
      <c r="KIR20" s="67"/>
      <c r="KIS20" s="67"/>
      <c r="KIT20" s="67"/>
      <c r="KIU20" s="67"/>
      <c r="KIV20" s="67"/>
      <c r="KIW20" s="67"/>
      <c r="KIX20" s="67"/>
      <c r="KIY20" s="67"/>
      <c r="KIZ20" s="67"/>
      <c r="KJA20" s="67"/>
      <c r="KJB20" s="67"/>
      <c r="KJC20" s="67"/>
      <c r="KJD20" s="67"/>
      <c r="KJE20" s="67"/>
      <c r="KJF20" s="67"/>
      <c r="KJG20" s="67"/>
      <c r="KJH20" s="67"/>
      <c r="KJI20" s="67"/>
      <c r="KJJ20" s="67"/>
      <c r="KJK20" s="67"/>
      <c r="KJL20" s="67"/>
      <c r="KJM20" s="67"/>
      <c r="KJN20" s="67"/>
      <c r="KJO20" s="67"/>
      <c r="KJP20" s="67"/>
      <c r="KJQ20" s="67"/>
      <c r="KJR20" s="67"/>
      <c r="KJS20" s="67"/>
      <c r="KJT20" s="67"/>
      <c r="KJU20" s="67"/>
      <c r="KJV20" s="67"/>
      <c r="KJW20" s="67"/>
      <c r="KJX20" s="67"/>
      <c r="KJY20" s="67"/>
      <c r="KJZ20" s="67"/>
      <c r="KKA20" s="67"/>
      <c r="KKB20" s="67"/>
      <c r="KKC20" s="67"/>
      <c r="KKD20" s="67"/>
      <c r="KKE20" s="67"/>
      <c r="KKF20" s="67"/>
      <c r="KKG20" s="67"/>
      <c r="KKH20" s="67"/>
      <c r="KKI20" s="67"/>
      <c r="KKJ20" s="67"/>
      <c r="KKK20" s="67"/>
      <c r="KKL20" s="67"/>
      <c r="KKM20" s="67"/>
      <c r="KKN20" s="67"/>
      <c r="KKO20" s="67"/>
      <c r="KKP20" s="67"/>
      <c r="KKQ20" s="67"/>
      <c r="KKR20" s="67"/>
      <c r="KKS20" s="67"/>
      <c r="KKT20" s="67"/>
      <c r="KKU20" s="67"/>
      <c r="KKV20" s="67"/>
      <c r="KKW20" s="67"/>
      <c r="KKX20" s="67"/>
      <c r="KKY20" s="67"/>
      <c r="KKZ20" s="67"/>
      <c r="KLA20" s="67"/>
      <c r="KLB20" s="67"/>
      <c r="KLC20" s="67"/>
      <c r="KLD20" s="67"/>
      <c r="KLE20" s="67"/>
      <c r="KLF20" s="67"/>
      <c r="KLG20" s="67"/>
      <c r="KLH20" s="67"/>
      <c r="KLI20" s="67"/>
      <c r="KLJ20" s="67"/>
      <c r="KLK20" s="67"/>
      <c r="KLL20" s="67"/>
      <c r="KLM20" s="67"/>
      <c r="KLN20" s="67"/>
      <c r="KLO20" s="67"/>
      <c r="KLP20" s="67"/>
      <c r="KLQ20" s="67"/>
      <c r="KLR20" s="67"/>
      <c r="KLS20" s="67"/>
      <c r="KLT20" s="67"/>
      <c r="KLU20" s="67"/>
      <c r="KLV20" s="67"/>
      <c r="KLW20" s="67"/>
      <c r="KLX20" s="67"/>
      <c r="KLY20" s="67"/>
      <c r="KLZ20" s="67"/>
      <c r="KMA20" s="67"/>
      <c r="KMB20" s="67"/>
      <c r="KMC20" s="67"/>
      <c r="KMD20" s="67"/>
      <c r="KME20" s="67"/>
      <c r="KMF20" s="67"/>
      <c r="KMG20" s="67"/>
      <c r="KMH20" s="67"/>
      <c r="KMI20" s="67"/>
      <c r="KMJ20" s="67"/>
      <c r="KMK20" s="67"/>
      <c r="KML20" s="67"/>
      <c r="KMM20" s="67"/>
      <c r="KMN20" s="67"/>
      <c r="KMO20" s="67"/>
      <c r="KMP20" s="67"/>
      <c r="KMQ20" s="67"/>
      <c r="KMR20" s="67"/>
      <c r="KMS20" s="67"/>
      <c r="KMT20" s="67"/>
      <c r="KMU20" s="67"/>
      <c r="KMV20" s="67"/>
      <c r="KMW20" s="67"/>
      <c r="KMX20" s="67"/>
      <c r="KMY20" s="67"/>
      <c r="KMZ20" s="67"/>
      <c r="KNA20" s="67"/>
      <c r="KNB20" s="67"/>
      <c r="KNC20" s="67"/>
      <c r="KND20" s="67"/>
      <c r="KNE20" s="67"/>
      <c r="KNF20" s="67"/>
      <c r="KNG20" s="67"/>
      <c r="KNH20" s="67"/>
      <c r="KNI20" s="67"/>
      <c r="KNJ20" s="67"/>
      <c r="KNK20" s="67"/>
      <c r="KNL20" s="67"/>
      <c r="KNM20" s="67"/>
      <c r="KNN20" s="67"/>
      <c r="KNO20" s="67"/>
      <c r="KNP20" s="67"/>
      <c r="KNQ20" s="67"/>
      <c r="KNR20" s="67"/>
      <c r="KNS20" s="67"/>
      <c r="KNT20" s="67"/>
      <c r="KNU20" s="67"/>
      <c r="KNV20" s="67"/>
      <c r="KNW20" s="67"/>
      <c r="KNX20" s="67"/>
      <c r="KNY20" s="67"/>
      <c r="KNZ20" s="67"/>
      <c r="KOA20" s="67"/>
      <c r="KOB20" s="67"/>
      <c r="KOC20" s="67"/>
      <c r="KOD20" s="67"/>
      <c r="KOE20" s="67"/>
      <c r="KOF20" s="67"/>
      <c r="KOG20" s="67"/>
      <c r="KOH20" s="67"/>
      <c r="KOI20" s="67"/>
      <c r="KOJ20" s="67"/>
      <c r="KOK20" s="67"/>
      <c r="KOL20" s="67"/>
      <c r="KOM20" s="67"/>
      <c r="KON20" s="67"/>
      <c r="KOO20" s="67"/>
      <c r="KOP20" s="67"/>
      <c r="KOQ20" s="67"/>
      <c r="KOR20" s="67"/>
      <c r="KOS20" s="67"/>
      <c r="KOT20" s="67"/>
      <c r="KOU20" s="67"/>
      <c r="KOV20" s="67"/>
      <c r="KOW20" s="67"/>
      <c r="KOX20" s="67"/>
      <c r="KOY20" s="67"/>
      <c r="KOZ20" s="67"/>
      <c r="KPA20" s="67"/>
      <c r="KPB20" s="67"/>
      <c r="KPC20" s="67"/>
      <c r="KPD20" s="67"/>
      <c r="KPE20" s="67"/>
      <c r="KPF20" s="67"/>
      <c r="KPG20" s="67"/>
      <c r="KPH20" s="67"/>
      <c r="KPI20" s="67"/>
      <c r="KPJ20" s="67"/>
      <c r="KPK20" s="67"/>
      <c r="KPL20" s="67"/>
      <c r="KPM20" s="67"/>
      <c r="KPN20" s="67"/>
      <c r="KPO20" s="67"/>
      <c r="KPP20" s="67"/>
      <c r="KPQ20" s="67"/>
      <c r="KPR20" s="67"/>
      <c r="KPS20" s="67"/>
      <c r="KPT20" s="67"/>
      <c r="KPU20" s="67"/>
      <c r="KPV20" s="67"/>
      <c r="KPW20" s="67"/>
      <c r="KPX20" s="67"/>
      <c r="KPY20" s="67"/>
      <c r="KPZ20" s="67"/>
      <c r="KQA20" s="67"/>
      <c r="KQB20" s="67"/>
      <c r="KQC20" s="67"/>
      <c r="KQD20" s="67"/>
      <c r="KQE20" s="67"/>
      <c r="KQF20" s="67"/>
      <c r="KQG20" s="67"/>
      <c r="KQH20" s="67"/>
      <c r="KQI20" s="67"/>
      <c r="KQJ20" s="67"/>
      <c r="KQK20" s="67"/>
      <c r="KQL20" s="67"/>
      <c r="KQM20" s="67"/>
      <c r="KQN20" s="67"/>
      <c r="KQO20" s="67"/>
      <c r="KQP20" s="67"/>
      <c r="KQQ20" s="67"/>
      <c r="KQR20" s="67"/>
      <c r="KQS20" s="67"/>
      <c r="KQT20" s="67"/>
      <c r="KQU20" s="67"/>
      <c r="KQV20" s="67"/>
      <c r="KQW20" s="67"/>
      <c r="KQX20" s="67"/>
      <c r="KQY20" s="67"/>
      <c r="KQZ20" s="67"/>
      <c r="KRA20" s="67"/>
      <c r="KRB20" s="67"/>
      <c r="KRC20" s="67"/>
      <c r="KRD20" s="67"/>
      <c r="KRE20" s="67"/>
      <c r="KRF20" s="67"/>
      <c r="KRG20" s="67"/>
      <c r="KRH20" s="67"/>
      <c r="KRI20" s="67"/>
      <c r="KRJ20" s="67"/>
      <c r="KRK20" s="67"/>
      <c r="KRL20" s="67"/>
      <c r="KRM20" s="67"/>
      <c r="KRN20" s="67"/>
      <c r="KRO20" s="67"/>
      <c r="KRP20" s="67"/>
      <c r="KRQ20" s="67"/>
      <c r="KRR20" s="67"/>
      <c r="KRS20" s="67"/>
      <c r="KRT20" s="67"/>
      <c r="KRU20" s="67"/>
      <c r="KRV20" s="67"/>
      <c r="KRW20" s="67"/>
      <c r="KRX20" s="67"/>
      <c r="KRY20" s="67"/>
      <c r="KRZ20" s="67"/>
      <c r="KSA20" s="67"/>
      <c r="KSB20" s="67"/>
      <c r="KSC20" s="67"/>
      <c r="KSD20" s="67"/>
      <c r="KSE20" s="67"/>
      <c r="KSF20" s="67"/>
      <c r="KSG20" s="67"/>
      <c r="KSH20" s="67"/>
      <c r="KSI20" s="67"/>
      <c r="KSJ20" s="67"/>
      <c r="KSK20" s="67"/>
      <c r="KSL20" s="67"/>
      <c r="KSM20" s="67"/>
      <c r="KSN20" s="67"/>
      <c r="KSO20" s="67"/>
      <c r="KSP20" s="67"/>
      <c r="KSQ20" s="67"/>
      <c r="KSR20" s="67"/>
      <c r="KSS20" s="67"/>
      <c r="KST20" s="67"/>
      <c r="KSU20" s="67"/>
      <c r="KSV20" s="67"/>
      <c r="KSW20" s="67"/>
      <c r="KSX20" s="67"/>
      <c r="KSY20" s="67"/>
      <c r="KSZ20" s="67"/>
      <c r="KTA20" s="67"/>
      <c r="KTB20" s="67"/>
      <c r="KTC20" s="67"/>
      <c r="KTD20" s="67"/>
      <c r="KTE20" s="67"/>
      <c r="KTF20" s="67"/>
      <c r="KTG20" s="67"/>
      <c r="KTH20" s="67"/>
      <c r="KTI20" s="67"/>
      <c r="KTJ20" s="67"/>
      <c r="KTK20" s="67"/>
      <c r="KTL20" s="67"/>
      <c r="KTM20" s="67"/>
      <c r="KTN20" s="67"/>
      <c r="KTO20" s="67"/>
      <c r="KTP20" s="67"/>
      <c r="KTQ20" s="67"/>
      <c r="KTR20" s="67"/>
      <c r="KTS20" s="67"/>
      <c r="KTT20" s="67"/>
      <c r="KTU20" s="67"/>
      <c r="KTV20" s="67"/>
      <c r="KTW20" s="67"/>
      <c r="KTX20" s="67"/>
      <c r="KTY20" s="67"/>
      <c r="KTZ20" s="67"/>
      <c r="KUA20" s="67"/>
      <c r="KUB20" s="67"/>
      <c r="KUC20" s="67"/>
      <c r="KUD20" s="67"/>
      <c r="KUE20" s="67"/>
      <c r="KUF20" s="67"/>
      <c r="KUG20" s="67"/>
      <c r="KUH20" s="67"/>
      <c r="KUI20" s="67"/>
      <c r="KUJ20" s="67"/>
      <c r="KUK20" s="67"/>
      <c r="KUL20" s="67"/>
      <c r="KUM20" s="67"/>
      <c r="KUN20" s="67"/>
      <c r="KUO20" s="67"/>
      <c r="KUP20" s="67"/>
      <c r="KUQ20" s="67"/>
      <c r="KUR20" s="67"/>
      <c r="KUS20" s="67"/>
      <c r="KUT20" s="67"/>
      <c r="KUU20" s="67"/>
      <c r="KUV20" s="67"/>
      <c r="KUW20" s="67"/>
      <c r="KUX20" s="67"/>
      <c r="KUY20" s="67"/>
      <c r="KUZ20" s="67"/>
      <c r="KVA20" s="67"/>
      <c r="KVB20" s="67"/>
      <c r="KVC20" s="67"/>
      <c r="KVD20" s="67"/>
      <c r="KVE20" s="67"/>
      <c r="KVF20" s="67"/>
      <c r="KVG20" s="67"/>
      <c r="KVH20" s="67"/>
      <c r="KVI20" s="67"/>
      <c r="KVJ20" s="67"/>
      <c r="KVK20" s="67"/>
      <c r="KVL20" s="67"/>
      <c r="KVM20" s="67"/>
      <c r="KVN20" s="67"/>
      <c r="KVO20" s="67"/>
      <c r="KVP20" s="67"/>
      <c r="KVQ20" s="67"/>
      <c r="KVR20" s="67"/>
      <c r="KVS20" s="67"/>
      <c r="KVT20" s="67"/>
      <c r="KVU20" s="67"/>
      <c r="KVV20" s="67"/>
      <c r="KVW20" s="67"/>
      <c r="KVX20" s="67"/>
      <c r="KVY20" s="67"/>
      <c r="KVZ20" s="67"/>
      <c r="KWA20" s="67"/>
      <c r="KWB20" s="67"/>
      <c r="KWC20" s="67"/>
      <c r="KWD20" s="67"/>
      <c r="KWE20" s="67"/>
      <c r="KWF20" s="67"/>
      <c r="KWG20" s="67"/>
      <c r="KWH20" s="67"/>
      <c r="KWI20" s="67"/>
      <c r="KWJ20" s="67"/>
      <c r="KWK20" s="67"/>
      <c r="KWL20" s="67"/>
      <c r="KWM20" s="67"/>
      <c r="KWN20" s="67"/>
      <c r="KWO20" s="67"/>
      <c r="KWP20" s="67"/>
      <c r="KWQ20" s="67"/>
      <c r="KWR20" s="67"/>
      <c r="KWS20" s="67"/>
      <c r="KWT20" s="67"/>
      <c r="KWU20" s="67"/>
      <c r="KWV20" s="67"/>
      <c r="KWW20" s="67"/>
      <c r="KWX20" s="67"/>
      <c r="KWY20" s="67"/>
      <c r="KWZ20" s="67"/>
      <c r="KXA20" s="67"/>
      <c r="KXB20" s="67"/>
      <c r="KXC20" s="67"/>
      <c r="KXD20" s="67"/>
      <c r="KXE20" s="67"/>
      <c r="KXF20" s="67"/>
      <c r="KXG20" s="67"/>
      <c r="KXH20" s="67"/>
      <c r="KXI20" s="67"/>
      <c r="KXJ20" s="67"/>
      <c r="KXK20" s="67"/>
      <c r="KXL20" s="67"/>
      <c r="KXM20" s="67"/>
      <c r="KXN20" s="67"/>
      <c r="KXO20" s="67"/>
      <c r="KXP20" s="67"/>
      <c r="KXQ20" s="67"/>
      <c r="KXR20" s="67"/>
      <c r="KXS20" s="67"/>
      <c r="KXT20" s="67"/>
      <c r="KXU20" s="67"/>
      <c r="KXV20" s="67"/>
      <c r="KXW20" s="67"/>
      <c r="KXX20" s="67"/>
      <c r="KXY20" s="67"/>
      <c r="KXZ20" s="67"/>
      <c r="KYA20" s="67"/>
      <c r="KYB20" s="67"/>
      <c r="KYC20" s="67"/>
      <c r="KYD20" s="67"/>
      <c r="KYE20" s="67"/>
      <c r="KYF20" s="67"/>
      <c r="KYG20" s="67"/>
      <c r="KYH20" s="67"/>
      <c r="KYI20" s="67"/>
      <c r="KYJ20" s="67"/>
      <c r="KYK20" s="67"/>
      <c r="KYL20" s="67"/>
      <c r="KYM20" s="67"/>
      <c r="KYN20" s="67"/>
      <c r="KYO20" s="67"/>
      <c r="KYP20" s="67"/>
      <c r="KYQ20" s="67"/>
      <c r="KYR20" s="67"/>
      <c r="KYS20" s="67"/>
      <c r="KYT20" s="67"/>
      <c r="KYU20" s="67"/>
      <c r="KYV20" s="67"/>
      <c r="KYW20" s="67"/>
      <c r="KYX20" s="67"/>
      <c r="KYY20" s="67"/>
      <c r="KYZ20" s="67"/>
      <c r="KZA20" s="67"/>
      <c r="KZB20" s="67"/>
      <c r="KZC20" s="67"/>
      <c r="KZD20" s="67"/>
      <c r="KZE20" s="67"/>
      <c r="KZF20" s="67"/>
      <c r="KZG20" s="67"/>
      <c r="KZH20" s="67"/>
      <c r="KZI20" s="67"/>
      <c r="KZJ20" s="67"/>
      <c r="KZK20" s="67"/>
      <c r="KZL20" s="67"/>
      <c r="KZM20" s="67"/>
      <c r="KZN20" s="67"/>
      <c r="KZO20" s="67"/>
      <c r="KZP20" s="67"/>
      <c r="KZQ20" s="67"/>
      <c r="KZR20" s="67"/>
      <c r="KZS20" s="67"/>
      <c r="KZT20" s="67"/>
      <c r="KZU20" s="67"/>
      <c r="KZV20" s="67"/>
      <c r="KZW20" s="67"/>
      <c r="KZX20" s="67"/>
      <c r="KZY20" s="67"/>
      <c r="KZZ20" s="67"/>
      <c r="LAA20" s="67"/>
      <c r="LAB20" s="67"/>
      <c r="LAC20" s="67"/>
      <c r="LAD20" s="67"/>
      <c r="LAE20" s="67"/>
      <c r="LAF20" s="67"/>
      <c r="LAG20" s="67"/>
      <c r="LAH20" s="67"/>
      <c r="LAI20" s="67"/>
      <c r="LAJ20" s="67"/>
      <c r="LAK20" s="67"/>
      <c r="LAL20" s="67"/>
      <c r="LAM20" s="67"/>
      <c r="LAN20" s="67"/>
      <c r="LAO20" s="67"/>
      <c r="LAP20" s="67"/>
      <c r="LAQ20" s="67"/>
      <c r="LAR20" s="67"/>
      <c r="LAS20" s="67"/>
      <c r="LAT20" s="67"/>
      <c r="LAU20" s="67"/>
      <c r="LAV20" s="67"/>
      <c r="LAW20" s="67"/>
      <c r="LAX20" s="67"/>
      <c r="LAY20" s="67"/>
      <c r="LAZ20" s="67"/>
      <c r="LBA20" s="67"/>
      <c r="LBB20" s="67"/>
      <c r="LBC20" s="67"/>
      <c r="LBD20" s="67"/>
      <c r="LBE20" s="67"/>
      <c r="LBF20" s="67"/>
      <c r="LBG20" s="67"/>
      <c r="LBH20" s="67"/>
      <c r="LBI20" s="67"/>
      <c r="LBJ20" s="67"/>
      <c r="LBK20" s="67"/>
      <c r="LBL20" s="67"/>
      <c r="LBM20" s="67"/>
      <c r="LBN20" s="67"/>
      <c r="LBO20" s="67"/>
      <c r="LBP20" s="67"/>
      <c r="LBQ20" s="67"/>
      <c r="LBR20" s="67"/>
      <c r="LBS20" s="67"/>
      <c r="LBT20" s="67"/>
      <c r="LBU20" s="67"/>
      <c r="LBV20" s="67"/>
      <c r="LBW20" s="67"/>
      <c r="LBX20" s="67"/>
      <c r="LBY20" s="67"/>
      <c r="LBZ20" s="67"/>
      <c r="LCA20" s="67"/>
      <c r="LCB20" s="67"/>
      <c r="LCC20" s="67"/>
      <c r="LCD20" s="67"/>
      <c r="LCE20" s="67"/>
      <c r="LCF20" s="67"/>
      <c r="LCG20" s="67"/>
      <c r="LCH20" s="67"/>
      <c r="LCI20" s="67"/>
      <c r="LCJ20" s="67"/>
      <c r="LCK20" s="67"/>
      <c r="LCL20" s="67"/>
      <c r="LCM20" s="67"/>
      <c r="LCN20" s="67"/>
      <c r="LCO20" s="67"/>
      <c r="LCP20" s="67"/>
      <c r="LCQ20" s="67"/>
      <c r="LCR20" s="67"/>
      <c r="LCS20" s="67"/>
      <c r="LCT20" s="67"/>
      <c r="LCU20" s="67"/>
      <c r="LCV20" s="67"/>
      <c r="LCW20" s="67"/>
      <c r="LCX20" s="67"/>
      <c r="LCY20" s="67"/>
      <c r="LCZ20" s="67"/>
      <c r="LDA20" s="67"/>
      <c r="LDB20" s="67"/>
      <c r="LDC20" s="67"/>
      <c r="LDD20" s="67"/>
      <c r="LDE20" s="67"/>
      <c r="LDF20" s="67"/>
      <c r="LDG20" s="67"/>
      <c r="LDH20" s="67"/>
      <c r="LDI20" s="67"/>
      <c r="LDJ20" s="67"/>
      <c r="LDK20" s="67"/>
      <c r="LDL20" s="67"/>
      <c r="LDM20" s="67"/>
      <c r="LDN20" s="67"/>
      <c r="LDO20" s="67"/>
      <c r="LDP20" s="67"/>
      <c r="LDQ20" s="67"/>
      <c r="LDR20" s="67"/>
      <c r="LDS20" s="67"/>
      <c r="LDT20" s="67"/>
      <c r="LDU20" s="67"/>
      <c r="LDV20" s="67"/>
      <c r="LDW20" s="67"/>
      <c r="LDX20" s="67"/>
      <c r="LDY20" s="67"/>
      <c r="LDZ20" s="67"/>
      <c r="LEA20" s="67"/>
      <c r="LEB20" s="67"/>
      <c r="LEC20" s="67"/>
      <c r="LED20" s="67"/>
      <c r="LEE20" s="67"/>
      <c r="LEF20" s="67"/>
      <c r="LEG20" s="67"/>
      <c r="LEH20" s="67"/>
      <c r="LEI20" s="67"/>
      <c r="LEJ20" s="67"/>
      <c r="LEK20" s="67"/>
      <c r="LEL20" s="67"/>
      <c r="LEM20" s="67"/>
      <c r="LEN20" s="67"/>
      <c r="LEO20" s="67"/>
      <c r="LEP20" s="67"/>
      <c r="LEQ20" s="67"/>
      <c r="LER20" s="67"/>
      <c r="LES20" s="67"/>
      <c r="LET20" s="67"/>
      <c r="LEU20" s="67"/>
      <c r="LEV20" s="67"/>
      <c r="LEW20" s="67"/>
      <c r="LEX20" s="67"/>
      <c r="LEY20" s="67"/>
      <c r="LEZ20" s="67"/>
      <c r="LFA20" s="67"/>
      <c r="LFB20" s="67"/>
      <c r="LFC20" s="67"/>
      <c r="LFD20" s="67"/>
      <c r="LFE20" s="67"/>
      <c r="LFF20" s="67"/>
      <c r="LFG20" s="67"/>
      <c r="LFH20" s="67"/>
      <c r="LFI20" s="67"/>
      <c r="LFJ20" s="67"/>
      <c r="LFK20" s="67"/>
      <c r="LFL20" s="67"/>
      <c r="LFM20" s="67"/>
      <c r="LFN20" s="67"/>
      <c r="LFO20" s="67"/>
      <c r="LFP20" s="67"/>
      <c r="LFQ20" s="67"/>
      <c r="LFR20" s="67"/>
      <c r="LFS20" s="67"/>
      <c r="LFT20" s="67"/>
      <c r="LFU20" s="67"/>
      <c r="LFV20" s="67"/>
      <c r="LFW20" s="67"/>
      <c r="LFX20" s="67"/>
      <c r="LFY20" s="67"/>
      <c r="LFZ20" s="67"/>
      <c r="LGA20" s="67"/>
      <c r="LGB20" s="67"/>
      <c r="LGC20" s="67"/>
      <c r="LGD20" s="67"/>
      <c r="LGE20" s="67"/>
      <c r="LGF20" s="67"/>
      <c r="LGG20" s="67"/>
      <c r="LGH20" s="67"/>
      <c r="LGI20" s="67"/>
      <c r="LGJ20" s="67"/>
      <c r="LGK20" s="67"/>
      <c r="LGL20" s="67"/>
      <c r="LGM20" s="67"/>
      <c r="LGN20" s="67"/>
      <c r="LGO20" s="67"/>
      <c r="LGP20" s="67"/>
      <c r="LGQ20" s="67"/>
      <c r="LGR20" s="67"/>
      <c r="LGS20" s="67"/>
      <c r="LGT20" s="67"/>
      <c r="LGU20" s="67"/>
      <c r="LGV20" s="67"/>
      <c r="LGW20" s="67"/>
      <c r="LGX20" s="67"/>
      <c r="LGY20" s="67"/>
      <c r="LGZ20" s="67"/>
      <c r="LHA20" s="67"/>
      <c r="LHB20" s="67"/>
      <c r="LHC20" s="67"/>
      <c r="LHD20" s="67"/>
      <c r="LHE20" s="67"/>
      <c r="LHF20" s="67"/>
      <c r="LHG20" s="67"/>
      <c r="LHH20" s="67"/>
      <c r="LHI20" s="67"/>
      <c r="LHJ20" s="67"/>
      <c r="LHK20" s="67"/>
      <c r="LHL20" s="67"/>
      <c r="LHM20" s="67"/>
      <c r="LHN20" s="67"/>
      <c r="LHO20" s="67"/>
      <c r="LHP20" s="67"/>
      <c r="LHQ20" s="67"/>
      <c r="LHR20" s="67"/>
      <c r="LHS20" s="67"/>
      <c r="LHT20" s="67"/>
      <c r="LHU20" s="67"/>
      <c r="LHV20" s="67"/>
      <c r="LHW20" s="67"/>
      <c r="LHX20" s="67"/>
      <c r="LHY20" s="67"/>
      <c r="LHZ20" s="67"/>
      <c r="LIA20" s="67"/>
      <c r="LIB20" s="67"/>
      <c r="LIC20" s="67"/>
      <c r="LID20" s="67"/>
      <c r="LIE20" s="67"/>
      <c r="LIF20" s="67"/>
      <c r="LIG20" s="67"/>
      <c r="LIH20" s="67"/>
      <c r="LII20" s="67"/>
      <c r="LIJ20" s="67"/>
      <c r="LIK20" s="67"/>
      <c r="LIL20" s="67"/>
      <c r="LIM20" s="67"/>
      <c r="LIN20" s="67"/>
      <c r="LIO20" s="67"/>
      <c r="LIP20" s="67"/>
      <c r="LIQ20" s="67"/>
      <c r="LIR20" s="67"/>
      <c r="LIS20" s="67"/>
      <c r="LIT20" s="67"/>
      <c r="LIU20" s="67"/>
      <c r="LIV20" s="67"/>
      <c r="LIW20" s="67"/>
      <c r="LIX20" s="67"/>
      <c r="LIY20" s="67"/>
      <c r="LIZ20" s="67"/>
      <c r="LJA20" s="67"/>
      <c r="LJB20" s="67"/>
      <c r="LJC20" s="67"/>
      <c r="LJD20" s="67"/>
      <c r="LJE20" s="67"/>
      <c r="LJF20" s="67"/>
      <c r="LJG20" s="67"/>
      <c r="LJH20" s="67"/>
      <c r="LJI20" s="67"/>
      <c r="LJJ20" s="67"/>
      <c r="LJK20" s="67"/>
      <c r="LJL20" s="67"/>
      <c r="LJM20" s="67"/>
      <c r="LJN20" s="67"/>
      <c r="LJO20" s="67"/>
      <c r="LJP20" s="67"/>
      <c r="LJQ20" s="67"/>
      <c r="LJR20" s="67"/>
      <c r="LJS20" s="67"/>
      <c r="LJT20" s="67"/>
      <c r="LJU20" s="67"/>
      <c r="LJV20" s="67"/>
      <c r="LJW20" s="67"/>
      <c r="LJX20" s="67"/>
      <c r="LJY20" s="67"/>
      <c r="LJZ20" s="67"/>
      <c r="LKA20" s="67"/>
      <c r="LKB20" s="67"/>
      <c r="LKC20" s="67"/>
      <c r="LKD20" s="67"/>
      <c r="LKE20" s="67"/>
      <c r="LKF20" s="67"/>
      <c r="LKG20" s="67"/>
      <c r="LKH20" s="67"/>
      <c r="LKI20" s="67"/>
      <c r="LKJ20" s="67"/>
      <c r="LKK20" s="67"/>
      <c r="LKL20" s="67"/>
      <c r="LKM20" s="67"/>
      <c r="LKN20" s="67"/>
      <c r="LKO20" s="67"/>
      <c r="LKP20" s="67"/>
      <c r="LKQ20" s="67"/>
      <c r="LKR20" s="67"/>
      <c r="LKS20" s="67"/>
      <c r="LKT20" s="67"/>
      <c r="LKU20" s="67"/>
      <c r="LKV20" s="67"/>
      <c r="LKW20" s="67"/>
      <c r="LKX20" s="67"/>
      <c r="LKY20" s="67"/>
      <c r="LKZ20" s="67"/>
      <c r="LLA20" s="67"/>
      <c r="LLB20" s="67"/>
      <c r="LLC20" s="67"/>
      <c r="LLD20" s="67"/>
      <c r="LLE20" s="67"/>
      <c r="LLF20" s="67"/>
      <c r="LLG20" s="67"/>
      <c r="LLH20" s="67"/>
      <c r="LLI20" s="67"/>
      <c r="LLJ20" s="67"/>
      <c r="LLK20" s="67"/>
      <c r="LLL20" s="67"/>
      <c r="LLM20" s="67"/>
      <c r="LLN20" s="67"/>
      <c r="LLO20" s="67"/>
      <c r="LLP20" s="67"/>
      <c r="LLQ20" s="67"/>
      <c r="LLR20" s="67"/>
      <c r="LLS20" s="67"/>
      <c r="LLT20" s="67"/>
      <c r="LLU20" s="67"/>
      <c r="LLV20" s="67"/>
      <c r="LLW20" s="67"/>
      <c r="LLX20" s="67"/>
      <c r="LLY20" s="67"/>
      <c r="LLZ20" s="67"/>
      <c r="LMA20" s="67"/>
      <c r="LMB20" s="67"/>
      <c r="LMC20" s="67"/>
      <c r="LMD20" s="67"/>
      <c r="LME20" s="67"/>
      <c r="LMF20" s="67"/>
      <c r="LMG20" s="67"/>
      <c r="LMH20" s="67"/>
      <c r="LMI20" s="67"/>
      <c r="LMJ20" s="67"/>
      <c r="LMK20" s="67"/>
      <c r="LML20" s="67"/>
      <c r="LMM20" s="67"/>
      <c r="LMN20" s="67"/>
      <c r="LMO20" s="67"/>
      <c r="LMP20" s="67"/>
      <c r="LMQ20" s="67"/>
      <c r="LMR20" s="67"/>
      <c r="LMS20" s="67"/>
      <c r="LMT20" s="67"/>
      <c r="LMU20" s="67"/>
      <c r="LMV20" s="67"/>
      <c r="LMW20" s="67"/>
      <c r="LMX20" s="67"/>
      <c r="LMY20" s="67"/>
      <c r="LMZ20" s="67"/>
      <c r="LNA20" s="67"/>
      <c r="LNB20" s="67"/>
      <c r="LNC20" s="67"/>
      <c r="LND20" s="67"/>
      <c r="LNE20" s="67"/>
      <c r="LNF20" s="67"/>
      <c r="LNG20" s="67"/>
      <c r="LNH20" s="67"/>
      <c r="LNI20" s="67"/>
      <c r="LNJ20" s="67"/>
      <c r="LNK20" s="67"/>
      <c r="LNL20" s="67"/>
      <c r="LNM20" s="67"/>
      <c r="LNN20" s="67"/>
      <c r="LNO20" s="67"/>
      <c r="LNP20" s="67"/>
      <c r="LNQ20" s="67"/>
      <c r="LNR20" s="67"/>
      <c r="LNS20" s="67"/>
      <c r="LNT20" s="67"/>
      <c r="LNU20" s="67"/>
      <c r="LNV20" s="67"/>
      <c r="LNW20" s="67"/>
      <c r="LNX20" s="67"/>
      <c r="LNY20" s="67"/>
      <c r="LNZ20" s="67"/>
      <c r="LOA20" s="67"/>
      <c r="LOB20" s="67"/>
      <c r="LOC20" s="67"/>
      <c r="LOD20" s="67"/>
      <c r="LOE20" s="67"/>
      <c r="LOF20" s="67"/>
      <c r="LOG20" s="67"/>
      <c r="LOH20" s="67"/>
      <c r="LOI20" s="67"/>
      <c r="LOJ20" s="67"/>
      <c r="LOK20" s="67"/>
      <c r="LOL20" s="67"/>
      <c r="LOM20" s="67"/>
      <c r="LON20" s="67"/>
      <c r="LOO20" s="67"/>
      <c r="LOP20" s="67"/>
      <c r="LOQ20" s="67"/>
      <c r="LOR20" s="67"/>
      <c r="LOS20" s="67"/>
      <c r="LOT20" s="67"/>
      <c r="LOU20" s="67"/>
      <c r="LOV20" s="67"/>
      <c r="LOW20" s="67"/>
      <c r="LOX20" s="67"/>
      <c r="LOY20" s="67"/>
      <c r="LOZ20" s="67"/>
      <c r="LPA20" s="67"/>
      <c r="LPB20" s="67"/>
      <c r="LPC20" s="67"/>
      <c r="LPD20" s="67"/>
      <c r="LPE20" s="67"/>
      <c r="LPF20" s="67"/>
      <c r="LPG20" s="67"/>
      <c r="LPH20" s="67"/>
      <c r="LPI20" s="67"/>
      <c r="LPJ20" s="67"/>
      <c r="LPK20" s="67"/>
      <c r="LPL20" s="67"/>
      <c r="LPM20" s="67"/>
      <c r="LPN20" s="67"/>
      <c r="LPO20" s="67"/>
      <c r="LPP20" s="67"/>
      <c r="LPQ20" s="67"/>
      <c r="LPR20" s="67"/>
      <c r="LPS20" s="67"/>
      <c r="LPT20" s="67"/>
      <c r="LPU20" s="67"/>
      <c r="LPV20" s="67"/>
      <c r="LPW20" s="67"/>
      <c r="LPX20" s="67"/>
      <c r="LPY20" s="67"/>
      <c r="LPZ20" s="67"/>
      <c r="LQA20" s="67"/>
      <c r="LQB20" s="67"/>
      <c r="LQC20" s="67"/>
      <c r="LQD20" s="67"/>
      <c r="LQE20" s="67"/>
      <c r="LQF20" s="67"/>
      <c r="LQG20" s="67"/>
      <c r="LQH20" s="67"/>
      <c r="LQI20" s="67"/>
      <c r="LQJ20" s="67"/>
      <c r="LQK20" s="67"/>
      <c r="LQL20" s="67"/>
      <c r="LQM20" s="67"/>
      <c r="LQN20" s="67"/>
      <c r="LQO20" s="67"/>
      <c r="LQP20" s="67"/>
      <c r="LQQ20" s="67"/>
      <c r="LQR20" s="67"/>
      <c r="LQS20" s="67"/>
      <c r="LQT20" s="67"/>
      <c r="LQU20" s="67"/>
      <c r="LQV20" s="67"/>
      <c r="LQW20" s="67"/>
      <c r="LQX20" s="67"/>
      <c r="LQY20" s="67"/>
      <c r="LQZ20" s="67"/>
      <c r="LRA20" s="67"/>
      <c r="LRB20" s="67"/>
      <c r="LRC20" s="67"/>
      <c r="LRD20" s="67"/>
      <c r="LRE20" s="67"/>
      <c r="LRF20" s="67"/>
      <c r="LRG20" s="67"/>
      <c r="LRH20" s="67"/>
      <c r="LRI20" s="67"/>
      <c r="LRJ20" s="67"/>
      <c r="LRK20" s="67"/>
      <c r="LRL20" s="67"/>
      <c r="LRM20" s="67"/>
      <c r="LRN20" s="67"/>
      <c r="LRO20" s="67"/>
      <c r="LRP20" s="67"/>
      <c r="LRQ20" s="67"/>
      <c r="LRR20" s="67"/>
      <c r="LRS20" s="67"/>
      <c r="LRT20" s="67"/>
      <c r="LRU20" s="67"/>
      <c r="LRV20" s="67"/>
      <c r="LRW20" s="67"/>
      <c r="LRX20" s="67"/>
      <c r="LRY20" s="67"/>
      <c r="LRZ20" s="67"/>
      <c r="LSA20" s="67"/>
      <c r="LSB20" s="67"/>
      <c r="LSC20" s="67"/>
      <c r="LSD20" s="67"/>
      <c r="LSE20" s="67"/>
      <c r="LSF20" s="67"/>
      <c r="LSG20" s="67"/>
      <c r="LSH20" s="67"/>
      <c r="LSI20" s="67"/>
      <c r="LSJ20" s="67"/>
      <c r="LSK20" s="67"/>
      <c r="LSL20" s="67"/>
      <c r="LSM20" s="67"/>
      <c r="LSN20" s="67"/>
      <c r="LSO20" s="67"/>
      <c r="LSP20" s="67"/>
      <c r="LSQ20" s="67"/>
      <c r="LSR20" s="67"/>
      <c r="LSS20" s="67"/>
      <c r="LST20" s="67"/>
      <c r="LSU20" s="67"/>
      <c r="LSV20" s="67"/>
      <c r="LSW20" s="67"/>
      <c r="LSX20" s="67"/>
      <c r="LSY20" s="67"/>
      <c r="LSZ20" s="67"/>
      <c r="LTA20" s="67"/>
      <c r="LTB20" s="67"/>
      <c r="LTC20" s="67"/>
      <c r="LTD20" s="67"/>
      <c r="LTE20" s="67"/>
      <c r="LTF20" s="67"/>
      <c r="LTG20" s="67"/>
      <c r="LTH20" s="67"/>
      <c r="LTI20" s="67"/>
      <c r="LTJ20" s="67"/>
      <c r="LTK20" s="67"/>
      <c r="LTL20" s="67"/>
      <c r="LTM20" s="67"/>
      <c r="LTN20" s="67"/>
      <c r="LTO20" s="67"/>
      <c r="LTP20" s="67"/>
      <c r="LTQ20" s="67"/>
      <c r="LTR20" s="67"/>
      <c r="LTS20" s="67"/>
      <c r="LTT20" s="67"/>
      <c r="LTU20" s="67"/>
      <c r="LTV20" s="67"/>
      <c r="LTW20" s="67"/>
      <c r="LTX20" s="67"/>
      <c r="LTY20" s="67"/>
      <c r="LTZ20" s="67"/>
      <c r="LUA20" s="67"/>
      <c r="LUB20" s="67"/>
      <c r="LUC20" s="67"/>
      <c r="LUD20" s="67"/>
      <c r="LUE20" s="67"/>
      <c r="LUF20" s="67"/>
      <c r="LUG20" s="67"/>
      <c r="LUH20" s="67"/>
      <c r="LUI20" s="67"/>
      <c r="LUJ20" s="67"/>
      <c r="LUK20" s="67"/>
      <c r="LUL20" s="67"/>
      <c r="LUM20" s="67"/>
      <c r="LUN20" s="67"/>
      <c r="LUO20" s="67"/>
      <c r="LUP20" s="67"/>
      <c r="LUQ20" s="67"/>
      <c r="LUR20" s="67"/>
      <c r="LUS20" s="67"/>
      <c r="LUT20" s="67"/>
      <c r="LUU20" s="67"/>
      <c r="LUV20" s="67"/>
      <c r="LUW20" s="67"/>
      <c r="LUX20" s="67"/>
      <c r="LUY20" s="67"/>
      <c r="LUZ20" s="67"/>
      <c r="LVA20" s="67"/>
      <c r="LVB20" s="67"/>
      <c r="LVC20" s="67"/>
      <c r="LVD20" s="67"/>
      <c r="LVE20" s="67"/>
      <c r="LVF20" s="67"/>
      <c r="LVG20" s="67"/>
      <c r="LVH20" s="67"/>
      <c r="LVI20" s="67"/>
      <c r="LVJ20" s="67"/>
      <c r="LVK20" s="67"/>
      <c r="LVL20" s="67"/>
      <c r="LVM20" s="67"/>
      <c r="LVN20" s="67"/>
      <c r="LVO20" s="67"/>
      <c r="LVP20" s="67"/>
      <c r="LVQ20" s="67"/>
      <c r="LVR20" s="67"/>
      <c r="LVS20" s="67"/>
      <c r="LVT20" s="67"/>
      <c r="LVU20" s="67"/>
      <c r="LVV20" s="67"/>
      <c r="LVW20" s="67"/>
      <c r="LVX20" s="67"/>
      <c r="LVY20" s="67"/>
      <c r="LVZ20" s="67"/>
      <c r="LWA20" s="67"/>
      <c r="LWB20" s="67"/>
      <c r="LWC20" s="67"/>
      <c r="LWD20" s="67"/>
      <c r="LWE20" s="67"/>
      <c r="LWF20" s="67"/>
      <c r="LWG20" s="67"/>
      <c r="LWH20" s="67"/>
      <c r="LWI20" s="67"/>
      <c r="LWJ20" s="67"/>
      <c r="LWK20" s="67"/>
      <c r="LWL20" s="67"/>
      <c r="LWM20" s="67"/>
      <c r="LWN20" s="67"/>
      <c r="LWO20" s="67"/>
      <c r="LWP20" s="67"/>
      <c r="LWQ20" s="67"/>
      <c r="LWR20" s="67"/>
      <c r="LWS20" s="67"/>
      <c r="LWT20" s="67"/>
      <c r="LWU20" s="67"/>
      <c r="LWV20" s="67"/>
      <c r="LWW20" s="67"/>
      <c r="LWX20" s="67"/>
      <c r="LWY20" s="67"/>
      <c r="LWZ20" s="67"/>
      <c r="LXA20" s="67"/>
      <c r="LXB20" s="67"/>
      <c r="LXC20" s="67"/>
      <c r="LXD20" s="67"/>
      <c r="LXE20" s="67"/>
      <c r="LXF20" s="67"/>
      <c r="LXG20" s="67"/>
      <c r="LXH20" s="67"/>
      <c r="LXI20" s="67"/>
      <c r="LXJ20" s="67"/>
      <c r="LXK20" s="67"/>
      <c r="LXL20" s="67"/>
      <c r="LXM20" s="67"/>
      <c r="LXN20" s="67"/>
      <c r="LXO20" s="67"/>
      <c r="LXP20" s="67"/>
      <c r="LXQ20" s="67"/>
      <c r="LXR20" s="67"/>
      <c r="LXS20" s="67"/>
      <c r="LXT20" s="67"/>
      <c r="LXU20" s="67"/>
      <c r="LXV20" s="67"/>
      <c r="LXW20" s="67"/>
      <c r="LXX20" s="67"/>
      <c r="LXY20" s="67"/>
      <c r="LXZ20" s="67"/>
      <c r="LYA20" s="67"/>
      <c r="LYB20" s="67"/>
      <c r="LYC20" s="67"/>
      <c r="LYD20" s="67"/>
      <c r="LYE20" s="67"/>
      <c r="LYF20" s="67"/>
      <c r="LYG20" s="67"/>
      <c r="LYH20" s="67"/>
      <c r="LYI20" s="67"/>
      <c r="LYJ20" s="67"/>
      <c r="LYK20" s="67"/>
      <c r="LYL20" s="67"/>
      <c r="LYM20" s="67"/>
      <c r="LYN20" s="67"/>
      <c r="LYO20" s="67"/>
      <c r="LYP20" s="67"/>
      <c r="LYQ20" s="67"/>
      <c r="LYR20" s="67"/>
      <c r="LYS20" s="67"/>
      <c r="LYT20" s="67"/>
      <c r="LYU20" s="67"/>
      <c r="LYV20" s="67"/>
      <c r="LYW20" s="67"/>
      <c r="LYX20" s="67"/>
      <c r="LYY20" s="67"/>
      <c r="LYZ20" s="67"/>
      <c r="LZA20" s="67"/>
      <c r="LZB20" s="67"/>
      <c r="LZC20" s="67"/>
      <c r="LZD20" s="67"/>
      <c r="LZE20" s="67"/>
      <c r="LZF20" s="67"/>
      <c r="LZG20" s="67"/>
      <c r="LZH20" s="67"/>
      <c r="LZI20" s="67"/>
      <c r="LZJ20" s="67"/>
      <c r="LZK20" s="67"/>
      <c r="LZL20" s="67"/>
      <c r="LZM20" s="67"/>
      <c r="LZN20" s="67"/>
      <c r="LZO20" s="67"/>
      <c r="LZP20" s="67"/>
      <c r="LZQ20" s="67"/>
      <c r="LZR20" s="67"/>
      <c r="LZS20" s="67"/>
      <c r="LZT20" s="67"/>
      <c r="LZU20" s="67"/>
      <c r="LZV20" s="67"/>
      <c r="LZW20" s="67"/>
      <c r="LZX20" s="67"/>
      <c r="LZY20" s="67"/>
      <c r="LZZ20" s="67"/>
      <c r="MAA20" s="67"/>
      <c r="MAB20" s="67"/>
      <c r="MAC20" s="67"/>
      <c r="MAD20" s="67"/>
      <c r="MAE20" s="67"/>
      <c r="MAF20" s="67"/>
      <c r="MAG20" s="67"/>
      <c r="MAH20" s="67"/>
      <c r="MAI20" s="67"/>
      <c r="MAJ20" s="67"/>
      <c r="MAK20" s="67"/>
      <c r="MAL20" s="67"/>
      <c r="MAM20" s="67"/>
      <c r="MAN20" s="67"/>
      <c r="MAO20" s="67"/>
      <c r="MAP20" s="67"/>
      <c r="MAQ20" s="67"/>
      <c r="MAR20" s="67"/>
      <c r="MAS20" s="67"/>
      <c r="MAT20" s="67"/>
      <c r="MAU20" s="67"/>
      <c r="MAV20" s="67"/>
      <c r="MAW20" s="67"/>
      <c r="MAX20" s="67"/>
      <c r="MAY20" s="67"/>
      <c r="MAZ20" s="67"/>
      <c r="MBA20" s="67"/>
      <c r="MBB20" s="67"/>
      <c r="MBC20" s="67"/>
      <c r="MBD20" s="67"/>
      <c r="MBE20" s="67"/>
      <c r="MBF20" s="67"/>
      <c r="MBG20" s="67"/>
      <c r="MBH20" s="67"/>
      <c r="MBI20" s="67"/>
      <c r="MBJ20" s="67"/>
      <c r="MBK20" s="67"/>
      <c r="MBL20" s="67"/>
      <c r="MBM20" s="67"/>
      <c r="MBN20" s="67"/>
      <c r="MBO20" s="67"/>
      <c r="MBP20" s="67"/>
      <c r="MBQ20" s="67"/>
      <c r="MBR20" s="67"/>
      <c r="MBS20" s="67"/>
      <c r="MBT20" s="67"/>
      <c r="MBU20" s="67"/>
      <c r="MBV20" s="67"/>
      <c r="MBW20" s="67"/>
      <c r="MBX20" s="67"/>
      <c r="MBY20" s="67"/>
      <c r="MBZ20" s="67"/>
      <c r="MCA20" s="67"/>
      <c r="MCB20" s="67"/>
      <c r="MCC20" s="67"/>
      <c r="MCD20" s="67"/>
      <c r="MCE20" s="67"/>
      <c r="MCF20" s="67"/>
      <c r="MCG20" s="67"/>
      <c r="MCH20" s="67"/>
      <c r="MCI20" s="67"/>
      <c r="MCJ20" s="67"/>
      <c r="MCK20" s="67"/>
      <c r="MCL20" s="67"/>
      <c r="MCM20" s="67"/>
      <c r="MCN20" s="67"/>
      <c r="MCO20" s="67"/>
      <c r="MCP20" s="67"/>
      <c r="MCQ20" s="67"/>
      <c r="MCR20" s="67"/>
      <c r="MCS20" s="67"/>
      <c r="MCT20" s="67"/>
      <c r="MCU20" s="67"/>
      <c r="MCV20" s="67"/>
      <c r="MCW20" s="67"/>
      <c r="MCX20" s="67"/>
      <c r="MCY20" s="67"/>
      <c r="MCZ20" s="67"/>
      <c r="MDA20" s="67"/>
      <c r="MDB20" s="67"/>
      <c r="MDC20" s="67"/>
      <c r="MDD20" s="67"/>
      <c r="MDE20" s="67"/>
      <c r="MDF20" s="67"/>
      <c r="MDG20" s="67"/>
      <c r="MDH20" s="67"/>
      <c r="MDI20" s="67"/>
      <c r="MDJ20" s="67"/>
      <c r="MDK20" s="67"/>
      <c r="MDL20" s="67"/>
      <c r="MDM20" s="67"/>
      <c r="MDN20" s="67"/>
      <c r="MDO20" s="67"/>
      <c r="MDP20" s="67"/>
      <c r="MDQ20" s="67"/>
      <c r="MDR20" s="67"/>
      <c r="MDS20" s="67"/>
      <c r="MDT20" s="67"/>
      <c r="MDU20" s="67"/>
      <c r="MDV20" s="67"/>
      <c r="MDW20" s="67"/>
      <c r="MDX20" s="67"/>
      <c r="MDY20" s="67"/>
      <c r="MDZ20" s="67"/>
      <c r="MEA20" s="67"/>
      <c r="MEB20" s="67"/>
      <c r="MEC20" s="67"/>
      <c r="MED20" s="67"/>
      <c r="MEE20" s="67"/>
      <c r="MEF20" s="67"/>
      <c r="MEG20" s="67"/>
      <c r="MEH20" s="67"/>
      <c r="MEI20" s="67"/>
      <c r="MEJ20" s="67"/>
      <c r="MEK20" s="67"/>
      <c r="MEL20" s="67"/>
      <c r="MEM20" s="67"/>
      <c r="MEN20" s="67"/>
      <c r="MEO20" s="67"/>
      <c r="MEP20" s="67"/>
      <c r="MEQ20" s="67"/>
      <c r="MER20" s="67"/>
      <c r="MES20" s="67"/>
      <c r="MET20" s="67"/>
      <c r="MEU20" s="67"/>
      <c r="MEV20" s="67"/>
      <c r="MEW20" s="67"/>
      <c r="MEX20" s="67"/>
      <c r="MEY20" s="67"/>
      <c r="MEZ20" s="67"/>
      <c r="MFA20" s="67"/>
      <c r="MFB20" s="67"/>
      <c r="MFC20" s="67"/>
      <c r="MFD20" s="67"/>
      <c r="MFE20" s="67"/>
      <c r="MFF20" s="67"/>
      <c r="MFG20" s="67"/>
      <c r="MFH20" s="67"/>
      <c r="MFI20" s="67"/>
      <c r="MFJ20" s="67"/>
      <c r="MFK20" s="67"/>
      <c r="MFL20" s="67"/>
      <c r="MFM20" s="67"/>
      <c r="MFN20" s="67"/>
      <c r="MFO20" s="67"/>
      <c r="MFP20" s="67"/>
      <c r="MFQ20" s="67"/>
      <c r="MFR20" s="67"/>
      <c r="MFS20" s="67"/>
      <c r="MFT20" s="67"/>
      <c r="MFU20" s="67"/>
      <c r="MFV20" s="67"/>
      <c r="MFW20" s="67"/>
      <c r="MFX20" s="67"/>
      <c r="MFY20" s="67"/>
      <c r="MFZ20" s="67"/>
      <c r="MGA20" s="67"/>
      <c r="MGB20" s="67"/>
      <c r="MGC20" s="67"/>
      <c r="MGD20" s="67"/>
      <c r="MGE20" s="67"/>
      <c r="MGF20" s="67"/>
      <c r="MGG20" s="67"/>
      <c r="MGH20" s="67"/>
      <c r="MGI20" s="67"/>
      <c r="MGJ20" s="67"/>
      <c r="MGK20" s="67"/>
      <c r="MGL20" s="67"/>
      <c r="MGM20" s="67"/>
      <c r="MGN20" s="67"/>
      <c r="MGO20" s="67"/>
      <c r="MGP20" s="67"/>
      <c r="MGQ20" s="67"/>
      <c r="MGR20" s="67"/>
      <c r="MGS20" s="67"/>
      <c r="MGT20" s="67"/>
      <c r="MGU20" s="67"/>
      <c r="MGV20" s="67"/>
      <c r="MGW20" s="67"/>
      <c r="MGX20" s="67"/>
      <c r="MGY20" s="67"/>
      <c r="MGZ20" s="67"/>
      <c r="MHA20" s="67"/>
      <c r="MHB20" s="67"/>
      <c r="MHC20" s="67"/>
      <c r="MHD20" s="67"/>
      <c r="MHE20" s="67"/>
      <c r="MHF20" s="67"/>
      <c r="MHG20" s="67"/>
      <c r="MHH20" s="67"/>
      <c r="MHI20" s="67"/>
      <c r="MHJ20" s="67"/>
      <c r="MHK20" s="67"/>
      <c r="MHL20" s="67"/>
      <c r="MHM20" s="67"/>
      <c r="MHN20" s="67"/>
      <c r="MHO20" s="67"/>
      <c r="MHP20" s="67"/>
      <c r="MHQ20" s="67"/>
      <c r="MHR20" s="67"/>
      <c r="MHS20" s="67"/>
      <c r="MHT20" s="67"/>
      <c r="MHU20" s="67"/>
      <c r="MHV20" s="67"/>
      <c r="MHW20" s="67"/>
      <c r="MHX20" s="67"/>
      <c r="MHY20" s="67"/>
      <c r="MHZ20" s="67"/>
      <c r="MIA20" s="67"/>
      <c r="MIB20" s="67"/>
      <c r="MIC20" s="67"/>
      <c r="MID20" s="67"/>
      <c r="MIE20" s="67"/>
      <c r="MIF20" s="67"/>
      <c r="MIG20" s="67"/>
      <c r="MIH20" s="67"/>
      <c r="MII20" s="67"/>
      <c r="MIJ20" s="67"/>
      <c r="MIK20" s="67"/>
      <c r="MIL20" s="67"/>
      <c r="MIM20" s="67"/>
      <c r="MIN20" s="67"/>
      <c r="MIO20" s="67"/>
      <c r="MIP20" s="67"/>
      <c r="MIQ20" s="67"/>
      <c r="MIR20" s="67"/>
      <c r="MIS20" s="67"/>
      <c r="MIT20" s="67"/>
      <c r="MIU20" s="67"/>
      <c r="MIV20" s="67"/>
      <c r="MIW20" s="67"/>
      <c r="MIX20" s="67"/>
      <c r="MIY20" s="67"/>
      <c r="MIZ20" s="67"/>
      <c r="MJA20" s="67"/>
      <c r="MJB20" s="67"/>
      <c r="MJC20" s="67"/>
      <c r="MJD20" s="67"/>
      <c r="MJE20" s="67"/>
      <c r="MJF20" s="67"/>
      <c r="MJG20" s="67"/>
      <c r="MJH20" s="67"/>
      <c r="MJI20" s="67"/>
      <c r="MJJ20" s="67"/>
      <c r="MJK20" s="67"/>
      <c r="MJL20" s="67"/>
      <c r="MJM20" s="67"/>
      <c r="MJN20" s="67"/>
      <c r="MJO20" s="67"/>
      <c r="MJP20" s="67"/>
      <c r="MJQ20" s="67"/>
      <c r="MJR20" s="67"/>
      <c r="MJS20" s="67"/>
      <c r="MJT20" s="67"/>
      <c r="MJU20" s="67"/>
      <c r="MJV20" s="67"/>
      <c r="MJW20" s="67"/>
      <c r="MJX20" s="67"/>
      <c r="MJY20" s="67"/>
      <c r="MJZ20" s="67"/>
      <c r="MKA20" s="67"/>
      <c r="MKB20" s="67"/>
      <c r="MKC20" s="67"/>
      <c r="MKD20" s="67"/>
      <c r="MKE20" s="67"/>
      <c r="MKF20" s="67"/>
      <c r="MKG20" s="67"/>
      <c r="MKH20" s="67"/>
      <c r="MKI20" s="67"/>
      <c r="MKJ20" s="67"/>
      <c r="MKK20" s="67"/>
      <c r="MKL20" s="67"/>
      <c r="MKM20" s="67"/>
      <c r="MKN20" s="67"/>
      <c r="MKO20" s="67"/>
      <c r="MKP20" s="67"/>
      <c r="MKQ20" s="67"/>
      <c r="MKR20" s="67"/>
      <c r="MKS20" s="67"/>
      <c r="MKT20" s="67"/>
      <c r="MKU20" s="67"/>
      <c r="MKV20" s="67"/>
      <c r="MKW20" s="67"/>
      <c r="MKX20" s="67"/>
      <c r="MKY20" s="67"/>
      <c r="MKZ20" s="67"/>
      <c r="MLA20" s="67"/>
      <c r="MLB20" s="67"/>
      <c r="MLC20" s="67"/>
      <c r="MLD20" s="67"/>
      <c r="MLE20" s="67"/>
      <c r="MLF20" s="67"/>
      <c r="MLG20" s="67"/>
      <c r="MLH20" s="67"/>
      <c r="MLI20" s="67"/>
      <c r="MLJ20" s="67"/>
      <c r="MLK20" s="67"/>
      <c r="MLL20" s="67"/>
      <c r="MLM20" s="67"/>
      <c r="MLN20" s="67"/>
      <c r="MLO20" s="67"/>
      <c r="MLP20" s="67"/>
      <c r="MLQ20" s="67"/>
      <c r="MLR20" s="67"/>
      <c r="MLS20" s="67"/>
      <c r="MLT20" s="67"/>
      <c r="MLU20" s="67"/>
      <c r="MLV20" s="67"/>
      <c r="MLW20" s="67"/>
      <c r="MLX20" s="67"/>
      <c r="MLY20" s="67"/>
      <c r="MLZ20" s="67"/>
      <c r="MMA20" s="67"/>
      <c r="MMB20" s="67"/>
      <c r="MMC20" s="67"/>
      <c r="MMD20" s="67"/>
      <c r="MME20" s="67"/>
      <c r="MMF20" s="67"/>
      <c r="MMG20" s="67"/>
      <c r="MMH20" s="67"/>
      <c r="MMI20" s="67"/>
      <c r="MMJ20" s="67"/>
      <c r="MMK20" s="67"/>
      <c r="MML20" s="67"/>
      <c r="MMM20" s="67"/>
      <c r="MMN20" s="67"/>
      <c r="MMO20" s="67"/>
      <c r="MMP20" s="67"/>
      <c r="MMQ20" s="67"/>
      <c r="MMR20" s="67"/>
      <c r="MMS20" s="67"/>
      <c r="MMT20" s="67"/>
      <c r="MMU20" s="67"/>
      <c r="MMV20" s="67"/>
      <c r="MMW20" s="67"/>
      <c r="MMX20" s="67"/>
      <c r="MMY20" s="67"/>
      <c r="MMZ20" s="67"/>
      <c r="MNA20" s="67"/>
      <c r="MNB20" s="67"/>
      <c r="MNC20" s="67"/>
      <c r="MND20" s="67"/>
      <c r="MNE20" s="67"/>
      <c r="MNF20" s="67"/>
      <c r="MNG20" s="67"/>
      <c r="MNH20" s="67"/>
      <c r="MNI20" s="67"/>
      <c r="MNJ20" s="67"/>
      <c r="MNK20" s="67"/>
      <c r="MNL20" s="67"/>
      <c r="MNM20" s="67"/>
      <c r="MNN20" s="67"/>
      <c r="MNO20" s="67"/>
      <c r="MNP20" s="67"/>
      <c r="MNQ20" s="67"/>
      <c r="MNR20" s="67"/>
      <c r="MNS20" s="67"/>
      <c r="MNT20" s="67"/>
      <c r="MNU20" s="67"/>
      <c r="MNV20" s="67"/>
      <c r="MNW20" s="67"/>
      <c r="MNX20" s="67"/>
      <c r="MNY20" s="67"/>
      <c r="MNZ20" s="67"/>
      <c r="MOA20" s="67"/>
      <c r="MOB20" s="67"/>
      <c r="MOC20" s="67"/>
      <c r="MOD20" s="67"/>
      <c r="MOE20" s="67"/>
      <c r="MOF20" s="67"/>
      <c r="MOG20" s="67"/>
      <c r="MOH20" s="67"/>
      <c r="MOI20" s="67"/>
      <c r="MOJ20" s="67"/>
      <c r="MOK20" s="67"/>
      <c r="MOL20" s="67"/>
      <c r="MOM20" s="67"/>
      <c r="MON20" s="67"/>
      <c r="MOO20" s="67"/>
      <c r="MOP20" s="67"/>
      <c r="MOQ20" s="67"/>
      <c r="MOR20" s="67"/>
      <c r="MOS20" s="67"/>
      <c r="MOT20" s="67"/>
      <c r="MOU20" s="67"/>
      <c r="MOV20" s="67"/>
      <c r="MOW20" s="67"/>
      <c r="MOX20" s="67"/>
      <c r="MOY20" s="67"/>
      <c r="MOZ20" s="67"/>
      <c r="MPA20" s="67"/>
      <c r="MPB20" s="67"/>
      <c r="MPC20" s="67"/>
      <c r="MPD20" s="67"/>
      <c r="MPE20" s="67"/>
      <c r="MPF20" s="67"/>
      <c r="MPG20" s="67"/>
      <c r="MPH20" s="67"/>
      <c r="MPI20" s="67"/>
      <c r="MPJ20" s="67"/>
      <c r="MPK20" s="67"/>
      <c r="MPL20" s="67"/>
      <c r="MPM20" s="67"/>
      <c r="MPN20" s="67"/>
      <c r="MPO20" s="67"/>
      <c r="MPP20" s="67"/>
      <c r="MPQ20" s="67"/>
      <c r="MPR20" s="67"/>
      <c r="MPS20" s="67"/>
      <c r="MPT20" s="67"/>
      <c r="MPU20" s="67"/>
      <c r="MPV20" s="67"/>
      <c r="MPW20" s="67"/>
      <c r="MPX20" s="67"/>
      <c r="MPY20" s="67"/>
      <c r="MPZ20" s="67"/>
      <c r="MQA20" s="67"/>
      <c r="MQB20" s="67"/>
      <c r="MQC20" s="67"/>
      <c r="MQD20" s="67"/>
      <c r="MQE20" s="67"/>
      <c r="MQF20" s="67"/>
      <c r="MQG20" s="67"/>
      <c r="MQH20" s="67"/>
      <c r="MQI20" s="67"/>
      <c r="MQJ20" s="67"/>
      <c r="MQK20" s="67"/>
      <c r="MQL20" s="67"/>
      <c r="MQM20" s="67"/>
      <c r="MQN20" s="67"/>
      <c r="MQO20" s="67"/>
      <c r="MQP20" s="67"/>
      <c r="MQQ20" s="67"/>
      <c r="MQR20" s="67"/>
      <c r="MQS20" s="67"/>
      <c r="MQT20" s="67"/>
      <c r="MQU20" s="67"/>
      <c r="MQV20" s="67"/>
      <c r="MQW20" s="67"/>
      <c r="MQX20" s="67"/>
      <c r="MQY20" s="67"/>
      <c r="MQZ20" s="67"/>
      <c r="MRA20" s="67"/>
      <c r="MRB20" s="67"/>
      <c r="MRC20" s="67"/>
      <c r="MRD20" s="67"/>
      <c r="MRE20" s="67"/>
      <c r="MRF20" s="67"/>
      <c r="MRG20" s="67"/>
      <c r="MRH20" s="67"/>
      <c r="MRI20" s="67"/>
      <c r="MRJ20" s="67"/>
      <c r="MRK20" s="67"/>
      <c r="MRL20" s="67"/>
      <c r="MRM20" s="67"/>
      <c r="MRN20" s="67"/>
      <c r="MRO20" s="67"/>
      <c r="MRP20" s="67"/>
      <c r="MRQ20" s="67"/>
      <c r="MRR20" s="67"/>
      <c r="MRS20" s="67"/>
      <c r="MRT20" s="67"/>
      <c r="MRU20" s="67"/>
      <c r="MRV20" s="67"/>
      <c r="MRW20" s="67"/>
      <c r="MRX20" s="67"/>
      <c r="MRY20" s="67"/>
      <c r="MRZ20" s="67"/>
      <c r="MSA20" s="67"/>
      <c r="MSB20" s="67"/>
      <c r="MSC20" s="67"/>
      <c r="MSD20" s="67"/>
      <c r="MSE20" s="67"/>
      <c r="MSF20" s="67"/>
      <c r="MSG20" s="67"/>
      <c r="MSH20" s="67"/>
      <c r="MSI20" s="67"/>
      <c r="MSJ20" s="67"/>
      <c r="MSK20" s="67"/>
      <c r="MSL20" s="67"/>
      <c r="MSM20" s="67"/>
      <c r="MSN20" s="67"/>
      <c r="MSO20" s="67"/>
      <c r="MSP20" s="67"/>
      <c r="MSQ20" s="67"/>
      <c r="MSR20" s="67"/>
      <c r="MSS20" s="67"/>
      <c r="MST20" s="67"/>
      <c r="MSU20" s="67"/>
      <c r="MSV20" s="67"/>
      <c r="MSW20" s="67"/>
      <c r="MSX20" s="67"/>
      <c r="MSY20" s="67"/>
      <c r="MSZ20" s="67"/>
      <c r="MTA20" s="67"/>
      <c r="MTB20" s="67"/>
      <c r="MTC20" s="67"/>
      <c r="MTD20" s="67"/>
      <c r="MTE20" s="67"/>
      <c r="MTF20" s="67"/>
      <c r="MTG20" s="67"/>
      <c r="MTH20" s="67"/>
      <c r="MTI20" s="67"/>
      <c r="MTJ20" s="67"/>
      <c r="MTK20" s="67"/>
      <c r="MTL20" s="67"/>
      <c r="MTM20" s="67"/>
      <c r="MTN20" s="67"/>
      <c r="MTO20" s="67"/>
      <c r="MTP20" s="67"/>
      <c r="MTQ20" s="67"/>
      <c r="MTR20" s="67"/>
      <c r="MTS20" s="67"/>
      <c r="MTT20" s="67"/>
      <c r="MTU20" s="67"/>
      <c r="MTV20" s="67"/>
      <c r="MTW20" s="67"/>
      <c r="MTX20" s="67"/>
      <c r="MTY20" s="67"/>
      <c r="MTZ20" s="67"/>
      <c r="MUA20" s="67"/>
      <c r="MUB20" s="67"/>
      <c r="MUC20" s="67"/>
      <c r="MUD20" s="67"/>
      <c r="MUE20" s="67"/>
      <c r="MUF20" s="67"/>
      <c r="MUG20" s="67"/>
      <c r="MUH20" s="67"/>
      <c r="MUI20" s="67"/>
      <c r="MUJ20" s="67"/>
      <c r="MUK20" s="67"/>
      <c r="MUL20" s="67"/>
      <c r="MUM20" s="67"/>
      <c r="MUN20" s="67"/>
      <c r="MUO20" s="67"/>
      <c r="MUP20" s="67"/>
      <c r="MUQ20" s="67"/>
      <c r="MUR20" s="67"/>
      <c r="MUS20" s="67"/>
      <c r="MUT20" s="67"/>
      <c r="MUU20" s="67"/>
      <c r="MUV20" s="67"/>
      <c r="MUW20" s="67"/>
      <c r="MUX20" s="67"/>
      <c r="MUY20" s="67"/>
      <c r="MUZ20" s="67"/>
      <c r="MVA20" s="67"/>
      <c r="MVB20" s="67"/>
      <c r="MVC20" s="67"/>
      <c r="MVD20" s="67"/>
      <c r="MVE20" s="67"/>
      <c r="MVF20" s="67"/>
      <c r="MVG20" s="67"/>
      <c r="MVH20" s="67"/>
      <c r="MVI20" s="67"/>
      <c r="MVJ20" s="67"/>
      <c r="MVK20" s="67"/>
      <c r="MVL20" s="67"/>
      <c r="MVM20" s="67"/>
      <c r="MVN20" s="67"/>
      <c r="MVO20" s="67"/>
      <c r="MVP20" s="67"/>
      <c r="MVQ20" s="67"/>
      <c r="MVR20" s="67"/>
      <c r="MVS20" s="67"/>
      <c r="MVT20" s="67"/>
      <c r="MVU20" s="67"/>
      <c r="MVV20" s="67"/>
      <c r="MVW20" s="67"/>
      <c r="MVX20" s="67"/>
      <c r="MVY20" s="67"/>
      <c r="MVZ20" s="67"/>
      <c r="MWA20" s="67"/>
      <c r="MWB20" s="67"/>
      <c r="MWC20" s="67"/>
      <c r="MWD20" s="67"/>
      <c r="MWE20" s="67"/>
      <c r="MWF20" s="67"/>
      <c r="MWG20" s="67"/>
      <c r="MWH20" s="67"/>
      <c r="MWI20" s="67"/>
      <c r="MWJ20" s="67"/>
      <c r="MWK20" s="67"/>
      <c r="MWL20" s="67"/>
      <c r="MWM20" s="67"/>
      <c r="MWN20" s="67"/>
      <c r="MWO20" s="67"/>
      <c r="MWP20" s="67"/>
      <c r="MWQ20" s="67"/>
      <c r="MWR20" s="67"/>
      <c r="MWS20" s="67"/>
      <c r="MWT20" s="67"/>
      <c r="MWU20" s="67"/>
      <c r="MWV20" s="67"/>
      <c r="MWW20" s="67"/>
      <c r="MWX20" s="67"/>
      <c r="MWY20" s="67"/>
      <c r="MWZ20" s="67"/>
      <c r="MXA20" s="67"/>
      <c r="MXB20" s="67"/>
      <c r="MXC20" s="67"/>
      <c r="MXD20" s="67"/>
      <c r="MXE20" s="67"/>
      <c r="MXF20" s="67"/>
      <c r="MXG20" s="67"/>
      <c r="MXH20" s="67"/>
      <c r="MXI20" s="67"/>
      <c r="MXJ20" s="67"/>
      <c r="MXK20" s="67"/>
      <c r="MXL20" s="67"/>
      <c r="MXM20" s="67"/>
      <c r="MXN20" s="67"/>
      <c r="MXO20" s="67"/>
      <c r="MXP20" s="67"/>
      <c r="MXQ20" s="67"/>
      <c r="MXR20" s="67"/>
      <c r="MXS20" s="67"/>
      <c r="MXT20" s="67"/>
      <c r="MXU20" s="67"/>
      <c r="MXV20" s="67"/>
      <c r="MXW20" s="67"/>
      <c r="MXX20" s="67"/>
      <c r="MXY20" s="67"/>
      <c r="MXZ20" s="67"/>
      <c r="MYA20" s="67"/>
      <c r="MYB20" s="67"/>
      <c r="MYC20" s="67"/>
      <c r="MYD20" s="67"/>
      <c r="MYE20" s="67"/>
      <c r="MYF20" s="67"/>
      <c r="MYG20" s="67"/>
      <c r="MYH20" s="67"/>
      <c r="MYI20" s="67"/>
      <c r="MYJ20" s="67"/>
      <c r="MYK20" s="67"/>
      <c r="MYL20" s="67"/>
      <c r="MYM20" s="67"/>
      <c r="MYN20" s="67"/>
      <c r="MYO20" s="67"/>
      <c r="MYP20" s="67"/>
      <c r="MYQ20" s="67"/>
      <c r="MYR20" s="67"/>
      <c r="MYS20" s="67"/>
      <c r="MYT20" s="67"/>
      <c r="MYU20" s="67"/>
      <c r="MYV20" s="67"/>
      <c r="MYW20" s="67"/>
      <c r="MYX20" s="67"/>
      <c r="MYY20" s="67"/>
      <c r="MYZ20" s="67"/>
      <c r="MZA20" s="67"/>
      <c r="MZB20" s="67"/>
      <c r="MZC20" s="67"/>
      <c r="MZD20" s="67"/>
      <c r="MZE20" s="67"/>
      <c r="MZF20" s="67"/>
      <c r="MZG20" s="67"/>
      <c r="MZH20" s="67"/>
      <c r="MZI20" s="67"/>
      <c r="MZJ20" s="67"/>
      <c r="MZK20" s="67"/>
      <c r="MZL20" s="67"/>
      <c r="MZM20" s="67"/>
      <c r="MZN20" s="67"/>
      <c r="MZO20" s="67"/>
      <c r="MZP20" s="67"/>
      <c r="MZQ20" s="67"/>
      <c r="MZR20" s="67"/>
      <c r="MZS20" s="67"/>
      <c r="MZT20" s="67"/>
      <c r="MZU20" s="67"/>
      <c r="MZV20" s="67"/>
      <c r="MZW20" s="67"/>
      <c r="MZX20" s="67"/>
      <c r="MZY20" s="67"/>
      <c r="MZZ20" s="67"/>
      <c r="NAA20" s="67"/>
      <c r="NAB20" s="67"/>
      <c r="NAC20" s="67"/>
      <c r="NAD20" s="67"/>
      <c r="NAE20" s="67"/>
      <c r="NAF20" s="67"/>
      <c r="NAG20" s="67"/>
      <c r="NAH20" s="67"/>
      <c r="NAI20" s="67"/>
      <c r="NAJ20" s="67"/>
      <c r="NAK20" s="67"/>
      <c r="NAL20" s="67"/>
      <c r="NAM20" s="67"/>
      <c r="NAN20" s="67"/>
      <c r="NAO20" s="67"/>
      <c r="NAP20" s="67"/>
      <c r="NAQ20" s="67"/>
      <c r="NAR20" s="67"/>
      <c r="NAS20" s="67"/>
      <c r="NAT20" s="67"/>
      <c r="NAU20" s="67"/>
      <c r="NAV20" s="67"/>
      <c r="NAW20" s="67"/>
      <c r="NAX20" s="67"/>
      <c r="NAY20" s="67"/>
      <c r="NAZ20" s="67"/>
      <c r="NBA20" s="67"/>
      <c r="NBB20" s="67"/>
      <c r="NBC20" s="67"/>
      <c r="NBD20" s="67"/>
      <c r="NBE20" s="67"/>
      <c r="NBF20" s="67"/>
      <c r="NBG20" s="67"/>
      <c r="NBH20" s="67"/>
      <c r="NBI20" s="67"/>
      <c r="NBJ20" s="67"/>
      <c r="NBK20" s="67"/>
      <c r="NBL20" s="67"/>
      <c r="NBM20" s="67"/>
      <c r="NBN20" s="67"/>
      <c r="NBO20" s="67"/>
      <c r="NBP20" s="67"/>
      <c r="NBQ20" s="67"/>
      <c r="NBR20" s="67"/>
      <c r="NBS20" s="67"/>
      <c r="NBT20" s="67"/>
      <c r="NBU20" s="67"/>
      <c r="NBV20" s="67"/>
      <c r="NBW20" s="67"/>
      <c r="NBX20" s="67"/>
      <c r="NBY20" s="67"/>
      <c r="NBZ20" s="67"/>
      <c r="NCA20" s="67"/>
      <c r="NCB20" s="67"/>
      <c r="NCC20" s="67"/>
      <c r="NCD20" s="67"/>
      <c r="NCE20" s="67"/>
      <c r="NCF20" s="67"/>
      <c r="NCG20" s="67"/>
      <c r="NCH20" s="67"/>
      <c r="NCI20" s="67"/>
      <c r="NCJ20" s="67"/>
      <c r="NCK20" s="67"/>
      <c r="NCL20" s="67"/>
      <c r="NCM20" s="67"/>
      <c r="NCN20" s="67"/>
      <c r="NCO20" s="67"/>
      <c r="NCP20" s="67"/>
      <c r="NCQ20" s="67"/>
      <c r="NCR20" s="67"/>
      <c r="NCS20" s="67"/>
      <c r="NCT20" s="67"/>
      <c r="NCU20" s="67"/>
      <c r="NCV20" s="67"/>
      <c r="NCW20" s="67"/>
      <c r="NCX20" s="67"/>
      <c r="NCY20" s="67"/>
      <c r="NCZ20" s="67"/>
      <c r="NDA20" s="67"/>
      <c r="NDB20" s="67"/>
      <c r="NDC20" s="67"/>
      <c r="NDD20" s="67"/>
      <c r="NDE20" s="67"/>
      <c r="NDF20" s="67"/>
      <c r="NDG20" s="67"/>
      <c r="NDH20" s="67"/>
      <c r="NDI20" s="67"/>
      <c r="NDJ20" s="67"/>
      <c r="NDK20" s="67"/>
      <c r="NDL20" s="67"/>
      <c r="NDM20" s="67"/>
      <c r="NDN20" s="67"/>
      <c r="NDO20" s="67"/>
      <c r="NDP20" s="67"/>
      <c r="NDQ20" s="67"/>
      <c r="NDR20" s="67"/>
      <c r="NDS20" s="67"/>
      <c r="NDT20" s="67"/>
      <c r="NDU20" s="67"/>
      <c r="NDV20" s="67"/>
      <c r="NDW20" s="67"/>
      <c r="NDX20" s="67"/>
      <c r="NDY20" s="67"/>
      <c r="NDZ20" s="67"/>
      <c r="NEA20" s="67"/>
      <c r="NEB20" s="67"/>
      <c r="NEC20" s="67"/>
      <c r="NED20" s="67"/>
      <c r="NEE20" s="67"/>
      <c r="NEF20" s="67"/>
      <c r="NEG20" s="67"/>
      <c r="NEH20" s="67"/>
      <c r="NEI20" s="67"/>
      <c r="NEJ20" s="67"/>
      <c r="NEK20" s="67"/>
      <c r="NEL20" s="67"/>
      <c r="NEM20" s="67"/>
      <c r="NEN20" s="67"/>
      <c r="NEO20" s="67"/>
      <c r="NEP20" s="67"/>
      <c r="NEQ20" s="67"/>
      <c r="NER20" s="67"/>
      <c r="NES20" s="67"/>
      <c r="NET20" s="67"/>
      <c r="NEU20" s="67"/>
      <c r="NEV20" s="67"/>
      <c r="NEW20" s="67"/>
      <c r="NEX20" s="67"/>
      <c r="NEY20" s="67"/>
      <c r="NEZ20" s="67"/>
      <c r="NFA20" s="67"/>
      <c r="NFB20" s="67"/>
      <c r="NFC20" s="67"/>
      <c r="NFD20" s="67"/>
      <c r="NFE20" s="67"/>
      <c r="NFF20" s="67"/>
      <c r="NFG20" s="67"/>
      <c r="NFH20" s="67"/>
      <c r="NFI20" s="67"/>
      <c r="NFJ20" s="67"/>
      <c r="NFK20" s="67"/>
      <c r="NFL20" s="67"/>
      <c r="NFM20" s="67"/>
      <c r="NFN20" s="67"/>
      <c r="NFO20" s="67"/>
      <c r="NFP20" s="67"/>
      <c r="NFQ20" s="67"/>
      <c r="NFR20" s="67"/>
      <c r="NFS20" s="67"/>
      <c r="NFT20" s="67"/>
      <c r="NFU20" s="67"/>
      <c r="NFV20" s="67"/>
      <c r="NFW20" s="67"/>
      <c r="NFX20" s="67"/>
      <c r="NFY20" s="67"/>
      <c r="NFZ20" s="67"/>
      <c r="NGA20" s="67"/>
      <c r="NGB20" s="67"/>
      <c r="NGC20" s="67"/>
      <c r="NGD20" s="67"/>
      <c r="NGE20" s="67"/>
      <c r="NGF20" s="67"/>
      <c r="NGG20" s="67"/>
      <c r="NGH20" s="67"/>
      <c r="NGI20" s="67"/>
      <c r="NGJ20" s="67"/>
      <c r="NGK20" s="67"/>
      <c r="NGL20" s="67"/>
      <c r="NGM20" s="67"/>
      <c r="NGN20" s="67"/>
      <c r="NGO20" s="67"/>
      <c r="NGP20" s="67"/>
      <c r="NGQ20" s="67"/>
      <c r="NGR20" s="67"/>
      <c r="NGS20" s="67"/>
      <c r="NGT20" s="67"/>
      <c r="NGU20" s="67"/>
      <c r="NGV20" s="67"/>
      <c r="NGW20" s="67"/>
      <c r="NGX20" s="67"/>
      <c r="NGY20" s="67"/>
      <c r="NGZ20" s="67"/>
      <c r="NHA20" s="67"/>
      <c r="NHB20" s="67"/>
      <c r="NHC20" s="67"/>
      <c r="NHD20" s="67"/>
      <c r="NHE20" s="67"/>
      <c r="NHF20" s="67"/>
      <c r="NHG20" s="67"/>
      <c r="NHH20" s="67"/>
      <c r="NHI20" s="67"/>
      <c r="NHJ20" s="67"/>
      <c r="NHK20" s="67"/>
      <c r="NHL20" s="67"/>
      <c r="NHM20" s="67"/>
      <c r="NHN20" s="67"/>
      <c r="NHO20" s="67"/>
      <c r="NHP20" s="67"/>
      <c r="NHQ20" s="67"/>
      <c r="NHR20" s="67"/>
      <c r="NHS20" s="67"/>
      <c r="NHT20" s="67"/>
      <c r="NHU20" s="67"/>
      <c r="NHV20" s="67"/>
      <c r="NHW20" s="67"/>
      <c r="NHX20" s="67"/>
      <c r="NHY20" s="67"/>
      <c r="NHZ20" s="67"/>
      <c r="NIA20" s="67"/>
      <c r="NIB20" s="67"/>
      <c r="NIC20" s="67"/>
      <c r="NID20" s="67"/>
      <c r="NIE20" s="67"/>
      <c r="NIF20" s="67"/>
      <c r="NIG20" s="67"/>
      <c r="NIH20" s="67"/>
      <c r="NII20" s="67"/>
      <c r="NIJ20" s="67"/>
      <c r="NIK20" s="67"/>
      <c r="NIL20" s="67"/>
      <c r="NIM20" s="67"/>
      <c r="NIN20" s="67"/>
      <c r="NIO20" s="67"/>
      <c r="NIP20" s="67"/>
      <c r="NIQ20" s="67"/>
      <c r="NIR20" s="67"/>
      <c r="NIS20" s="67"/>
      <c r="NIT20" s="67"/>
      <c r="NIU20" s="67"/>
      <c r="NIV20" s="67"/>
      <c r="NIW20" s="67"/>
      <c r="NIX20" s="67"/>
      <c r="NIY20" s="67"/>
      <c r="NIZ20" s="67"/>
      <c r="NJA20" s="67"/>
      <c r="NJB20" s="67"/>
      <c r="NJC20" s="67"/>
      <c r="NJD20" s="67"/>
      <c r="NJE20" s="67"/>
      <c r="NJF20" s="67"/>
      <c r="NJG20" s="67"/>
      <c r="NJH20" s="67"/>
      <c r="NJI20" s="67"/>
      <c r="NJJ20" s="67"/>
      <c r="NJK20" s="67"/>
      <c r="NJL20" s="67"/>
      <c r="NJM20" s="67"/>
      <c r="NJN20" s="67"/>
      <c r="NJO20" s="67"/>
      <c r="NJP20" s="67"/>
      <c r="NJQ20" s="67"/>
      <c r="NJR20" s="67"/>
      <c r="NJS20" s="67"/>
      <c r="NJT20" s="67"/>
      <c r="NJU20" s="67"/>
      <c r="NJV20" s="67"/>
      <c r="NJW20" s="67"/>
      <c r="NJX20" s="67"/>
      <c r="NJY20" s="67"/>
      <c r="NJZ20" s="67"/>
      <c r="NKA20" s="67"/>
      <c r="NKB20" s="67"/>
      <c r="NKC20" s="67"/>
      <c r="NKD20" s="67"/>
      <c r="NKE20" s="67"/>
      <c r="NKF20" s="67"/>
      <c r="NKG20" s="67"/>
      <c r="NKH20" s="67"/>
      <c r="NKI20" s="67"/>
      <c r="NKJ20" s="67"/>
      <c r="NKK20" s="67"/>
      <c r="NKL20" s="67"/>
      <c r="NKM20" s="67"/>
      <c r="NKN20" s="67"/>
      <c r="NKO20" s="67"/>
      <c r="NKP20" s="67"/>
      <c r="NKQ20" s="67"/>
      <c r="NKR20" s="67"/>
      <c r="NKS20" s="67"/>
      <c r="NKT20" s="67"/>
      <c r="NKU20" s="67"/>
      <c r="NKV20" s="67"/>
      <c r="NKW20" s="67"/>
      <c r="NKX20" s="67"/>
      <c r="NKY20" s="67"/>
      <c r="NKZ20" s="67"/>
      <c r="NLA20" s="67"/>
      <c r="NLB20" s="67"/>
      <c r="NLC20" s="67"/>
      <c r="NLD20" s="67"/>
      <c r="NLE20" s="67"/>
      <c r="NLF20" s="67"/>
      <c r="NLG20" s="67"/>
      <c r="NLH20" s="67"/>
      <c r="NLI20" s="67"/>
      <c r="NLJ20" s="67"/>
      <c r="NLK20" s="67"/>
      <c r="NLL20" s="67"/>
      <c r="NLM20" s="67"/>
      <c r="NLN20" s="67"/>
      <c r="NLO20" s="67"/>
      <c r="NLP20" s="67"/>
      <c r="NLQ20" s="67"/>
      <c r="NLR20" s="67"/>
      <c r="NLS20" s="67"/>
      <c r="NLT20" s="67"/>
      <c r="NLU20" s="67"/>
      <c r="NLV20" s="67"/>
      <c r="NLW20" s="67"/>
      <c r="NLX20" s="67"/>
      <c r="NLY20" s="67"/>
      <c r="NLZ20" s="67"/>
      <c r="NMA20" s="67"/>
      <c r="NMB20" s="67"/>
      <c r="NMC20" s="67"/>
      <c r="NMD20" s="67"/>
      <c r="NME20" s="67"/>
      <c r="NMF20" s="67"/>
      <c r="NMG20" s="67"/>
      <c r="NMH20" s="67"/>
      <c r="NMI20" s="67"/>
      <c r="NMJ20" s="67"/>
      <c r="NMK20" s="67"/>
      <c r="NML20" s="67"/>
      <c r="NMM20" s="67"/>
      <c r="NMN20" s="67"/>
      <c r="NMO20" s="67"/>
      <c r="NMP20" s="67"/>
      <c r="NMQ20" s="67"/>
      <c r="NMR20" s="67"/>
      <c r="NMS20" s="67"/>
      <c r="NMT20" s="67"/>
      <c r="NMU20" s="67"/>
      <c r="NMV20" s="67"/>
      <c r="NMW20" s="67"/>
      <c r="NMX20" s="67"/>
      <c r="NMY20" s="67"/>
      <c r="NMZ20" s="67"/>
      <c r="NNA20" s="67"/>
      <c r="NNB20" s="67"/>
      <c r="NNC20" s="67"/>
      <c r="NND20" s="67"/>
      <c r="NNE20" s="67"/>
      <c r="NNF20" s="67"/>
      <c r="NNG20" s="67"/>
      <c r="NNH20" s="67"/>
      <c r="NNI20" s="67"/>
      <c r="NNJ20" s="67"/>
      <c r="NNK20" s="67"/>
      <c r="NNL20" s="67"/>
      <c r="NNM20" s="67"/>
      <c r="NNN20" s="67"/>
      <c r="NNO20" s="67"/>
      <c r="NNP20" s="67"/>
      <c r="NNQ20" s="67"/>
      <c r="NNR20" s="67"/>
      <c r="NNS20" s="67"/>
      <c r="NNT20" s="67"/>
      <c r="NNU20" s="67"/>
      <c r="NNV20" s="67"/>
      <c r="NNW20" s="67"/>
      <c r="NNX20" s="67"/>
      <c r="NNY20" s="67"/>
      <c r="NNZ20" s="67"/>
      <c r="NOA20" s="67"/>
      <c r="NOB20" s="67"/>
      <c r="NOC20" s="67"/>
      <c r="NOD20" s="67"/>
      <c r="NOE20" s="67"/>
      <c r="NOF20" s="67"/>
      <c r="NOG20" s="67"/>
      <c r="NOH20" s="67"/>
      <c r="NOI20" s="67"/>
      <c r="NOJ20" s="67"/>
      <c r="NOK20" s="67"/>
      <c r="NOL20" s="67"/>
      <c r="NOM20" s="67"/>
      <c r="NON20" s="67"/>
      <c r="NOO20" s="67"/>
      <c r="NOP20" s="67"/>
      <c r="NOQ20" s="67"/>
      <c r="NOR20" s="67"/>
      <c r="NOS20" s="67"/>
      <c r="NOT20" s="67"/>
      <c r="NOU20" s="67"/>
      <c r="NOV20" s="67"/>
      <c r="NOW20" s="67"/>
      <c r="NOX20" s="67"/>
      <c r="NOY20" s="67"/>
      <c r="NOZ20" s="67"/>
      <c r="NPA20" s="67"/>
      <c r="NPB20" s="67"/>
      <c r="NPC20" s="67"/>
      <c r="NPD20" s="67"/>
      <c r="NPE20" s="67"/>
      <c r="NPF20" s="67"/>
      <c r="NPG20" s="67"/>
      <c r="NPH20" s="67"/>
      <c r="NPI20" s="67"/>
      <c r="NPJ20" s="67"/>
      <c r="NPK20" s="67"/>
      <c r="NPL20" s="67"/>
      <c r="NPM20" s="67"/>
      <c r="NPN20" s="67"/>
      <c r="NPO20" s="67"/>
      <c r="NPP20" s="67"/>
      <c r="NPQ20" s="67"/>
      <c r="NPR20" s="67"/>
      <c r="NPS20" s="67"/>
      <c r="NPT20" s="67"/>
      <c r="NPU20" s="67"/>
      <c r="NPV20" s="67"/>
      <c r="NPW20" s="67"/>
      <c r="NPX20" s="67"/>
      <c r="NPY20" s="67"/>
      <c r="NPZ20" s="67"/>
      <c r="NQA20" s="67"/>
      <c r="NQB20" s="67"/>
      <c r="NQC20" s="67"/>
      <c r="NQD20" s="67"/>
      <c r="NQE20" s="67"/>
      <c r="NQF20" s="67"/>
      <c r="NQG20" s="67"/>
      <c r="NQH20" s="67"/>
      <c r="NQI20" s="67"/>
      <c r="NQJ20" s="67"/>
      <c r="NQK20" s="67"/>
      <c r="NQL20" s="67"/>
      <c r="NQM20" s="67"/>
      <c r="NQN20" s="67"/>
      <c r="NQO20" s="67"/>
      <c r="NQP20" s="67"/>
      <c r="NQQ20" s="67"/>
      <c r="NQR20" s="67"/>
      <c r="NQS20" s="67"/>
      <c r="NQT20" s="67"/>
      <c r="NQU20" s="67"/>
      <c r="NQV20" s="67"/>
      <c r="NQW20" s="67"/>
      <c r="NQX20" s="67"/>
      <c r="NQY20" s="67"/>
      <c r="NQZ20" s="67"/>
      <c r="NRA20" s="67"/>
      <c r="NRB20" s="67"/>
      <c r="NRC20" s="67"/>
      <c r="NRD20" s="67"/>
      <c r="NRE20" s="67"/>
      <c r="NRF20" s="67"/>
      <c r="NRG20" s="67"/>
      <c r="NRH20" s="67"/>
      <c r="NRI20" s="67"/>
      <c r="NRJ20" s="67"/>
      <c r="NRK20" s="67"/>
      <c r="NRL20" s="67"/>
      <c r="NRM20" s="67"/>
      <c r="NRN20" s="67"/>
      <c r="NRO20" s="67"/>
      <c r="NRP20" s="67"/>
      <c r="NRQ20" s="67"/>
      <c r="NRR20" s="67"/>
      <c r="NRS20" s="67"/>
      <c r="NRT20" s="67"/>
      <c r="NRU20" s="67"/>
      <c r="NRV20" s="67"/>
      <c r="NRW20" s="67"/>
      <c r="NRX20" s="67"/>
      <c r="NRY20" s="67"/>
      <c r="NRZ20" s="67"/>
      <c r="NSA20" s="67"/>
      <c r="NSB20" s="67"/>
      <c r="NSC20" s="67"/>
      <c r="NSD20" s="67"/>
      <c r="NSE20" s="67"/>
      <c r="NSF20" s="67"/>
      <c r="NSG20" s="67"/>
      <c r="NSH20" s="67"/>
      <c r="NSI20" s="67"/>
      <c r="NSJ20" s="67"/>
      <c r="NSK20" s="67"/>
      <c r="NSL20" s="67"/>
      <c r="NSM20" s="67"/>
      <c r="NSN20" s="67"/>
      <c r="NSO20" s="67"/>
      <c r="NSP20" s="67"/>
      <c r="NSQ20" s="67"/>
      <c r="NSR20" s="67"/>
      <c r="NSS20" s="67"/>
      <c r="NST20" s="67"/>
      <c r="NSU20" s="67"/>
      <c r="NSV20" s="67"/>
      <c r="NSW20" s="67"/>
      <c r="NSX20" s="67"/>
      <c r="NSY20" s="67"/>
      <c r="NSZ20" s="67"/>
      <c r="NTA20" s="67"/>
      <c r="NTB20" s="67"/>
      <c r="NTC20" s="67"/>
      <c r="NTD20" s="67"/>
      <c r="NTE20" s="67"/>
      <c r="NTF20" s="67"/>
      <c r="NTG20" s="67"/>
      <c r="NTH20" s="67"/>
      <c r="NTI20" s="67"/>
      <c r="NTJ20" s="67"/>
      <c r="NTK20" s="67"/>
      <c r="NTL20" s="67"/>
      <c r="NTM20" s="67"/>
      <c r="NTN20" s="67"/>
      <c r="NTO20" s="67"/>
      <c r="NTP20" s="67"/>
      <c r="NTQ20" s="67"/>
      <c r="NTR20" s="67"/>
      <c r="NTS20" s="67"/>
      <c r="NTT20" s="67"/>
      <c r="NTU20" s="67"/>
      <c r="NTV20" s="67"/>
      <c r="NTW20" s="67"/>
      <c r="NTX20" s="67"/>
      <c r="NTY20" s="67"/>
      <c r="NTZ20" s="67"/>
      <c r="NUA20" s="67"/>
      <c r="NUB20" s="67"/>
      <c r="NUC20" s="67"/>
      <c r="NUD20" s="67"/>
      <c r="NUE20" s="67"/>
      <c r="NUF20" s="67"/>
      <c r="NUG20" s="67"/>
      <c r="NUH20" s="67"/>
      <c r="NUI20" s="67"/>
      <c r="NUJ20" s="67"/>
      <c r="NUK20" s="67"/>
      <c r="NUL20" s="67"/>
      <c r="NUM20" s="67"/>
      <c r="NUN20" s="67"/>
      <c r="NUO20" s="67"/>
      <c r="NUP20" s="67"/>
      <c r="NUQ20" s="67"/>
      <c r="NUR20" s="67"/>
      <c r="NUS20" s="67"/>
      <c r="NUT20" s="67"/>
      <c r="NUU20" s="67"/>
      <c r="NUV20" s="67"/>
      <c r="NUW20" s="67"/>
      <c r="NUX20" s="67"/>
      <c r="NUY20" s="67"/>
      <c r="NUZ20" s="67"/>
      <c r="NVA20" s="67"/>
      <c r="NVB20" s="67"/>
      <c r="NVC20" s="67"/>
      <c r="NVD20" s="67"/>
      <c r="NVE20" s="67"/>
      <c r="NVF20" s="67"/>
      <c r="NVG20" s="67"/>
      <c r="NVH20" s="67"/>
      <c r="NVI20" s="67"/>
      <c r="NVJ20" s="67"/>
      <c r="NVK20" s="67"/>
      <c r="NVL20" s="67"/>
      <c r="NVM20" s="67"/>
      <c r="NVN20" s="67"/>
      <c r="NVO20" s="67"/>
      <c r="NVP20" s="67"/>
      <c r="NVQ20" s="67"/>
      <c r="NVR20" s="67"/>
      <c r="NVS20" s="67"/>
      <c r="NVT20" s="67"/>
      <c r="NVU20" s="67"/>
      <c r="NVV20" s="67"/>
      <c r="NVW20" s="67"/>
      <c r="NVX20" s="67"/>
      <c r="NVY20" s="67"/>
      <c r="NVZ20" s="67"/>
      <c r="NWA20" s="67"/>
      <c r="NWB20" s="67"/>
      <c r="NWC20" s="67"/>
      <c r="NWD20" s="67"/>
      <c r="NWE20" s="67"/>
      <c r="NWF20" s="67"/>
      <c r="NWG20" s="67"/>
      <c r="NWH20" s="67"/>
      <c r="NWI20" s="67"/>
      <c r="NWJ20" s="67"/>
      <c r="NWK20" s="67"/>
      <c r="NWL20" s="67"/>
      <c r="NWM20" s="67"/>
      <c r="NWN20" s="67"/>
      <c r="NWO20" s="67"/>
      <c r="NWP20" s="67"/>
      <c r="NWQ20" s="67"/>
      <c r="NWR20" s="67"/>
      <c r="NWS20" s="67"/>
      <c r="NWT20" s="67"/>
      <c r="NWU20" s="67"/>
      <c r="NWV20" s="67"/>
      <c r="NWW20" s="67"/>
      <c r="NWX20" s="67"/>
      <c r="NWY20" s="67"/>
      <c r="NWZ20" s="67"/>
      <c r="NXA20" s="67"/>
      <c r="NXB20" s="67"/>
      <c r="NXC20" s="67"/>
      <c r="NXD20" s="67"/>
      <c r="NXE20" s="67"/>
      <c r="NXF20" s="67"/>
      <c r="NXG20" s="67"/>
      <c r="NXH20" s="67"/>
      <c r="NXI20" s="67"/>
      <c r="NXJ20" s="67"/>
      <c r="NXK20" s="67"/>
      <c r="NXL20" s="67"/>
      <c r="NXM20" s="67"/>
      <c r="NXN20" s="67"/>
      <c r="NXO20" s="67"/>
      <c r="NXP20" s="67"/>
      <c r="NXQ20" s="67"/>
      <c r="NXR20" s="67"/>
      <c r="NXS20" s="67"/>
      <c r="NXT20" s="67"/>
      <c r="NXU20" s="67"/>
      <c r="NXV20" s="67"/>
      <c r="NXW20" s="67"/>
      <c r="NXX20" s="67"/>
      <c r="NXY20" s="67"/>
      <c r="NXZ20" s="67"/>
      <c r="NYA20" s="67"/>
      <c r="NYB20" s="67"/>
      <c r="NYC20" s="67"/>
      <c r="NYD20" s="67"/>
      <c r="NYE20" s="67"/>
      <c r="NYF20" s="67"/>
      <c r="NYG20" s="67"/>
      <c r="NYH20" s="67"/>
      <c r="NYI20" s="67"/>
      <c r="NYJ20" s="67"/>
      <c r="NYK20" s="67"/>
      <c r="NYL20" s="67"/>
      <c r="NYM20" s="67"/>
      <c r="NYN20" s="67"/>
      <c r="NYO20" s="67"/>
      <c r="NYP20" s="67"/>
      <c r="NYQ20" s="67"/>
      <c r="NYR20" s="67"/>
      <c r="NYS20" s="67"/>
      <c r="NYT20" s="67"/>
      <c r="NYU20" s="67"/>
      <c r="NYV20" s="67"/>
      <c r="NYW20" s="67"/>
      <c r="NYX20" s="67"/>
      <c r="NYY20" s="67"/>
      <c r="NYZ20" s="67"/>
      <c r="NZA20" s="67"/>
      <c r="NZB20" s="67"/>
      <c r="NZC20" s="67"/>
      <c r="NZD20" s="67"/>
      <c r="NZE20" s="67"/>
      <c r="NZF20" s="67"/>
      <c r="NZG20" s="67"/>
      <c r="NZH20" s="67"/>
      <c r="NZI20" s="67"/>
      <c r="NZJ20" s="67"/>
      <c r="NZK20" s="67"/>
      <c r="NZL20" s="67"/>
      <c r="NZM20" s="67"/>
      <c r="NZN20" s="67"/>
      <c r="NZO20" s="67"/>
      <c r="NZP20" s="67"/>
      <c r="NZQ20" s="67"/>
      <c r="NZR20" s="67"/>
      <c r="NZS20" s="67"/>
      <c r="NZT20" s="67"/>
      <c r="NZU20" s="67"/>
      <c r="NZV20" s="67"/>
      <c r="NZW20" s="67"/>
      <c r="NZX20" s="67"/>
      <c r="NZY20" s="67"/>
      <c r="NZZ20" s="67"/>
      <c r="OAA20" s="67"/>
      <c r="OAB20" s="67"/>
      <c r="OAC20" s="67"/>
      <c r="OAD20" s="67"/>
      <c r="OAE20" s="67"/>
      <c r="OAF20" s="67"/>
      <c r="OAG20" s="67"/>
      <c r="OAH20" s="67"/>
      <c r="OAI20" s="67"/>
      <c r="OAJ20" s="67"/>
      <c r="OAK20" s="67"/>
      <c r="OAL20" s="67"/>
      <c r="OAM20" s="67"/>
      <c r="OAN20" s="67"/>
      <c r="OAO20" s="67"/>
      <c r="OAP20" s="67"/>
      <c r="OAQ20" s="67"/>
      <c r="OAR20" s="67"/>
      <c r="OAS20" s="67"/>
      <c r="OAT20" s="67"/>
      <c r="OAU20" s="67"/>
      <c r="OAV20" s="67"/>
      <c r="OAW20" s="67"/>
      <c r="OAX20" s="67"/>
      <c r="OAY20" s="67"/>
      <c r="OAZ20" s="67"/>
      <c r="OBA20" s="67"/>
      <c r="OBB20" s="67"/>
      <c r="OBC20" s="67"/>
      <c r="OBD20" s="67"/>
      <c r="OBE20" s="67"/>
      <c r="OBF20" s="67"/>
      <c r="OBG20" s="67"/>
      <c r="OBH20" s="67"/>
      <c r="OBI20" s="67"/>
      <c r="OBJ20" s="67"/>
      <c r="OBK20" s="67"/>
      <c r="OBL20" s="67"/>
      <c r="OBM20" s="67"/>
      <c r="OBN20" s="67"/>
      <c r="OBO20" s="67"/>
      <c r="OBP20" s="67"/>
      <c r="OBQ20" s="67"/>
      <c r="OBR20" s="67"/>
      <c r="OBS20" s="67"/>
      <c r="OBT20" s="67"/>
      <c r="OBU20" s="67"/>
      <c r="OBV20" s="67"/>
      <c r="OBW20" s="67"/>
      <c r="OBX20" s="67"/>
      <c r="OBY20" s="67"/>
      <c r="OBZ20" s="67"/>
      <c r="OCA20" s="67"/>
      <c r="OCB20" s="67"/>
      <c r="OCC20" s="67"/>
      <c r="OCD20" s="67"/>
      <c r="OCE20" s="67"/>
      <c r="OCF20" s="67"/>
      <c r="OCG20" s="67"/>
      <c r="OCH20" s="67"/>
      <c r="OCI20" s="67"/>
      <c r="OCJ20" s="67"/>
      <c r="OCK20" s="67"/>
      <c r="OCL20" s="67"/>
      <c r="OCM20" s="67"/>
      <c r="OCN20" s="67"/>
      <c r="OCO20" s="67"/>
      <c r="OCP20" s="67"/>
      <c r="OCQ20" s="67"/>
      <c r="OCR20" s="67"/>
      <c r="OCS20" s="67"/>
      <c r="OCT20" s="67"/>
      <c r="OCU20" s="67"/>
      <c r="OCV20" s="67"/>
      <c r="OCW20" s="67"/>
      <c r="OCX20" s="67"/>
      <c r="OCY20" s="67"/>
      <c r="OCZ20" s="67"/>
      <c r="ODA20" s="67"/>
      <c r="ODB20" s="67"/>
      <c r="ODC20" s="67"/>
      <c r="ODD20" s="67"/>
      <c r="ODE20" s="67"/>
      <c r="ODF20" s="67"/>
      <c r="ODG20" s="67"/>
      <c r="ODH20" s="67"/>
      <c r="ODI20" s="67"/>
      <c r="ODJ20" s="67"/>
      <c r="ODK20" s="67"/>
      <c r="ODL20" s="67"/>
      <c r="ODM20" s="67"/>
      <c r="ODN20" s="67"/>
      <c r="ODO20" s="67"/>
      <c r="ODP20" s="67"/>
      <c r="ODQ20" s="67"/>
      <c r="ODR20" s="67"/>
      <c r="ODS20" s="67"/>
      <c r="ODT20" s="67"/>
      <c r="ODU20" s="67"/>
      <c r="ODV20" s="67"/>
      <c r="ODW20" s="67"/>
      <c r="ODX20" s="67"/>
      <c r="ODY20" s="67"/>
      <c r="ODZ20" s="67"/>
      <c r="OEA20" s="67"/>
      <c r="OEB20" s="67"/>
      <c r="OEC20" s="67"/>
      <c r="OED20" s="67"/>
      <c r="OEE20" s="67"/>
      <c r="OEF20" s="67"/>
      <c r="OEG20" s="67"/>
      <c r="OEH20" s="67"/>
      <c r="OEI20" s="67"/>
      <c r="OEJ20" s="67"/>
      <c r="OEK20" s="67"/>
      <c r="OEL20" s="67"/>
      <c r="OEM20" s="67"/>
      <c r="OEN20" s="67"/>
      <c r="OEO20" s="67"/>
      <c r="OEP20" s="67"/>
      <c r="OEQ20" s="67"/>
      <c r="OER20" s="67"/>
      <c r="OES20" s="67"/>
      <c r="OET20" s="67"/>
      <c r="OEU20" s="67"/>
      <c r="OEV20" s="67"/>
      <c r="OEW20" s="67"/>
      <c r="OEX20" s="67"/>
      <c r="OEY20" s="67"/>
      <c r="OEZ20" s="67"/>
      <c r="OFA20" s="67"/>
      <c r="OFB20" s="67"/>
      <c r="OFC20" s="67"/>
      <c r="OFD20" s="67"/>
      <c r="OFE20" s="67"/>
      <c r="OFF20" s="67"/>
      <c r="OFG20" s="67"/>
      <c r="OFH20" s="67"/>
      <c r="OFI20" s="67"/>
      <c r="OFJ20" s="67"/>
      <c r="OFK20" s="67"/>
      <c r="OFL20" s="67"/>
      <c r="OFM20" s="67"/>
      <c r="OFN20" s="67"/>
      <c r="OFO20" s="67"/>
      <c r="OFP20" s="67"/>
      <c r="OFQ20" s="67"/>
      <c r="OFR20" s="67"/>
      <c r="OFS20" s="67"/>
      <c r="OFT20" s="67"/>
      <c r="OFU20" s="67"/>
      <c r="OFV20" s="67"/>
      <c r="OFW20" s="67"/>
      <c r="OFX20" s="67"/>
      <c r="OFY20" s="67"/>
      <c r="OFZ20" s="67"/>
      <c r="OGA20" s="67"/>
      <c r="OGB20" s="67"/>
      <c r="OGC20" s="67"/>
      <c r="OGD20" s="67"/>
      <c r="OGE20" s="67"/>
      <c r="OGF20" s="67"/>
      <c r="OGG20" s="67"/>
      <c r="OGH20" s="67"/>
      <c r="OGI20" s="67"/>
      <c r="OGJ20" s="67"/>
      <c r="OGK20" s="67"/>
      <c r="OGL20" s="67"/>
      <c r="OGM20" s="67"/>
      <c r="OGN20" s="67"/>
      <c r="OGO20" s="67"/>
      <c r="OGP20" s="67"/>
      <c r="OGQ20" s="67"/>
      <c r="OGR20" s="67"/>
      <c r="OGS20" s="67"/>
      <c r="OGT20" s="67"/>
      <c r="OGU20" s="67"/>
      <c r="OGV20" s="67"/>
      <c r="OGW20" s="67"/>
      <c r="OGX20" s="67"/>
      <c r="OGY20" s="67"/>
      <c r="OGZ20" s="67"/>
      <c r="OHA20" s="67"/>
      <c r="OHB20" s="67"/>
      <c r="OHC20" s="67"/>
      <c r="OHD20" s="67"/>
      <c r="OHE20" s="67"/>
      <c r="OHF20" s="67"/>
      <c r="OHG20" s="67"/>
      <c r="OHH20" s="67"/>
      <c r="OHI20" s="67"/>
      <c r="OHJ20" s="67"/>
      <c r="OHK20" s="67"/>
      <c r="OHL20" s="67"/>
      <c r="OHM20" s="67"/>
      <c r="OHN20" s="67"/>
      <c r="OHO20" s="67"/>
      <c r="OHP20" s="67"/>
      <c r="OHQ20" s="67"/>
      <c r="OHR20" s="67"/>
      <c r="OHS20" s="67"/>
      <c r="OHT20" s="67"/>
      <c r="OHU20" s="67"/>
      <c r="OHV20" s="67"/>
      <c r="OHW20" s="67"/>
      <c r="OHX20" s="67"/>
      <c r="OHY20" s="67"/>
      <c r="OHZ20" s="67"/>
      <c r="OIA20" s="67"/>
      <c r="OIB20" s="67"/>
      <c r="OIC20" s="67"/>
      <c r="OID20" s="67"/>
      <c r="OIE20" s="67"/>
      <c r="OIF20" s="67"/>
      <c r="OIG20" s="67"/>
      <c r="OIH20" s="67"/>
      <c r="OII20" s="67"/>
      <c r="OIJ20" s="67"/>
      <c r="OIK20" s="67"/>
      <c r="OIL20" s="67"/>
      <c r="OIM20" s="67"/>
      <c r="OIN20" s="67"/>
      <c r="OIO20" s="67"/>
      <c r="OIP20" s="67"/>
      <c r="OIQ20" s="67"/>
      <c r="OIR20" s="67"/>
      <c r="OIS20" s="67"/>
      <c r="OIT20" s="67"/>
      <c r="OIU20" s="67"/>
      <c r="OIV20" s="67"/>
      <c r="OIW20" s="67"/>
      <c r="OIX20" s="67"/>
      <c r="OIY20" s="67"/>
      <c r="OIZ20" s="67"/>
      <c r="OJA20" s="67"/>
      <c r="OJB20" s="67"/>
      <c r="OJC20" s="67"/>
      <c r="OJD20" s="67"/>
      <c r="OJE20" s="67"/>
      <c r="OJF20" s="67"/>
      <c r="OJG20" s="67"/>
      <c r="OJH20" s="67"/>
      <c r="OJI20" s="67"/>
      <c r="OJJ20" s="67"/>
      <c r="OJK20" s="67"/>
      <c r="OJL20" s="67"/>
      <c r="OJM20" s="67"/>
      <c r="OJN20" s="67"/>
      <c r="OJO20" s="67"/>
      <c r="OJP20" s="67"/>
      <c r="OJQ20" s="67"/>
      <c r="OJR20" s="67"/>
      <c r="OJS20" s="67"/>
      <c r="OJT20" s="67"/>
      <c r="OJU20" s="67"/>
      <c r="OJV20" s="67"/>
      <c r="OJW20" s="67"/>
      <c r="OJX20" s="67"/>
      <c r="OJY20" s="67"/>
      <c r="OJZ20" s="67"/>
      <c r="OKA20" s="67"/>
      <c r="OKB20" s="67"/>
      <c r="OKC20" s="67"/>
      <c r="OKD20" s="67"/>
      <c r="OKE20" s="67"/>
      <c r="OKF20" s="67"/>
      <c r="OKG20" s="67"/>
      <c r="OKH20" s="67"/>
      <c r="OKI20" s="67"/>
      <c r="OKJ20" s="67"/>
      <c r="OKK20" s="67"/>
      <c r="OKL20" s="67"/>
      <c r="OKM20" s="67"/>
      <c r="OKN20" s="67"/>
      <c r="OKO20" s="67"/>
      <c r="OKP20" s="67"/>
      <c r="OKQ20" s="67"/>
      <c r="OKR20" s="67"/>
      <c r="OKS20" s="67"/>
      <c r="OKT20" s="67"/>
      <c r="OKU20" s="67"/>
      <c r="OKV20" s="67"/>
      <c r="OKW20" s="67"/>
      <c r="OKX20" s="67"/>
      <c r="OKY20" s="67"/>
      <c r="OKZ20" s="67"/>
      <c r="OLA20" s="67"/>
      <c r="OLB20" s="67"/>
      <c r="OLC20" s="67"/>
      <c r="OLD20" s="67"/>
      <c r="OLE20" s="67"/>
      <c r="OLF20" s="67"/>
      <c r="OLG20" s="67"/>
      <c r="OLH20" s="67"/>
      <c r="OLI20" s="67"/>
      <c r="OLJ20" s="67"/>
      <c r="OLK20" s="67"/>
      <c r="OLL20" s="67"/>
      <c r="OLM20" s="67"/>
      <c r="OLN20" s="67"/>
      <c r="OLO20" s="67"/>
      <c r="OLP20" s="67"/>
      <c r="OLQ20" s="67"/>
      <c r="OLR20" s="67"/>
      <c r="OLS20" s="67"/>
      <c r="OLT20" s="67"/>
      <c r="OLU20" s="67"/>
      <c r="OLV20" s="67"/>
      <c r="OLW20" s="67"/>
      <c r="OLX20" s="67"/>
      <c r="OLY20" s="67"/>
      <c r="OLZ20" s="67"/>
      <c r="OMA20" s="67"/>
      <c r="OMB20" s="67"/>
      <c r="OMC20" s="67"/>
      <c r="OMD20" s="67"/>
      <c r="OME20" s="67"/>
      <c r="OMF20" s="67"/>
      <c r="OMG20" s="67"/>
      <c r="OMH20" s="67"/>
      <c r="OMI20" s="67"/>
      <c r="OMJ20" s="67"/>
      <c r="OMK20" s="67"/>
      <c r="OML20" s="67"/>
      <c r="OMM20" s="67"/>
      <c r="OMN20" s="67"/>
      <c r="OMO20" s="67"/>
      <c r="OMP20" s="67"/>
      <c r="OMQ20" s="67"/>
      <c r="OMR20" s="67"/>
      <c r="OMS20" s="67"/>
      <c r="OMT20" s="67"/>
      <c r="OMU20" s="67"/>
      <c r="OMV20" s="67"/>
      <c r="OMW20" s="67"/>
      <c r="OMX20" s="67"/>
      <c r="OMY20" s="67"/>
      <c r="OMZ20" s="67"/>
      <c r="ONA20" s="67"/>
      <c r="ONB20" s="67"/>
      <c r="ONC20" s="67"/>
      <c r="OND20" s="67"/>
      <c r="ONE20" s="67"/>
      <c r="ONF20" s="67"/>
      <c r="ONG20" s="67"/>
      <c r="ONH20" s="67"/>
      <c r="ONI20" s="67"/>
      <c r="ONJ20" s="67"/>
      <c r="ONK20" s="67"/>
      <c r="ONL20" s="67"/>
      <c r="ONM20" s="67"/>
      <c r="ONN20" s="67"/>
      <c r="ONO20" s="67"/>
      <c r="ONP20" s="67"/>
      <c r="ONQ20" s="67"/>
      <c r="ONR20" s="67"/>
      <c r="ONS20" s="67"/>
      <c r="ONT20" s="67"/>
      <c r="ONU20" s="67"/>
      <c r="ONV20" s="67"/>
      <c r="ONW20" s="67"/>
      <c r="ONX20" s="67"/>
      <c r="ONY20" s="67"/>
      <c r="ONZ20" s="67"/>
      <c r="OOA20" s="67"/>
      <c r="OOB20" s="67"/>
      <c r="OOC20" s="67"/>
      <c r="OOD20" s="67"/>
      <c r="OOE20" s="67"/>
      <c r="OOF20" s="67"/>
      <c r="OOG20" s="67"/>
      <c r="OOH20" s="67"/>
      <c r="OOI20" s="67"/>
      <c r="OOJ20" s="67"/>
      <c r="OOK20" s="67"/>
      <c r="OOL20" s="67"/>
      <c r="OOM20" s="67"/>
      <c r="OON20" s="67"/>
      <c r="OOO20" s="67"/>
      <c r="OOP20" s="67"/>
      <c r="OOQ20" s="67"/>
      <c r="OOR20" s="67"/>
      <c r="OOS20" s="67"/>
      <c r="OOT20" s="67"/>
      <c r="OOU20" s="67"/>
      <c r="OOV20" s="67"/>
      <c r="OOW20" s="67"/>
      <c r="OOX20" s="67"/>
      <c r="OOY20" s="67"/>
      <c r="OOZ20" s="67"/>
      <c r="OPA20" s="67"/>
      <c r="OPB20" s="67"/>
      <c r="OPC20" s="67"/>
      <c r="OPD20" s="67"/>
      <c r="OPE20" s="67"/>
      <c r="OPF20" s="67"/>
      <c r="OPG20" s="67"/>
      <c r="OPH20" s="67"/>
      <c r="OPI20" s="67"/>
      <c r="OPJ20" s="67"/>
      <c r="OPK20" s="67"/>
      <c r="OPL20" s="67"/>
      <c r="OPM20" s="67"/>
      <c r="OPN20" s="67"/>
      <c r="OPO20" s="67"/>
      <c r="OPP20" s="67"/>
      <c r="OPQ20" s="67"/>
      <c r="OPR20" s="67"/>
      <c r="OPS20" s="67"/>
      <c r="OPT20" s="67"/>
      <c r="OPU20" s="67"/>
      <c r="OPV20" s="67"/>
      <c r="OPW20" s="67"/>
      <c r="OPX20" s="67"/>
      <c r="OPY20" s="67"/>
      <c r="OPZ20" s="67"/>
      <c r="OQA20" s="67"/>
      <c r="OQB20" s="67"/>
      <c r="OQC20" s="67"/>
      <c r="OQD20" s="67"/>
      <c r="OQE20" s="67"/>
      <c r="OQF20" s="67"/>
      <c r="OQG20" s="67"/>
      <c r="OQH20" s="67"/>
      <c r="OQI20" s="67"/>
      <c r="OQJ20" s="67"/>
      <c r="OQK20" s="67"/>
      <c r="OQL20" s="67"/>
      <c r="OQM20" s="67"/>
      <c r="OQN20" s="67"/>
      <c r="OQO20" s="67"/>
      <c r="OQP20" s="67"/>
      <c r="OQQ20" s="67"/>
      <c r="OQR20" s="67"/>
      <c r="OQS20" s="67"/>
      <c r="OQT20" s="67"/>
      <c r="OQU20" s="67"/>
      <c r="OQV20" s="67"/>
      <c r="OQW20" s="67"/>
      <c r="OQX20" s="67"/>
      <c r="OQY20" s="67"/>
      <c r="OQZ20" s="67"/>
      <c r="ORA20" s="67"/>
      <c r="ORB20" s="67"/>
      <c r="ORC20" s="67"/>
      <c r="ORD20" s="67"/>
      <c r="ORE20" s="67"/>
      <c r="ORF20" s="67"/>
      <c r="ORG20" s="67"/>
      <c r="ORH20" s="67"/>
      <c r="ORI20" s="67"/>
      <c r="ORJ20" s="67"/>
      <c r="ORK20" s="67"/>
      <c r="ORL20" s="67"/>
      <c r="ORM20" s="67"/>
      <c r="ORN20" s="67"/>
      <c r="ORO20" s="67"/>
      <c r="ORP20" s="67"/>
      <c r="ORQ20" s="67"/>
      <c r="ORR20" s="67"/>
      <c r="ORS20" s="67"/>
      <c r="ORT20" s="67"/>
      <c r="ORU20" s="67"/>
      <c r="ORV20" s="67"/>
      <c r="ORW20" s="67"/>
      <c r="ORX20" s="67"/>
      <c r="ORY20" s="67"/>
      <c r="ORZ20" s="67"/>
      <c r="OSA20" s="67"/>
      <c r="OSB20" s="67"/>
      <c r="OSC20" s="67"/>
      <c r="OSD20" s="67"/>
      <c r="OSE20" s="67"/>
      <c r="OSF20" s="67"/>
      <c r="OSG20" s="67"/>
      <c r="OSH20" s="67"/>
      <c r="OSI20" s="67"/>
      <c r="OSJ20" s="67"/>
      <c r="OSK20" s="67"/>
      <c r="OSL20" s="67"/>
      <c r="OSM20" s="67"/>
      <c r="OSN20" s="67"/>
      <c r="OSO20" s="67"/>
      <c r="OSP20" s="67"/>
      <c r="OSQ20" s="67"/>
      <c r="OSR20" s="67"/>
      <c r="OSS20" s="67"/>
      <c r="OST20" s="67"/>
      <c r="OSU20" s="67"/>
      <c r="OSV20" s="67"/>
      <c r="OSW20" s="67"/>
      <c r="OSX20" s="67"/>
      <c r="OSY20" s="67"/>
      <c r="OSZ20" s="67"/>
      <c r="OTA20" s="67"/>
      <c r="OTB20" s="67"/>
      <c r="OTC20" s="67"/>
      <c r="OTD20" s="67"/>
      <c r="OTE20" s="67"/>
      <c r="OTF20" s="67"/>
      <c r="OTG20" s="67"/>
      <c r="OTH20" s="67"/>
      <c r="OTI20" s="67"/>
      <c r="OTJ20" s="67"/>
      <c r="OTK20" s="67"/>
      <c r="OTL20" s="67"/>
      <c r="OTM20" s="67"/>
      <c r="OTN20" s="67"/>
      <c r="OTO20" s="67"/>
      <c r="OTP20" s="67"/>
      <c r="OTQ20" s="67"/>
      <c r="OTR20" s="67"/>
      <c r="OTS20" s="67"/>
      <c r="OTT20" s="67"/>
      <c r="OTU20" s="67"/>
      <c r="OTV20" s="67"/>
      <c r="OTW20" s="67"/>
      <c r="OTX20" s="67"/>
      <c r="OTY20" s="67"/>
      <c r="OTZ20" s="67"/>
      <c r="OUA20" s="67"/>
      <c r="OUB20" s="67"/>
      <c r="OUC20" s="67"/>
      <c r="OUD20" s="67"/>
      <c r="OUE20" s="67"/>
      <c r="OUF20" s="67"/>
      <c r="OUG20" s="67"/>
      <c r="OUH20" s="67"/>
      <c r="OUI20" s="67"/>
      <c r="OUJ20" s="67"/>
      <c r="OUK20" s="67"/>
      <c r="OUL20" s="67"/>
      <c r="OUM20" s="67"/>
      <c r="OUN20" s="67"/>
      <c r="OUO20" s="67"/>
      <c r="OUP20" s="67"/>
      <c r="OUQ20" s="67"/>
      <c r="OUR20" s="67"/>
      <c r="OUS20" s="67"/>
      <c r="OUT20" s="67"/>
      <c r="OUU20" s="67"/>
      <c r="OUV20" s="67"/>
      <c r="OUW20" s="67"/>
      <c r="OUX20" s="67"/>
      <c r="OUY20" s="67"/>
      <c r="OUZ20" s="67"/>
      <c r="OVA20" s="67"/>
      <c r="OVB20" s="67"/>
      <c r="OVC20" s="67"/>
      <c r="OVD20" s="67"/>
      <c r="OVE20" s="67"/>
      <c r="OVF20" s="67"/>
      <c r="OVG20" s="67"/>
      <c r="OVH20" s="67"/>
      <c r="OVI20" s="67"/>
      <c r="OVJ20" s="67"/>
      <c r="OVK20" s="67"/>
      <c r="OVL20" s="67"/>
      <c r="OVM20" s="67"/>
      <c r="OVN20" s="67"/>
      <c r="OVO20" s="67"/>
      <c r="OVP20" s="67"/>
      <c r="OVQ20" s="67"/>
      <c r="OVR20" s="67"/>
      <c r="OVS20" s="67"/>
      <c r="OVT20" s="67"/>
      <c r="OVU20" s="67"/>
      <c r="OVV20" s="67"/>
      <c r="OVW20" s="67"/>
      <c r="OVX20" s="67"/>
      <c r="OVY20" s="67"/>
      <c r="OVZ20" s="67"/>
      <c r="OWA20" s="67"/>
      <c r="OWB20" s="67"/>
      <c r="OWC20" s="67"/>
      <c r="OWD20" s="67"/>
      <c r="OWE20" s="67"/>
      <c r="OWF20" s="67"/>
      <c r="OWG20" s="67"/>
      <c r="OWH20" s="67"/>
      <c r="OWI20" s="67"/>
      <c r="OWJ20" s="67"/>
      <c r="OWK20" s="67"/>
      <c r="OWL20" s="67"/>
      <c r="OWM20" s="67"/>
      <c r="OWN20" s="67"/>
      <c r="OWO20" s="67"/>
      <c r="OWP20" s="67"/>
      <c r="OWQ20" s="67"/>
      <c r="OWR20" s="67"/>
      <c r="OWS20" s="67"/>
      <c r="OWT20" s="67"/>
      <c r="OWU20" s="67"/>
      <c r="OWV20" s="67"/>
      <c r="OWW20" s="67"/>
      <c r="OWX20" s="67"/>
      <c r="OWY20" s="67"/>
      <c r="OWZ20" s="67"/>
      <c r="OXA20" s="67"/>
      <c r="OXB20" s="67"/>
      <c r="OXC20" s="67"/>
      <c r="OXD20" s="67"/>
      <c r="OXE20" s="67"/>
      <c r="OXF20" s="67"/>
      <c r="OXG20" s="67"/>
      <c r="OXH20" s="67"/>
      <c r="OXI20" s="67"/>
      <c r="OXJ20" s="67"/>
      <c r="OXK20" s="67"/>
      <c r="OXL20" s="67"/>
      <c r="OXM20" s="67"/>
      <c r="OXN20" s="67"/>
      <c r="OXO20" s="67"/>
      <c r="OXP20" s="67"/>
      <c r="OXQ20" s="67"/>
      <c r="OXR20" s="67"/>
      <c r="OXS20" s="67"/>
      <c r="OXT20" s="67"/>
      <c r="OXU20" s="67"/>
      <c r="OXV20" s="67"/>
      <c r="OXW20" s="67"/>
      <c r="OXX20" s="67"/>
      <c r="OXY20" s="67"/>
      <c r="OXZ20" s="67"/>
      <c r="OYA20" s="67"/>
      <c r="OYB20" s="67"/>
      <c r="OYC20" s="67"/>
      <c r="OYD20" s="67"/>
      <c r="OYE20" s="67"/>
      <c r="OYF20" s="67"/>
      <c r="OYG20" s="67"/>
      <c r="OYH20" s="67"/>
      <c r="OYI20" s="67"/>
      <c r="OYJ20" s="67"/>
      <c r="OYK20" s="67"/>
      <c r="OYL20" s="67"/>
      <c r="OYM20" s="67"/>
      <c r="OYN20" s="67"/>
      <c r="OYO20" s="67"/>
      <c r="OYP20" s="67"/>
      <c r="OYQ20" s="67"/>
      <c r="OYR20" s="67"/>
      <c r="OYS20" s="67"/>
      <c r="OYT20" s="67"/>
      <c r="OYU20" s="67"/>
      <c r="OYV20" s="67"/>
      <c r="OYW20" s="67"/>
      <c r="OYX20" s="67"/>
      <c r="OYY20" s="67"/>
      <c r="OYZ20" s="67"/>
      <c r="OZA20" s="67"/>
      <c r="OZB20" s="67"/>
      <c r="OZC20" s="67"/>
      <c r="OZD20" s="67"/>
      <c r="OZE20" s="67"/>
      <c r="OZF20" s="67"/>
      <c r="OZG20" s="67"/>
      <c r="OZH20" s="67"/>
      <c r="OZI20" s="67"/>
      <c r="OZJ20" s="67"/>
      <c r="OZK20" s="67"/>
      <c r="OZL20" s="67"/>
      <c r="OZM20" s="67"/>
      <c r="OZN20" s="67"/>
      <c r="OZO20" s="67"/>
      <c r="OZP20" s="67"/>
      <c r="OZQ20" s="67"/>
      <c r="OZR20" s="67"/>
      <c r="OZS20" s="67"/>
      <c r="OZT20" s="67"/>
      <c r="OZU20" s="67"/>
      <c r="OZV20" s="67"/>
      <c r="OZW20" s="67"/>
      <c r="OZX20" s="67"/>
      <c r="OZY20" s="67"/>
      <c r="OZZ20" s="67"/>
      <c r="PAA20" s="67"/>
      <c r="PAB20" s="67"/>
      <c r="PAC20" s="67"/>
      <c r="PAD20" s="67"/>
      <c r="PAE20" s="67"/>
      <c r="PAF20" s="67"/>
      <c r="PAG20" s="67"/>
      <c r="PAH20" s="67"/>
      <c r="PAI20" s="67"/>
      <c r="PAJ20" s="67"/>
      <c r="PAK20" s="67"/>
      <c r="PAL20" s="67"/>
      <c r="PAM20" s="67"/>
      <c r="PAN20" s="67"/>
      <c r="PAO20" s="67"/>
      <c r="PAP20" s="67"/>
      <c r="PAQ20" s="67"/>
      <c r="PAR20" s="67"/>
      <c r="PAS20" s="67"/>
      <c r="PAT20" s="67"/>
      <c r="PAU20" s="67"/>
      <c r="PAV20" s="67"/>
      <c r="PAW20" s="67"/>
      <c r="PAX20" s="67"/>
      <c r="PAY20" s="67"/>
      <c r="PAZ20" s="67"/>
      <c r="PBA20" s="67"/>
      <c r="PBB20" s="67"/>
      <c r="PBC20" s="67"/>
      <c r="PBD20" s="67"/>
      <c r="PBE20" s="67"/>
      <c r="PBF20" s="67"/>
      <c r="PBG20" s="67"/>
      <c r="PBH20" s="67"/>
      <c r="PBI20" s="67"/>
      <c r="PBJ20" s="67"/>
      <c r="PBK20" s="67"/>
      <c r="PBL20" s="67"/>
      <c r="PBM20" s="67"/>
      <c r="PBN20" s="67"/>
      <c r="PBO20" s="67"/>
      <c r="PBP20" s="67"/>
      <c r="PBQ20" s="67"/>
      <c r="PBR20" s="67"/>
      <c r="PBS20" s="67"/>
      <c r="PBT20" s="67"/>
      <c r="PBU20" s="67"/>
      <c r="PBV20" s="67"/>
      <c r="PBW20" s="67"/>
      <c r="PBX20" s="67"/>
      <c r="PBY20" s="67"/>
      <c r="PBZ20" s="67"/>
      <c r="PCA20" s="67"/>
      <c r="PCB20" s="67"/>
      <c r="PCC20" s="67"/>
      <c r="PCD20" s="67"/>
      <c r="PCE20" s="67"/>
      <c r="PCF20" s="67"/>
      <c r="PCG20" s="67"/>
      <c r="PCH20" s="67"/>
      <c r="PCI20" s="67"/>
      <c r="PCJ20" s="67"/>
      <c r="PCK20" s="67"/>
      <c r="PCL20" s="67"/>
      <c r="PCM20" s="67"/>
      <c r="PCN20" s="67"/>
      <c r="PCO20" s="67"/>
      <c r="PCP20" s="67"/>
      <c r="PCQ20" s="67"/>
      <c r="PCR20" s="67"/>
      <c r="PCS20" s="67"/>
      <c r="PCT20" s="67"/>
      <c r="PCU20" s="67"/>
      <c r="PCV20" s="67"/>
      <c r="PCW20" s="67"/>
      <c r="PCX20" s="67"/>
      <c r="PCY20" s="67"/>
      <c r="PCZ20" s="67"/>
      <c r="PDA20" s="67"/>
      <c r="PDB20" s="67"/>
      <c r="PDC20" s="67"/>
      <c r="PDD20" s="67"/>
      <c r="PDE20" s="67"/>
      <c r="PDF20" s="67"/>
      <c r="PDG20" s="67"/>
      <c r="PDH20" s="67"/>
      <c r="PDI20" s="67"/>
      <c r="PDJ20" s="67"/>
      <c r="PDK20" s="67"/>
      <c r="PDL20" s="67"/>
      <c r="PDM20" s="67"/>
      <c r="PDN20" s="67"/>
      <c r="PDO20" s="67"/>
      <c r="PDP20" s="67"/>
      <c r="PDQ20" s="67"/>
      <c r="PDR20" s="67"/>
      <c r="PDS20" s="67"/>
      <c r="PDT20" s="67"/>
      <c r="PDU20" s="67"/>
      <c r="PDV20" s="67"/>
      <c r="PDW20" s="67"/>
      <c r="PDX20" s="67"/>
      <c r="PDY20" s="67"/>
      <c r="PDZ20" s="67"/>
      <c r="PEA20" s="67"/>
      <c r="PEB20" s="67"/>
      <c r="PEC20" s="67"/>
      <c r="PED20" s="67"/>
      <c r="PEE20" s="67"/>
      <c r="PEF20" s="67"/>
      <c r="PEG20" s="67"/>
      <c r="PEH20" s="67"/>
      <c r="PEI20" s="67"/>
      <c r="PEJ20" s="67"/>
      <c r="PEK20" s="67"/>
      <c r="PEL20" s="67"/>
      <c r="PEM20" s="67"/>
      <c r="PEN20" s="67"/>
      <c r="PEO20" s="67"/>
      <c r="PEP20" s="67"/>
      <c r="PEQ20" s="67"/>
      <c r="PER20" s="67"/>
      <c r="PES20" s="67"/>
      <c r="PET20" s="67"/>
      <c r="PEU20" s="67"/>
      <c r="PEV20" s="67"/>
      <c r="PEW20" s="67"/>
      <c r="PEX20" s="67"/>
      <c r="PEY20" s="67"/>
      <c r="PEZ20" s="67"/>
      <c r="PFA20" s="67"/>
      <c r="PFB20" s="67"/>
      <c r="PFC20" s="67"/>
      <c r="PFD20" s="67"/>
      <c r="PFE20" s="67"/>
      <c r="PFF20" s="67"/>
      <c r="PFG20" s="67"/>
      <c r="PFH20" s="67"/>
      <c r="PFI20" s="67"/>
      <c r="PFJ20" s="67"/>
      <c r="PFK20" s="67"/>
      <c r="PFL20" s="67"/>
      <c r="PFM20" s="67"/>
      <c r="PFN20" s="67"/>
      <c r="PFO20" s="67"/>
      <c r="PFP20" s="67"/>
      <c r="PFQ20" s="67"/>
      <c r="PFR20" s="67"/>
      <c r="PFS20" s="67"/>
      <c r="PFT20" s="67"/>
      <c r="PFU20" s="67"/>
      <c r="PFV20" s="67"/>
      <c r="PFW20" s="67"/>
      <c r="PFX20" s="67"/>
      <c r="PFY20" s="67"/>
      <c r="PFZ20" s="67"/>
      <c r="PGA20" s="67"/>
      <c r="PGB20" s="67"/>
      <c r="PGC20" s="67"/>
      <c r="PGD20" s="67"/>
      <c r="PGE20" s="67"/>
      <c r="PGF20" s="67"/>
      <c r="PGG20" s="67"/>
      <c r="PGH20" s="67"/>
      <c r="PGI20" s="67"/>
      <c r="PGJ20" s="67"/>
      <c r="PGK20" s="67"/>
      <c r="PGL20" s="67"/>
      <c r="PGM20" s="67"/>
      <c r="PGN20" s="67"/>
      <c r="PGO20" s="67"/>
      <c r="PGP20" s="67"/>
      <c r="PGQ20" s="67"/>
      <c r="PGR20" s="67"/>
      <c r="PGS20" s="67"/>
      <c r="PGT20" s="67"/>
      <c r="PGU20" s="67"/>
      <c r="PGV20" s="67"/>
      <c r="PGW20" s="67"/>
      <c r="PGX20" s="67"/>
      <c r="PGY20" s="67"/>
      <c r="PGZ20" s="67"/>
      <c r="PHA20" s="67"/>
      <c r="PHB20" s="67"/>
      <c r="PHC20" s="67"/>
      <c r="PHD20" s="67"/>
      <c r="PHE20" s="67"/>
      <c r="PHF20" s="67"/>
      <c r="PHG20" s="67"/>
      <c r="PHH20" s="67"/>
      <c r="PHI20" s="67"/>
      <c r="PHJ20" s="67"/>
      <c r="PHK20" s="67"/>
      <c r="PHL20" s="67"/>
      <c r="PHM20" s="67"/>
      <c r="PHN20" s="67"/>
      <c r="PHO20" s="67"/>
      <c r="PHP20" s="67"/>
      <c r="PHQ20" s="67"/>
      <c r="PHR20" s="67"/>
      <c r="PHS20" s="67"/>
      <c r="PHT20" s="67"/>
      <c r="PHU20" s="67"/>
      <c r="PHV20" s="67"/>
      <c r="PHW20" s="67"/>
      <c r="PHX20" s="67"/>
      <c r="PHY20" s="67"/>
      <c r="PHZ20" s="67"/>
      <c r="PIA20" s="67"/>
      <c r="PIB20" s="67"/>
      <c r="PIC20" s="67"/>
      <c r="PID20" s="67"/>
      <c r="PIE20" s="67"/>
      <c r="PIF20" s="67"/>
      <c r="PIG20" s="67"/>
      <c r="PIH20" s="67"/>
      <c r="PII20" s="67"/>
      <c r="PIJ20" s="67"/>
      <c r="PIK20" s="67"/>
      <c r="PIL20" s="67"/>
      <c r="PIM20" s="67"/>
      <c r="PIN20" s="67"/>
      <c r="PIO20" s="67"/>
      <c r="PIP20" s="67"/>
      <c r="PIQ20" s="67"/>
      <c r="PIR20" s="67"/>
      <c r="PIS20" s="67"/>
      <c r="PIT20" s="67"/>
      <c r="PIU20" s="67"/>
      <c r="PIV20" s="67"/>
      <c r="PIW20" s="67"/>
      <c r="PIX20" s="67"/>
      <c r="PIY20" s="67"/>
      <c r="PIZ20" s="67"/>
      <c r="PJA20" s="67"/>
      <c r="PJB20" s="67"/>
      <c r="PJC20" s="67"/>
      <c r="PJD20" s="67"/>
      <c r="PJE20" s="67"/>
      <c r="PJF20" s="67"/>
      <c r="PJG20" s="67"/>
      <c r="PJH20" s="67"/>
      <c r="PJI20" s="67"/>
      <c r="PJJ20" s="67"/>
      <c r="PJK20" s="67"/>
      <c r="PJL20" s="67"/>
      <c r="PJM20" s="67"/>
      <c r="PJN20" s="67"/>
      <c r="PJO20" s="67"/>
      <c r="PJP20" s="67"/>
      <c r="PJQ20" s="67"/>
      <c r="PJR20" s="67"/>
      <c r="PJS20" s="67"/>
      <c r="PJT20" s="67"/>
      <c r="PJU20" s="67"/>
      <c r="PJV20" s="67"/>
      <c r="PJW20" s="67"/>
      <c r="PJX20" s="67"/>
      <c r="PJY20" s="67"/>
      <c r="PJZ20" s="67"/>
      <c r="PKA20" s="67"/>
      <c r="PKB20" s="67"/>
      <c r="PKC20" s="67"/>
      <c r="PKD20" s="67"/>
      <c r="PKE20" s="67"/>
      <c r="PKF20" s="67"/>
      <c r="PKG20" s="67"/>
      <c r="PKH20" s="67"/>
      <c r="PKI20" s="67"/>
      <c r="PKJ20" s="67"/>
      <c r="PKK20" s="67"/>
      <c r="PKL20" s="67"/>
      <c r="PKM20" s="67"/>
      <c r="PKN20" s="67"/>
      <c r="PKO20" s="67"/>
      <c r="PKP20" s="67"/>
      <c r="PKQ20" s="67"/>
      <c r="PKR20" s="67"/>
      <c r="PKS20" s="67"/>
      <c r="PKT20" s="67"/>
      <c r="PKU20" s="67"/>
      <c r="PKV20" s="67"/>
      <c r="PKW20" s="67"/>
      <c r="PKX20" s="67"/>
      <c r="PKY20" s="67"/>
      <c r="PKZ20" s="67"/>
      <c r="PLA20" s="67"/>
      <c r="PLB20" s="67"/>
      <c r="PLC20" s="67"/>
      <c r="PLD20" s="67"/>
      <c r="PLE20" s="67"/>
      <c r="PLF20" s="67"/>
      <c r="PLG20" s="67"/>
      <c r="PLH20" s="67"/>
      <c r="PLI20" s="67"/>
      <c r="PLJ20" s="67"/>
      <c r="PLK20" s="67"/>
      <c r="PLL20" s="67"/>
      <c r="PLM20" s="67"/>
      <c r="PLN20" s="67"/>
      <c r="PLO20" s="67"/>
      <c r="PLP20" s="67"/>
      <c r="PLQ20" s="67"/>
      <c r="PLR20" s="67"/>
      <c r="PLS20" s="67"/>
      <c r="PLT20" s="67"/>
      <c r="PLU20" s="67"/>
      <c r="PLV20" s="67"/>
      <c r="PLW20" s="67"/>
      <c r="PLX20" s="67"/>
      <c r="PLY20" s="67"/>
      <c r="PLZ20" s="67"/>
      <c r="PMA20" s="67"/>
      <c r="PMB20" s="67"/>
      <c r="PMC20" s="67"/>
      <c r="PMD20" s="67"/>
      <c r="PME20" s="67"/>
      <c r="PMF20" s="67"/>
      <c r="PMG20" s="67"/>
      <c r="PMH20" s="67"/>
      <c r="PMI20" s="67"/>
      <c r="PMJ20" s="67"/>
      <c r="PMK20" s="67"/>
      <c r="PML20" s="67"/>
      <c r="PMM20" s="67"/>
      <c r="PMN20" s="67"/>
      <c r="PMO20" s="67"/>
      <c r="PMP20" s="67"/>
      <c r="PMQ20" s="67"/>
      <c r="PMR20" s="67"/>
      <c r="PMS20" s="67"/>
      <c r="PMT20" s="67"/>
      <c r="PMU20" s="67"/>
      <c r="PMV20" s="67"/>
      <c r="PMW20" s="67"/>
      <c r="PMX20" s="67"/>
      <c r="PMY20" s="67"/>
      <c r="PMZ20" s="67"/>
      <c r="PNA20" s="67"/>
      <c r="PNB20" s="67"/>
      <c r="PNC20" s="67"/>
      <c r="PND20" s="67"/>
      <c r="PNE20" s="67"/>
      <c r="PNF20" s="67"/>
      <c r="PNG20" s="67"/>
      <c r="PNH20" s="67"/>
      <c r="PNI20" s="67"/>
      <c r="PNJ20" s="67"/>
      <c r="PNK20" s="67"/>
      <c r="PNL20" s="67"/>
      <c r="PNM20" s="67"/>
      <c r="PNN20" s="67"/>
      <c r="PNO20" s="67"/>
      <c r="PNP20" s="67"/>
      <c r="PNQ20" s="67"/>
      <c r="PNR20" s="67"/>
      <c r="PNS20" s="67"/>
      <c r="PNT20" s="67"/>
      <c r="PNU20" s="67"/>
      <c r="PNV20" s="67"/>
      <c r="PNW20" s="67"/>
      <c r="PNX20" s="67"/>
      <c r="PNY20" s="67"/>
      <c r="PNZ20" s="67"/>
      <c r="POA20" s="67"/>
      <c r="POB20" s="67"/>
      <c r="POC20" s="67"/>
      <c r="POD20" s="67"/>
      <c r="POE20" s="67"/>
      <c r="POF20" s="67"/>
      <c r="POG20" s="67"/>
      <c r="POH20" s="67"/>
      <c r="POI20" s="67"/>
      <c r="POJ20" s="67"/>
      <c r="POK20" s="67"/>
      <c r="POL20" s="67"/>
      <c r="POM20" s="67"/>
      <c r="PON20" s="67"/>
      <c r="POO20" s="67"/>
      <c r="POP20" s="67"/>
      <c r="POQ20" s="67"/>
      <c r="POR20" s="67"/>
      <c r="POS20" s="67"/>
      <c r="POT20" s="67"/>
      <c r="POU20" s="67"/>
      <c r="POV20" s="67"/>
      <c r="POW20" s="67"/>
      <c r="POX20" s="67"/>
      <c r="POY20" s="67"/>
      <c r="POZ20" s="67"/>
      <c r="PPA20" s="67"/>
      <c r="PPB20" s="67"/>
      <c r="PPC20" s="67"/>
      <c r="PPD20" s="67"/>
      <c r="PPE20" s="67"/>
      <c r="PPF20" s="67"/>
      <c r="PPG20" s="67"/>
      <c r="PPH20" s="67"/>
      <c r="PPI20" s="67"/>
      <c r="PPJ20" s="67"/>
      <c r="PPK20" s="67"/>
      <c r="PPL20" s="67"/>
      <c r="PPM20" s="67"/>
      <c r="PPN20" s="67"/>
      <c r="PPO20" s="67"/>
      <c r="PPP20" s="67"/>
      <c r="PPQ20" s="67"/>
      <c r="PPR20" s="67"/>
      <c r="PPS20" s="67"/>
      <c r="PPT20" s="67"/>
      <c r="PPU20" s="67"/>
      <c r="PPV20" s="67"/>
      <c r="PPW20" s="67"/>
      <c r="PPX20" s="67"/>
      <c r="PPY20" s="67"/>
      <c r="PPZ20" s="67"/>
      <c r="PQA20" s="67"/>
      <c r="PQB20" s="67"/>
      <c r="PQC20" s="67"/>
      <c r="PQD20" s="67"/>
      <c r="PQE20" s="67"/>
      <c r="PQF20" s="67"/>
      <c r="PQG20" s="67"/>
      <c r="PQH20" s="67"/>
      <c r="PQI20" s="67"/>
      <c r="PQJ20" s="67"/>
      <c r="PQK20" s="67"/>
      <c r="PQL20" s="67"/>
      <c r="PQM20" s="67"/>
      <c r="PQN20" s="67"/>
      <c r="PQO20" s="67"/>
      <c r="PQP20" s="67"/>
      <c r="PQQ20" s="67"/>
      <c r="PQR20" s="67"/>
      <c r="PQS20" s="67"/>
      <c r="PQT20" s="67"/>
      <c r="PQU20" s="67"/>
      <c r="PQV20" s="67"/>
      <c r="PQW20" s="67"/>
      <c r="PQX20" s="67"/>
      <c r="PQY20" s="67"/>
      <c r="PQZ20" s="67"/>
      <c r="PRA20" s="67"/>
      <c r="PRB20" s="67"/>
      <c r="PRC20" s="67"/>
      <c r="PRD20" s="67"/>
      <c r="PRE20" s="67"/>
      <c r="PRF20" s="67"/>
      <c r="PRG20" s="67"/>
      <c r="PRH20" s="67"/>
      <c r="PRI20" s="67"/>
      <c r="PRJ20" s="67"/>
      <c r="PRK20" s="67"/>
      <c r="PRL20" s="67"/>
      <c r="PRM20" s="67"/>
      <c r="PRN20" s="67"/>
      <c r="PRO20" s="67"/>
      <c r="PRP20" s="67"/>
      <c r="PRQ20" s="67"/>
      <c r="PRR20" s="67"/>
      <c r="PRS20" s="67"/>
      <c r="PRT20" s="67"/>
      <c r="PRU20" s="67"/>
      <c r="PRV20" s="67"/>
      <c r="PRW20" s="67"/>
      <c r="PRX20" s="67"/>
      <c r="PRY20" s="67"/>
      <c r="PRZ20" s="67"/>
      <c r="PSA20" s="67"/>
      <c r="PSB20" s="67"/>
      <c r="PSC20" s="67"/>
      <c r="PSD20" s="67"/>
      <c r="PSE20" s="67"/>
      <c r="PSF20" s="67"/>
      <c r="PSG20" s="67"/>
      <c r="PSH20" s="67"/>
      <c r="PSI20" s="67"/>
      <c r="PSJ20" s="67"/>
      <c r="PSK20" s="67"/>
      <c r="PSL20" s="67"/>
      <c r="PSM20" s="67"/>
      <c r="PSN20" s="67"/>
      <c r="PSO20" s="67"/>
      <c r="PSP20" s="67"/>
      <c r="PSQ20" s="67"/>
      <c r="PSR20" s="67"/>
      <c r="PSS20" s="67"/>
      <c r="PST20" s="67"/>
      <c r="PSU20" s="67"/>
      <c r="PSV20" s="67"/>
      <c r="PSW20" s="67"/>
      <c r="PSX20" s="67"/>
      <c r="PSY20" s="67"/>
      <c r="PSZ20" s="67"/>
      <c r="PTA20" s="67"/>
      <c r="PTB20" s="67"/>
      <c r="PTC20" s="67"/>
      <c r="PTD20" s="67"/>
      <c r="PTE20" s="67"/>
      <c r="PTF20" s="67"/>
      <c r="PTG20" s="67"/>
      <c r="PTH20" s="67"/>
      <c r="PTI20" s="67"/>
      <c r="PTJ20" s="67"/>
      <c r="PTK20" s="67"/>
      <c r="PTL20" s="67"/>
      <c r="PTM20" s="67"/>
      <c r="PTN20" s="67"/>
      <c r="PTO20" s="67"/>
      <c r="PTP20" s="67"/>
      <c r="PTQ20" s="67"/>
      <c r="PTR20" s="67"/>
      <c r="PTS20" s="67"/>
      <c r="PTT20" s="67"/>
      <c r="PTU20" s="67"/>
      <c r="PTV20" s="67"/>
      <c r="PTW20" s="67"/>
      <c r="PTX20" s="67"/>
      <c r="PTY20" s="67"/>
      <c r="PTZ20" s="67"/>
      <c r="PUA20" s="67"/>
      <c r="PUB20" s="67"/>
      <c r="PUC20" s="67"/>
      <c r="PUD20" s="67"/>
      <c r="PUE20" s="67"/>
      <c r="PUF20" s="67"/>
      <c r="PUG20" s="67"/>
      <c r="PUH20" s="67"/>
      <c r="PUI20" s="67"/>
      <c r="PUJ20" s="67"/>
      <c r="PUK20" s="67"/>
      <c r="PUL20" s="67"/>
      <c r="PUM20" s="67"/>
      <c r="PUN20" s="67"/>
      <c r="PUO20" s="67"/>
      <c r="PUP20" s="67"/>
      <c r="PUQ20" s="67"/>
      <c r="PUR20" s="67"/>
      <c r="PUS20" s="67"/>
      <c r="PUT20" s="67"/>
      <c r="PUU20" s="67"/>
      <c r="PUV20" s="67"/>
      <c r="PUW20" s="67"/>
      <c r="PUX20" s="67"/>
      <c r="PUY20" s="67"/>
      <c r="PUZ20" s="67"/>
      <c r="PVA20" s="67"/>
      <c r="PVB20" s="67"/>
      <c r="PVC20" s="67"/>
      <c r="PVD20" s="67"/>
      <c r="PVE20" s="67"/>
      <c r="PVF20" s="67"/>
      <c r="PVG20" s="67"/>
      <c r="PVH20" s="67"/>
      <c r="PVI20" s="67"/>
      <c r="PVJ20" s="67"/>
      <c r="PVK20" s="67"/>
      <c r="PVL20" s="67"/>
      <c r="PVM20" s="67"/>
      <c r="PVN20" s="67"/>
      <c r="PVO20" s="67"/>
      <c r="PVP20" s="67"/>
      <c r="PVQ20" s="67"/>
      <c r="PVR20" s="67"/>
      <c r="PVS20" s="67"/>
      <c r="PVT20" s="67"/>
      <c r="PVU20" s="67"/>
      <c r="PVV20" s="67"/>
      <c r="PVW20" s="67"/>
      <c r="PVX20" s="67"/>
      <c r="PVY20" s="67"/>
      <c r="PVZ20" s="67"/>
      <c r="PWA20" s="67"/>
      <c r="PWB20" s="67"/>
      <c r="PWC20" s="67"/>
      <c r="PWD20" s="67"/>
      <c r="PWE20" s="67"/>
      <c r="PWF20" s="67"/>
      <c r="PWG20" s="67"/>
      <c r="PWH20" s="67"/>
      <c r="PWI20" s="67"/>
      <c r="PWJ20" s="67"/>
      <c r="PWK20" s="67"/>
      <c r="PWL20" s="67"/>
      <c r="PWM20" s="67"/>
      <c r="PWN20" s="67"/>
      <c r="PWO20" s="67"/>
      <c r="PWP20" s="67"/>
      <c r="PWQ20" s="67"/>
      <c r="PWR20" s="67"/>
      <c r="PWS20" s="67"/>
      <c r="PWT20" s="67"/>
      <c r="PWU20" s="67"/>
      <c r="PWV20" s="67"/>
      <c r="PWW20" s="67"/>
      <c r="PWX20" s="67"/>
      <c r="PWY20" s="67"/>
      <c r="PWZ20" s="67"/>
      <c r="PXA20" s="67"/>
      <c r="PXB20" s="67"/>
      <c r="PXC20" s="67"/>
      <c r="PXD20" s="67"/>
      <c r="PXE20" s="67"/>
      <c r="PXF20" s="67"/>
      <c r="PXG20" s="67"/>
      <c r="PXH20" s="67"/>
      <c r="PXI20" s="67"/>
      <c r="PXJ20" s="67"/>
      <c r="PXK20" s="67"/>
      <c r="PXL20" s="67"/>
      <c r="PXM20" s="67"/>
      <c r="PXN20" s="67"/>
      <c r="PXO20" s="67"/>
      <c r="PXP20" s="67"/>
      <c r="PXQ20" s="67"/>
      <c r="PXR20" s="67"/>
      <c r="PXS20" s="67"/>
      <c r="PXT20" s="67"/>
      <c r="PXU20" s="67"/>
      <c r="PXV20" s="67"/>
      <c r="PXW20" s="67"/>
      <c r="PXX20" s="67"/>
      <c r="PXY20" s="67"/>
      <c r="PXZ20" s="67"/>
      <c r="PYA20" s="67"/>
      <c r="PYB20" s="67"/>
      <c r="PYC20" s="67"/>
      <c r="PYD20" s="67"/>
      <c r="PYE20" s="67"/>
      <c r="PYF20" s="67"/>
      <c r="PYG20" s="67"/>
      <c r="PYH20" s="67"/>
      <c r="PYI20" s="67"/>
      <c r="PYJ20" s="67"/>
      <c r="PYK20" s="67"/>
      <c r="PYL20" s="67"/>
      <c r="PYM20" s="67"/>
      <c r="PYN20" s="67"/>
      <c r="PYO20" s="67"/>
      <c r="PYP20" s="67"/>
      <c r="PYQ20" s="67"/>
      <c r="PYR20" s="67"/>
      <c r="PYS20" s="67"/>
      <c r="PYT20" s="67"/>
      <c r="PYU20" s="67"/>
      <c r="PYV20" s="67"/>
      <c r="PYW20" s="67"/>
      <c r="PYX20" s="67"/>
      <c r="PYY20" s="67"/>
      <c r="PYZ20" s="67"/>
      <c r="PZA20" s="67"/>
      <c r="PZB20" s="67"/>
      <c r="PZC20" s="67"/>
      <c r="PZD20" s="67"/>
      <c r="PZE20" s="67"/>
      <c r="PZF20" s="67"/>
      <c r="PZG20" s="67"/>
      <c r="PZH20" s="67"/>
      <c r="PZI20" s="67"/>
      <c r="PZJ20" s="67"/>
      <c r="PZK20" s="67"/>
      <c r="PZL20" s="67"/>
      <c r="PZM20" s="67"/>
      <c r="PZN20" s="67"/>
      <c r="PZO20" s="67"/>
      <c r="PZP20" s="67"/>
      <c r="PZQ20" s="67"/>
      <c r="PZR20" s="67"/>
      <c r="PZS20" s="67"/>
      <c r="PZT20" s="67"/>
      <c r="PZU20" s="67"/>
      <c r="PZV20" s="67"/>
      <c r="PZW20" s="67"/>
      <c r="PZX20" s="67"/>
      <c r="PZY20" s="67"/>
      <c r="PZZ20" s="67"/>
      <c r="QAA20" s="67"/>
      <c r="QAB20" s="67"/>
      <c r="QAC20" s="67"/>
      <c r="QAD20" s="67"/>
      <c r="QAE20" s="67"/>
      <c r="QAF20" s="67"/>
      <c r="QAG20" s="67"/>
      <c r="QAH20" s="67"/>
      <c r="QAI20" s="67"/>
      <c r="QAJ20" s="67"/>
      <c r="QAK20" s="67"/>
      <c r="QAL20" s="67"/>
      <c r="QAM20" s="67"/>
      <c r="QAN20" s="67"/>
      <c r="QAO20" s="67"/>
      <c r="QAP20" s="67"/>
      <c r="QAQ20" s="67"/>
      <c r="QAR20" s="67"/>
      <c r="QAS20" s="67"/>
      <c r="QAT20" s="67"/>
      <c r="QAU20" s="67"/>
      <c r="QAV20" s="67"/>
      <c r="QAW20" s="67"/>
      <c r="QAX20" s="67"/>
      <c r="QAY20" s="67"/>
      <c r="QAZ20" s="67"/>
      <c r="QBA20" s="67"/>
      <c r="QBB20" s="67"/>
      <c r="QBC20" s="67"/>
      <c r="QBD20" s="67"/>
      <c r="QBE20" s="67"/>
      <c r="QBF20" s="67"/>
      <c r="QBG20" s="67"/>
      <c r="QBH20" s="67"/>
      <c r="QBI20" s="67"/>
      <c r="QBJ20" s="67"/>
      <c r="QBK20" s="67"/>
      <c r="QBL20" s="67"/>
      <c r="QBM20" s="67"/>
      <c r="QBN20" s="67"/>
      <c r="QBO20" s="67"/>
      <c r="QBP20" s="67"/>
      <c r="QBQ20" s="67"/>
      <c r="QBR20" s="67"/>
      <c r="QBS20" s="67"/>
      <c r="QBT20" s="67"/>
      <c r="QBU20" s="67"/>
      <c r="QBV20" s="67"/>
      <c r="QBW20" s="67"/>
      <c r="QBX20" s="67"/>
      <c r="QBY20" s="67"/>
      <c r="QBZ20" s="67"/>
      <c r="QCA20" s="67"/>
      <c r="QCB20" s="67"/>
      <c r="QCC20" s="67"/>
      <c r="QCD20" s="67"/>
      <c r="QCE20" s="67"/>
      <c r="QCF20" s="67"/>
      <c r="QCG20" s="67"/>
      <c r="QCH20" s="67"/>
      <c r="QCI20" s="67"/>
      <c r="QCJ20" s="67"/>
      <c r="QCK20" s="67"/>
      <c r="QCL20" s="67"/>
      <c r="QCM20" s="67"/>
      <c r="QCN20" s="67"/>
      <c r="QCO20" s="67"/>
      <c r="QCP20" s="67"/>
      <c r="QCQ20" s="67"/>
      <c r="QCR20" s="67"/>
      <c r="QCS20" s="67"/>
      <c r="QCT20" s="67"/>
      <c r="QCU20" s="67"/>
      <c r="QCV20" s="67"/>
      <c r="QCW20" s="67"/>
      <c r="QCX20" s="67"/>
      <c r="QCY20" s="67"/>
      <c r="QCZ20" s="67"/>
      <c r="QDA20" s="67"/>
      <c r="QDB20" s="67"/>
      <c r="QDC20" s="67"/>
      <c r="QDD20" s="67"/>
      <c r="QDE20" s="67"/>
      <c r="QDF20" s="67"/>
      <c r="QDG20" s="67"/>
      <c r="QDH20" s="67"/>
      <c r="QDI20" s="67"/>
      <c r="QDJ20" s="67"/>
      <c r="QDK20" s="67"/>
      <c r="QDL20" s="67"/>
      <c r="QDM20" s="67"/>
      <c r="QDN20" s="67"/>
      <c r="QDO20" s="67"/>
      <c r="QDP20" s="67"/>
      <c r="QDQ20" s="67"/>
      <c r="QDR20" s="67"/>
      <c r="QDS20" s="67"/>
      <c r="QDT20" s="67"/>
      <c r="QDU20" s="67"/>
      <c r="QDV20" s="67"/>
      <c r="QDW20" s="67"/>
      <c r="QDX20" s="67"/>
      <c r="QDY20" s="67"/>
      <c r="QDZ20" s="67"/>
      <c r="QEA20" s="67"/>
      <c r="QEB20" s="67"/>
      <c r="QEC20" s="67"/>
      <c r="QED20" s="67"/>
      <c r="QEE20" s="67"/>
      <c r="QEF20" s="67"/>
      <c r="QEG20" s="67"/>
      <c r="QEH20" s="67"/>
      <c r="QEI20" s="67"/>
      <c r="QEJ20" s="67"/>
      <c r="QEK20" s="67"/>
      <c r="QEL20" s="67"/>
      <c r="QEM20" s="67"/>
      <c r="QEN20" s="67"/>
      <c r="QEO20" s="67"/>
      <c r="QEP20" s="67"/>
      <c r="QEQ20" s="67"/>
      <c r="QER20" s="67"/>
      <c r="QES20" s="67"/>
      <c r="QET20" s="67"/>
      <c r="QEU20" s="67"/>
      <c r="QEV20" s="67"/>
      <c r="QEW20" s="67"/>
      <c r="QEX20" s="67"/>
      <c r="QEY20" s="67"/>
      <c r="QEZ20" s="67"/>
      <c r="QFA20" s="67"/>
      <c r="QFB20" s="67"/>
      <c r="QFC20" s="67"/>
      <c r="QFD20" s="67"/>
      <c r="QFE20" s="67"/>
      <c r="QFF20" s="67"/>
      <c r="QFG20" s="67"/>
      <c r="QFH20" s="67"/>
      <c r="QFI20" s="67"/>
      <c r="QFJ20" s="67"/>
      <c r="QFK20" s="67"/>
      <c r="QFL20" s="67"/>
      <c r="QFM20" s="67"/>
      <c r="QFN20" s="67"/>
      <c r="QFO20" s="67"/>
      <c r="QFP20" s="67"/>
      <c r="QFQ20" s="67"/>
      <c r="QFR20" s="67"/>
      <c r="QFS20" s="67"/>
      <c r="QFT20" s="67"/>
      <c r="QFU20" s="67"/>
      <c r="QFV20" s="67"/>
      <c r="QFW20" s="67"/>
      <c r="QFX20" s="67"/>
      <c r="QFY20" s="67"/>
      <c r="QFZ20" s="67"/>
      <c r="QGA20" s="67"/>
      <c r="QGB20" s="67"/>
      <c r="QGC20" s="67"/>
      <c r="QGD20" s="67"/>
      <c r="QGE20" s="67"/>
      <c r="QGF20" s="67"/>
      <c r="QGG20" s="67"/>
      <c r="QGH20" s="67"/>
      <c r="QGI20" s="67"/>
      <c r="QGJ20" s="67"/>
      <c r="QGK20" s="67"/>
      <c r="QGL20" s="67"/>
      <c r="QGM20" s="67"/>
      <c r="QGN20" s="67"/>
      <c r="QGO20" s="67"/>
      <c r="QGP20" s="67"/>
      <c r="QGQ20" s="67"/>
      <c r="QGR20" s="67"/>
      <c r="QGS20" s="67"/>
      <c r="QGT20" s="67"/>
      <c r="QGU20" s="67"/>
      <c r="QGV20" s="67"/>
      <c r="QGW20" s="67"/>
      <c r="QGX20" s="67"/>
      <c r="QGY20" s="67"/>
      <c r="QGZ20" s="67"/>
      <c r="QHA20" s="67"/>
      <c r="QHB20" s="67"/>
      <c r="QHC20" s="67"/>
      <c r="QHD20" s="67"/>
      <c r="QHE20" s="67"/>
      <c r="QHF20" s="67"/>
      <c r="QHG20" s="67"/>
      <c r="QHH20" s="67"/>
      <c r="QHI20" s="67"/>
      <c r="QHJ20" s="67"/>
      <c r="QHK20" s="67"/>
      <c r="QHL20" s="67"/>
      <c r="QHM20" s="67"/>
      <c r="QHN20" s="67"/>
      <c r="QHO20" s="67"/>
      <c r="QHP20" s="67"/>
      <c r="QHQ20" s="67"/>
      <c r="QHR20" s="67"/>
      <c r="QHS20" s="67"/>
      <c r="QHT20" s="67"/>
      <c r="QHU20" s="67"/>
      <c r="QHV20" s="67"/>
      <c r="QHW20" s="67"/>
      <c r="QHX20" s="67"/>
      <c r="QHY20" s="67"/>
      <c r="QHZ20" s="67"/>
      <c r="QIA20" s="67"/>
      <c r="QIB20" s="67"/>
      <c r="QIC20" s="67"/>
      <c r="QID20" s="67"/>
      <c r="QIE20" s="67"/>
      <c r="QIF20" s="67"/>
      <c r="QIG20" s="67"/>
      <c r="QIH20" s="67"/>
      <c r="QII20" s="67"/>
      <c r="QIJ20" s="67"/>
      <c r="QIK20" s="67"/>
      <c r="QIL20" s="67"/>
      <c r="QIM20" s="67"/>
      <c r="QIN20" s="67"/>
      <c r="QIO20" s="67"/>
      <c r="QIP20" s="67"/>
      <c r="QIQ20" s="67"/>
      <c r="QIR20" s="67"/>
      <c r="QIS20" s="67"/>
      <c r="QIT20" s="67"/>
      <c r="QIU20" s="67"/>
      <c r="QIV20" s="67"/>
      <c r="QIW20" s="67"/>
      <c r="QIX20" s="67"/>
      <c r="QIY20" s="67"/>
      <c r="QIZ20" s="67"/>
      <c r="QJA20" s="67"/>
      <c r="QJB20" s="67"/>
      <c r="QJC20" s="67"/>
      <c r="QJD20" s="67"/>
      <c r="QJE20" s="67"/>
      <c r="QJF20" s="67"/>
      <c r="QJG20" s="67"/>
      <c r="QJH20" s="67"/>
      <c r="QJI20" s="67"/>
      <c r="QJJ20" s="67"/>
      <c r="QJK20" s="67"/>
      <c r="QJL20" s="67"/>
      <c r="QJM20" s="67"/>
      <c r="QJN20" s="67"/>
      <c r="QJO20" s="67"/>
      <c r="QJP20" s="67"/>
      <c r="QJQ20" s="67"/>
      <c r="QJR20" s="67"/>
      <c r="QJS20" s="67"/>
      <c r="QJT20" s="67"/>
      <c r="QJU20" s="67"/>
      <c r="QJV20" s="67"/>
      <c r="QJW20" s="67"/>
      <c r="QJX20" s="67"/>
      <c r="QJY20" s="67"/>
      <c r="QJZ20" s="67"/>
      <c r="QKA20" s="67"/>
      <c r="QKB20" s="67"/>
      <c r="QKC20" s="67"/>
      <c r="QKD20" s="67"/>
      <c r="QKE20" s="67"/>
      <c r="QKF20" s="67"/>
      <c r="QKG20" s="67"/>
      <c r="QKH20" s="67"/>
      <c r="QKI20" s="67"/>
      <c r="QKJ20" s="67"/>
      <c r="QKK20" s="67"/>
      <c r="QKL20" s="67"/>
      <c r="QKM20" s="67"/>
      <c r="QKN20" s="67"/>
      <c r="QKO20" s="67"/>
      <c r="QKP20" s="67"/>
      <c r="QKQ20" s="67"/>
      <c r="QKR20" s="67"/>
      <c r="QKS20" s="67"/>
      <c r="QKT20" s="67"/>
      <c r="QKU20" s="67"/>
      <c r="QKV20" s="67"/>
      <c r="QKW20" s="67"/>
      <c r="QKX20" s="67"/>
      <c r="QKY20" s="67"/>
      <c r="QKZ20" s="67"/>
      <c r="QLA20" s="67"/>
      <c r="QLB20" s="67"/>
      <c r="QLC20" s="67"/>
      <c r="QLD20" s="67"/>
      <c r="QLE20" s="67"/>
      <c r="QLF20" s="67"/>
      <c r="QLG20" s="67"/>
      <c r="QLH20" s="67"/>
      <c r="QLI20" s="67"/>
      <c r="QLJ20" s="67"/>
      <c r="QLK20" s="67"/>
      <c r="QLL20" s="67"/>
      <c r="QLM20" s="67"/>
      <c r="QLN20" s="67"/>
      <c r="QLO20" s="67"/>
      <c r="QLP20" s="67"/>
      <c r="QLQ20" s="67"/>
      <c r="QLR20" s="67"/>
      <c r="QLS20" s="67"/>
      <c r="QLT20" s="67"/>
      <c r="QLU20" s="67"/>
      <c r="QLV20" s="67"/>
      <c r="QLW20" s="67"/>
      <c r="QLX20" s="67"/>
      <c r="QLY20" s="67"/>
      <c r="QLZ20" s="67"/>
      <c r="QMA20" s="67"/>
      <c r="QMB20" s="67"/>
      <c r="QMC20" s="67"/>
      <c r="QMD20" s="67"/>
      <c r="QME20" s="67"/>
      <c r="QMF20" s="67"/>
      <c r="QMG20" s="67"/>
      <c r="QMH20" s="67"/>
      <c r="QMI20" s="67"/>
      <c r="QMJ20" s="67"/>
      <c r="QMK20" s="67"/>
      <c r="QML20" s="67"/>
      <c r="QMM20" s="67"/>
      <c r="QMN20" s="67"/>
      <c r="QMO20" s="67"/>
      <c r="QMP20" s="67"/>
      <c r="QMQ20" s="67"/>
      <c r="QMR20" s="67"/>
      <c r="QMS20" s="67"/>
      <c r="QMT20" s="67"/>
      <c r="QMU20" s="67"/>
      <c r="QMV20" s="67"/>
      <c r="QMW20" s="67"/>
      <c r="QMX20" s="67"/>
      <c r="QMY20" s="67"/>
      <c r="QMZ20" s="67"/>
      <c r="QNA20" s="67"/>
      <c r="QNB20" s="67"/>
      <c r="QNC20" s="67"/>
      <c r="QND20" s="67"/>
      <c r="QNE20" s="67"/>
      <c r="QNF20" s="67"/>
      <c r="QNG20" s="67"/>
      <c r="QNH20" s="67"/>
      <c r="QNI20" s="67"/>
      <c r="QNJ20" s="67"/>
      <c r="QNK20" s="67"/>
      <c r="QNL20" s="67"/>
      <c r="QNM20" s="67"/>
      <c r="QNN20" s="67"/>
      <c r="QNO20" s="67"/>
      <c r="QNP20" s="67"/>
      <c r="QNQ20" s="67"/>
      <c r="QNR20" s="67"/>
      <c r="QNS20" s="67"/>
      <c r="QNT20" s="67"/>
      <c r="QNU20" s="67"/>
      <c r="QNV20" s="67"/>
      <c r="QNW20" s="67"/>
      <c r="QNX20" s="67"/>
      <c r="QNY20" s="67"/>
      <c r="QNZ20" s="67"/>
      <c r="QOA20" s="67"/>
      <c r="QOB20" s="67"/>
      <c r="QOC20" s="67"/>
      <c r="QOD20" s="67"/>
      <c r="QOE20" s="67"/>
      <c r="QOF20" s="67"/>
      <c r="QOG20" s="67"/>
      <c r="QOH20" s="67"/>
      <c r="QOI20" s="67"/>
      <c r="QOJ20" s="67"/>
      <c r="QOK20" s="67"/>
      <c r="QOL20" s="67"/>
      <c r="QOM20" s="67"/>
      <c r="QON20" s="67"/>
      <c r="QOO20" s="67"/>
      <c r="QOP20" s="67"/>
      <c r="QOQ20" s="67"/>
      <c r="QOR20" s="67"/>
      <c r="QOS20" s="67"/>
      <c r="QOT20" s="67"/>
      <c r="QOU20" s="67"/>
      <c r="QOV20" s="67"/>
      <c r="QOW20" s="67"/>
      <c r="QOX20" s="67"/>
      <c r="QOY20" s="67"/>
      <c r="QOZ20" s="67"/>
      <c r="QPA20" s="67"/>
      <c r="QPB20" s="67"/>
      <c r="QPC20" s="67"/>
      <c r="QPD20" s="67"/>
      <c r="QPE20" s="67"/>
      <c r="QPF20" s="67"/>
      <c r="QPG20" s="67"/>
      <c r="QPH20" s="67"/>
      <c r="QPI20" s="67"/>
      <c r="QPJ20" s="67"/>
      <c r="QPK20" s="67"/>
      <c r="QPL20" s="67"/>
      <c r="QPM20" s="67"/>
      <c r="QPN20" s="67"/>
      <c r="QPO20" s="67"/>
      <c r="QPP20" s="67"/>
      <c r="QPQ20" s="67"/>
      <c r="QPR20" s="67"/>
      <c r="QPS20" s="67"/>
      <c r="QPT20" s="67"/>
      <c r="QPU20" s="67"/>
      <c r="QPV20" s="67"/>
      <c r="QPW20" s="67"/>
      <c r="QPX20" s="67"/>
      <c r="QPY20" s="67"/>
      <c r="QPZ20" s="67"/>
      <c r="QQA20" s="67"/>
      <c r="QQB20" s="67"/>
      <c r="QQC20" s="67"/>
      <c r="QQD20" s="67"/>
      <c r="QQE20" s="67"/>
      <c r="QQF20" s="67"/>
      <c r="QQG20" s="67"/>
      <c r="QQH20" s="67"/>
      <c r="QQI20" s="67"/>
      <c r="QQJ20" s="67"/>
      <c r="QQK20" s="67"/>
      <c r="QQL20" s="67"/>
      <c r="QQM20" s="67"/>
      <c r="QQN20" s="67"/>
      <c r="QQO20" s="67"/>
      <c r="QQP20" s="67"/>
      <c r="QQQ20" s="67"/>
      <c r="QQR20" s="67"/>
      <c r="QQS20" s="67"/>
      <c r="QQT20" s="67"/>
      <c r="QQU20" s="67"/>
      <c r="QQV20" s="67"/>
      <c r="QQW20" s="67"/>
      <c r="QQX20" s="67"/>
      <c r="QQY20" s="67"/>
      <c r="QQZ20" s="67"/>
      <c r="QRA20" s="67"/>
      <c r="QRB20" s="67"/>
      <c r="QRC20" s="67"/>
      <c r="QRD20" s="67"/>
      <c r="QRE20" s="67"/>
      <c r="QRF20" s="67"/>
      <c r="QRG20" s="67"/>
      <c r="QRH20" s="67"/>
      <c r="QRI20" s="67"/>
      <c r="QRJ20" s="67"/>
      <c r="QRK20" s="67"/>
      <c r="QRL20" s="67"/>
      <c r="QRM20" s="67"/>
      <c r="QRN20" s="67"/>
      <c r="QRO20" s="67"/>
      <c r="QRP20" s="67"/>
      <c r="QRQ20" s="67"/>
      <c r="QRR20" s="67"/>
      <c r="QRS20" s="67"/>
      <c r="QRT20" s="67"/>
      <c r="QRU20" s="67"/>
      <c r="QRV20" s="67"/>
      <c r="QRW20" s="67"/>
      <c r="QRX20" s="67"/>
      <c r="QRY20" s="67"/>
      <c r="QRZ20" s="67"/>
      <c r="QSA20" s="67"/>
      <c r="QSB20" s="67"/>
      <c r="QSC20" s="67"/>
      <c r="QSD20" s="67"/>
      <c r="QSE20" s="67"/>
      <c r="QSF20" s="67"/>
      <c r="QSG20" s="67"/>
      <c r="QSH20" s="67"/>
      <c r="QSI20" s="67"/>
      <c r="QSJ20" s="67"/>
      <c r="QSK20" s="67"/>
      <c r="QSL20" s="67"/>
      <c r="QSM20" s="67"/>
      <c r="QSN20" s="67"/>
      <c r="QSO20" s="67"/>
      <c r="QSP20" s="67"/>
      <c r="QSQ20" s="67"/>
      <c r="QSR20" s="67"/>
      <c r="QSS20" s="67"/>
      <c r="QST20" s="67"/>
      <c r="QSU20" s="67"/>
      <c r="QSV20" s="67"/>
      <c r="QSW20" s="67"/>
      <c r="QSX20" s="67"/>
      <c r="QSY20" s="67"/>
      <c r="QSZ20" s="67"/>
      <c r="QTA20" s="67"/>
      <c r="QTB20" s="67"/>
      <c r="QTC20" s="67"/>
      <c r="QTD20" s="67"/>
      <c r="QTE20" s="67"/>
      <c r="QTF20" s="67"/>
      <c r="QTG20" s="67"/>
      <c r="QTH20" s="67"/>
      <c r="QTI20" s="67"/>
      <c r="QTJ20" s="67"/>
      <c r="QTK20" s="67"/>
      <c r="QTL20" s="67"/>
      <c r="QTM20" s="67"/>
      <c r="QTN20" s="67"/>
      <c r="QTO20" s="67"/>
      <c r="QTP20" s="67"/>
      <c r="QTQ20" s="67"/>
      <c r="QTR20" s="67"/>
      <c r="QTS20" s="67"/>
      <c r="QTT20" s="67"/>
      <c r="QTU20" s="67"/>
      <c r="QTV20" s="67"/>
      <c r="QTW20" s="67"/>
      <c r="QTX20" s="67"/>
      <c r="QTY20" s="67"/>
      <c r="QTZ20" s="67"/>
      <c r="QUA20" s="67"/>
      <c r="QUB20" s="67"/>
      <c r="QUC20" s="67"/>
      <c r="QUD20" s="67"/>
      <c r="QUE20" s="67"/>
      <c r="QUF20" s="67"/>
      <c r="QUG20" s="67"/>
      <c r="QUH20" s="67"/>
      <c r="QUI20" s="67"/>
      <c r="QUJ20" s="67"/>
      <c r="QUK20" s="67"/>
      <c r="QUL20" s="67"/>
      <c r="QUM20" s="67"/>
      <c r="QUN20" s="67"/>
      <c r="QUO20" s="67"/>
      <c r="QUP20" s="67"/>
      <c r="QUQ20" s="67"/>
      <c r="QUR20" s="67"/>
      <c r="QUS20" s="67"/>
      <c r="QUT20" s="67"/>
      <c r="QUU20" s="67"/>
      <c r="QUV20" s="67"/>
      <c r="QUW20" s="67"/>
      <c r="QUX20" s="67"/>
      <c r="QUY20" s="67"/>
      <c r="QUZ20" s="67"/>
      <c r="QVA20" s="67"/>
      <c r="QVB20" s="67"/>
      <c r="QVC20" s="67"/>
      <c r="QVD20" s="67"/>
      <c r="QVE20" s="67"/>
      <c r="QVF20" s="67"/>
      <c r="QVG20" s="67"/>
      <c r="QVH20" s="67"/>
      <c r="QVI20" s="67"/>
      <c r="QVJ20" s="67"/>
      <c r="QVK20" s="67"/>
      <c r="QVL20" s="67"/>
      <c r="QVM20" s="67"/>
      <c r="QVN20" s="67"/>
      <c r="QVO20" s="67"/>
      <c r="QVP20" s="67"/>
      <c r="QVQ20" s="67"/>
      <c r="QVR20" s="67"/>
      <c r="QVS20" s="67"/>
      <c r="QVT20" s="67"/>
      <c r="QVU20" s="67"/>
      <c r="QVV20" s="67"/>
      <c r="QVW20" s="67"/>
      <c r="QVX20" s="67"/>
      <c r="QVY20" s="67"/>
      <c r="QVZ20" s="67"/>
      <c r="QWA20" s="67"/>
      <c r="QWB20" s="67"/>
      <c r="QWC20" s="67"/>
      <c r="QWD20" s="67"/>
      <c r="QWE20" s="67"/>
      <c r="QWF20" s="67"/>
      <c r="QWG20" s="67"/>
      <c r="QWH20" s="67"/>
      <c r="QWI20" s="67"/>
      <c r="QWJ20" s="67"/>
      <c r="QWK20" s="67"/>
      <c r="QWL20" s="67"/>
      <c r="QWM20" s="67"/>
      <c r="QWN20" s="67"/>
      <c r="QWO20" s="67"/>
      <c r="QWP20" s="67"/>
      <c r="QWQ20" s="67"/>
      <c r="QWR20" s="67"/>
      <c r="QWS20" s="67"/>
      <c r="QWT20" s="67"/>
      <c r="QWU20" s="67"/>
      <c r="QWV20" s="67"/>
      <c r="QWW20" s="67"/>
      <c r="QWX20" s="67"/>
      <c r="QWY20" s="67"/>
      <c r="QWZ20" s="67"/>
      <c r="QXA20" s="67"/>
      <c r="QXB20" s="67"/>
      <c r="QXC20" s="67"/>
      <c r="QXD20" s="67"/>
      <c r="QXE20" s="67"/>
      <c r="QXF20" s="67"/>
      <c r="QXG20" s="67"/>
      <c r="QXH20" s="67"/>
      <c r="QXI20" s="67"/>
      <c r="QXJ20" s="67"/>
      <c r="QXK20" s="67"/>
      <c r="QXL20" s="67"/>
      <c r="QXM20" s="67"/>
      <c r="QXN20" s="67"/>
      <c r="QXO20" s="67"/>
      <c r="QXP20" s="67"/>
      <c r="QXQ20" s="67"/>
      <c r="QXR20" s="67"/>
      <c r="QXS20" s="67"/>
      <c r="QXT20" s="67"/>
      <c r="QXU20" s="67"/>
      <c r="QXV20" s="67"/>
      <c r="QXW20" s="67"/>
      <c r="QXX20" s="67"/>
      <c r="QXY20" s="67"/>
      <c r="QXZ20" s="67"/>
      <c r="QYA20" s="67"/>
      <c r="QYB20" s="67"/>
      <c r="QYC20" s="67"/>
      <c r="QYD20" s="67"/>
      <c r="QYE20" s="67"/>
      <c r="QYF20" s="67"/>
      <c r="QYG20" s="67"/>
      <c r="QYH20" s="67"/>
      <c r="QYI20" s="67"/>
      <c r="QYJ20" s="67"/>
      <c r="QYK20" s="67"/>
      <c r="QYL20" s="67"/>
      <c r="QYM20" s="67"/>
      <c r="QYN20" s="67"/>
      <c r="QYO20" s="67"/>
      <c r="QYP20" s="67"/>
      <c r="QYQ20" s="67"/>
      <c r="QYR20" s="67"/>
      <c r="QYS20" s="67"/>
      <c r="QYT20" s="67"/>
      <c r="QYU20" s="67"/>
      <c r="QYV20" s="67"/>
      <c r="QYW20" s="67"/>
      <c r="QYX20" s="67"/>
      <c r="QYY20" s="67"/>
      <c r="QYZ20" s="67"/>
      <c r="QZA20" s="67"/>
      <c r="QZB20" s="67"/>
      <c r="QZC20" s="67"/>
      <c r="QZD20" s="67"/>
      <c r="QZE20" s="67"/>
      <c r="QZF20" s="67"/>
      <c r="QZG20" s="67"/>
      <c r="QZH20" s="67"/>
      <c r="QZI20" s="67"/>
      <c r="QZJ20" s="67"/>
      <c r="QZK20" s="67"/>
      <c r="QZL20" s="67"/>
      <c r="QZM20" s="67"/>
      <c r="QZN20" s="67"/>
      <c r="QZO20" s="67"/>
      <c r="QZP20" s="67"/>
      <c r="QZQ20" s="67"/>
      <c r="QZR20" s="67"/>
      <c r="QZS20" s="67"/>
      <c r="QZT20" s="67"/>
      <c r="QZU20" s="67"/>
      <c r="QZV20" s="67"/>
      <c r="QZW20" s="67"/>
      <c r="QZX20" s="67"/>
      <c r="QZY20" s="67"/>
      <c r="QZZ20" s="67"/>
      <c r="RAA20" s="67"/>
      <c r="RAB20" s="67"/>
      <c r="RAC20" s="67"/>
      <c r="RAD20" s="67"/>
      <c r="RAE20" s="67"/>
      <c r="RAF20" s="67"/>
      <c r="RAG20" s="67"/>
      <c r="RAH20" s="67"/>
      <c r="RAI20" s="67"/>
      <c r="RAJ20" s="67"/>
      <c r="RAK20" s="67"/>
      <c r="RAL20" s="67"/>
      <c r="RAM20" s="67"/>
      <c r="RAN20" s="67"/>
      <c r="RAO20" s="67"/>
      <c r="RAP20" s="67"/>
      <c r="RAQ20" s="67"/>
      <c r="RAR20" s="67"/>
      <c r="RAS20" s="67"/>
      <c r="RAT20" s="67"/>
      <c r="RAU20" s="67"/>
      <c r="RAV20" s="67"/>
      <c r="RAW20" s="67"/>
      <c r="RAX20" s="67"/>
      <c r="RAY20" s="67"/>
      <c r="RAZ20" s="67"/>
      <c r="RBA20" s="67"/>
      <c r="RBB20" s="67"/>
      <c r="RBC20" s="67"/>
      <c r="RBD20" s="67"/>
      <c r="RBE20" s="67"/>
      <c r="RBF20" s="67"/>
      <c r="RBG20" s="67"/>
      <c r="RBH20" s="67"/>
      <c r="RBI20" s="67"/>
      <c r="RBJ20" s="67"/>
      <c r="RBK20" s="67"/>
      <c r="RBL20" s="67"/>
      <c r="RBM20" s="67"/>
      <c r="RBN20" s="67"/>
      <c r="RBO20" s="67"/>
      <c r="RBP20" s="67"/>
      <c r="RBQ20" s="67"/>
      <c r="RBR20" s="67"/>
      <c r="RBS20" s="67"/>
      <c r="RBT20" s="67"/>
      <c r="RBU20" s="67"/>
      <c r="RBV20" s="67"/>
      <c r="RBW20" s="67"/>
      <c r="RBX20" s="67"/>
      <c r="RBY20" s="67"/>
      <c r="RBZ20" s="67"/>
      <c r="RCA20" s="67"/>
      <c r="RCB20" s="67"/>
      <c r="RCC20" s="67"/>
      <c r="RCD20" s="67"/>
      <c r="RCE20" s="67"/>
      <c r="RCF20" s="67"/>
      <c r="RCG20" s="67"/>
      <c r="RCH20" s="67"/>
      <c r="RCI20" s="67"/>
      <c r="RCJ20" s="67"/>
      <c r="RCK20" s="67"/>
      <c r="RCL20" s="67"/>
      <c r="RCM20" s="67"/>
      <c r="RCN20" s="67"/>
      <c r="RCO20" s="67"/>
      <c r="RCP20" s="67"/>
      <c r="RCQ20" s="67"/>
      <c r="RCR20" s="67"/>
      <c r="RCS20" s="67"/>
      <c r="RCT20" s="67"/>
      <c r="RCU20" s="67"/>
      <c r="RCV20" s="67"/>
      <c r="RCW20" s="67"/>
      <c r="RCX20" s="67"/>
      <c r="RCY20" s="67"/>
      <c r="RCZ20" s="67"/>
      <c r="RDA20" s="67"/>
      <c r="RDB20" s="67"/>
      <c r="RDC20" s="67"/>
      <c r="RDD20" s="67"/>
      <c r="RDE20" s="67"/>
      <c r="RDF20" s="67"/>
      <c r="RDG20" s="67"/>
      <c r="RDH20" s="67"/>
      <c r="RDI20" s="67"/>
      <c r="RDJ20" s="67"/>
      <c r="RDK20" s="67"/>
      <c r="RDL20" s="67"/>
      <c r="RDM20" s="67"/>
      <c r="RDN20" s="67"/>
      <c r="RDO20" s="67"/>
      <c r="RDP20" s="67"/>
      <c r="RDQ20" s="67"/>
      <c r="RDR20" s="67"/>
      <c r="RDS20" s="67"/>
      <c r="RDT20" s="67"/>
      <c r="RDU20" s="67"/>
      <c r="RDV20" s="67"/>
      <c r="RDW20" s="67"/>
      <c r="RDX20" s="67"/>
      <c r="RDY20" s="67"/>
      <c r="RDZ20" s="67"/>
      <c r="REA20" s="67"/>
      <c r="REB20" s="67"/>
      <c r="REC20" s="67"/>
      <c r="RED20" s="67"/>
      <c r="REE20" s="67"/>
      <c r="REF20" s="67"/>
      <c r="REG20" s="67"/>
      <c r="REH20" s="67"/>
      <c r="REI20" s="67"/>
      <c r="REJ20" s="67"/>
      <c r="REK20" s="67"/>
      <c r="REL20" s="67"/>
      <c r="REM20" s="67"/>
      <c r="REN20" s="67"/>
      <c r="REO20" s="67"/>
      <c r="REP20" s="67"/>
      <c r="REQ20" s="67"/>
      <c r="RER20" s="67"/>
      <c r="RES20" s="67"/>
      <c r="RET20" s="67"/>
      <c r="REU20" s="67"/>
      <c r="REV20" s="67"/>
      <c r="REW20" s="67"/>
      <c r="REX20" s="67"/>
      <c r="REY20" s="67"/>
      <c r="REZ20" s="67"/>
      <c r="RFA20" s="67"/>
      <c r="RFB20" s="67"/>
      <c r="RFC20" s="67"/>
      <c r="RFD20" s="67"/>
      <c r="RFE20" s="67"/>
      <c r="RFF20" s="67"/>
      <c r="RFG20" s="67"/>
      <c r="RFH20" s="67"/>
      <c r="RFI20" s="67"/>
      <c r="RFJ20" s="67"/>
      <c r="RFK20" s="67"/>
      <c r="RFL20" s="67"/>
      <c r="RFM20" s="67"/>
      <c r="RFN20" s="67"/>
      <c r="RFO20" s="67"/>
      <c r="RFP20" s="67"/>
      <c r="RFQ20" s="67"/>
      <c r="RFR20" s="67"/>
      <c r="RFS20" s="67"/>
      <c r="RFT20" s="67"/>
      <c r="RFU20" s="67"/>
      <c r="RFV20" s="67"/>
      <c r="RFW20" s="67"/>
      <c r="RFX20" s="67"/>
      <c r="RFY20" s="67"/>
      <c r="RFZ20" s="67"/>
      <c r="RGA20" s="67"/>
      <c r="RGB20" s="67"/>
      <c r="RGC20" s="67"/>
      <c r="RGD20" s="67"/>
      <c r="RGE20" s="67"/>
      <c r="RGF20" s="67"/>
      <c r="RGG20" s="67"/>
      <c r="RGH20" s="67"/>
      <c r="RGI20" s="67"/>
      <c r="RGJ20" s="67"/>
      <c r="RGK20" s="67"/>
      <c r="RGL20" s="67"/>
      <c r="RGM20" s="67"/>
      <c r="RGN20" s="67"/>
      <c r="RGO20" s="67"/>
      <c r="RGP20" s="67"/>
      <c r="RGQ20" s="67"/>
      <c r="RGR20" s="67"/>
      <c r="RGS20" s="67"/>
      <c r="RGT20" s="67"/>
      <c r="RGU20" s="67"/>
      <c r="RGV20" s="67"/>
      <c r="RGW20" s="67"/>
      <c r="RGX20" s="67"/>
      <c r="RGY20" s="67"/>
      <c r="RGZ20" s="67"/>
      <c r="RHA20" s="67"/>
      <c r="RHB20" s="67"/>
      <c r="RHC20" s="67"/>
      <c r="RHD20" s="67"/>
      <c r="RHE20" s="67"/>
      <c r="RHF20" s="67"/>
      <c r="RHG20" s="67"/>
      <c r="RHH20" s="67"/>
      <c r="RHI20" s="67"/>
      <c r="RHJ20" s="67"/>
      <c r="RHK20" s="67"/>
      <c r="RHL20" s="67"/>
      <c r="RHM20" s="67"/>
      <c r="RHN20" s="67"/>
      <c r="RHO20" s="67"/>
      <c r="RHP20" s="67"/>
      <c r="RHQ20" s="67"/>
      <c r="RHR20" s="67"/>
      <c r="RHS20" s="67"/>
      <c r="RHT20" s="67"/>
      <c r="RHU20" s="67"/>
      <c r="RHV20" s="67"/>
      <c r="RHW20" s="67"/>
      <c r="RHX20" s="67"/>
      <c r="RHY20" s="67"/>
      <c r="RHZ20" s="67"/>
      <c r="RIA20" s="67"/>
      <c r="RIB20" s="67"/>
      <c r="RIC20" s="67"/>
      <c r="RID20" s="67"/>
      <c r="RIE20" s="67"/>
      <c r="RIF20" s="67"/>
      <c r="RIG20" s="67"/>
      <c r="RIH20" s="67"/>
      <c r="RII20" s="67"/>
      <c r="RIJ20" s="67"/>
      <c r="RIK20" s="67"/>
      <c r="RIL20" s="67"/>
      <c r="RIM20" s="67"/>
      <c r="RIN20" s="67"/>
      <c r="RIO20" s="67"/>
      <c r="RIP20" s="67"/>
      <c r="RIQ20" s="67"/>
      <c r="RIR20" s="67"/>
      <c r="RIS20" s="67"/>
      <c r="RIT20" s="67"/>
      <c r="RIU20" s="67"/>
      <c r="RIV20" s="67"/>
      <c r="RIW20" s="67"/>
      <c r="RIX20" s="67"/>
      <c r="RIY20" s="67"/>
      <c r="RIZ20" s="67"/>
      <c r="RJA20" s="67"/>
      <c r="RJB20" s="67"/>
      <c r="RJC20" s="67"/>
      <c r="RJD20" s="67"/>
      <c r="RJE20" s="67"/>
      <c r="RJF20" s="67"/>
      <c r="RJG20" s="67"/>
      <c r="RJH20" s="67"/>
      <c r="RJI20" s="67"/>
      <c r="RJJ20" s="67"/>
      <c r="RJK20" s="67"/>
      <c r="RJL20" s="67"/>
      <c r="RJM20" s="67"/>
      <c r="RJN20" s="67"/>
      <c r="RJO20" s="67"/>
      <c r="RJP20" s="67"/>
      <c r="RJQ20" s="67"/>
      <c r="RJR20" s="67"/>
      <c r="RJS20" s="67"/>
      <c r="RJT20" s="67"/>
      <c r="RJU20" s="67"/>
      <c r="RJV20" s="67"/>
      <c r="RJW20" s="67"/>
      <c r="RJX20" s="67"/>
      <c r="RJY20" s="67"/>
      <c r="RJZ20" s="67"/>
      <c r="RKA20" s="67"/>
      <c r="RKB20" s="67"/>
      <c r="RKC20" s="67"/>
      <c r="RKD20" s="67"/>
      <c r="RKE20" s="67"/>
      <c r="RKF20" s="67"/>
      <c r="RKG20" s="67"/>
      <c r="RKH20" s="67"/>
      <c r="RKI20" s="67"/>
      <c r="RKJ20" s="67"/>
      <c r="RKK20" s="67"/>
      <c r="RKL20" s="67"/>
      <c r="RKM20" s="67"/>
      <c r="RKN20" s="67"/>
      <c r="RKO20" s="67"/>
      <c r="RKP20" s="67"/>
      <c r="RKQ20" s="67"/>
      <c r="RKR20" s="67"/>
      <c r="RKS20" s="67"/>
      <c r="RKT20" s="67"/>
      <c r="RKU20" s="67"/>
      <c r="RKV20" s="67"/>
      <c r="RKW20" s="67"/>
      <c r="RKX20" s="67"/>
      <c r="RKY20" s="67"/>
      <c r="RKZ20" s="67"/>
      <c r="RLA20" s="67"/>
      <c r="RLB20" s="67"/>
      <c r="RLC20" s="67"/>
      <c r="RLD20" s="67"/>
      <c r="RLE20" s="67"/>
      <c r="RLF20" s="67"/>
      <c r="RLG20" s="67"/>
      <c r="RLH20" s="67"/>
      <c r="RLI20" s="67"/>
      <c r="RLJ20" s="67"/>
      <c r="RLK20" s="67"/>
      <c r="RLL20" s="67"/>
      <c r="RLM20" s="67"/>
      <c r="RLN20" s="67"/>
      <c r="RLO20" s="67"/>
      <c r="RLP20" s="67"/>
      <c r="RLQ20" s="67"/>
      <c r="RLR20" s="67"/>
      <c r="RLS20" s="67"/>
      <c r="RLT20" s="67"/>
      <c r="RLU20" s="67"/>
      <c r="RLV20" s="67"/>
      <c r="RLW20" s="67"/>
      <c r="RLX20" s="67"/>
      <c r="RLY20" s="67"/>
      <c r="RLZ20" s="67"/>
      <c r="RMA20" s="67"/>
      <c r="RMB20" s="67"/>
      <c r="RMC20" s="67"/>
      <c r="RMD20" s="67"/>
      <c r="RME20" s="67"/>
      <c r="RMF20" s="67"/>
      <c r="RMG20" s="67"/>
      <c r="RMH20" s="67"/>
      <c r="RMI20" s="67"/>
      <c r="RMJ20" s="67"/>
      <c r="RMK20" s="67"/>
      <c r="RML20" s="67"/>
      <c r="RMM20" s="67"/>
      <c r="RMN20" s="67"/>
      <c r="RMO20" s="67"/>
      <c r="RMP20" s="67"/>
      <c r="RMQ20" s="67"/>
      <c r="RMR20" s="67"/>
      <c r="RMS20" s="67"/>
      <c r="RMT20" s="67"/>
      <c r="RMU20" s="67"/>
      <c r="RMV20" s="67"/>
      <c r="RMW20" s="67"/>
      <c r="RMX20" s="67"/>
      <c r="RMY20" s="67"/>
      <c r="RMZ20" s="67"/>
      <c r="RNA20" s="67"/>
      <c r="RNB20" s="67"/>
      <c r="RNC20" s="67"/>
      <c r="RND20" s="67"/>
      <c r="RNE20" s="67"/>
      <c r="RNF20" s="67"/>
      <c r="RNG20" s="67"/>
      <c r="RNH20" s="67"/>
      <c r="RNI20" s="67"/>
      <c r="RNJ20" s="67"/>
      <c r="RNK20" s="67"/>
      <c r="RNL20" s="67"/>
      <c r="RNM20" s="67"/>
      <c r="RNN20" s="67"/>
      <c r="RNO20" s="67"/>
      <c r="RNP20" s="67"/>
      <c r="RNQ20" s="67"/>
      <c r="RNR20" s="67"/>
      <c r="RNS20" s="67"/>
      <c r="RNT20" s="67"/>
      <c r="RNU20" s="67"/>
      <c r="RNV20" s="67"/>
      <c r="RNW20" s="67"/>
      <c r="RNX20" s="67"/>
      <c r="RNY20" s="67"/>
      <c r="RNZ20" s="67"/>
      <c r="ROA20" s="67"/>
      <c r="ROB20" s="67"/>
      <c r="ROC20" s="67"/>
      <c r="ROD20" s="67"/>
      <c r="ROE20" s="67"/>
      <c r="ROF20" s="67"/>
      <c r="ROG20" s="67"/>
      <c r="ROH20" s="67"/>
      <c r="ROI20" s="67"/>
      <c r="ROJ20" s="67"/>
      <c r="ROK20" s="67"/>
      <c r="ROL20" s="67"/>
      <c r="ROM20" s="67"/>
      <c r="RON20" s="67"/>
      <c r="ROO20" s="67"/>
      <c r="ROP20" s="67"/>
      <c r="ROQ20" s="67"/>
      <c r="ROR20" s="67"/>
      <c r="ROS20" s="67"/>
      <c r="ROT20" s="67"/>
      <c r="ROU20" s="67"/>
      <c r="ROV20" s="67"/>
      <c r="ROW20" s="67"/>
      <c r="ROX20" s="67"/>
      <c r="ROY20" s="67"/>
      <c r="ROZ20" s="67"/>
      <c r="RPA20" s="67"/>
      <c r="RPB20" s="67"/>
      <c r="RPC20" s="67"/>
      <c r="RPD20" s="67"/>
      <c r="RPE20" s="67"/>
      <c r="RPF20" s="67"/>
      <c r="RPG20" s="67"/>
      <c r="RPH20" s="67"/>
      <c r="RPI20" s="67"/>
      <c r="RPJ20" s="67"/>
      <c r="RPK20" s="67"/>
      <c r="RPL20" s="67"/>
      <c r="RPM20" s="67"/>
      <c r="RPN20" s="67"/>
      <c r="RPO20" s="67"/>
      <c r="RPP20" s="67"/>
      <c r="RPQ20" s="67"/>
      <c r="RPR20" s="67"/>
      <c r="RPS20" s="67"/>
      <c r="RPT20" s="67"/>
      <c r="RPU20" s="67"/>
      <c r="RPV20" s="67"/>
      <c r="RPW20" s="67"/>
      <c r="RPX20" s="67"/>
      <c r="RPY20" s="67"/>
      <c r="RPZ20" s="67"/>
      <c r="RQA20" s="67"/>
      <c r="RQB20" s="67"/>
      <c r="RQC20" s="67"/>
      <c r="RQD20" s="67"/>
      <c r="RQE20" s="67"/>
      <c r="RQF20" s="67"/>
      <c r="RQG20" s="67"/>
      <c r="RQH20" s="67"/>
      <c r="RQI20" s="67"/>
      <c r="RQJ20" s="67"/>
      <c r="RQK20" s="67"/>
      <c r="RQL20" s="67"/>
      <c r="RQM20" s="67"/>
      <c r="RQN20" s="67"/>
      <c r="RQO20" s="67"/>
      <c r="RQP20" s="67"/>
      <c r="RQQ20" s="67"/>
      <c r="RQR20" s="67"/>
      <c r="RQS20" s="67"/>
      <c r="RQT20" s="67"/>
      <c r="RQU20" s="67"/>
      <c r="RQV20" s="67"/>
      <c r="RQW20" s="67"/>
      <c r="RQX20" s="67"/>
      <c r="RQY20" s="67"/>
      <c r="RQZ20" s="67"/>
      <c r="RRA20" s="67"/>
      <c r="RRB20" s="67"/>
      <c r="RRC20" s="67"/>
      <c r="RRD20" s="67"/>
      <c r="RRE20" s="67"/>
      <c r="RRF20" s="67"/>
      <c r="RRG20" s="67"/>
      <c r="RRH20" s="67"/>
      <c r="RRI20" s="67"/>
      <c r="RRJ20" s="67"/>
      <c r="RRK20" s="67"/>
      <c r="RRL20" s="67"/>
      <c r="RRM20" s="67"/>
      <c r="RRN20" s="67"/>
      <c r="RRO20" s="67"/>
      <c r="RRP20" s="67"/>
      <c r="RRQ20" s="67"/>
      <c r="RRR20" s="67"/>
      <c r="RRS20" s="67"/>
      <c r="RRT20" s="67"/>
      <c r="RRU20" s="67"/>
      <c r="RRV20" s="67"/>
      <c r="RRW20" s="67"/>
      <c r="RRX20" s="67"/>
      <c r="RRY20" s="67"/>
      <c r="RRZ20" s="67"/>
      <c r="RSA20" s="67"/>
      <c r="RSB20" s="67"/>
      <c r="RSC20" s="67"/>
      <c r="RSD20" s="67"/>
      <c r="RSE20" s="67"/>
      <c r="RSF20" s="67"/>
      <c r="RSG20" s="67"/>
      <c r="RSH20" s="67"/>
      <c r="RSI20" s="67"/>
      <c r="RSJ20" s="67"/>
      <c r="RSK20" s="67"/>
      <c r="RSL20" s="67"/>
      <c r="RSM20" s="67"/>
      <c r="RSN20" s="67"/>
      <c r="RSO20" s="67"/>
      <c r="RSP20" s="67"/>
      <c r="RSQ20" s="67"/>
      <c r="RSR20" s="67"/>
      <c r="RSS20" s="67"/>
      <c r="RST20" s="67"/>
      <c r="RSU20" s="67"/>
      <c r="RSV20" s="67"/>
      <c r="RSW20" s="67"/>
      <c r="RSX20" s="67"/>
      <c r="RSY20" s="67"/>
      <c r="RSZ20" s="67"/>
      <c r="RTA20" s="67"/>
      <c r="RTB20" s="67"/>
      <c r="RTC20" s="67"/>
      <c r="RTD20" s="67"/>
      <c r="RTE20" s="67"/>
      <c r="RTF20" s="67"/>
      <c r="RTG20" s="67"/>
      <c r="RTH20" s="67"/>
      <c r="RTI20" s="67"/>
      <c r="RTJ20" s="67"/>
      <c r="RTK20" s="67"/>
      <c r="RTL20" s="67"/>
      <c r="RTM20" s="67"/>
      <c r="RTN20" s="67"/>
      <c r="RTO20" s="67"/>
      <c r="RTP20" s="67"/>
      <c r="RTQ20" s="67"/>
      <c r="RTR20" s="67"/>
      <c r="RTS20" s="67"/>
      <c r="RTT20" s="67"/>
      <c r="RTU20" s="67"/>
      <c r="RTV20" s="67"/>
      <c r="RTW20" s="67"/>
      <c r="RTX20" s="67"/>
      <c r="RTY20" s="67"/>
      <c r="RTZ20" s="67"/>
      <c r="RUA20" s="67"/>
      <c r="RUB20" s="67"/>
      <c r="RUC20" s="67"/>
      <c r="RUD20" s="67"/>
      <c r="RUE20" s="67"/>
      <c r="RUF20" s="67"/>
      <c r="RUG20" s="67"/>
      <c r="RUH20" s="67"/>
      <c r="RUI20" s="67"/>
      <c r="RUJ20" s="67"/>
      <c r="RUK20" s="67"/>
      <c r="RUL20" s="67"/>
      <c r="RUM20" s="67"/>
      <c r="RUN20" s="67"/>
      <c r="RUO20" s="67"/>
      <c r="RUP20" s="67"/>
      <c r="RUQ20" s="67"/>
      <c r="RUR20" s="67"/>
      <c r="RUS20" s="67"/>
      <c r="RUT20" s="67"/>
      <c r="RUU20" s="67"/>
      <c r="RUV20" s="67"/>
      <c r="RUW20" s="67"/>
      <c r="RUX20" s="67"/>
      <c r="RUY20" s="67"/>
      <c r="RUZ20" s="67"/>
      <c r="RVA20" s="67"/>
      <c r="RVB20" s="67"/>
      <c r="RVC20" s="67"/>
      <c r="RVD20" s="67"/>
      <c r="RVE20" s="67"/>
      <c r="RVF20" s="67"/>
      <c r="RVG20" s="67"/>
      <c r="RVH20" s="67"/>
      <c r="RVI20" s="67"/>
      <c r="RVJ20" s="67"/>
      <c r="RVK20" s="67"/>
      <c r="RVL20" s="67"/>
      <c r="RVM20" s="67"/>
      <c r="RVN20" s="67"/>
      <c r="RVO20" s="67"/>
      <c r="RVP20" s="67"/>
      <c r="RVQ20" s="67"/>
      <c r="RVR20" s="67"/>
      <c r="RVS20" s="67"/>
      <c r="RVT20" s="67"/>
      <c r="RVU20" s="67"/>
      <c r="RVV20" s="67"/>
      <c r="RVW20" s="67"/>
      <c r="RVX20" s="67"/>
      <c r="RVY20" s="67"/>
      <c r="RVZ20" s="67"/>
      <c r="RWA20" s="67"/>
      <c r="RWB20" s="67"/>
      <c r="RWC20" s="67"/>
      <c r="RWD20" s="67"/>
      <c r="RWE20" s="67"/>
      <c r="RWF20" s="67"/>
      <c r="RWG20" s="67"/>
      <c r="RWH20" s="67"/>
      <c r="RWI20" s="67"/>
      <c r="RWJ20" s="67"/>
      <c r="RWK20" s="67"/>
      <c r="RWL20" s="67"/>
      <c r="RWM20" s="67"/>
      <c r="RWN20" s="67"/>
      <c r="RWO20" s="67"/>
      <c r="RWP20" s="67"/>
      <c r="RWQ20" s="67"/>
      <c r="RWR20" s="67"/>
      <c r="RWS20" s="67"/>
      <c r="RWT20" s="67"/>
      <c r="RWU20" s="67"/>
      <c r="RWV20" s="67"/>
      <c r="RWW20" s="67"/>
      <c r="RWX20" s="67"/>
      <c r="RWY20" s="67"/>
      <c r="RWZ20" s="67"/>
      <c r="RXA20" s="67"/>
      <c r="RXB20" s="67"/>
      <c r="RXC20" s="67"/>
      <c r="RXD20" s="67"/>
      <c r="RXE20" s="67"/>
      <c r="RXF20" s="67"/>
      <c r="RXG20" s="67"/>
      <c r="RXH20" s="67"/>
      <c r="RXI20" s="67"/>
      <c r="RXJ20" s="67"/>
      <c r="RXK20" s="67"/>
      <c r="RXL20" s="67"/>
      <c r="RXM20" s="67"/>
      <c r="RXN20" s="67"/>
      <c r="RXO20" s="67"/>
      <c r="RXP20" s="67"/>
      <c r="RXQ20" s="67"/>
      <c r="RXR20" s="67"/>
      <c r="RXS20" s="67"/>
      <c r="RXT20" s="67"/>
      <c r="RXU20" s="67"/>
      <c r="RXV20" s="67"/>
      <c r="RXW20" s="67"/>
      <c r="RXX20" s="67"/>
      <c r="RXY20" s="67"/>
      <c r="RXZ20" s="67"/>
      <c r="RYA20" s="67"/>
      <c r="RYB20" s="67"/>
      <c r="RYC20" s="67"/>
      <c r="RYD20" s="67"/>
      <c r="RYE20" s="67"/>
      <c r="RYF20" s="67"/>
      <c r="RYG20" s="67"/>
      <c r="RYH20" s="67"/>
      <c r="RYI20" s="67"/>
      <c r="RYJ20" s="67"/>
      <c r="RYK20" s="67"/>
      <c r="RYL20" s="67"/>
      <c r="RYM20" s="67"/>
      <c r="RYN20" s="67"/>
      <c r="RYO20" s="67"/>
      <c r="RYP20" s="67"/>
      <c r="RYQ20" s="67"/>
      <c r="RYR20" s="67"/>
      <c r="RYS20" s="67"/>
      <c r="RYT20" s="67"/>
      <c r="RYU20" s="67"/>
      <c r="RYV20" s="67"/>
      <c r="RYW20" s="67"/>
      <c r="RYX20" s="67"/>
      <c r="RYY20" s="67"/>
      <c r="RYZ20" s="67"/>
      <c r="RZA20" s="67"/>
      <c r="RZB20" s="67"/>
      <c r="RZC20" s="67"/>
      <c r="RZD20" s="67"/>
      <c r="RZE20" s="67"/>
      <c r="RZF20" s="67"/>
      <c r="RZG20" s="67"/>
      <c r="RZH20" s="67"/>
      <c r="RZI20" s="67"/>
      <c r="RZJ20" s="67"/>
      <c r="RZK20" s="67"/>
      <c r="RZL20" s="67"/>
      <c r="RZM20" s="67"/>
      <c r="RZN20" s="67"/>
      <c r="RZO20" s="67"/>
      <c r="RZP20" s="67"/>
      <c r="RZQ20" s="67"/>
      <c r="RZR20" s="67"/>
      <c r="RZS20" s="67"/>
      <c r="RZT20" s="67"/>
      <c r="RZU20" s="67"/>
      <c r="RZV20" s="67"/>
      <c r="RZW20" s="67"/>
      <c r="RZX20" s="67"/>
      <c r="RZY20" s="67"/>
      <c r="RZZ20" s="67"/>
      <c r="SAA20" s="67"/>
      <c r="SAB20" s="67"/>
      <c r="SAC20" s="67"/>
      <c r="SAD20" s="67"/>
      <c r="SAE20" s="67"/>
      <c r="SAF20" s="67"/>
      <c r="SAG20" s="67"/>
      <c r="SAH20" s="67"/>
      <c r="SAI20" s="67"/>
      <c r="SAJ20" s="67"/>
      <c r="SAK20" s="67"/>
      <c r="SAL20" s="67"/>
      <c r="SAM20" s="67"/>
      <c r="SAN20" s="67"/>
      <c r="SAO20" s="67"/>
      <c r="SAP20" s="67"/>
      <c r="SAQ20" s="67"/>
      <c r="SAR20" s="67"/>
      <c r="SAS20" s="67"/>
      <c r="SAT20" s="67"/>
      <c r="SAU20" s="67"/>
      <c r="SAV20" s="67"/>
      <c r="SAW20" s="67"/>
      <c r="SAX20" s="67"/>
      <c r="SAY20" s="67"/>
      <c r="SAZ20" s="67"/>
      <c r="SBA20" s="67"/>
      <c r="SBB20" s="67"/>
      <c r="SBC20" s="67"/>
      <c r="SBD20" s="67"/>
      <c r="SBE20" s="67"/>
      <c r="SBF20" s="67"/>
      <c r="SBG20" s="67"/>
      <c r="SBH20" s="67"/>
      <c r="SBI20" s="67"/>
      <c r="SBJ20" s="67"/>
      <c r="SBK20" s="67"/>
      <c r="SBL20" s="67"/>
      <c r="SBM20" s="67"/>
      <c r="SBN20" s="67"/>
      <c r="SBO20" s="67"/>
      <c r="SBP20" s="67"/>
      <c r="SBQ20" s="67"/>
      <c r="SBR20" s="67"/>
      <c r="SBS20" s="67"/>
      <c r="SBT20" s="67"/>
      <c r="SBU20" s="67"/>
      <c r="SBV20" s="67"/>
      <c r="SBW20" s="67"/>
      <c r="SBX20" s="67"/>
      <c r="SBY20" s="67"/>
      <c r="SBZ20" s="67"/>
      <c r="SCA20" s="67"/>
      <c r="SCB20" s="67"/>
      <c r="SCC20" s="67"/>
      <c r="SCD20" s="67"/>
      <c r="SCE20" s="67"/>
      <c r="SCF20" s="67"/>
      <c r="SCG20" s="67"/>
      <c r="SCH20" s="67"/>
      <c r="SCI20" s="67"/>
      <c r="SCJ20" s="67"/>
      <c r="SCK20" s="67"/>
      <c r="SCL20" s="67"/>
      <c r="SCM20" s="67"/>
      <c r="SCN20" s="67"/>
      <c r="SCO20" s="67"/>
      <c r="SCP20" s="67"/>
      <c r="SCQ20" s="67"/>
      <c r="SCR20" s="67"/>
      <c r="SCS20" s="67"/>
      <c r="SCT20" s="67"/>
      <c r="SCU20" s="67"/>
      <c r="SCV20" s="67"/>
      <c r="SCW20" s="67"/>
      <c r="SCX20" s="67"/>
      <c r="SCY20" s="67"/>
      <c r="SCZ20" s="67"/>
      <c r="SDA20" s="67"/>
      <c r="SDB20" s="67"/>
      <c r="SDC20" s="67"/>
      <c r="SDD20" s="67"/>
      <c r="SDE20" s="67"/>
      <c r="SDF20" s="67"/>
      <c r="SDG20" s="67"/>
      <c r="SDH20" s="67"/>
      <c r="SDI20" s="67"/>
      <c r="SDJ20" s="67"/>
      <c r="SDK20" s="67"/>
      <c r="SDL20" s="67"/>
      <c r="SDM20" s="67"/>
      <c r="SDN20" s="67"/>
      <c r="SDO20" s="67"/>
      <c r="SDP20" s="67"/>
      <c r="SDQ20" s="67"/>
      <c r="SDR20" s="67"/>
      <c r="SDS20" s="67"/>
      <c r="SDT20" s="67"/>
      <c r="SDU20" s="67"/>
      <c r="SDV20" s="67"/>
      <c r="SDW20" s="67"/>
      <c r="SDX20" s="67"/>
      <c r="SDY20" s="67"/>
      <c r="SDZ20" s="67"/>
      <c r="SEA20" s="67"/>
      <c r="SEB20" s="67"/>
      <c r="SEC20" s="67"/>
      <c r="SED20" s="67"/>
      <c r="SEE20" s="67"/>
      <c r="SEF20" s="67"/>
      <c r="SEG20" s="67"/>
      <c r="SEH20" s="67"/>
      <c r="SEI20" s="67"/>
      <c r="SEJ20" s="67"/>
      <c r="SEK20" s="67"/>
      <c r="SEL20" s="67"/>
      <c r="SEM20" s="67"/>
      <c r="SEN20" s="67"/>
      <c r="SEO20" s="67"/>
      <c r="SEP20" s="67"/>
      <c r="SEQ20" s="67"/>
      <c r="SER20" s="67"/>
      <c r="SES20" s="67"/>
      <c r="SET20" s="67"/>
      <c r="SEU20" s="67"/>
      <c r="SEV20" s="67"/>
      <c r="SEW20" s="67"/>
      <c r="SEX20" s="67"/>
      <c r="SEY20" s="67"/>
      <c r="SEZ20" s="67"/>
      <c r="SFA20" s="67"/>
      <c r="SFB20" s="67"/>
      <c r="SFC20" s="67"/>
      <c r="SFD20" s="67"/>
      <c r="SFE20" s="67"/>
      <c r="SFF20" s="67"/>
      <c r="SFG20" s="67"/>
      <c r="SFH20" s="67"/>
      <c r="SFI20" s="67"/>
      <c r="SFJ20" s="67"/>
      <c r="SFK20" s="67"/>
      <c r="SFL20" s="67"/>
      <c r="SFM20" s="67"/>
      <c r="SFN20" s="67"/>
      <c r="SFO20" s="67"/>
      <c r="SFP20" s="67"/>
      <c r="SFQ20" s="67"/>
      <c r="SFR20" s="67"/>
      <c r="SFS20" s="67"/>
      <c r="SFT20" s="67"/>
      <c r="SFU20" s="67"/>
      <c r="SFV20" s="67"/>
      <c r="SFW20" s="67"/>
      <c r="SFX20" s="67"/>
      <c r="SFY20" s="67"/>
      <c r="SFZ20" s="67"/>
      <c r="SGA20" s="67"/>
      <c r="SGB20" s="67"/>
      <c r="SGC20" s="67"/>
      <c r="SGD20" s="67"/>
      <c r="SGE20" s="67"/>
      <c r="SGF20" s="67"/>
      <c r="SGG20" s="67"/>
      <c r="SGH20" s="67"/>
      <c r="SGI20" s="67"/>
      <c r="SGJ20" s="67"/>
      <c r="SGK20" s="67"/>
      <c r="SGL20" s="67"/>
      <c r="SGM20" s="67"/>
      <c r="SGN20" s="67"/>
      <c r="SGO20" s="67"/>
      <c r="SGP20" s="67"/>
      <c r="SGQ20" s="67"/>
      <c r="SGR20" s="67"/>
      <c r="SGS20" s="67"/>
      <c r="SGT20" s="67"/>
      <c r="SGU20" s="67"/>
      <c r="SGV20" s="67"/>
      <c r="SGW20" s="67"/>
      <c r="SGX20" s="67"/>
      <c r="SGY20" s="67"/>
      <c r="SGZ20" s="67"/>
      <c r="SHA20" s="67"/>
      <c r="SHB20" s="67"/>
      <c r="SHC20" s="67"/>
      <c r="SHD20" s="67"/>
      <c r="SHE20" s="67"/>
      <c r="SHF20" s="67"/>
      <c r="SHG20" s="67"/>
      <c r="SHH20" s="67"/>
      <c r="SHI20" s="67"/>
      <c r="SHJ20" s="67"/>
      <c r="SHK20" s="67"/>
      <c r="SHL20" s="67"/>
      <c r="SHM20" s="67"/>
      <c r="SHN20" s="67"/>
      <c r="SHO20" s="67"/>
      <c r="SHP20" s="67"/>
      <c r="SHQ20" s="67"/>
      <c r="SHR20" s="67"/>
      <c r="SHS20" s="67"/>
      <c r="SHT20" s="67"/>
      <c r="SHU20" s="67"/>
      <c r="SHV20" s="67"/>
      <c r="SHW20" s="67"/>
      <c r="SHX20" s="67"/>
      <c r="SHY20" s="67"/>
      <c r="SHZ20" s="67"/>
      <c r="SIA20" s="67"/>
      <c r="SIB20" s="67"/>
      <c r="SIC20" s="67"/>
      <c r="SID20" s="67"/>
      <c r="SIE20" s="67"/>
      <c r="SIF20" s="67"/>
      <c r="SIG20" s="67"/>
      <c r="SIH20" s="67"/>
      <c r="SII20" s="67"/>
      <c r="SIJ20" s="67"/>
      <c r="SIK20" s="67"/>
      <c r="SIL20" s="67"/>
      <c r="SIM20" s="67"/>
      <c r="SIN20" s="67"/>
      <c r="SIO20" s="67"/>
      <c r="SIP20" s="67"/>
      <c r="SIQ20" s="67"/>
      <c r="SIR20" s="67"/>
      <c r="SIS20" s="67"/>
      <c r="SIT20" s="67"/>
      <c r="SIU20" s="67"/>
      <c r="SIV20" s="67"/>
      <c r="SIW20" s="67"/>
      <c r="SIX20" s="67"/>
      <c r="SIY20" s="67"/>
      <c r="SIZ20" s="67"/>
      <c r="SJA20" s="67"/>
      <c r="SJB20" s="67"/>
      <c r="SJC20" s="67"/>
      <c r="SJD20" s="67"/>
      <c r="SJE20" s="67"/>
      <c r="SJF20" s="67"/>
      <c r="SJG20" s="67"/>
      <c r="SJH20" s="67"/>
      <c r="SJI20" s="67"/>
      <c r="SJJ20" s="67"/>
      <c r="SJK20" s="67"/>
      <c r="SJL20" s="67"/>
      <c r="SJM20" s="67"/>
      <c r="SJN20" s="67"/>
      <c r="SJO20" s="67"/>
      <c r="SJP20" s="67"/>
      <c r="SJQ20" s="67"/>
      <c r="SJR20" s="67"/>
      <c r="SJS20" s="67"/>
      <c r="SJT20" s="67"/>
      <c r="SJU20" s="67"/>
      <c r="SJV20" s="67"/>
      <c r="SJW20" s="67"/>
      <c r="SJX20" s="67"/>
      <c r="SJY20" s="67"/>
      <c r="SJZ20" s="67"/>
      <c r="SKA20" s="67"/>
      <c r="SKB20" s="67"/>
      <c r="SKC20" s="67"/>
      <c r="SKD20" s="67"/>
      <c r="SKE20" s="67"/>
      <c r="SKF20" s="67"/>
      <c r="SKG20" s="67"/>
      <c r="SKH20" s="67"/>
      <c r="SKI20" s="67"/>
      <c r="SKJ20" s="67"/>
      <c r="SKK20" s="67"/>
      <c r="SKL20" s="67"/>
      <c r="SKM20" s="67"/>
      <c r="SKN20" s="67"/>
      <c r="SKO20" s="67"/>
      <c r="SKP20" s="67"/>
      <c r="SKQ20" s="67"/>
      <c r="SKR20" s="67"/>
      <c r="SKS20" s="67"/>
      <c r="SKT20" s="67"/>
      <c r="SKU20" s="67"/>
      <c r="SKV20" s="67"/>
      <c r="SKW20" s="67"/>
      <c r="SKX20" s="67"/>
      <c r="SKY20" s="67"/>
      <c r="SKZ20" s="67"/>
      <c r="SLA20" s="67"/>
      <c r="SLB20" s="67"/>
      <c r="SLC20" s="67"/>
      <c r="SLD20" s="67"/>
      <c r="SLE20" s="67"/>
      <c r="SLF20" s="67"/>
      <c r="SLG20" s="67"/>
      <c r="SLH20" s="67"/>
      <c r="SLI20" s="67"/>
      <c r="SLJ20" s="67"/>
      <c r="SLK20" s="67"/>
      <c r="SLL20" s="67"/>
      <c r="SLM20" s="67"/>
      <c r="SLN20" s="67"/>
      <c r="SLO20" s="67"/>
      <c r="SLP20" s="67"/>
      <c r="SLQ20" s="67"/>
      <c r="SLR20" s="67"/>
      <c r="SLS20" s="67"/>
      <c r="SLT20" s="67"/>
      <c r="SLU20" s="67"/>
      <c r="SLV20" s="67"/>
      <c r="SLW20" s="67"/>
      <c r="SLX20" s="67"/>
      <c r="SLY20" s="67"/>
      <c r="SLZ20" s="67"/>
      <c r="SMA20" s="67"/>
      <c r="SMB20" s="67"/>
      <c r="SMC20" s="67"/>
      <c r="SMD20" s="67"/>
      <c r="SME20" s="67"/>
      <c r="SMF20" s="67"/>
      <c r="SMG20" s="67"/>
      <c r="SMH20" s="67"/>
      <c r="SMI20" s="67"/>
      <c r="SMJ20" s="67"/>
      <c r="SMK20" s="67"/>
      <c r="SML20" s="67"/>
      <c r="SMM20" s="67"/>
      <c r="SMN20" s="67"/>
      <c r="SMO20" s="67"/>
      <c r="SMP20" s="67"/>
      <c r="SMQ20" s="67"/>
      <c r="SMR20" s="67"/>
      <c r="SMS20" s="67"/>
      <c r="SMT20" s="67"/>
      <c r="SMU20" s="67"/>
      <c r="SMV20" s="67"/>
      <c r="SMW20" s="67"/>
      <c r="SMX20" s="67"/>
      <c r="SMY20" s="67"/>
      <c r="SMZ20" s="67"/>
      <c r="SNA20" s="67"/>
      <c r="SNB20" s="67"/>
      <c r="SNC20" s="67"/>
      <c r="SND20" s="67"/>
      <c r="SNE20" s="67"/>
      <c r="SNF20" s="67"/>
      <c r="SNG20" s="67"/>
      <c r="SNH20" s="67"/>
      <c r="SNI20" s="67"/>
      <c r="SNJ20" s="67"/>
      <c r="SNK20" s="67"/>
      <c r="SNL20" s="67"/>
      <c r="SNM20" s="67"/>
      <c r="SNN20" s="67"/>
      <c r="SNO20" s="67"/>
      <c r="SNP20" s="67"/>
      <c r="SNQ20" s="67"/>
      <c r="SNR20" s="67"/>
      <c r="SNS20" s="67"/>
      <c r="SNT20" s="67"/>
      <c r="SNU20" s="67"/>
      <c r="SNV20" s="67"/>
      <c r="SNW20" s="67"/>
      <c r="SNX20" s="67"/>
      <c r="SNY20" s="67"/>
      <c r="SNZ20" s="67"/>
      <c r="SOA20" s="67"/>
      <c r="SOB20" s="67"/>
      <c r="SOC20" s="67"/>
      <c r="SOD20" s="67"/>
      <c r="SOE20" s="67"/>
      <c r="SOF20" s="67"/>
      <c r="SOG20" s="67"/>
      <c r="SOH20" s="67"/>
      <c r="SOI20" s="67"/>
      <c r="SOJ20" s="67"/>
      <c r="SOK20" s="67"/>
      <c r="SOL20" s="67"/>
      <c r="SOM20" s="67"/>
      <c r="SON20" s="67"/>
      <c r="SOO20" s="67"/>
      <c r="SOP20" s="67"/>
      <c r="SOQ20" s="67"/>
      <c r="SOR20" s="67"/>
      <c r="SOS20" s="67"/>
      <c r="SOT20" s="67"/>
      <c r="SOU20" s="67"/>
      <c r="SOV20" s="67"/>
      <c r="SOW20" s="67"/>
      <c r="SOX20" s="67"/>
      <c r="SOY20" s="67"/>
      <c r="SOZ20" s="67"/>
      <c r="SPA20" s="67"/>
      <c r="SPB20" s="67"/>
      <c r="SPC20" s="67"/>
      <c r="SPD20" s="67"/>
      <c r="SPE20" s="67"/>
      <c r="SPF20" s="67"/>
      <c r="SPG20" s="67"/>
      <c r="SPH20" s="67"/>
      <c r="SPI20" s="67"/>
      <c r="SPJ20" s="67"/>
      <c r="SPK20" s="67"/>
      <c r="SPL20" s="67"/>
      <c r="SPM20" s="67"/>
      <c r="SPN20" s="67"/>
      <c r="SPO20" s="67"/>
      <c r="SPP20" s="67"/>
      <c r="SPQ20" s="67"/>
      <c r="SPR20" s="67"/>
      <c r="SPS20" s="67"/>
      <c r="SPT20" s="67"/>
      <c r="SPU20" s="67"/>
      <c r="SPV20" s="67"/>
      <c r="SPW20" s="67"/>
      <c r="SPX20" s="67"/>
      <c r="SPY20" s="67"/>
      <c r="SPZ20" s="67"/>
      <c r="SQA20" s="67"/>
      <c r="SQB20" s="67"/>
      <c r="SQC20" s="67"/>
      <c r="SQD20" s="67"/>
      <c r="SQE20" s="67"/>
      <c r="SQF20" s="67"/>
      <c r="SQG20" s="67"/>
      <c r="SQH20" s="67"/>
      <c r="SQI20" s="67"/>
      <c r="SQJ20" s="67"/>
      <c r="SQK20" s="67"/>
      <c r="SQL20" s="67"/>
      <c r="SQM20" s="67"/>
      <c r="SQN20" s="67"/>
      <c r="SQO20" s="67"/>
      <c r="SQP20" s="67"/>
      <c r="SQQ20" s="67"/>
      <c r="SQR20" s="67"/>
      <c r="SQS20" s="67"/>
      <c r="SQT20" s="67"/>
      <c r="SQU20" s="67"/>
      <c r="SQV20" s="67"/>
      <c r="SQW20" s="67"/>
      <c r="SQX20" s="67"/>
      <c r="SQY20" s="67"/>
      <c r="SQZ20" s="67"/>
      <c r="SRA20" s="67"/>
      <c r="SRB20" s="67"/>
      <c r="SRC20" s="67"/>
      <c r="SRD20" s="67"/>
      <c r="SRE20" s="67"/>
      <c r="SRF20" s="67"/>
      <c r="SRG20" s="67"/>
      <c r="SRH20" s="67"/>
      <c r="SRI20" s="67"/>
      <c r="SRJ20" s="67"/>
      <c r="SRK20" s="67"/>
      <c r="SRL20" s="67"/>
      <c r="SRM20" s="67"/>
      <c r="SRN20" s="67"/>
      <c r="SRO20" s="67"/>
      <c r="SRP20" s="67"/>
      <c r="SRQ20" s="67"/>
      <c r="SRR20" s="67"/>
      <c r="SRS20" s="67"/>
      <c r="SRT20" s="67"/>
      <c r="SRU20" s="67"/>
      <c r="SRV20" s="67"/>
      <c r="SRW20" s="67"/>
      <c r="SRX20" s="67"/>
      <c r="SRY20" s="67"/>
      <c r="SRZ20" s="67"/>
      <c r="SSA20" s="67"/>
      <c r="SSB20" s="67"/>
      <c r="SSC20" s="67"/>
      <c r="SSD20" s="67"/>
      <c r="SSE20" s="67"/>
      <c r="SSF20" s="67"/>
      <c r="SSG20" s="67"/>
      <c r="SSH20" s="67"/>
      <c r="SSI20" s="67"/>
      <c r="SSJ20" s="67"/>
      <c r="SSK20" s="67"/>
      <c r="SSL20" s="67"/>
      <c r="SSM20" s="67"/>
      <c r="SSN20" s="67"/>
      <c r="SSO20" s="67"/>
      <c r="SSP20" s="67"/>
      <c r="SSQ20" s="67"/>
      <c r="SSR20" s="67"/>
      <c r="SSS20" s="67"/>
      <c r="SST20" s="67"/>
      <c r="SSU20" s="67"/>
      <c r="SSV20" s="67"/>
      <c r="SSW20" s="67"/>
      <c r="SSX20" s="67"/>
      <c r="SSY20" s="67"/>
      <c r="SSZ20" s="67"/>
      <c r="STA20" s="67"/>
      <c r="STB20" s="67"/>
      <c r="STC20" s="67"/>
      <c r="STD20" s="67"/>
      <c r="STE20" s="67"/>
      <c r="STF20" s="67"/>
      <c r="STG20" s="67"/>
      <c r="STH20" s="67"/>
      <c r="STI20" s="67"/>
      <c r="STJ20" s="67"/>
      <c r="STK20" s="67"/>
      <c r="STL20" s="67"/>
      <c r="STM20" s="67"/>
      <c r="STN20" s="67"/>
      <c r="STO20" s="67"/>
      <c r="STP20" s="67"/>
      <c r="STQ20" s="67"/>
      <c r="STR20" s="67"/>
      <c r="STS20" s="67"/>
      <c r="STT20" s="67"/>
      <c r="STU20" s="67"/>
      <c r="STV20" s="67"/>
      <c r="STW20" s="67"/>
      <c r="STX20" s="67"/>
      <c r="STY20" s="67"/>
      <c r="STZ20" s="67"/>
      <c r="SUA20" s="67"/>
      <c r="SUB20" s="67"/>
      <c r="SUC20" s="67"/>
      <c r="SUD20" s="67"/>
      <c r="SUE20" s="67"/>
      <c r="SUF20" s="67"/>
      <c r="SUG20" s="67"/>
      <c r="SUH20" s="67"/>
      <c r="SUI20" s="67"/>
      <c r="SUJ20" s="67"/>
      <c r="SUK20" s="67"/>
      <c r="SUL20" s="67"/>
      <c r="SUM20" s="67"/>
      <c r="SUN20" s="67"/>
      <c r="SUO20" s="67"/>
      <c r="SUP20" s="67"/>
      <c r="SUQ20" s="67"/>
      <c r="SUR20" s="67"/>
      <c r="SUS20" s="67"/>
      <c r="SUT20" s="67"/>
      <c r="SUU20" s="67"/>
      <c r="SUV20" s="67"/>
      <c r="SUW20" s="67"/>
      <c r="SUX20" s="67"/>
      <c r="SUY20" s="67"/>
      <c r="SUZ20" s="67"/>
      <c r="SVA20" s="67"/>
      <c r="SVB20" s="67"/>
      <c r="SVC20" s="67"/>
      <c r="SVD20" s="67"/>
      <c r="SVE20" s="67"/>
      <c r="SVF20" s="67"/>
      <c r="SVG20" s="67"/>
      <c r="SVH20" s="67"/>
      <c r="SVI20" s="67"/>
      <c r="SVJ20" s="67"/>
      <c r="SVK20" s="67"/>
      <c r="SVL20" s="67"/>
      <c r="SVM20" s="67"/>
      <c r="SVN20" s="67"/>
      <c r="SVO20" s="67"/>
      <c r="SVP20" s="67"/>
      <c r="SVQ20" s="67"/>
      <c r="SVR20" s="67"/>
      <c r="SVS20" s="67"/>
      <c r="SVT20" s="67"/>
      <c r="SVU20" s="67"/>
      <c r="SVV20" s="67"/>
      <c r="SVW20" s="67"/>
      <c r="SVX20" s="67"/>
      <c r="SVY20" s="67"/>
      <c r="SVZ20" s="67"/>
      <c r="SWA20" s="67"/>
      <c r="SWB20" s="67"/>
      <c r="SWC20" s="67"/>
      <c r="SWD20" s="67"/>
      <c r="SWE20" s="67"/>
      <c r="SWF20" s="67"/>
      <c r="SWG20" s="67"/>
      <c r="SWH20" s="67"/>
      <c r="SWI20" s="67"/>
      <c r="SWJ20" s="67"/>
      <c r="SWK20" s="67"/>
      <c r="SWL20" s="67"/>
      <c r="SWM20" s="67"/>
      <c r="SWN20" s="67"/>
      <c r="SWO20" s="67"/>
      <c r="SWP20" s="67"/>
      <c r="SWQ20" s="67"/>
      <c r="SWR20" s="67"/>
      <c r="SWS20" s="67"/>
      <c r="SWT20" s="67"/>
      <c r="SWU20" s="67"/>
      <c r="SWV20" s="67"/>
      <c r="SWW20" s="67"/>
      <c r="SWX20" s="67"/>
      <c r="SWY20" s="67"/>
      <c r="SWZ20" s="67"/>
      <c r="SXA20" s="67"/>
      <c r="SXB20" s="67"/>
      <c r="SXC20" s="67"/>
      <c r="SXD20" s="67"/>
      <c r="SXE20" s="67"/>
      <c r="SXF20" s="67"/>
      <c r="SXG20" s="67"/>
      <c r="SXH20" s="67"/>
      <c r="SXI20" s="67"/>
      <c r="SXJ20" s="67"/>
      <c r="SXK20" s="67"/>
      <c r="SXL20" s="67"/>
      <c r="SXM20" s="67"/>
      <c r="SXN20" s="67"/>
      <c r="SXO20" s="67"/>
      <c r="SXP20" s="67"/>
      <c r="SXQ20" s="67"/>
      <c r="SXR20" s="67"/>
      <c r="SXS20" s="67"/>
      <c r="SXT20" s="67"/>
      <c r="SXU20" s="67"/>
      <c r="SXV20" s="67"/>
      <c r="SXW20" s="67"/>
      <c r="SXX20" s="67"/>
      <c r="SXY20" s="67"/>
      <c r="SXZ20" s="67"/>
      <c r="SYA20" s="67"/>
      <c r="SYB20" s="67"/>
      <c r="SYC20" s="67"/>
      <c r="SYD20" s="67"/>
      <c r="SYE20" s="67"/>
      <c r="SYF20" s="67"/>
      <c r="SYG20" s="67"/>
      <c r="SYH20" s="67"/>
      <c r="SYI20" s="67"/>
      <c r="SYJ20" s="67"/>
      <c r="SYK20" s="67"/>
      <c r="SYL20" s="67"/>
      <c r="SYM20" s="67"/>
      <c r="SYN20" s="67"/>
      <c r="SYO20" s="67"/>
      <c r="SYP20" s="67"/>
      <c r="SYQ20" s="67"/>
      <c r="SYR20" s="67"/>
      <c r="SYS20" s="67"/>
      <c r="SYT20" s="67"/>
      <c r="SYU20" s="67"/>
      <c r="SYV20" s="67"/>
      <c r="SYW20" s="67"/>
      <c r="SYX20" s="67"/>
      <c r="SYY20" s="67"/>
      <c r="SYZ20" s="67"/>
      <c r="SZA20" s="67"/>
      <c r="SZB20" s="67"/>
      <c r="SZC20" s="67"/>
      <c r="SZD20" s="67"/>
      <c r="SZE20" s="67"/>
      <c r="SZF20" s="67"/>
      <c r="SZG20" s="67"/>
      <c r="SZH20" s="67"/>
      <c r="SZI20" s="67"/>
      <c r="SZJ20" s="67"/>
      <c r="SZK20" s="67"/>
      <c r="SZL20" s="67"/>
      <c r="SZM20" s="67"/>
      <c r="SZN20" s="67"/>
      <c r="SZO20" s="67"/>
      <c r="SZP20" s="67"/>
      <c r="SZQ20" s="67"/>
      <c r="SZR20" s="67"/>
      <c r="SZS20" s="67"/>
      <c r="SZT20" s="67"/>
      <c r="SZU20" s="67"/>
      <c r="SZV20" s="67"/>
      <c r="SZW20" s="67"/>
      <c r="SZX20" s="67"/>
      <c r="SZY20" s="67"/>
      <c r="SZZ20" s="67"/>
      <c r="TAA20" s="67"/>
      <c r="TAB20" s="67"/>
      <c r="TAC20" s="67"/>
      <c r="TAD20" s="67"/>
      <c r="TAE20" s="67"/>
      <c r="TAF20" s="67"/>
      <c r="TAG20" s="67"/>
      <c r="TAH20" s="67"/>
      <c r="TAI20" s="67"/>
      <c r="TAJ20" s="67"/>
      <c r="TAK20" s="67"/>
      <c r="TAL20" s="67"/>
      <c r="TAM20" s="67"/>
      <c r="TAN20" s="67"/>
      <c r="TAO20" s="67"/>
      <c r="TAP20" s="67"/>
      <c r="TAQ20" s="67"/>
      <c r="TAR20" s="67"/>
      <c r="TAS20" s="67"/>
      <c r="TAT20" s="67"/>
      <c r="TAU20" s="67"/>
      <c r="TAV20" s="67"/>
      <c r="TAW20" s="67"/>
      <c r="TAX20" s="67"/>
      <c r="TAY20" s="67"/>
      <c r="TAZ20" s="67"/>
      <c r="TBA20" s="67"/>
      <c r="TBB20" s="67"/>
      <c r="TBC20" s="67"/>
      <c r="TBD20" s="67"/>
      <c r="TBE20" s="67"/>
      <c r="TBF20" s="67"/>
      <c r="TBG20" s="67"/>
      <c r="TBH20" s="67"/>
      <c r="TBI20" s="67"/>
      <c r="TBJ20" s="67"/>
      <c r="TBK20" s="67"/>
      <c r="TBL20" s="67"/>
      <c r="TBM20" s="67"/>
      <c r="TBN20" s="67"/>
      <c r="TBO20" s="67"/>
      <c r="TBP20" s="67"/>
      <c r="TBQ20" s="67"/>
      <c r="TBR20" s="67"/>
      <c r="TBS20" s="67"/>
      <c r="TBT20" s="67"/>
      <c r="TBU20" s="67"/>
      <c r="TBV20" s="67"/>
      <c r="TBW20" s="67"/>
      <c r="TBX20" s="67"/>
      <c r="TBY20" s="67"/>
      <c r="TBZ20" s="67"/>
      <c r="TCA20" s="67"/>
      <c r="TCB20" s="67"/>
      <c r="TCC20" s="67"/>
      <c r="TCD20" s="67"/>
      <c r="TCE20" s="67"/>
      <c r="TCF20" s="67"/>
      <c r="TCG20" s="67"/>
      <c r="TCH20" s="67"/>
      <c r="TCI20" s="67"/>
      <c r="TCJ20" s="67"/>
      <c r="TCK20" s="67"/>
      <c r="TCL20" s="67"/>
      <c r="TCM20" s="67"/>
      <c r="TCN20" s="67"/>
      <c r="TCO20" s="67"/>
      <c r="TCP20" s="67"/>
      <c r="TCQ20" s="67"/>
      <c r="TCR20" s="67"/>
      <c r="TCS20" s="67"/>
      <c r="TCT20" s="67"/>
      <c r="TCU20" s="67"/>
      <c r="TCV20" s="67"/>
      <c r="TCW20" s="67"/>
      <c r="TCX20" s="67"/>
      <c r="TCY20" s="67"/>
      <c r="TCZ20" s="67"/>
      <c r="TDA20" s="67"/>
      <c r="TDB20" s="67"/>
      <c r="TDC20" s="67"/>
      <c r="TDD20" s="67"/>
      <c r="TDE20" s="67"/>
      <c r="TDF20" s="67"/>
      <c r="TDG20" s="67"/>
      <c r="TDH20" s="67"/>
      <c r="TDI20" s="67"/>
      <c r="TDJ20" s="67"/>
      <c r="TDK20" s="67"/>
      <c r="TDL20" s="67"/>
      <c r="TDM20" s="67"/>
      <c r="TDN20" s="67"/>
      <c r="TDO20" s="67"/>
      <c r="TDP20" s="67"/>
      <c r="TDQ20" s="67"/>
      <c r="TDR20" s="67"/>
      <c r="TDS20" s="67"/>
      <c r="TDT20" s="67"/>
      <c r="TDU20" s="67"/>
      <c r="TDV20" s="67"/>
      <c r="TDW20" s="67"/>
      <c r="TDX20" s="67"/>
      <c r="TDY20" s="67"/>
      <c r="TDZ20" s="67"/>
      <c r="TEA20" s="67"/>
      <c r="TEB20" s="67"/>
      <c r="TEC20" s="67"/>
      <c r="TED20" s="67"/>
      <c r="TEE20" s="67"/>
      <c r="TEF20" s="67"/>
      <c r="TEG20" s="67"/>
      <c r="TEH20" s="67"/>
      <c r="TEI20" s="67"/>
      <c r="TEJ20" s="67"/>
      <c r="TEK20" s="67"/>
      <c r="TEL20" s="67"/>
      <c r="TEM20" s="67"/>
      <c r="TEN20" s="67"/>
      <c r="TEO20" s="67"/>
      <c r="TEP20" s="67"/>
      <c r="TEQ20" s="67"/>
      <c r="TER20" s="67"/>
      <c r="TES20" s="67"/>
      <c r="TET20" s="67"/>
      <c r="TEU20" s="67"/>
      <c r="TEV20" s="67"/>
      <c r="TEW20" s="67"/>
      <c r="TEX20" s="67"/>
      <c r="TEY20" s="67"/>
      <c r="TEZ20" s="67"/>
      <c r="TFA20" s="67"/>
      <c r="TFB20" s="67"/>
      <c r="TFC20" s="67"/>
      <c r="TFD20" s="67"/>
      <c r="TFE20" s="67"/>
      <c r="TFF20" s="67"/>
      <c r="TFG20" s="67"/>
      <c r="TFH20" s="67"/>
      <c r="TFI20" s="67"/>
      <c r="TFJ20" s="67"/>
      <c r="TFK20" s="67"/>
      <c r="TFL20" s="67"/>
      <c r="TFM20" s="67"/>
      <c r="TFN20" s="67"/>
      <c r="TFO20" s="67"/>
      <c r="TFP20" s="67"/>
      <c r="TFQ20" s="67"/>
      <c r="TFR20" s="67"/>
      <c r="TFS20" s="67"/>
      <c r="TFT20" s="67"/>
      <c r="TFU20" s="67"/>
      <c r="TFV20" s="67"/>
      <c r="TFW20" s="67"/>
      <c r="TFX20" s="67"/>
      <c r="TFY20" s="67"/>
      <c r="TFZ20" s="67"/>
      <c r="TGA20" s="67"/>
      <c r="TGB20" s="67"/>
      <c r="TGC20" s="67"/>
      <c r="TGD20" s="67"/>
      <c r="TGE20" s="67"/>
      <c r="TGF20" s="67"/>
      <c r="TGG20" s="67"/>
      <c r="TGH20" s="67"/>
      <c r="TGI20" s="67"/>
      <c r="TGJ20" s="67"/>
      <c r="TGK20" s="67"/>
      <c r="TGL20" s="67"/>
      <c r="TGM20" s="67"/>
      <c r="TGN20" s="67"/>
      <c r="TGO20" s="67"/>
      <c r="TGP20" s="67"/>
      <c r="TGQ20" s="67"/>
      <c r="TGR20" s="67"/>
      <c r="TGS20" s="67"/>
      <c r="TGT20" s="67"/>
      <c r="TGU20" s="67"/>
      <c r="TGV20" s="67"/>
      <c r="TGW20" s="67"/>
      <c r="TGX20" s="67"/>
      <c r="TGY20" s="67"/>
      <c r="TGZ20" s="67"/>
      <c r="THA20" s="67"/>
      <c r="THB20" s="67"/>
      <c r="THC20" s="67"/>
      <c r="THD20" s="67"/>
      <c r="THE20" s="67"/>
      <c r="THF20" s="67"/>
      <c r="THG20" s="67"/>
      <c r="THH20" s="67"/>
      <c r="THI20" s="67"/>
      <c r="THJ20" s="67"/>
      <c r="THK20" s="67"/>
      <c r="THL20" s="67"/>
      <c r="THM20" s="67"/>
      <c r="THN20" s="67"/>
      <c r="THO20" s="67"/>
      <c r="THP20" s="67"/>
      <c r="THQ20" s="67"/>
      <c r="THR20" s="67"/>
      <c r="THS20" s="67"/>
      <c r="THT20" s="67"/>
      <c r="THU20" s="67"/>
      <c r="THV20" s="67"/>
      <c r="THW20" s="67"/>
      <c r="THX20" s="67"/>
      <c r="THY20" s="67"/>
      <c r="THZ20" s="67"/>
      <c r="TIA20" s="67"/>
      <c r="TIB20" s="67"/>
      <c r="TIC20" s="67"/>
      <c r="TID20" s="67"/>
      <c r="TIE20" s="67"/>
      <c r="TIF20" s="67"/>
      <c r="TIG20" s="67"/>
      <c r="TIH20" s="67"/>
      <c r="TII20" s="67"/>
      <c r="TIJ20" s="67"/>
      <c r="TIK20" s="67"/>
      <c r="TIL20" s="67"/>
      <c r="TIM20" s="67"/>
      <c r="TIN20" s="67"/>
      <c r="TIO20" s="67"/>
      <c r="TIP20" s="67"/>
      <c r="TIQ20" s="67"/>
      <c r="TIR20" s="67"/>
      <c r="TIS20" s="67"/>
      <c r="TIT20" s="67"/>
      <c r="TIU20" s="67"/>
      <c r="TIV20" s="67"/>
      <c r="TIW20" s="67"/>
      <c r="TIX20" s="67"/>
      <c r="TIY20" s="67"/>
      <c r="TIZ20" s="67"/>
      <c r="TJA20" s="67"/>
      <c r="TJB20" s="67"/>
      <c r="TJC20" s="67"/>
      <c r="TJD20" s="67"/>
      <c r="TJE20" s="67"/>
      <c r="TJF20" s="67"/>
      <c r="TJG20" s="67"/>
      <c r="TJH20" s="67"/>
      <c r="TJI20" s="67"/>
      <c r="TJJ20" s="67"/>
      <c r="TJK20" s="67"/>
      <c r="TJL20" s="67"/>
      <c r="TJM20" s="67"/>
      <c r="TJN20" s="67"/>
      <c r="TJO20" s="67"/>
      <c r="TJP20" s="67"/>
      <c r="TJQ20" s="67"/>
      <c r="TJR20" s="67"/>
      <c r="TJS20" s="67"/>
      <c r="TJT20" s="67"/>
      <c r="TJU20" s="67"/>
      <c r="TJV20" s="67"/>
      <c r="TJW20" s="67"/>
      <c r="TJX20" s="67"/>
      <c r="TJY20" s="67"/>
      <c r="TJZ20" s="67"/>
      <c r="TKA20" s="67"/>
      <c r="TKB20" s="67"/>
      <c r="TKC20" s="67"/>
      <c r="TKD20" s="67"/>
      <c r="TKE20" s="67"/>
      <c r="TKF20" s="67"/>
      <c r="TKG20" s="67"/>
      <c r="TKH20" s="67"/>
      <c r="TKI20" s="67"/>
      <c r="TKJ20" s="67"/>
      <c r="TKK20" s="67"/>
      <c r="TKL20" s="67"/>
      <c r="TKM20" s="67"/>
      <c r="TKN20" s="67"/>
      <c r="TKO20" s="67"/>
      <c r="TKP20" s="67"/>
      <c r="TKQ20" s="67"/>
      <c r="TKR20" s="67"/>
      <c r="TKS20" s="67"/>
      <c r="TKT20" s="67"/>
      <c r="TKU20" s="67"/>
      <c r="TKV20" s="67"/>
      <c r="TKW20" s="67"/>
      <c r="TKX20" s="67"/>
      <c r="TKY20" s="67"/>
      <c r="TKZ20" s="67"/>
      <c r="TLA20" s="67"/>
      <c r="TLB20" s="67"/>
      <c r="TLC20" s="67"/>
      <c r="TLD20" s="67"/>
      <c r="TLE20" s="67"/>
      <c r="TLF20" s="67"/>
      <c r="TLG20" s="67"/>
      <c r="TLH20" s="67"/>
      <c r="TLI20" s="67"/>
      <c r="TLJ20" s="67"/>
      <c r="TLK20" s="67"/>
      <c r="TLL20" s="67"/>
      <c r="TLM20" s="67"/>
      <c r="TLN20" s="67"/>
      <c r="TLO20" s="67"/>
      <c r="TLP20" s="67"/>
      <c r="TLQ20" s="67"/>
      <c r="TLR20" s="67"/>
      <c r="TLS20" s="67"/>
      <c r="TLT20" s="67"/>
      <c r="TLU20" s="67"/>
      <c r="TLV20" s="67"/>
      <c r="TLW20" s="67"/>
      <c r="TLX20" s="67"/>
      <c r="TLY20" s="67"/>
      <c r="TLZ20" s="67"/>
      <c r="TMA20" s="67"/>
      <c r="TMB20" s="67"/>
      <c r="TMC20" s="67"/>
      <c r="TMD20" s="67"/>
      <c r="TME20" s="67"/>
      <c r="TMF20" s="67"/>
      <c r="TMG20" s="67"/>
      <c r="TMH20" s="67"/>
      <c r="TMI20" s="67"/>
      <c r="TMJ20" s="67"/>
      <c r="TMK20" s="67"/>
      <c r="TML20" s="67"/>
      <c r="TMM20" s="67"/>
      <c r="TMN20" s="67"/>
      <c r="TMO20" s="67"/>
      <c r="TMP20" s="67"/>
      <c r="TMQ20" s="67"/>
      <c r="TMR20" s="67"/>
      <c r="TMS20" s="67"/>
      <c r="TMT20" s="67"/>
      <c r="TMU20" s="67"/>
      <c r="TMV20" s="67"/>
      <c r="TMW20" s="67"/>
      <c r="TMX20" s="67"/>
      <c r="TMY20" s="67"/>
      <c r="TMZ20" s="67"/>
      <c r="TNA20" s="67"/>
      <c r="TNB20" s="67"/>
      <c r="TNC20" s="67"/>
      <c r="TND20" s="67"/>
      <c r="TNE20" s="67"/>
      <c r="TNF20" s="67"/>
      <c r="TNG20" s="67"/>
      <c r="TNH20" s="67"/>
      <c r="TNI20" s="67"/>
      <c r="TNJ20" s="67"/>
      <c r="TNK20" s="67"/>
      <c r="TNL20" s="67"/>
      <c r="TNM20" s="67"/>
      <c r="TNN20" s="67"/>
      <c r="TNO20" s="67"/>
      <c r="TNP20" s="67"/>
      <c r="TNQ20" s="67"/>
      <c r="TNR20" s="67"/>
      <c r="TNS20" s="67"/>
      <c r="TNT20" s="67"/>
      <c r="TNU20" s="67"/>
      <c r="TNV20" s="67"/>
      <c r="TNW20" s="67"/>
      <c r="TNX20" s="67"/>
      <c r="TNY20" s="67"/>
      <c r="TNZ20" s="67"/>
      <c r="TOA20" s="67"/>
      <c r="TOB20" s="67"/>
      <c r="TOC20" s="67"/>
      <c r="TOD20" s="67"/>
      <c r="TOE20" s="67"/>
      <c r="TOF20" s="67"/>
      <c r="TOG20" s="67"/>
      <c r="TOH20" s="67"/>
      <c r="TOI20" s="67"/>
      <c r="TOJ20" s="67"/>
      <c r="TOK20" s="67"/>
      <c r="TOL20" s="67"/>
      <c r="TOM20" s="67"/>
      <c r="TON20" s="67"/>
      <c r="TOO20" s="67"/>
      <c r="TOP20" s="67"/>
      <c r="TOQ20" s="67"/>
      <c r="TOR20" s="67"/>
      <c r="TOS20" s="67"/>
      <c r="TOT20" s="67"/>
      <c r="TOU20" s="67"/>
      <c r="TOV20" s="67"/>
      <c r="TOW20" s="67"/>
      <c r="TOX20" s="67"/>
      <c r="TOY20" s="67"/>
      <c r="TOZ20" s="67"/>
      <c r="TPA20" s="67"/>
      <c r="TPB20" s="67"/>
      <c r="TPC20" s="67"/>
      <c r="TPD20" s="67"/>
      <c r="TPE20" s="67"/>
      <c r="TPF20" s="67"/>
      <c r="TPG20" s="67"/>
      <c r="TPH20" s="67"/>
      <c r="TPI20" s="67"/>
      <c r="TPJ20" s="67"/>
      <c r="TPK20" s="67"/>
      <c r="TPL20" s="67"/>
      <c r="TPM20" s="67"/>
      <c r="TPN20" s="67"/>
      <c r="TPO20" s="67"/>
      <c r="TPP20" s="67"/>
      <c r="TPQ20" s="67"/>
      <c r="TPR20" s="67"/>
      <c r="TPS20" s="67"/>
      <c r="TPT20" s="67"/>
      <c r="TPU20" s="67"/>
      <c r="TPV20" s="67"/>
      <c r="TPW20" s="67"/>
      <c r="TPX20" s="67"/>
      <c r="TPY20" s="67"/>
      <c r="TPZ20" s="67"/>
      <c r="TQA20" s="67"/>
      <c r="TQB20" s="67"/>
      <c r="TQC20" s="67"/>
      <c r="TQD20" s="67"/>
      <c r="TQE20" s="67"/>
      <c r="TQF20" s="67"/>
      <c r="TQG20" s="67"/>
      <c r="TQH20" s="67"/>
      <c r="TQI20" s="67"/>
      <c r="TQJ20" s="67"/>
      <c r="TQK20" s="67"/>
      <c r="TQL20" s="67"/>
      <c r="TQM20" s="67"/>
      <c r="TQN20" s="67"/>
      <c r="TQO20" s="67"/>
      <c r="TQP20" s="67"/>
      <c r="TQQ20" s="67"/>
      <c r="TQR20" s="67"/>
      <c r="TQS20" s="67"/>
      <c r="TQT20" s="67"/>
      <c r="TQU20" s="67"/>
      <c r="TQV20" s="67"/>
      <c r="TQW20" s="67"/>
      <c r="TQX20" s="67"/>
      <c r="TQY20" s="67"/>
      <c r="TQZ20" s="67"/>
      <c r="TRA20" s="67"/>
      <c r="TRB20" s="67"/>
      <c r="TRC20" s="67"/>
      <c r="TRD20" s="67"/>
      <c r="TRE20" s="67"/>
      <c r="TRF20" s="67"/>
      <c r="TRG20" s="67"/>
      <c r="TRH20" s="67"/>
      <c r="TRI20" s="67"/>
      <c r="TRJ20" s="67"/>
      <c r="TRK20" s="67"/>
      <c r="TRL20" s="67"/>
      <c r="TRM20" s="67"/>
      <c r="TRN20" s="67"/>
      <c r="TRO20" s="67"/>
      <c r="TRP20" s="67"/>
      <c r="TRQ20" s="67"/>
      <c r="TRR20" s="67"/>
      <c r="TRS20" s="67"/>
      <c r="TRT20" s="67"/>
      <c r="TRU20" s="67"/>
      <c r="TRV20" s="67"/>
      <c r="TRW20" s="67"/>
      <c r="TRX20" s="67"/>
      <c r="TRY20" s="67"/>
      <c r="TRZ20" s="67"/>
      <c r="TSA20" s="67"/>
      <c r="TSB20" s="67"/>
      <c r="TSC20" s="67"/>
      <c r="TSD20" s="67"/>
      <c r="TSE20" s="67"/>
      <c r="TSF20" s="67"/>
      <c r="TSG20" s="67"/>
      <c r="TSH20" s="67"/>
      <c r="TSI20" s="67"/>
      <c r="TSJ20" s="67"/>
      <c r="TSK20" s="67"/>
      <c r="TSL20" s="67"/>
      <c r="TSM20" s="67"/>
      <c r="TSN20" s="67"/>
      <c r="TSO20" s="67"/>
      <c r="TSP20" s="67"/>
      <c r="TSQ20" s="67"/>
      <c r="TSR20" s="67"/>
      <c r="TSS20" s="67"/>
      <c r="TST20" s="67"/>
      <c r="TSU20" s="67"/>
      <c r="TSV20" s="67"/>
      <c r="TSW20" s="67"/>
      <c r="TSX20" s="67"/>
      <c r="TSY20" s="67"/>
      <c r="TSZ20" s="67"/>
      <c r="TTA20" s="67"/>
      <c r="TTB20" s="67"/>
      <c r="TTC20" s="67"/>
      <c r="TTD20" s="67"/>
      <c r="TTE20" s="67"/>
      <c r="TTF20" s="67"/>
      <c r="TTG20" s="67"/>
      <c r="TTH20" s="67"/>
      <c r="TTI20" s="67"/>
      <c r="TTJ20" s="67"/>
      <c r="TTK20" s="67"/>
      <c r="TTL20" s="67"/>
      <c r="TTM20" s="67"/>
      <c r="TTN20" s="67"/>
      <c r="TTO20" s="67"/>
      <c r="TTP20" s="67"/>
      <c r="TTQ20" s="67"/>
      <c r="TTR20" s="67"/>
      <c r="TTS20" s="67"/>
      <c r="TTT20" s="67"/>
      <c r="TTU20" s="67"/>
      <c r="TTV20" s="67"/>
      <c r="TTW20" s="67"/>
      <c r="TTX20" s="67"/>
      <c r="TTY20" s="67"/>
      <c r="TTZ20" s="67"/>
      <c r="TUA20" s="67"/>
      <c r="TUB20" s="67"/>
      <c r="TUC20" s="67"/>
      <c r="TUD20" s="67"/>
      <c r="TUE20" s="67"/>
      <c r="TUF20" s="67"/>
      <c r="TUG20" s="67"/>
      <c r="TUH20" s="67"/>
      <c r="TUI20" s="67"/>
      <c r="TUJ20" s="67"/>
      <c r="TUK20" s="67"/>
      <c r="TUL20" s="67"/>
      <c r="TUM20" s="67"/>
      <c r="TUN20" s="67"/>
      <c r="TUO20" s="67"/>
      <c r="TUP20" s="67"/>
      <c r="TUQ20" s="67"/>
      <c r="TUR20" s="67"/>
      <c r="TUS20" s="67"/>
      <c r="TUT20" s="67"/>
      <c r="TUU20" s="67"/>
      <c r="TUV20" s="67"/>
      <c r="TUW20" s="67"/>
      <c r="TUX20" s="67"/>
      <c r="TUY20" s="67"/>
      <c r="TUZ20" s="67"/>
      <c r="TVA20" s="67"/>
      <c r="TVB20" s="67"/>
      <c r="TVC20" s="67"/>
      <c r="TVD20" s="67"/>
      <c r="TVE20" s="67"/>
      <c r="TVF20" s="67"/>
      <c r="TVG20" s="67"/>
      <c r="TVH20" s="67"/>
      <c r="TVI20" s="67"/>
      <c r="TVJ20" s="67"/>
      <c r="TVK20" s="67"/>
      <c r="TVL20" s="67"/>
      <c r="TVM20" s="67"/>
      <c r="TVN20" s="67"/>
      <c r="TVO20" s="67"/>
      <c r="TVP20" s="67"/>
      <c r="TVQ20" s="67"/>
      <c r="TVR20" s="67"/>
      <c r="TVS20" s="67"/>
      <c r="TVT20" s="67"/>
      <c r="TVU20" s="67"/>
      <c r="TVV20" s="67"/>
      <c r="TVW20" s="67"/>
      <c r="TVX20" s="67"/>
      <c r="TVY20" s="67"/>
      <c r="TVZ20" s="67"/>
      <c r="TWA20" s="67"/>
      <c r="TWB20" s="67"/>
      <c r="TWC20" s="67"/>
      <c r="TWD20" s="67"/>
      <c r="TWE20" s="67"/>
      <c r="TWF20" s="67"/>
      <c r="TWG20" s="67"/>
      <c r="TWH20" s="67"/>
      <c r="TWI20" s="67"/>
      <c r="TWJ20" s="67"/>
      <c r="TWK20" s="67"/>
      <c r="TWL20" s="67"/>
      <c r="TWM20" s="67"/>
      <c r="TWN20" s="67"/>
      <c r="TWO20" s="67"/>
      <c r="TWP20" s="67"/>
      <c r="TWQ20" s="67"/>
      <c r="TWR20" s="67"/>
      <c r="TWS20" s="67"/>
      <c r="TWT20" s="67"/>
      <c r="TWU20" s="67"/>
      <c r="TWV20" s="67"/>
      <c r="TWW20" s="67"/>
      <c r="TWX20" s="67"/>
      <c r="TWY20" s="67"/>
      <c r="TWZ20" s="67"/>
      <c r="TXA20" s="67"/>
      <c r="TXB20" s="67"/>
      <c r="TXC20" s="67"/>
      <c r="TXD20" s="67"/>
      <c r="TXE20" s="67"/>
      <c r="TXF20" s="67"/>
      <c r="TXG20" s="67"/>
      <c r="TXH20" s="67"/>
      <c r="TXI20" s="67"/>
      <c r="TXJ20" s="67"/>
      <c r="TXK20" s="67"/>
      <c r="TXL20" s="67"/>
      <c r="TXM20" s="67"/>
      <c r="TXN20" s="67"/>
      <c r="TXO20" s="67"/>
      <c r="TXP20" s="67"/>
      <c r="TXQ20" s="67"/>
      <c r="TXR20" s="67"/>
      <c r="TXS20" s="67"/>
      <c r="TXT20" s="67"/>
      <c r="TXU20" s="67"/>
      <c r="TXV20" s="67"/>
      <c r="TXW20" s="67"/>
      <c r="TXX20" s="67"/>
      <c r="TXY20" s="67"/>
      <c r="TXZ20" s="67"/>
      <c r="TYA20" s="67"/>
      <c r="TYB20" s="67"/>
      <c r="TYC20" s="67"/>
      <c r="TYD20" s="67"/>
      <c r="TYE20" s="67"/>
      <c r="TYF20" s="67"/>
      <c r="TYG20" s="67"/>
      <c r="TYH20" s="67"/>
      <c r="TYI20" s="67"/>
      <c r="TYJ20" s="67"/>
      <c r="TYK20" s="67"/>
      <c r="TYL20" s="67"/>
      <c r="TYM20" s="67"/>
      <c r="TYN20" s="67"/>
      <c r="TYO20" s="67"/>
      <c r="TYP20" s="67"/>
      <c r="TYQ20" s="67"/>
      <c r="TYR20" s="67"/>
      <c r="TYS20" s="67"/>
      <c r="TYT20" s="67"/>
      <c r="TYU20" s="67"/>
      <c r="TYV20" s="67"/>
      <c r="TYW20" s="67"/>
      <c r="TYX20" s="67"/>
      <c r="TYY20" s="67"/>
      <c r="TYZ20" s="67"/>
      <c r="TZA20" s="67"/>
      <c r="TZB20" s="67"/>
      <c r="TZC20" s="67"/>
      <c r="TZD20" s="67"/>
      <c r="TZE20" s="67"/>
      <c r="TZF20" s="67"/>
      <c r="TZG20" s="67"/>
      <c r="TZH20" s="67"/>
      <c r="TZI20" s="67"/>
      <c r="TZJ20" s="67"/>
      <c r="TZK20" s="67"/>
      <c r="TZL20" s="67"/>
      <c r="TZM20" s="67"/>
      <c r="TZN20" s="67"/>
      <c r="TZO20" s="67"/>
      <c r="TZP20" s="67"/>
      <c r="TZQ20" s="67"/>
      <c r="TZR20" s="67"/>
      <c r="TZS20" s="67"/>
      <c r="TZT20" s="67"/>
      <c r="TZU20" s="67"/>
      <c r="TZV20" s="67"/>
      <c r="TZW20" s="67"/>
      <c r="TZX20" s="67"/>
      <c r="TZY20" s="67"/>
      <c r="TZZ20" s="67"/>
      <c r="UAA20" s="67"/>
      <c r="UAB20" s="67"/>
      <c r="UAC20" s="67"/>
      <c r="UAD20" s="67"/>
      <c r="UAE20" s="67"/>
      <c r="UAF20" s="67"/>
      <c r="UAG20" s="67"/>
      <c r="UAH20" s="67"/>
      <c r="UAI20" s="67"/>
      <c r="UAJ20" s="67"/>
      <c r="UAK20" s="67"/>
      <c r="UAL20" s="67"/>
      <c r="UAM20" s="67"/>
      <c r="UAN20" s="67"/>
      <c r="UAO20" s="67"/>
      <c r="UAP20" s="67"/>
      <c r="UAQ20" s="67"/>
      <c r="UAR20" s="67"/>
      <c r="UAS20" s="67"/>
      <c r="UAT20" s="67"/>
      <c r="UAU20" s="67"/>
      <c r="UAV20" s="67"/>
      <c r="UAW20" s="67"/>
      <c r="UAX20" s="67"/>
      <c r="UAY20" s="67"/>
      <c r="UAZ20" s="67"/>
      <c r="UBA20" s="67"/>
      <c r="UBB20" s="67"/>
      <c r="UBC20" s="67"/>
      <c r="UBD20" s="67"/>
      <c r="UBE20" s="67"/>
      <c r="UBF20" s="67"/>
      <c r="UBG20" s="67"/>
      <c r="UBH20" s="67"/>
      <c r="UBI20" s="67"/>
      <c r="UBJ20" s="67"/>
      <c r="UBK20" s="67"/>
      <c r="UBL20" s="67"/>
      <c r="UBM20" s="67"/>
      <c r="UBN20" s="67"/>
      <c r="UBO20" s="67"/>
      <c r="UBP20" s="67"/>
      <c r="UBQ20" s="67"/>
      <c r="UBR20" s="67"/>
      <c r="UBS20" s="67"/>
      <c r="UBT20" s="67"/>
      <c r="UBU20" s="67"/>
      <c r="UBV20" s="67"/>
      <c r="UBW20" s="67"/>
      <c r="UBX20" s="67"/>
      <c r="UBY20" s="67"/>
      <c r="UBZ20" s="67"/>
      <c r="UCA20" s="67"/>
      <c r="UCB20" s="67"/>
      <c r="UCC20" s="67"/>
      <c r="UCD20" s="67"/>
      <c r="UCE20" s="67"/>
      <c r="UCF20" s="67"/>
      <c r="UCG20" s="67"/>
      <c r="UCH20" s="67"/>
      <c r="UCI20" s="67"/>
      <c r="UCJ20" s="67"/>
      <c r="UCK20" s="67"/>
      <c r="UCL20" s="67"/>
      <c r="UCM20" s="67"/>
      <c r="UCN20" s="67"/>
      <c r="UCO20" s="67"/>
      <c r="UCP20" s="67"/>
      <c r="UCQ20" s="67"/>
      <c r="UCR20" s="67"/>
      <c r="UCS20" s="67"/>
      <c r="UCT20" s="67"/>
      <c r="UCU20" s="67"/>
      <c r="UCV20" s="67"/>
      <c r="UCW20" s="67"/>
      <c r="UCX20" s="67"/>
      <c r="UCY20" s="67"/>
      <c r="UCZ20" s="67"/>
      <c r="UDA20" s="67"/>
      <c r="UDB20" s="67"/>
      <c r="UDC20" s="67"/>
      <c r="UDD20" s="67"/>
      <c r="UDE20" s="67"/>
      <c r="UDF20" s="67"/>
      <c r="UDG20" s="67"/>
      <c r="UDH20" s="67"/>
      <c r="UDI20" s="67"/>
      <c r="UDJ20" s="67"/>
      <c r="UDK20" s="67"/>
      <c r="UDL20" s="67"/>
      <c r="UDM20" s="67"/>
      <c r="UDN20" s="67"/>
      <c r="UDO20" s="67"/>
      <c r="UDP20" s="67"/>
      <c r="UDQ20" s="67"/>
      <c r="UDR20" s="67"/>
      <c r="UDS20" s="67"/>
      <c r="UDT20" s="67"/>
      <c r="UDU20" s="67"/>
      <c r="UDV20" s="67"/>
      <c r="UDW20" s="67"/>
      <c r="UDX20" s="67"/>
      <c r="UDY20" s="67"/>
      <c r="UDZ20" s="67"/>
      <c r="UEA20" s="67"/>
      <c r="UEB20" s="67"/>
      <c r="UEC20" s="67"/>
      <c r="UED20" s="67"/>
      <c r="UEE20" s="67"/>
      <c r="UEF20" s="67"/>
      <c r="UEG20" s="67"/>
      <c r="UEH20" s="67"/>
      <c r="UEI20" s="67"/>
      <c r="UEJ20" s="67"/>
      <c r="UEK20" s="67"/>
      <c r="UEL20" s="67"/>
      <c r="UEM20" s="67"/>
      <c r="UEN20" s="67"/>
      <c r="UEO20" s="67"/>
      <c r="UEP20" s="67"/>
      <c r="UEQ20" s="67"/>
      <c r="UER20" s="67"/>
      <c r="UES20" s="67"/>
      <c r="UET20" s="67"/>
      <c r="UEU20" s="67"/>
      <c r="UEV20" s="67"/>
      <c r="UEW20" s="67"/>
      <c r="UEX20" s="67"/>
      <c r="UEY20" s="67"/>
      <c r="UEZ20" s="67"/>
      <c r="UFA20" s="67"/>
      <c r="UFB20" s="67"/>
      <c r="UFC20" s="67"/>
      <c r="UFD20" s="67"/>
      <c r="UFE20" s="67"/>
      <c r="UFF20" s="67"/>
      <c r="UFG20" s="67"/>
      <c r="UFH20" s="67"/>
      <c r="UFI20" s="67"/>
      <c r="UFJ20" s="67"/>
      <c r="UFK20" s="67"/>
      <c r="UFL20" s="67"/>
      <c r="UFM20" s="67"/>
      <c r="UFN20" s="67"/>
      <c r="UFO20" s="67"/>
      <c r="UFP20" s="67"/>
      <c r="UFQ20" s="67"/>
      <c r="UFR20" s="67"/>
      <c r="UFS20" s="67"/>
      <c r="UFT20" s="67"/>
      <c r="UFU20" s="67"/>
      <c r="UFV20" s="67"/>
      <c r="UFW20" s="67"/>
      <c r="UFX20" s="67"/>
      <c r="UFY20" s="67"/>
      <c r="UFZ20" s="67"/>
      <c r="UGA20" s="67"/>
      <c r="UGB20" s="67"/>
      <c r="UGC20" s="67"/>
      <c r="UGD20" s="67"/>
      <c r="UGE20" s="67"/>
      <c r="UGF20" s="67"/>
      <c r="UGG20" s="67"/>
      <c r="UGH20" s="67"/>
      <c r="UGI20" s="67"/>
      <c r="UGJ20" s="67"/>
      <c r="UGK20" s="67"/>
      <c r="UGL20" s="67"/>
      <c r="UGM20" s="67"/>
      <c r="UGN20" s="67"/>
      <c r="UGO20" s="67"/>
      <c r="UGP20" s="67"/>
      <c r="UGQ20" s="67"/>
      <c r="UGR20" s="67"/>
      <c r="UGS20" s="67"/>
      <c r="UGT20" s="67"/>
      <c r="UGU20" s="67"/>
      <c r="UGV20" s="67"/>
      <c r="UGW20" s="67"/>
      <c r="UGX20" s="67"/>
      <c r="UGY20" s="67"/>
      <c r="UGZ20" s="67"/>
      <c r="UHA20" s="67"/>
      <c r="UHB20" s="67"/>
      <c r="UHC20" s="67"/>
      <c r="UHD20" s="67"/>
      <c r="UHE20" s="67"/>
      <c r="UHF20" s="67"/>
      <c r="UHG20" s="67"/>
      <c r="UHH20" s="67"/>
      <c r="UHI20" s="67"/>
      <c r="UHJ20" s="67"/>
      <c r="UHK20" s="67"/>
      <c r="UHL20" s="67"/>
      <c r="UHM20" s="67"/>
      <c r="UHN20" s="67"/>
      <c r="UHO20" s="67"/>
      <c r="UHP20" s="67"/>
      <c r="UHQ20" s="67"/>
      <c r="UHR20" s="67"/>
      <c r="UHS20" s="67"/>
      <c r="UHT20" s="67"/>
      <c r="UHU20" s="67"/>
      <c r="UHV20" s="67"/>
      <c r="UHW20" s="67"/>
      <c r="UHX20" s="67"/>
      <c r="UHY20" s="67"/>
      <c r="UHZ20" s="67"/>
      <c r="UIA20" s="67"/>
      <c r="UIB20" s="67"/>
      <c r="UIC20" s="67"/>
      <c r="UID20" s="67"/>
      <c r="UIE20" s="67"/>
      <c r="UIF20" s="67"/>
      <c r="UIG20" s="67"/>
      <c r="UIH20" s="67"/>
      <c r="UII20" s="67"/>
      <c r="UIJ20" s="67"/>
      <c r="UIK20" s="67"/>
      <c r="UIL20" s="67"/>
      <c r="UIM20" s="67"/>
      <c r="UIN20" s="67"/>
      <c r="UIO20" s="67"/>
      <c r="UIP20" s="67"/>
      <c r="UIQ20" s="67"/>
      <c r="UIR20" s="67"/>
      <c r="UIS20" s="67"/>
      <c r="UIT20" s="67"/>
      <c r="UIU20" s="67"/>
      <c r="UIV20" s="67"/>
      <c r="UIW20" s="67"/>
      <c r="UIX20" s="67"/>
      <c r="UIY20" s="67"/>
      <c r="UIZ20" s="67"/>
      <c r="UJA20" s="67"/>
      <c r="UJB20" s="67"/>
      <c r="UJC20" s="67"/>
      <c r="UJD20" s="67"/>
      <c r="UJE20" s="67"/>
      <c r="UJF20" s="67"/>
      <c r="UJG20" s="67"/>
      <c r="UJH20" s="67"/>
      <c r="UJI20" s="67"/>
      <c r="UJJ20" s="67"/>
      <c r="UJK20" s="67"/>
      <c r="UJL20" s="67"/>
      <c r="UJM20" s="67"/>
      <c r="UJN20" s="67"/>
      <c r="UJO20" s="67"/>
      <c r="UJP20" s="67"/>
      <c r="UJQ20" s="67"/>
      <c r="UJR20" s="67"/>
      <c r="UJS20" s="67"/>
      <c r="UJT20" s="67"/>
      <c r="UJU20" s="67"/>
      <c r="UJV20" s="67"/>
      <c r="UJW20" s="67"/>
      <c r="UJX20" s="67"/>
      <c r="UJY20" s="67"/>
      <c r="UJZ20" s="67"/>
      <c r="UKA20" s="67"/>
      <c r="UKB20" s="67"/>
      <c r="UKC20" s="67"/>
      <c r="UKD20" s="67"/>
      <c r="UKE20" s="67"/>
      <c r="UKF20" s="67"/>
      <c r="UKG20" s="67"/>
      <c r="UKH20" s="67"/>
      <c r="UKI20" s="67"/>
      <c r="UKJ20" s="67"/>
      <c r="UKK20" s="67"/>
      <c r="UKL20" s="67"/>
      <c r="UKM20" s="67"/>
      <c r="UKN20" s="67"/>
      <c r="UKO20" s="67"/>
      <c r="UKP20" s="67"/>
      <c r="UKQ20" s="67"/>
      <c r="UKR20" s="67"/>
      <c r="UKS20" s="67"/>
      <c r="UKT20" s="67"/>
      <c r="UKU20" s="67"/>
      <c r="UKV20" s="67"/>
      <c r="UKW20" s="67"/>
      <c r="UKX20" s="67"/>
      <c r="UKY20" s="67"/>
      <c r="UKZ20" s="67"/>
      <c r="ULA20" s="67"/>
      <c r="ULB20" s="67"/>
      <c r="ULC20" s="67"/>
      <c r="ULD20" s="67"/>
      <c r="ULE20" s="67"/>
      <c r="ULF20" s="67"/>
      <c r="ULG20" s="67"/>
      <c r="ULH20" s="67"/>
      <c r="ULI20" s="67"/>
      <c r="ULJ20" s="67"/>
      <c r="ULK20" s="67"/>
      <c r="ULL20" s="67"/>
      <c r="ULM20" s="67"/>
      <c r="ULN20" s="67"/>
      <c r="ULO20" s="67"/>
      <c r="ULP20" s="67"/>
      <c r="ULQ20" s="67"/>
      <c r="ULR20" s="67"/>
      <c r="ULS20" s="67"/>
      <c r="ULT20" s="67"/>
      <c r="ULU20" s="67"/>
      <c r="ULV20" s="67"/>
      <c r="ULW20" s="67"/>
      <c r="ULX20" s="67"/>
      <c r="ULY20" s="67"/>
      <c r="ULZ20" s="67"/>
      <c r="UMA20" s="67"/>
      <c r="UMB20" s="67"/>
      <c r="UMC20" s="67"/>
      <c r="UMD20" s="67"/>
      <c r="UME20" s="67"/>
      <c r="UMF20" s="67"/>
      <c r="UMG20" s="67"/>
      <c r="UMH20" s="67"/>
      <c r="UMI20" s="67"/>
      <c r="UMJ20" s="67"/>
      <c r="UMK20" s="67"/>
      <c r="UML20" s="67"/>
      <c r="UMM20" s="67"/>
      <c r="UMN20" s="67"/>
      <c r="UMO20" s="67"/>
      <c r="UMP20" s="67"/>
      <c r="UMQ20" s="67"/>
      <c r="UMR20" s="67"/>
      <c r="UMS20" s="67"/>
      <c r="UMT20" s="67"/>
      <c r="UMU20" s="67"/>
      <c r="UMV20" s="67"/>
      <c r="UMW20" s="67"/>
      <c r="UMX20" s="67"/>
      <c r="UMY20" s="67"/>
      <c r="UMZ20" s="67"/>
      <c r="UNA20" s="67"/>
      <c r="UNB20" s="67"/>
      <c r="UNC20" s="67"/>
      <c r="UND20" s="67"/>
      <c r="UNE20" s="67"/>
      <c r="UNF20" s="67"/>
      <c r="UNG20" s="67"/>
      <c r="UNH20" s="67"/>
      <c r="UNI20" s="67"/>
      <c r="UNJ20" s="67"/>
      <c r="UNK20" s="67"/>
      <c r="UNL20" s="67"/>
      <c r="UNM20" s="67"/>
      <c r="UNN20" s="67"/>
      <c r="UNO20" s="67"/>
      <c r="UNP20" s="67"/>
      <c r="UNQ20" s="67"/>
      <c r="UNR20" s="67"/>
      <c r="UNS20" s="67"/>
      <c r="UNT20" s="67"/>
      <c r="UNU20" s="67"/>
      <c r="UNV20" s="67"/>
      <c r="UNW20" s="67"/>
      <c r="UNX20" s="67"/>
      <c r="UNY20" s="67"/>
      <c r="UNZ20" s="67"/>
      <c r="UOA20" s="67"/>
      <c r="UOB20" s="67"/>
      <c r="UOC20" s="67"/>
      <c r="UOD20" s="67"/>
      <c r="UOE20" s="67"/>
      <c r="UOF20" s="67"/>
      <c r="UOG20" s="67"/>
      <c r="UOH20" s="67"/>
      <c r="UOI20" s="67"/>
      <c r="UOJ20" s="67"/>
      <c r="UOK20" s="67"/>
      <c r="UOL20" s="67"/>
      <c r="UOM20" s="67"/>
      <c r="UON20" s="67"/>
      <c r="UOO20" s="67"/>
      <c r="UOP20" s="67"/>
      <c r="UOQ20" s="67"/>
      <c r="UOR20" s="67"/>
      <c r="UOS20" s="67"/>
      <c r="UOT20" s="67"/>
      <c r="UOU20" s="67"/>
      <c r="UOV20" s="67"/>
      <c r="UOW20" s="67"/>
      <c r="UOX20" s="67"/>
      <c r="UOY20" s="67"/>
      <c r="UOZ20" s="67"/>
      <c r="UPA20" s="67"/>
      <c r="UPB20" s="67"/>
      <c r="UPC20" s="67"/>
      <c r="UPD20" s="67"/>
      <c r="UPE20" s="67"/>
      <c r="UPF20" s="67"/>
      <c r="UPG20" s="67"/>
      <c r="UPH20" s="67"/>
      <c r="UPI20" s="67"/>
      <c r="UPJ20" s="67"/>
      <c r="UPK20" s="67"/>
      <c r="UPL20" s="67"/>
      <c r="UPM20" s="67"/>
      <c r="UPN20" s="67"/>
      <c r="UPO20" s="67"/>
      <c r="UPP20" s="67"/>
      <c r="UPQ20" s="67"/>
      <c r="UPR20" s="67"/>
      <c r="UPS20" s="67"/>
      <c r="UPT20" s="67"/>
      <c r="UPU20" s="67"/>
      <c r="UPV20" s="67"/>
      <c r="UPW20" s="67"/>
      <c r="UPX20" s="67"/>
      <c r="UPY20" s="67"/>
      <c r="UPZ20" s="67"/>
      <c r="UQA20" s="67"/>
      <c r="UQB20" s="67"/>
      <c r="UQC20" s="67"/>
      <c r="UQD20" s="67"/>
      <c r="UQE20" s="67"/>
      <c r="UQF20" s="67"/>
      <c r="UQG20" s="67"/>
      <c r="UQH20" s="67"/>
      <c r="UQI20" s="67"/>
      <c r="UQJ20" s="67"/>
      <c r="UQK20" s="67"/>
      <c r="UQL20" s="67"/>
      <c r="UQM20" s="67"/>
      <c r="UQN20" s="67"/>
      <c r="UQO20" s="67"/>
      <c r="UQP20" s="67"/>
      <c r="UQQ20" s="67"/>
      <c r="UQR20" s="67"/>
      <c r="UQS20" s="67"/>
      <c r="UQT20" s="67"/>
      <c r="UQU20" s="67"/>
      <c r="UQV20" s="67"/>
      <c r="UQW20" s="67"/>
      <c r="UQX20" s="67"/>
      <c r="UQY20" s="67"/>
      <c r="UQZ20" s="67"/>
      <c r="URA20" s="67"/>
      <c r="URB20" s="67"/>
      <c r="URC20" s="67"/>
      <c r="URD20" s="67"/>
      <c r="URE20" s="67"/>
      <c r="URF20" s="67"/>
      <c r="URG20" s="67"/>
      <c r="URH20" s="67"/>
      <c r="URI20" s="67"/>
      <c r="URJ20" s="67"/>
      <c r="URK20" s="67"/>
      <c r="URL20" s="67"/>
      <c r="URM20" s="67"/>
      <c r="URN20" s="67"/>
      <c r="URO20" s="67"/>
      <c r="URP20" s="67"/>
      <c r="URQ20" s="67"/>
      <c r="URR20" s="67"/>
      <c r="URS20" s="67"/>
      <c r="URT20" s="67"/>
      <c r="URU20" s="67"/>
      <c r="URV20" s="67"/>
      <c r="URW20" s="67"/>
      <c r="URX20" s="67"/>
      <c r="URY20" s="67"/>
      <c r="URZ20" s="67"/>
      <c r="USA20" s="67"/>
      <c r="USB20" s="67"/>
      <c r="USC20" s="67"/>
      <c r="USD20" s="67"/>
      <c r="USE20" s="67"/>
      <c r="USF20" s="67"/>
      <c r="USG20" s="67"/>
      <c r="USH20" s="67"/>
      <c r="USI20" s="67"/>
      <c r="USJ20" s="67"/>
      <c r="USK20" s="67"/>
      <c r="USL20" s="67"/>
      <c r="USM20" s="67"/>
      <c r="USN20" s="67"/>
      <c r="USO20" s="67"/>
      <c r="USP20" s="67"/>
      <c r="USQ20" s="67"/>
      <c r="USR20" s="67"/>
      <c r="USS20" s="67"/>
      <c r="UST20" s="67"/>
      <c r="USU20" s="67"/>
      <c r="USV20" s="67"/>
      <c r="USW20" s="67"/>
      <c r="USX20" s="67"/>
      <c r="USY20" s="67"/>
      <c r="USZ20" s="67"/>
      <c r="UTA20" s="67"/>
      <c r="UTB20" s="67"/>
      <c r="UTC20" s="67"/>
      <c r="UTD20" s="67"/>
      <c r="UTE20" s="67"/>
      <c r="UTF20" s="67"/>
      <c r="UTG20" s="67"/>
      <c r="UTH20" s="67"/>
      <c r="UTI20" s="67"/>
      <c r="UTJ20" s="67"/>
      <c r="UTK20" s="67"/>
      <c r="UTL20" s="67"/>
      <c r="UTM20" s="67"/>
      <c r="UTN20" s="67"/>
      <c r="UTO20" s="67"/>
      <c r="UTP20" s="67"/>
      <c r="UTQ20" s="67"/>
      <c r="UTR20" s="67"/>
      <c r="UTS20" s="67"/>
      <c r="UTT20" s="67"/>
      <c r="UTU20" s="67"/>
      <c r="UTV20" s="67"/>
      <c r="UTW20" s="67"/>
      <c r="UTX20" s="67"/>
      <c r="UTY20" s="67"/>
      <c r="UTZ20" s="67"/>
      <c r="UUA20" s="67"/>
      <c r="UUB20" s="67"/>
      <c r="UUC20" s="67"/>
      <c r="UUD20" s="67"/>
      <c r="UUE20" s="67"/>
      <c r="UUF20" s="67"/>
      <c r="UUG20" s="67"/>
      <c r="UUH20" s="67"/>
      <c r="UUI20" s="67"/>
      <c r="UUJ20" s="67"/>
      <c r="UUK20" s="67"/>
      <c r="UUL20" s="67"/>
      <c r="UUM20" s="67"/>
      <c r="UUN20" s="67"/>
      <c r="UUO20" s="67"/>
      <c r="UUP20" s="67"/>
      <c r="UUQ20" s="67"/>
      <c r="UUR20" s="67"/>
      <c r="UUS20" s="67"/>
      <c r="UUT20" s="67"/>
      <c r="UUU20" s="67"/>
      <c r="UUV20" s="67"/>
      <c r="UUW20" s="67"/>
      <c r="UUX20" s="67"/>
      <c r="UUY20" s="67"/>
      <c r="UUZ20" s="67"/>
      <c r="UVA20" s="67"/>
      <c r="UVB20" s="67"/>
      <c r="UVC20" s="67"/>
      <c r="UVD20" s="67"/>
      <c r="UVE20" s="67"/>
      <c r="UVF20" s="67"/>
      <c r="UVG20" s="67"/>
      <c r="UVH20" s="67"/>
      <c r="UVI20" s="67"/>
      <c r="UVJ20" s="67"/>
      <c r="UVK20" s="67"/>
      <c r="UVL20" s="67"/>
      <c r="UVM20" s="67"/>
      <c r="UVN20" s="67"/>
      <c r="UVO20" s="67"/>
      <c r="UVP20" s="67"/>
      <c r="UVQ20" s="67"/>
      <c r="UVR20" s="67"/>
      <c r="UVS20" s="67"/>
      <c r="UVT20" s="67"/>
      <c r="UVU20" s="67"/>
      <c r="UVV20" s="67"/>
      <c r="UVW20" s="67"/>
      <c r="UVX20" s="67"/>
      <c r="UVY20" s="67"/>
      <c r="UVZ20" s="67"/>
      <c r="UWA20" s="67"/>
      <c r="UWB20" s="67"/>
      <c r="UWC20" s="67"/>
      <c r="UWD20" s="67"/>
      <c r="UWE20" s="67"/>
      <c r="UWF20" s="67"/>
      <c r="UWG20" s="67"/>
      <c r="UWH20" s="67"/>
      <c r="UWI20" s="67"/>
      <c r="UWJ20" s="67"/>
      <c r="UWK20" s="67"/>
      <c r="UWL20" s="67"/>
      <c r="UWM20" s="67"/>
      <c r="UWN20" s="67"/>
      <c r="UWO20" s="67"/>
      <c r="UWP20" s="67"/>
      <c r="UWQ20" s="67"/>
      <c r="UWR20" s="67"/>
      <c r="UWS20" s="67"/>
      <c r="UWT20" s="67"/>
      <c r="UWU20" s="67"/>
      <c r="UWV20" s="67"/>
      <c r="UWW20" s="67"/>
      <c r="UWX20" s="67"/>
      <c r="UWY20" s="67"/>
      <c r="UWZ20" s="67"/>
      <c r="UXA20" s="67"/>
      <c r="UXB20" s="67"/>
      <c r="UXC20" s="67"/>
      <c r="UXD20" s="67"/>
      <c r="UXE20" s="67"/>
      <c r="UXF20" s="67"/>
      <c r="UXG20" s="67"/>
      <c r="UXH20" s="67"/>
      <c r="UXI20" s="67"/>
      <c r="UXJ20" s="67"/>
      <c r="UXK20" s="67"/>
      <c r="UXL20" s="67"/>
      <c r="UXM20" s="67"/>
      <c r="UXN20" s="67"/>
      <c r="UXO20" s="67"/>
      <c r="UXP20" s="67"/>
      <c r="UXQ20" s="67"/>
      <c r="UXR20" s="67"/>
      <c r="UXS20" s="67"/>
      <c r="UXT20" s="67"/>
      <c r="UXU20" s="67"/>
      <c r="UXV20" s="67"/>
      <c r="UXW20" s="67"/>
      <c r="UXX20" s="67"/>
      <c r="UXY20" s="67"/>
      <c r="UXZ20" s="67"/>
      <c r="UYA20" s="67"/>
      <c r="UYB20" s="67"/>
      <c r="UYC20" s="67"/>
      <c r="UYD20" s="67"/>
      <c r="UYE20" s="67"/>
      <c r="UYF20" s="67"/>
      <c r="UYG20" s="67"/>
      <c r="UYH20" s="67"/>
      <c r="UYI20" s="67"/>
      <c r="UYJ20" s="67"/>
      <c r="UYK20" s="67"/>
      <c r="UYL20" s="67"/>
      <c r="UYM20" s="67"/>
      <c r="UYN20" s="67"/>
      <c r="UYO20" s="67"/>
      <c r="UYP20" s="67"/>
      <c r="UYQ20" s="67"/>
      <c r="UYR20" s="67"/>
      <c r="UYS20" s="67"/>
      <c r="UYT20" s="67"/>
      <c r="UYU20" s="67"/>
      <c r="UYV20" s="67"/>
      <c r="UYW20" s="67"/>
      <c r="UYX20" s="67"/>
      <c r="UYY20" s="67"/>
      <c r="UYZ20" s="67"/>
      <c r="UZA20" s="67"/>
      <c r="UZB20" s="67"/>
      <c r="UZC20" s="67"/>
      <c r="UZD20" s="67"/>
      <c r="UZE20" s="67"/>
      <c r="UZF20" s="67"/>
      <c r="UZG20" s="67"/>
      <c r="UZH20" s="67"/>
      <c r="UZI20" s="67"/>
      <c r="UZJ20" s="67"/>
      <c r="UZK20" s="67"/>
      <c r="UZL20" s="67"/>
      <c r="UZM20" s="67"/>
      <c r="UZN20" s="67"/>
      <c r="UZO20" s="67"/>
      <c r="UZP20" s="67"/>
      <c r="UZQ20" s="67"/>
      <c r="UZR20" s="67"/>
      <c r="UZS20" s="67"/>
      <c r="UZT20" s="67"/>
      <c r="UZU20" s="67"/>
      <c r="UZV20" s="67"/>
      <c r="UZW20" s="67"/>
      <c r="UZX20" s="67"/>
      <c r="UZY20" s="67"/>
      <c r="UZZ20" s="67"/>
      <c r="VAA20" s="67"/>
      <c r="VAB20" s="67"/>
      <c r="VAC20" s="67"/>
      <c r="VAD20" s="67"/>
      <c r="VAE20" s="67"/>
      <c r="VAF20" s="67"/>
      <c r="VAG20" s="67"/>
      <c r="VAH20" s="67"/>
      <c r="VAI20" s="67"/>
      <c r="VAJ20" s="67"/>
      <c r="VAK20" s="67"/>
      <c r="VAL20" s="67"/>
      <c r="VAM20" s="67"/>
      <c r="VAN20" s="67"/>
      <c r="VAO20" s="67"/>
      <c r="VAP20" s="67"/>
      <c r="VAQ20" s="67"/>
      <c r="VAR20" s="67"/>
      <c r="VAS20" s="67"/>
      <c r="VAT20" s="67"/>
      <c r="VAU20" s="67"/>
      <c r="VAV20" s="67"/>
      <c r="VAW20" s="67"/>
      <c r="VAX20" s="67"/>
      <c r="VAY20" s="67"/>
      <c r="VAZ20" s="67"/>
      <c r="VBA20" s="67"/>
      <c r="VBB20" s="67"/>
      <c r="VBC20" s="67"/>
      <c r="VBD20" s="67"/>
      <c r="VBE20" s="67"/>
      <c r="VBF20" s="67"/>
      <c r="VBG20" s="67"/>
      <c r="VBH20" s="67"/>
      <c r="VBI20" s="67"/>
      <c r="VBJ20" s="67"/>
      <c r="VBK20" s="67"/>
      <c r="VBL20" s="67"/>
      <c r="VBM20" s="67"/>
      <c r="VBN20" s="67"/>
      <c r="VBO20" s="67"/>
      <c r="VBP20" s="67"/>
      <c r="VBQ20" s="67"/>
      <c r="VBR20" s="67"/>
      <c r="VBS20" s="67"/>
      <c r="VBT20" s="67"/>
      <c r="VBU20" s="67"/>
      <c r="VBV20" s="67"/>
      <c r="VBW20" s="67"/>
      <c r="VBX20" s="67"/>
      <c r="VBY20" s="67"/>
      <c r="VBZ20" s="67"/>
      <c r="VCA20" s="67"/>
      <c r="VCB20" s="67"/>
      <c r="VCC20" s="67"/>
      <c r="VCD20" s="67"/>
      <c r="VCE20" s="67"/>
      <c r="VCF20" s="67"/>
      <c r="VCG20" s="67"/>
      <c r="VCH20" s="67"/>
      <c r="VCI20" s="67"/>
      <c r="VCJ20" s="67"/>
      <c r="VCK20" s="67"/>
      <c r="VCL20" s="67"/>
      <c r="VCM20" s="67"/>
      <c r="VCN20" s="67"/>
      <c r="VCO20" s="67"/>
      <c r="VCP20" s="67"/>
      <c r="VCQ20" s="67"/>
      <c r="VCR20" s="67"/>
      <c r="VCS20" s="67"/>
      <c r="VCT20" s="67"/>
      <c r="VCU20" s="67"/>
      <c r="VCV20" s="67"/>
      <c r="VCW20" s="67"/>
      <c r="VCX20" s="67"/>
      <c r="VCY20" s="67"/>
      <c r="VCZ20" s="67"/>
      <c r="VDA20" s="67"/>
      <c r="VDB20" s="67"/>
      <c r="VDC20" s="67"/>
      <c r="VDD20" s="67"/>
      <c r="VDE20" s="67"/>
      <c r="VDF20" s="67"/>
      <c r="VDG20" s="67"/>
      <c r="VDH20" s="67"/>
      <c r="VDI20" s="67"/>
      <c r="VDJ20" s="67"/>
      <c r="VDK20" s="67"/>
      <c r="VDL20" s="67"/>
      <c r="VDM20" s="67"/>
      <c r="VDN20" s="67"/>
      <c r="VDO20" s="67"/>
      <c r="VDP20" s="67"/>
      <c r="VDQ20" s="67"/>
      <c r="VDR20" s="67"/>
      <c r="VDS20" s="67"/>
      <c r="VDT20" s="67"/>
      <c r="VDU20" s="67"/>
      <c r="VDV20" s="67"/>
      <c r="VDW20" s="67"/>
      <c r="VDX20" s="67"/>
      <c r="VDY20" s="67"/>
      <c r="VDZ20" s="67"/>
      <c r="VEA20" s="67"/>
      <c r="VEB20" s="67"/>
      <c r="VEC20" s="67"/>
      <c r="VED20" s="67"/>
      <c r="VEE20" s="67"/>
      <c r="VEF20" s="67"/>
      <c r="VEG20" s="67"/>
      <c r="VEH20" s="67"/>
      <c r="VEI20" s="67"/>
      <c r="VEJ20" s="67"/>
      <c r="VEK20" s="67"/>
      <c r="VEL20" s="67"/>
      <c r="VEM20" s="67"/>
      <c r="VEN20" s="67"/>
      <c r="VEO20" s="67"/>
      <c r="VEP20" s="67"/>
      <c r="VEQ20" s="67"/>
      <c r="VER20" s="67"/>
      <c r="VES20" s="67"/>
      <c r="VET20" s="67"/>
      <c r="VEU20" s="67"/>
      <c r="VEV20" s="67"/>
      <c r="VEW20" s="67"/>
      <c r="VEX20" s="67"/>
      <c r="VEY20" s="67"/>
      <c r="VEZ20" s="67"/>
      <c r="VFA20" s="67"/>
      <c r="VFB20" s="67"/>
      <c r="VFC20" s="67"/>
      <c r="VFD20" s="67"/>
      <c r="VFE20" s="67"/>
      <c r="VFF20" s="67"/>
      <c r="VFG20" s="67"/>
      <c r="VFH20" s="67"/>
      <c r="VFI20" s="67"/>
      <c r="VFJ20" s="67"/>
      <c r="VFK20" s="67"/>
      <c r="VFL20" s="67"/>
      <c r="VFM20" s="67"/>
      <c r="VFN20" s="67"/>
      <c r="VFO20" s="67"/>
      <c r="VFP20" s="67"/>
      <c r="VFQ20" s="67"/>
      <c r="VFR20" s="67"/>
      <c r="VFS20" s="67"/>
      <c r="VFT20" s="67"/>
      <c r="VFU20" s="67"/>
      <c r="VFV20" s="67"/>
      <c r="VFW20" s="67"/>
      <c r="VFX20" s="67"/>
      <c r="VFY20" s="67"/>
      <c r="VFZ20" s="67"/>
      <c r="VGA20" s="67"/>
      <c r="VGB20" s="67"/>
      <c r="VGC20" s="67"/>
      <c r="VGD20" s="67"/>
      <c r="VGE20" s="67"/>
      <c r="VGF20" s="67"/>
      <c r="VGG20" s="67"/>
      <c r="VGH20" s="67"/>
      <c r="VGI20" s="67"/>
      <c r="VGJ20" s="67"/>
      <c r="VGK20" s="67"/>
      <c r="VGL20" s="67"/>
      <c r="VGM20" s="67"/>
      <c r="VGN20" s="67"/>
      <c r="VGO20" s="67"/>
      <c r="VGP20" s="67"/>
      <c r="VGQ20" s="67"/>
      <c r="VGR20" s="67"/>
      <c r="VGS20" s="67"/>
      <c r="VGT20" s="67"/>
      <c r="VGU20" s="67"/>
      <c r="VGV20" s="67"/>
      <c r="VGW20" s="67"/>
      <c r="VGX20" s="67"/>
      <c r="VGY20" s="67"/>
      <c r="VGZ20" s="67"/>
      <c r="VHA20" s="67"/>
      <c r="VHB20" s="67"/>
      <c r="VHC20" s="67"/>
      <c r="VHD20" s="67"/>
      <c r="VHE20" s="67"/>
      <c r="VHF20" s="67"/>
      <c r="VHG20" s="67"/>
      <c r="VHH20" s="67"/>
      <c r="VHI20" s="67"/>
      <c r="VHJ20" s="67"/>
      <c r="VHK20" s="67"/>
      <c r="VHL20" s="67"/>
      <c r="VHM20" s="67"/>
      <c r="VHN20" s="67"/>
      <c r="VHO20" s="67"/>
      <c r="VHP20" s="67"/>
      <c r="VHQ20" s="67"/>
      <c r="VHR20" s="67"/>
      <c r="VHS20" s="67"/>
      <c r="VHT20" s="67"/>
      <c r="VHU20" s="67"/>
      <c r="VHV20" s="67"/>
      <c r="VHW20" s="67"/>
      <c r="VHX20" s="67"/>
      <c r="VHY20" s="67"/>
      <c r="VHZ20" s="67"/>
      <c r="VIA20" s="67"/>
      <c r="VIB20" s="67"/>
      <c r="VIC20" s="67"/>
      <c r="VID20" s="67"/>
      <c r="VIE20" s="67"/>
      <c r="VIF20" s="67"/>
      <c r="VIG20" s="67"/>
      <c r="VIH20" s="67"/>
      <c r="VII20" s="67"/>
      <c r="VIJ20" s="67"/>
      <c r="VIK20" s="67"/>
      <c r="VIL20" s="67"/>
      <c r="VIM20" s="67"/>
      <c r="VIN20" s="67"/>
      <c r="VIO20" s="67"/>
      <c r="VIP20" s="67"/>
      <c r="VIQ20" s="67"/>
      <c r="VIR20" s="67"/>
      <c r="VIS20" s="67"/>
      <c r="VIT20" s="67"/>
      <c r="VIU20" s="67"/>
      <c r="VIV20" s="67"/>
      <c r="VIW20" s="67"/>
      <c r="VIX20" s="67"/>
      <c r="VIY20" s="67"/>
      <c r="VIZ20" s="67"/>
      <c r="VJA20" s="67"/>
      <c r="VJB20" s="67"/>
      <c r="VJC20" s="67"/>
      <c r="VJD20" s="67"/>
      <c r="VJE20" s="67"/>
      <c r="VJF20" s="67"/>
      <c r="VJG20" s="67"/>
      <c r="VJH20" s="67"/>
      <c r="VJI20" s="67"/>
      <c r="VJJ20" s="67"/>
      <c r="VJK20" s="67"/>
      <c r="VJL20" s="67"/>
      <c r="VJM20" s="67"/>
      <c r="VJN20" s="67"/>
      <c r="VJO20" s="67"/>
      <c r="VJP20" s="67"/>
      <c r="VJQ20" s="67"/>
      <c r="VJR20" s="67"/>
      <c r="VJS20" s="67"/>
      <c r="VJT20" s="67"/>
      <c r="VJU20" s="67"/>
      <c r="VJV20" s="67"/>
      <c r="VJW20" s="67"/>
      <c r="VJX20" s="67"/>
      <c r="VJY20" s="67"/>
      <c r="VJZ20" s="67"/>
      <c r="VKA20" s="67"/>
      <c r="VKB20" s="67"/>
      <c r="VKC20" s="67"/>
      <c r="VKD20" s="67"/>
      <c r="VKE20" s="67"/>
      <c r="VKF20" s="67"/>
      <c r="VKG20" s="67"/>
      <c r="VKH20" s="67"/>
      <c r="VKI20" s="67"/>
      <c r="VKJ20" s="67"/>
      <c r="VKK20" s="67"/>
      <c r="VKL20" s="67"/>
      <c r="VKM20" s="67"/>
      <c r="VKN20" s="67"/>
      <c r="VKO20" s="67"/>
      <c r="VKP20" s="67"/>
      <c r="VKQ20" s="67"/>
      <c r="VKR20" s="67"/>
      <c r="VKS20" s="67"/>
      <c r="VKT20" s="67"/>
      <c r="VKU20" s="67"/>
      <c r="VKV20" s="67"/>
      <c r="VKW20" s="67"/>
      <c r="VKX20" s="67"/>
      <c r="VKY20" s="67"/>
      <c r="VKZ20" s="67"/>
      <c r="VLA20" s="67"/>
      <c r="VLB20" s="67"/>
      <c r="VLC20" s="67"/>
      <c r="VLD20" s="67"/>
      <c r="VLE20" s="67"/>
      <c r="VLF20" s="67"/>
      <c r="VLG20" s="67"/>
      <c r="VLH20" s="67"/>
      <c r="VLI20" s="67"/>
      <c r="VLJ20" s="67"/>
      <c r="VLK20" s="67"/>
      <c r="VLL20" s="67"/>
      <c r="VLM20" s="67"/>
      <c r="VLN20" s="67"/>
      <c r="VLO20" s="67"/>
      <c r="VLP20" s="67"/>
      <c r="VLQ20" s="67"/>
      <c r="VLR20" s="67"/>
      <c r="VLS20" s="67"/>
      <c r="VLT20" s="67"/>
      <c r="VLU20" s="67"/>
      <c r="VLV20" s="67"/>
      <c r="VLW20" s="67"/>
      <c r="VLX20" s="67"/>
      <c r="VLY20" s="67"/>
      <c r="VLZ20" s="67"/>
      <c r="VMA20" s="67"/>
      <c r="VMB20" s="67"/>
      <c r="VMC20" s="67"/>
      <c r="VMD20" s="67"/>
      <c r="VME20" s="67"/>
      <c r="VMF20" s="67"/>
      <c r="VMG20" s="67"/>
      <c r="VMH20" s="67"/>
      <c r="VMI20" s="67"/>
      <c r="VMJ20" s="67"/>
      <c r="VMK20" s="67"/>
      <c r="VML20" s="67"/>
      <c r="VMM20" s="67"/>
      <c r="VMN20" s="67"/>
      <c r="VMO20" s="67"/>
      <c r="VMP20" s="67"/>
      <c r="VMQ20" s="67"/>
      <c r="VMR20" s="67"/>
      <c r="VMS20" s="67"/>
      <c r="VMT20" s="67"/>
      <c r="VMU20" s="67"/>
      <c r="VMV20" s="67"/>
      <c r="VMW20" s="67"/>
      <c r="VMX20" s="67"/>
      <c r="VMY20" s="67"/>
      <c r="VMZ20" s="67"/>
      <c r="VNA20" s="67"/>
      <c r="VNB20" s="67"/>
      <c r="VNC20" s="67"/>
      <c r="VND20" s="67"/>
      <c r="VNE20" s="67"/>
      <c r="VNF20" s="67"/>
      <c r="VNG20" s="67"/>
      <c r="VNH20" s="67"/>
      <c r="VNI20" s="67"/>
      <c r="VNJ20" s="67"/>
      <c r="VNK20" s="67"/>
      <c r="VNL20" s="67"/>
      <c r="VNM20" s="67"/>
      <c r="VNN20" s="67"/>
      <c r="VNO20" s="67"/>
      <c r="VNP20" s="67"/>
      <c r="VNQ20" s="67"/>
      <c r="VNR20" s="67"/>
      <c r="VNS20" s="67"/>
      <c r="VNT20" s="67"/>
      <c r="VNU20" s="67"/>
      <c r="VNV20" s="67"/>
      <c r="VNW20" s="67"/>
      <c r="VNX20" s="67"/>
      <c r="VNY20" s="67"/>
      <c r="VNZ20" s="67"/>
      <c r="VOA20" s="67"/>
      <c r="VOB20" s="67"/>
      <c r="VOC20" s="67"/>
      <c r="VOD20" s="67"/>
      <c r="VOE20" s="67"/>
      <c r="VOF20" s="67"/>
      <c r="VOG20" s="67"/>
      <c r="VOH20" s="67"/>
      <c r="VOI20" s="67"/>
      <c r="VOJ20" s="67"/>
      <c r="VOK20" s="67"/>
      <c r="VOL20" s="67"/>
      <c r="VOM20" s="67"/>
      <c r="VON20" s="67"/>
      <c r="VOO20" s="67"/>
      <c r="VOP20" s="67"/>
      <c r="VOQ20" s="67"/>
      <c r="VOR20" s="67"/>
      <c r="VOS20" s="67"/>
      <c r="VOT20" s="67"/>
      <c r="VOU20" s="67"/>
      <c r="VOV20" s="67"/>
      <c r="VOW20" s="67"/>
      <c r="VOX20" s="67"/>
      <c r="VOY20" s="67"/>
      <c r="VOZ20" s="67"/>
      <c r="VPA20" s="67"/>
      <c r="VPB20" s="67"/>
      <c r="VPC20" s="67"/>
      <c r="VPD20" s="67"/>
      <c r="VPE20" s="67"/>
      <c r="VPF20" s="67"/>
      <c r="VPG20" s="67"/>
      <c r="VPH20" s="67"/>
      <c r="VPI20" s="67"/>
      <c r="VPJ20" s="67"/>
      <c r="VPK20" s="67"/>
      <c r="VPL20" s="67"/>
      <c r="VPM20" s="67"/>
      <c r="VPN20" s="67"/>
      <c r="VPO20" s="67"/>
      <c r="VPP20" s="67"/>
      <c r="VPQ20" s="67"/>
      <c r="VPR20" s="67"/>
      <c r="VPS20" s="67"/>
      <c r="VPT20" s="67"/>
      <c r="VPU20" s="67"/>
      <c r="VPV20" s="67"/>
      <c r="VPW20" s="67"/>
      <c r="VPX20" s="67"/>
      <c r="VPY20" s="67"/>
      <c r="VPZ20" s="67"/>
      <c r="VQA20" s="67"/>
      <c r="VQB20" s="67"/>
      <c r="VQC20" s="67"/>
      <c r="VQD20" s="67"/>
      <c r="VQE20" s="67"/>
      <c r="VQF20" s="67"/>
      <c r="VQG20" s="67"/>
      <c r="VQH20" s="67"/>
      <c r="VQI20" s="67"/>
      <c r="VQJ20" s="67"/>
      <c r="VQK20" s="67"/>
      <c r="VQL20" s="67"/>
      <c r="VQM20" s="67"/>
      <c r="VQN20" s="67"/>
      <c r="VQO20" s="67"/>
      <c r="VQP20" s="67"/>
      <c r="VQQ20" s="67"/>
      <c r="VQR20" s="67"/>
      <c r="VQS20" s="67"/>
      <c r="VQT20" s="67"/>
      <c r="VQU20" s="67"/>
      <c r="VQV20" s="67"/>
      <c r="VQW20" s="67"/>
      <c r="VQX20" s="67"/>
      <c r="VQY20" s="67"/>
      <c r="VQZ20" s="67"/>
      <c r="VRA20" s="67"/>
      <c r="VRB20" s="67"/>
      <c r="VRC20" s="67"/>
      <c r="VRD20" s="67"/>
      <c r="VRE20" s="67"/>
      <c r="VRF20" s="67"/>
      <c r="VRG20" s="67"/>
      <c r="VRH20" s="67"/>
      <c r="VRI20" s="67"/>
      <c r="VRJ20" s="67"/>
      <c r="VRK20" s="67"/>
      <c r="VRL20" s="67"/>
      <c r="VRM20" s="67"/>
      <c r="VRN20" s="67"/>
      <c r="VRO20" s="67"/>
      <c r="VRP20" s="67"/>
      <c r="VRQ20" s="67"/>
      <c r="VRR20" s="67"/>
      <c r="VRS20" s="67"/>
      <c r="VRT20" s="67"/>
      <c r="VRU20" s="67"/>
      <c r="VRV20" s="67"/>
      <c r="VRW20" s="67"/>
      <c r="VRX20" s="67"/>
      <c r="VRY20" s="67"/>
      <c r="VRZ20" s="67"/>
      <c r="VSA20" s="67"/>
      <c r="VSB20" s="67"/>
      <c r="VSC20" s="67"/>
      <c r="VSD20" s="67"/>
      <c r="VSE20" s="67"/>
      <c r="VSF20" s="67"/>
      <c r="VSG20" s="67"/>
      <c r="VSH20" s="67"/>
      <c r="VSI20" s="67"/>
      <c r="VSJ20" s="67"/>
      <c r="VSK20" s="67"/>
      <c r="VSL20" s="67"/>
      <c r="VSM20" s="67"/>
      <c r="VSN20" s="67"/>
      <c r="VSO20" s="67"/>
      <c r="VSP20" s="67"/>
      <c r="VSQ20" s="67"/>
      <c r="VSR20" s="67"/>
      <c r="VSS20" s="67"/>
      <c r="VST20" s="67"/>
      <c r="VSU20" s="67"/>
      <c r="VSV20" s="67"/>
      <c r="VSW20" s="67"/>
      <c r="VSX20" s="67"/>
      <c r="VSY20" s="67"/>
      <c r="VSZ20" s="67"/>
      <c r="VTA20" s="67"/>
      <c r="VTB20" s="67"/>
      <c r="VTC20" s="67"/>
      <c r="VTD20" s="67"/>
      <c r="VTE20" s="67"/>
      <c r="VTF20" s="67"/>
      <c r="VTG20" s="67"/>
      <c r="VTH20" s="67"/>
      <c r="VTI20" s="67"/>
      <c r="VTJ20" s="67"/>
      <c r="VTK20" s="67"/>
      <c r="VTL20" s="67"/>
      <c r="VTM20" s="67"/>
      <c r="VTN20" s="67"/>
      <c r="VTO20" s="67"/>
      <c r="VTP20" s="67"/>
      <c r="VTQ20" s="67"/>
      <c r="VTR20" s="67"/>
      <c r="VTS20" s="67"/>
      <c r="VTT20" s="67"/>
      <c r="VTU20" s="67"/>
      <c r="VTV20" s="67"/>
      <c r="VTW20" s="67"/>
      <c r="VTX20" s="67"/>
      <c r="VTY20" s="67"/>
      <c r="VTZ20" s="67"/>
      <c r="VUA20" s="67"/>
      <c r="VUB20" s="67"/>
      <c r="VUC20" s="67"/>
      <c r="VUD20" s="67"/>
      <c r="VUE20" s="67"/>
      <c r="VUF20" s="67"/>
      <c r="VUG20" s="67"/>
      <c r="VUH20" s="67"/>
      <c r="VUI20" s="67"/>
      <c r="VUJ20" s="67"/>
      <c r="VUK20" s="67"/>
      <c r="VUL20" s="67"/>
      <c r="VUM20" s="67"/>
      <c r="VUN20" s="67"/>
      <c r="VUO20" s="67"/>
      <c r="VUP20" s="67"/>
      <c r="VUQ20" s="67"/>
      <c r="VUR20" s="67"/>
      <c r="VUS20" s="67"/>
      <c r="VUT20" s="67"/>
      <c r="VUU20" s="67"/>
      <c r="VUV20" s="67"/>
      <c r="VUW20" s="67"/>
      <c r="VUX20" s="67"/>
      <c r="VUY20" s="67"/>
      <c r="VUZ20" s="67"/>
      <c r="VVA20" s="67"/>
      <c r="VVB20" s="67"/>
      <c r="VVC20" s="67"/>
      <c r="VVD20" s="67"/>
      <c r="VVE20" s="67"/>
      <c r="VVF20" s="67"/>
      <c r="VVG20" s="67"/>
      <c r="VVH20" s="67"/>
      <c r="VVI20" s="67"/>
      <c r="VVJ20" s="67"/>
      <c r="VVK20" s="67"/>
      <c r="VVL20" s="67"/>
      <c r="VVM20" s="67"/>
      <c r="VVN20" s="67"/>
      <c r="VVO20" s="67"/>
      <c r="VVP20" s="67"/>
      <c r="VVQ20" s="67"/>
      <c r="VVR20" s="67"/>
      <c r="VVS20" s="67"/>
      <c r="VVT20" s="67"/>
      <c r="VVU20" s="67"/>
      <c r="VVV20" s="67"/>
      <c r="VVW20" s="67"/>
      <c r="VVX20" s="67"/>
      <c r="VVY20" s="67"/>
      <c r="VVZ20" s="67"/>
      <c r="VWA20" s="67"/>
      <c r="VWB20" s="67"/>
      <c r="VWC20" s="67"/>
      <c r="VWD20" s="67"/>
      <c r="VWE20" s="67"/>
      <c r="VWF20" s="67"/>
      <c r="VWG20" s="67"/>
      <c r="VWH20" s="67"/>
      <c r="VWI20" s="67"/>
      <c r="VWJ20" s="67"/>
      <c r="VWK20" s="67"/>
      <c r="VWL20" s="67"/>
      <c r="VWM20" s="67"/>
      <c r="VWN20" s="67"/>
      <c r="VWO20" s="67"/>
      <c r="VWP20" s="67"/>
      <c r="VWQ20" s="67"/>
      <c r="VWR20" s="67"/>
      <c r="VWS20" s="67"/>
      <c r="VWT20" s="67"/>
      <c r="VWU20" s="67"/>
      <c r="VWV20" s="67"/>
      <c r="VWW20" s="67"/>
      <c r="VWX20" s="67"/>
      <c r="VWY20" s="67"/>
      <c r="VWZ20" s="67"/>
      <c r="VXA20" s="67"/>
      <c r="VXB20" s="67"/>
      <c r="VXC20" s="67"/>
      <c r="VXD20" s="67"/>
      <c r="VXE20" s="67"/>
      <c r="VXF20" s="67"/>
      <c r="VXG20" s="67"/>
      <c r="VXH20" s="67"/>
      <c r="VXI20" s="67"/>
      <c r="VXJ20" s="67"/>
      <c r="VXK20" s="67"/>
      <c r="VXL20" s="67"/>
      <c r="VXM20" s="67"/>
      <c r="VXN20" s="67"/>
      <c r="VXO20" s="67"/>
      <c r="VXP20" s="67"/>
      <c r="VXQ20" s="67"/>
      <c r="VXR20" s="67"/>
      <c r="VXS20" s="67"/>
      <c r="VXT20" s="67"/>
      <c r="VXU20" s="67"/>
      <c r="VXV20" s="67"/>
      <c r="VXW20" s="67"/>
      <c r="VXX20" s="67"/>
      <c r="VXY20" s="67"/>
      <c r="VXZ20" s="67"/>
      <c r="VYA20" s="67"/>
      <c r="VYB20" s="67"/>
      <c r="VYC20" s="67"/>
      <c r="VYD20" s="67"/>
      <c r="VYE20" s="67"/>
      <c r="VYF20" s="67"/>
      <c r="VYG20" s="67"/>
      <c r="VYH20" s="67"/>
      <c r="VYI20" s="67"/>
      <c r="VYJ20" s="67"/>
      <c r="VYK20" s="67"/>
      <c r="VYL20" s="67"/>
      <c r="VYM20" s="67"/>
      <c r="VYN20" s="67"/>
      <c r="VYO20" s="67"/>
      <c r="VYP20" s="67"/>
      <c r="VYQ20" s="67"/>
      <c r="VYR20" s="67"/>
      <c r="VYS20" s="67"/>
      <c r="VYT20" s="67"/>
      <c r="VYU20" s="67"/>
      <c r="VYV20" s="67"/>
      <c r="VYW20" s="67"/>
      <c r="VYX20" s="67"/>
      <c r="VYY20" s="67"/>
      <c r="VYZ20" s="67"/>
      <c r="VZA20" s="67"/>
      <c r="VZB20" s="67"/>
      <c r="VZC20" s="67"/>
      <c r="VZD20" s="67"/>
      <c r="VZE20" s="67"/>
      <c r="VZF20" s="67"/>
      <c r="VZG20" s="67"/>
      <c r="VZH20" s="67"/>
      <c r="VZI20" s="67"/>
      <c r="VZJ20" s="67"/>
      <c r="VZK20" s="67"/>
      <c r="VZL20" s="67"/>
      <c r="VZM20" s="67"/>
      <c r="VZN20" s="67"/>
      <c r="VZO20" s="67"/>
      <c r="VZP20" s="67"/>
      <c r="VZQ20" s="67"/>
      <c r="VZR20" s="67"/>
      <c r="VZS20" s="67"/>
      <c r="VZT20" s="67"/>
      <c r="VZU20" s="67"/>
      <c r="VZV20" s="67"/>
      <c r="VZW20" s="67"/>
      <c r="VZX20" s="67"/>
      <c r="VZY20" s="67"/>
      <c r="VZZ20" s="67"/>
      <c r="WAA20" s="67"/>
      <c r="WAB20" s="67"/>
      <c r="WAC20" s="67"/>
      <c r="WAD20" s="67"/>
      <c r="WAE20" s="67"/>
      <c r="WAF20" s="67"/>
      <c r="WAG20" s="67"/>
      <c r="WAH20" s="67"/>
      <c r="WAI20" s="67"/>
      <c r="WAJ20" s="67"/>
      <c r="WAK20" s="67"/>
      <c r="WAL20" s="67"/>
      <c r="WAM20" s="67"/>
      <c r="WAN20" s="67"/>
      <c r="WAO20" s="67"/>
      <c r="WAP20" s="67"/>
      <c r="WAQ20" s="67"/>
      <c r="WAR20" s="67"/>
      <c r="WAS20" s="67"/>
      <c r="WAT20" s="67"/>
      <c r="WAU20" s="67"/>
      <c r="WAV20" s="67"/>
      <c r="WAW20" s="67"/>
      <c r="WAX20" s="67"/>
      <c r="WAY20" s="67"/>
      <c r="WAZ20" s="67"/>
      <c r="WBA20" s="67"/>
      <c r="WBB20" s="67"/>
      <c r="WBC20" s="67"/>
      <c r="WBD20" s="67"/>
      <c r="WBE20" s="67"/>
      <c r="WBF20" s="67"/>
      <c r="WBG20" s="67"/>
      <c r="WBH20" s="67"/>
      <c r="WBI20" s="67"/>
      <c r="WBJ20" s="67"/>
      <c r="WBK20" s="67"/>
      <c r="WBL20" s="67"/>
      <c r="WBM20" s="67"/>
      <c r="WBN20" s="67"/>
      <c r="WBO20" s="67"/>
      <c r="WBP20" s="67"/>
      <c r="WBQ20" s="67"/>
      <c r="WBR20" s="67"/>
      <c r="WBS20" s="67"/>
      <c r="WBT20" s="67"/>
      <c r="WBU20" s="67"/>
      <c r="WBV20" s="67"/>
      <c r="WBW20" s="67"/>
      <c r="WBX20" s="67"/>
      <c r="WBY20" s="67"/>
      <c r="WBZ20" s="67"/>
      <c r="WCA20" s="67"/>
      <c r="WCB20" s="67"/>
      <c r="WCC20" s="67"/>
      <c r="WCD20" s="67"/>
      <c r="WCE20" s="67"/>
      <c r="WCF20" s="67"/>
      <c r="WCG20" s="67"/>
      <c r="WCH20" s="67"/>
      <c r="WCI20" s="67"/>
      <c r="WCJ20" s="67"/>
      <c r="WCK20" s="67"/>
      <c r="WCL20" s="67"/>
      <c r="WCM20" s="67"/>
      <c r="WCN20" s="67"/>
      <c r="WCO20" s="67"/>
      <c r="WCP20" s="67"/>
      <c r="WCQ20" s="67"/>
      <c r="WCR20" s="67"/>
      <c r="WCS20" s="67"/>
      <c r="WCT20" s="67"/>
      <c r="WCU20" s="67"/>
      <c r="WCV20" s="67"/>
      <c r="WCW20" s="67"/>
      <c r="WCX20" s="67"/>
      <c r="WCY20" s="67"/>
      <c r="WCZ20" s="67"/>
      <c r="WDA20" s="67"/>
      <c r="WDB20" s="67"/>
      <c r="WDC20" s="67"/>
      <c r="WDD20" s="67"/>
      <c r="WDE20" s="67"/>
      <c r="WDF20" s="67"/>
      <c r="WDG20" s="67"/>
      <c r="WDH20" s="67"/>
      <c r="WDI20" s="67"/>
      <c r="WDJ20" s="67"/>
      <c r="WDK20" s="67"/>
      <c r="WDL20" s="67"/>
      <c r="WDM20" s="67"/>
      <c r="WDN20" s="67"/>
      <c r="WDO20" s="67"/>
      <c r="WDP20" s="67"/>
      <c r="WDQ20" s="67"/>
      <c r="WDR20" s="67"/>
      <c r="WDS20" s="67"/>
      <c r="WDT20" s="67"/>
      <c r="WDU20" s="67"/>
      <c r="WDV20" s="67"/>
      <c r="WDW20" s="67"/>
      <c r="WDX20" s="67"/>
      <c r="WDY20" s="67"/>
      <c r="WDZ20" s="67"/>
      <c r="WEA20" s="67"/>
      <c r="WEB20" s="67"/>
      <c r="WEC20" s="67"/>
      <c r="WED20" s="67"/>
      <c r="WEE20" s="67"/>
      <c r="WEF20" s="67"/>
      <c r="WEG20" s="67"/>
      <c r="WEH20" s="67"/>
      <c r="WEI20" s="67"/>
      <c r="WEJ20" s="67"/>
      <c r="WEK20" s="67"/>
      <c r="WEL20" s="67"/>
      <c r="WEM20" s="67"/>
      <c r="WEN20" s="67"/>
      <c r="WEO20" s="67"/>
      <c r="WEP20" s="67"/>
      <c r="WEQ20" s="67"/>
      <c r="WER20" s="67"/>
      <c r="WES20" s="67"/>
      <c r="WET20" s="67"/>
      <c r="WEU20" s="67"/>
      <c r="WEV20" s="67"/>
      <c r="WEW20" s="67"/>
      <c r="WEX20" s="67"/>
      <c r="WEY20" s="67"/>
      <c r="WEZ20" s="67"/>
      <c r="WFA20" s="67"/>
      <c r="WFB20" s="67"/>
      <c r="WFC20" s="67"/>
      <c r="WFD20" s="67"/>
      <c r="WFE20" s="67"/>
      <c r="WFF20" s="67"/>
      <c r="WFG20" s="67"/>
      <c r="WFH20" s="67"/>
      <c r="WFI20" s="67"/>
      <c r="WFJ20" s="67"/>
      <c r="WFK20" s="67"/>
      <c r="WFL20" s="67"/>
      <c r="WFM20" s="67"/>
      <c r="WFN20" s="67"/>
      <c r="WFO20" s="67"/>
      <c r="WFP20" s="67"/>
      <c r="WFQ20" s="67"/>
      <c r="WFR20" s="67"/>
      <c r="WFS20" s="67"/>
      <c r="WFT20" s="67"/>
      <c r="WFU20" s="67"/>
      <c r="WFV20" s="67"/>
      <c r="WFW20" s="67"/>
      <c r="WFX20" s="67"/>
      <c r="WFY20" s="67"/>
      <c r="WFZ20" s="67"/>
      <c r="WGA20" s="67"/>
      <c r="WGB20" s="67"/>
      <c r="WGC20" s="67"/>
      <c r="WGD20" s="67"/>
      <c r="WGE20" s="67"/>
      <c r="WGF20" s="67"/>
      <c r="WGG20" s="67"/>
      <c r="WGH20" s="67"/>
      <c r="WGI20" s="67"/>
      <c r="WGJ20" s="67"/>
      <c r="WGK20" s="67"/>
      <c r="WGL20" s="67"/>
      <c r="WGM20" s="67"/>
      <c r="WGN20" s="67"/>
      <c r="WGO20" s="67"/>
      <c r="WGP20" s="67"/>
      <c r="WGQ20" s="67"/>
      <c r="WGR20" s="67"/>
      <c r="WGS20" s="67"/>
      <c r="WGT20" s="67"/>
      <c r="WGU20" s="67"/>
      <c r="WGV20" s="67"/>
      <c r="WGW20" s="67"/>
      <c r="WGX20" s="67"/>
      <c r="WGY20" s="67"/>
      <c r="WGZ20" s="67"/>
      <c r="WHA20" s="67"/>
      <c r="WHB20" s="67"/>
      <c r="WHC20" s="67"/>
      <c r="WHD20" s="67"/>
      <c r="WHE20" s="67"/>
      <c r="WHF20" s="67"/>
      <c r="WHG20" s="67"/>
      <c r="WHH20" s="67"/>
      <c r="WHI20" s="67"/>
      <c r="WHJ20" s="67"/>
      <c r="WHK20" s="67"/>
      <c r="WHL20" s="67"/>
      <c r="WHM20" s="67"/>
      <c r="WHN20" s="67"/>
      <c r="WHO20" s="67"/>
      <c r="WHP20" s="67"/>
      <c r="WHQ20" s="67"/>
      <c r="WHR20" s="67"/>
      <c r="WHS20" s="67"/>
      <c r="WHT20" s="67"/>
      <c r="WHU20" s="67"/>
      <c r="WHV20" s="67"/>
      <c r="WHW20" s="67"/>
      <c r="WHX20" s="67"/>
      <c r="WHY20" s="67"/>
      <c r="WHZ20" s="67"/>
      <c r="WIA20" s="67"/>
      <c r="WIB20" s="67"/>
      <c r="WIC20" s="67"/>
      <c r="WID20" s="67"/>
      <c r="WIE20" s="67"/>
      <c r="WIF20" s="67"/>
      <c r="WIG20" s="67"/>
      <c r="WIH20" s="67"/>
      <c r="WII20" s="67"/>
      <c r="WIJ20" s="67"/>
      <c r="WIK20" s="67"/>
      <c r="WIL20" s="67"/>
      <c r="WIM20" s="67"/>
      <c r="WIN20" s="67"/>
      <c r="WIO20" s="67"/>
      <c r="WIP20" s="67"/>
      <c r="WIQ20" s="67"/>
      <c r="WIR20" s="67"/>
      <c r="WIS20" s="67"/>
      <c r="WIT20" s="67"/>
      <c r="WIU20" s="67"/>
      <c r="WIV20" s="67"/>
      <c r="WIW20" s="67"/>
      <c r="WIX20" s="67"/>
      <c r="WIY20" s="67"/>
      <c r="WIZ20" s="67"/>
      <c r="WJA20" s="67"/>
      <c r="WJB20" s="67"/>
      <c r="WJC20" s="67"/>
      <c r="WJD20" s="67"/>
      <c r="WJE20" s="67"/>
      <c r="WJF20" s="67"/>
      <c r="WJG20" s="67"/>
      <c r="WJH20" s="67"/>
      <c r="WJI20" s="67"/>
      <c r="WJJ20" s="67"/>
      <c r="WJK20" s="67"/>
      <c r="WJL20" s="67"/>
      <c r="WJM20" s="67"/>
      <c r="WJN20" s="67"/>
      <c r="WJO20" s="67"/>
      <c r="WJP20" s="67"/>
      <c r="WJQ20" s="67"/>
      <c r="WJR20" s="67"/>
      <c r="WJS20" s="67"/>
      <c r="WJT20" s="67"/>
      <c r="WJU20" s="67"/>
      <c r="WJV20" s="67"/>
      <c r="WJW20" s="67"/>
      <c r="WJX20" s="67"/>
      <c r="WJY20" s="67"/>
      <c r="WJZ20" s="67"/>
      <c r="WKA20" s="67"/>
      <c r="WKB20" s="67"/>
      <c r="WKC20" s="67"/>
      <c r="WKD20" s="67"/>
      <c r="WKE20" s="67"/>
      <c r="WKF20" s="67"/>
      <c r="WKG20" s="67"/>
      <c r="WKH20" s="67"/>
      <c r="WKI20" s="67"/>
      <c r="WKJ20" s="67"/>
      <c r="WKK20" s="67"/>
      <c r="WKL20" s="67"/>
      <c r="WKM20" s="67"/>
      <c r="WKN20" s="67"/>
      <c r="WKO20" s="67"/>
      <c r="WKP20" s="67"/>
      <c r="WKQ20" s="67"/>
      <c r="WKR20" s="67"/>
      <c r="WKS20" s="67"/>
      <c r="WKT20" s="67"/>
      <c r="WKU20" s="67"/>
      <c r="WKV20" s="67"/>
      <c r="WKW20" s="67"/>
      <c r="WKX20" s="67"/>
      <c r="WKY20" s="67"/>
      <c r="WKZ20" s="67"/>
      <c r="WLA20" s="67"/>
      <c r="WLB20" s="67"/>
      <c r="WLC20" s="67"/>
      <c r="WLD20" s="67"/>
      <c r="WLE20" s="67"/>
      <c r="WLF20" s="67"/>
      <c r="WLG20" s="67"/>
      <c r="WLH20" s="67"/>
      <c r="WLI20" s="67"/>
      <c r="WLJ20" s="67"/>
      <c r="WLK20" s="67"/>
      <c r="WLL20" s="67"/>
      <c r="WLM20" s="67"/>
      <c r="WLN20" s="67"/>
      <c r="WLO20" s="67"/>
      <c r="WLP20" s="67"/>
      <c r="WLQ20" s="67"/>
      <c r="WLR20" s="67"/>
      <c r="WLS20" s="67"/>
      <c r="WLT20" s="67"/>
      <c r="WLU20" s="67"/>
      <c r="WLV20" s="67"/>
      <c r="WLW20" s="67"/>
      <c r="WLX20" s="67"/>
      <c r="WLY20" s="67"/>
      <c r="WLZ20" s="67"/>
      <c r="WMA20" s="67"/>
      <c r="WMB20" s="67"/>
      <c r="WMC20" s="67"/>
      <c r="WMD20" s="67"/>
      <c r="WME20" s="67"/>
      <c r="WMF20" s="67"/>
      <c r="WMG20" s="67"/>
      <c r="WMH20" s="67"/>
      <c r="WMI20" s="67"/>
      <c r="WMJ20" s="67"/>
      <c r="WMK20" s="67"/>
      <c r="WML20" s="67"/>
      <c r="WMM20" s="67"/>
      <c r="WMN20" s="67"/>
      <c r="WMO20" s="67"/>
      <c r="WMP20" s="67"/>
      <c r="WMQ20" s="67"/>
      <c r="WMR20" s="67"/>
      <c r="WMS20" s="67"/>
      <c r="WMT20" s="67"/>
      <c r="WMU20" s="67"/>
      <c r="WMV20" s="67"/>
      <c r="WMW20" s="67"/>
      <c r="WMX20" s="67"/>
      <c r="WMY20" s="67"/>
      <c r="WMZ20" s="67"/>
      <c r="WNA20" s="67"/>
      <c r="WNB20" s="67"/>
      <c r="WNC20" s="67"/>
      <c r="WND20" s="67"/>
      <c r="WNE20" s="67"/>
      <c r="WNF20" s="67"/>
      <c r="WNG20" s="67"/>
      <c r="WNH20" s="67"/>
      <c r="WNI20" s="67"/>
      <c r="WNJ20" s="67"/>
      <c r="WNK20" s="67"/>
      <c r="WNL20" s="67"/>
      <c r="WNM20" s="67"/>
      <c r="WNN20" s="67"/>
      <c r="WNO20" s="67"/>
      <c r="WNP20" s="67"/>
      <c r="WNQ20" s="67"/>
      <c r="WNR20" s="67"/>
      <c r="WNS20" s="67"/>
      <c r="WNT20" s="67"/>
      <c r="WNU20" s="67"/>
      <c r="WNV20" s="67"/>
      <c r="WNW20" s="67"/>
      <c r="WNX20" s="67"/>
      <c r="WNY20" s="67"/>
      <c r="WNZ20" s="67"/>
      <c r="WOA20" s="67"/>
      <c r="WOB20" s="67"/>
      <c r="WOC20" s="67"/>
      <c r="WOD20" s="67"/>
      <c r="WOE20" s="67"/>
      <c r="WOF20" s="67"/>
      <c r="WOG20" s="67"/>
      <c r="WOH20" s="67"/>
      <c r="WOI20" s="67"/>
      <c r="WOJ20" s="67"/>
      <c r="WOK20" s="67"/>
      <c r="WOL20" s="67"/>
      <c r="WOM20" s="67"/>
      <c r="WON20" s="67"/>
      <c r="WOO20" s="67"/>
      <c r="WOP20" s="67"/>
      <c r="WOQ20" s="67"/>
      <c r="WOR20" s="67"/>
      <c r="WOS20" s="67"/>
      <c r="WOT20" s="67"/>
      <c r="WOU20" s="67"/>
      <c r="WOV20" s="67"/>
      <c r="WOW20" s="67"/>
      <c r="WOX20" s="67"/>
      <c r="WOY20" s="67"/>
      <c r="WOZ20" s="67"/>
      <c r="WPA20" s="67"/>
      <c r="WPB20" s="67"/>
      <c r="WPC20" s="67"/>
      <c r="WPD20" s="67"/>
      <c r="WPE20" s="67"/>
      <c r="WPF20" s="67"/>
      <c r="WPG20" s="67"/>
      <c r="WPH20" s="67"/>
      <c r="WPI20" s="67"/>
      <c r="WPJ20" s="67"/>
      <c r="WPK20" s="67"/>
      <c r="WPL20" s="67"/>
      <c r="WPM20" s="67"/>
      <c r="WPN20" s="67"/>
      <c r="WPO20" s="67"/>
      <c r="WPP20" s="67"/>
      <c r="WPQ20" s="67"/>
      <c r="WPR20" s="67"/>
      <c r="WPS20" s="67"/>
      <c r="WPT20" s="67"/>
      <c r="WPU20" s="67"/>
      <c r="WPV20" s="67"/>
      <c r="WPW20" s="67"/>
      <c r="WPX20" s="67"/>
      <c r="WPY20" s="67"/>
      <c r="WPZ20" s="67"/>
      <c r="WQA20" s="67"/>
      <c r="WQB20" s="67"/>
      <c r="WQC20" s="67"/>
      <c r="WQD20" s="67"/>
      <c r="WQE20" s="67"/>
      <c r="WQF20" s="67"/>
      <c r="WQG20" s="67"/>
      <c r="WQH20" s="67"/>
      <c r="WQI20" s="67"/>
      <c r="WQJ20" s="67"/>
      <c r="WQK20" s="67"/>
      <c r="WQL20" s="67"/>
      <c r="WQM20" s="67"/>
      <c r="WQN20" s="67"/>
      <c r="WQO20" s="67"/>
      <c r="WQP20" s="67"/>
      <c r="WQQ20" s="67"/>
      <c r="WQR20" s="67"/>
      <c r="WQS20" s="67"/>
      <c r="WQT20" s="67"/>
      <c r="WQU20" s="67"/>
      <c r="WQV20" s="67"/>
      <c r="WQW20" s="67"/>
      <c r="WQX20" s="67"/>
      <c r="WQY20" s="67"/>
      <c r="WQZ20" s="67"/>
      <c r="WRA20" s="67"/>
      <c r="WRB20" s="67"/>
      <c r="WRC20" s="67"/>
      <c r="WRD20" s="67"/>
      <c r="WRE20" s="67"/>
      <c r="WRF20" s="67"/>
      <c r="WRG20" s="67"/>
      <c r="WRH20" s="67"/>
      <c r="WRI20" s="67"/>
      <c r="WRJ20" s="67"/>
      <c r="WRK20" s="67"/>
      <c r="WRL20" s="67"/>
      <c r="WRM20" s="67"/>
      <c r="WRN20" s="67"/>
      <c r="WRO20" s="67"/>
      <c r="WRP20" s="67"/>
      <c r="WRQ20" s="67"/>
      <c r="WRR20" s="67"/>
      <c r="WRS20" s="67"/>
      <c r="WRT20" s="67"/>
      <c r="WRU20" s="67"/>
      <c r="WRV20" s="67"/>
      <c r="WRW20" s="67"/>
      <c r="WRX20" s="67"/>
      <c r="WRY20" s="67"/>
      <c r="WRZ20" s="67"/>
      <c r="WSA20" s="67"/>
      <c r="WSB20" s="67"/>
      <c r="WSC20" s="67"/>
      <c r="WSD20" s="67"/>
      <c r="WSE20" s="67"/>
      <c r="WSF20" s="67"/>
      <c r="WSG20" s="67"/>
      <c r="WSH20" s="67"/>
      <c r="WSI20" s="67"/>
      <c r="WSJ20" s="67"/>
      <c r="WSK20" s="67"/>
      <c r="WSL20" s="67"/>
      <c r="WSM20" s="67"/>
      <c r="WSN20" s="67"/>
      <c r="WSO20" s="67"/>
      <c r="WSP20" s="67"/>
      <c r="WSQ20" s="67"/>
      <c r="WSR20" s="67"/>
      <c r="WSS20" s="67"/>
      <c r="WST20" s="67"/>
      <c r="WSU20" s="67"/>
      <c r="WSV20" s="67"/>
      <c r="WSW20" s="67"/>
      <c r="WSX20" s="67"/>
      <c r="WSY20" s="67"/>
      <c r="WSZ20" s="67"/>
      <c r="WTA20" s="67"/>
      <c r="WTB20" s="67"/>
      <c r="WTC20" s="67"/>
      <c r="WTD20" s="67"/>
      <c r="WTE20" s="67"/>
      <c r="WTF20" s="67"/>
      <c r="WTG20" s="67"/>
      <c r="WTH20" s="67"/>
      <c r="WTI20" s="67"/>
      <c r="WTJ20" s="67"/>
      <c r="WTK20" s="67"/>
      <c r="WTL20" s="67"/>
      <c r="WTM20" s="67"/>
      <c r="WTN20" s="67"/>
      <c r="WTO20" s="67"/>
      <c r="WTP20" s="67"/>
      <c r="WTQ20" s="67"/>
      <c r="WTR20" s="67"/>
      <c r="WTS20" s="67"/>
      <c r="WTT20" s="67"/>
      <c r="WTU20" s="67"/>
      <c r="WTV20" s="67"/>
      <c r="WTW20" s="67"/>
      <c r="WTX20" s="67"/>
      <c r="WTY20" s="67"/>
      <c r="WTZ20" s="67"/>
      <c r="WUA20" s="67"/>
      <c r="WUB20" s="67"/>
      <c r="WUC20" s="67"/>
      <c r="WUD20" s="67"/>
      <c r="WUE20" s="67"/>
      <c r="WUF20" s="67"/>
      <c r="WUG20" s="67"/>
      <c r="WUH20" s="67"/>
      <c r="WUI20" s="67"/>
      <c r="WUJ20" s="67"/>
      <c r="WUK20" s="67"/>
      <c r="WUL20" s="67"/>
      <c r="WUM20" s="67"/>
      <c r="WUN20" s="67"/>
      <c r="WUO20" s="67"/>
      <c r="WUP20" s="67"/>
      <c r="WUQ20" s="67"/>
      <c r="WUR20" s="67"/>
      <c r="WUS20" s="67"/>
      <c r="WUT20" s="67"/>
      <c r="WUU20" s="67"/>
      <c r="WUV20" s="67"/>
      <c r="WUW20" s="67"/>
      <c r="WUX20" s="67"/>
      <c r="WUY20" s="67"/>
      <c r="WUZ20" s="67"/>
      <c r="WVA20" s="67"/>
      <c r="WVB20" s="67"/>
      <c r="WVC20" s="67"/>
      <c r="WVD20" s="67"/>
      <c r="WVE20" s="67"/>
      <c r="WVF20" s="67"/>
      <c r="WVG20" s="67"/>
      <c r="WVH20" s="67"/>
      <c r="WVI20" s="67"/>
      <c r="WVJ20" s="67"/>
      <c r="WVK20" s="67"/>
      <c r="WVL20" s="67"/>
      <c r="WVM20" s="67"/>
      <c r="WVN20" s="67"/>
      <c r="WVO20" s="67"/>
      <c r="WVP20" s="67"/>
      <c r="WVQ20" s="67"/>
      <c r="WVR20" s="67"/>
      <c r="WVS20" s="67"/>
      <c r="WVT20" s="67"/>
      <c r="WVU20" s="67"/>
      <c r="WVV20" s="67"/>
      <c r="WVW20" s="67"/>
      <c r="WVX20" s="67"/>
      <c r="WVY20" s="67"/>
      <c r="WVZ20" s="67"/>
      <c r="WWA20" s="67"/>
      <c r="WWB20" s="67"/>
      <c r="WWC20" s="67"/>
      <c r="WWD20" s="67"/>
      <c r="WWE20" s="67"/>
      <c r="WWF20" s="67"/>
      <c r="WWG20" s="67"/>
      <c r="WWH20" s="67"/>
      <c r="WWI20" s="67"/>
      <c r="WWJ20" s="67"/>
      <c r="WWK20" s="67"/>
      <c r="WWL20" s="67"/>
      <c r="WWM20" s="67"/>
      <c r="WWN20" s="67"/>
      <c r="WWO20" s="67"/>
      <c r="WWP20" s="67"/>
      <c r="WWQ20" s="67"/>
      <c r="WWR20" s="67"/>
      <c r="WWS20" s="67"/>
      <c r="WWT20" s="67"/>
      <c r="WWU20" s="67"/>
      <c r="WWV20" s="67"/>
      <c r="WWW20" s="67"/>
      <c r="WWX20" s="67"/>
      <c r="WWY20" s="67"/>
      <c r="WWZ20" s="67"/>
      <c r="WXA20" s="67"/>
      <c r="WXB20" s="67"/>
      <c r="WXC20" s="67"/>
      <c r="WXD20" s="67"/>
      <c r="WXE20" s="67"/>
      <c r="WXF20" s="67"/>
      <c r="WXG20" s="67"/>
      <c r="WXH20" s="67"/>
      <c r="WXI20" s="67"/>
      <c r="WXJ20" s="67"/>
      <c r="WXK20" s="67"/>
      <c r="WXL20" s="67"/>
      <c r="WXM20" s="67"/>
      <c r="WXN20" s="67"/>
      <c r="WXO20" s="67"/>
      <c r="WXP20" s="67"/>
      <c r="WXQ20" s="67"/>
      <c r="WXR20" s="67"/>
      <c r="WXS20" s="67"/>
      <c r="WXT20" s="67"/>
      <c r="WXU20" s="67"/>
      <c r="WXV20" s="67"/>
      <c r="WXW20" s="67"/>
      <c r="WXX20" s="67"/>
      <c r="WXY20" s="67"/>
      <c r="WXZ20" s="67"/>
      <c r="WYA20" s="67"/>
      <c r="WYB20" s="67"/>
      <c r="WYC20" s="67"/>
      <c r="WYD20" s="67"/>
      <c r="WYE20" s="67"/>
      <c r="WYF20" s="67"/>
      <c r="WYG20" s="67"/>
      <c r="WYH20" s="67"/>
      <c r="WYI20" s="67"/>
      <c r="WYJ20" s="67"/>
      <c r="WYK20" s="67"/>
      <c r="WYL20" s="67"/>
      <c r="WYM20" s="67"/>
      <c r="WYN20" s="67"/>
      <c r="WYO20" s="67"/>
      <c r="WYP20" s="67"/>
      <c r="WYQ20" s="67"/>
      <c r="WYR20" s="67"/>
      <c r="WYS20" s="67"/>
      <c r="WYT20" s="67"/>
      <c r="WYU20" s="67"/>
      <c r="WYV20" s="67"/>
      <c r="WYW20" s="67"/>
      <c r="WYX20" s="67"/>
      <c r="WYY20" s="67"/>
      <c r="WYZ20" s="67"/>
      <c r="WZA20" s="67"/>
      <c r="WZB20" s="67"/>
      <c r="WZC20" s="67"/>
      <c r="WZD20" s="67"/>
      <c r="WZE20" s="67"/>
      <c r="WZF20" s="67"/>
      <c r="WZG20" s="67"/>
      <c r="WZH20" s="67"/>
      <c r="WZI20" s="67"/>
      <c r="WZJ20" s="67"/>
      <c r="WZK20" s="67"/>
      <c r="WZL20" s="67"/>
      <c r="WZM20" s="67"/>
      <c r="WZN20" s="67"/>
      <c r="WZO20" s="67"/>
      <c r="WZP20" s="67"/>
      <c r="WZQ20" s="67"/>
      <c r="WZR20" s="67"/>
      <c r="WZS20" s="67"/>
      <c r="WZT20" s="67"/>
      <c r="WZU20" s="67"/>
      <c r="WZV20" s="67"/>
      <c r="WZW20" s="67"/>
      <c r="WZX20" s="67"/>
      <c r="WZY20" s="67"/>
      <c r="WZZ20" s="67"/>
      <c r="XAA20" s="67"/>
      <c r="XAB20" s="67"/>
      <c r="XAC20" s="67"/>
      <c r="XAD20" s="67"/>
      <c r="XAE20" s="67"/>
      <c r="XAF20" s="67"/>
      <c r="XAG20" s="67"/>
      <c r="XAH20" s="67"/>
      <c r="XAI20" s="67"/>
      <c r="XAJ20" s="67"/>
      <c r="XAK20" s="67"/>
      <c r="XAL20" s="67"/>
      <c r="XAM20" s="67"/>
      <c r="XAN20" s="67"/>
      <c r="XAO20" s="67"/>
      <c r="XAP20" s="67"/>
      <c r="XAQ20" s="67"/>
      <c r="XAR20" s="67"/>
      <c r="XAS20" s="67"/>
      <c r="XAT20" s="67"/>
      <c r="XAU20" s="67"/>
      <c r="XAV20" s="67"/>
      <c r="XAW20" s="67"/>
      <c r="XAX20" s="67"/>
      <c r="XAY20" s="67"/>
      <c r="XAZ20" s="67"/>
      <c r="XBA20" s="67"/>
      <c r="XBB20" s="67"/>
      <c r="XBC20" s="67"/>
      <c r="XBD20" s="67"/>
      <c r="XBE20" s="67"/>
      <c r="XBF20" s="67"/>
      <c r="XBG20" s="67"/>
      <c r="XBH20" s="67"/>
      <c r="XBI20" s="67"/>
      <c r="XBJ20" s="67"/>
      <c r="XBK20" s="67"/>
      <c r="XBL20" s="67"/>
      <c r="XBM20" s="67"/>
      <c r="XBN20" s="67"/>
      <c r="XBO20" s="67"/>
      <c r="XBP20" s="67"/>
      <c r="XBQ20" s="67"/>
      <c r="XBR20" s="67"/>
      <c r="XBS20" s="67"/>
      <c r="XBT20" s="67"/>
      <c r="XBU20" s="67"/>
      <c r="XBV20" s="67"/>
      <c r="XBW20" s="67"/>
      <c r="XBX20" s="67"/>
      <c r="XBY20" s="67"/>
      <c r="XBZ20" s="67"/>
      <c r="XCA20" s="67"/>
      <c r="XCB20" s="67"/>
      <c r="XCC20" s="67"/>
      <c r="XCD20" s="67"/>
      <c r="XCE20" s="67"/>
      <c r="XCF20" s="67"/>
      <c r="XCG20" s="67"/>
      <c r="XCH20" s="67"/>
      <c r="XCI20" s="67"/>
      <c r="XCJ20" s="67"/>
      <c r="XCK20" s="67"/>
      <c r="XCL20" s="67"/>
      <c r="XCM20" s="67"/>
      <c r="XCN20" s="67"/>
      <c r="XCO20" s="67"/>
      <c r="XCP20" s="67"/>
      <c r="XCQ20" s="67"/>
      <c r="XCR20" s="67"/>
      <c r="XCS20" s="67"/>
      <c r="XCT20" s="67"/>
      <c r="XCU20" s="67"/>
      <c r="XCV20" s="67"/>
      <c r="XCW20" s="67"/>
      <c r="XCX20" s="67"/>
      <c r="XCY20" s="67"/>
      <c r="XCZ20" s="67"/>
      <c r="XDA20" s="67"/>
      <c r="XDB20" s="67"/>
      <c r="XDC20" s="67"/>
      <c r="XDD20" s="67"/>
      <c r="XDE20" s="67"/>
      <c r="XDF20" s="67"/>
      <c r="XDG20" s="67"/>
      <c r="XDH20" s="67"/>
      <c r="XDI20" s="67"/>
      <c r="XDJ20" s="67"/>
      <c r="XDK20" s="67"/>
      <c r="XDL20" s="67"/>
      <c r="XDM20" s="67"/>
      <c r="XDN20" s="67"/>
      <c r="XDO20" s="67"/>
      <c r="XDP20" s="67"/>
      <c r="XDQ20" s="67"/>
      <c r="XDR20" s="67"/>
      <c r="XDS20" s="67"/>
      <c r="XDT20" s="67"/>
      <c r="XDU20" s="67"/>
      <c r="XDV20" s="67"/>
      <c r="XDW20" s="67"/>
      <c r="XDX20" s="67"/>
      <c r="XDY20" s="67"/>
      <c r="XDZ20" s="67"/>
      <c r="XEA20" s="67"/>
      <c r="XEB20" s="67"/>
      <c r="XEC20" s="67"/>
      <c r="XED20" s="67"/>
      <c r="XEE20" s="67"/>
      <c r="XEF20" s="67"/>
      <c r="XEG20" s="67"/>
      <c r="XEH20" s="67"/>
      <c r="XEI20" s="67"/>
      <c r="XEJ20" s="67"/>
      <c r="XEK20" s="67"/>
      <c r="XEL20" s="67"/>
      <c r="XEM20" s="67"/>
      <c r="XEN20" s="67"/>
      <c r="XEO20" s="67"/>
      <c r="XEP20" s="67"/>
      <c r="XEQ20" s="67"/>
      <c r="XER20" s="67"/>
      <c r="XES20" s="67"/>
      <c r="XET20" s="67"/>
      <c r="XEU20" s="67"/>
      <c r="XEV20" s="67"/>
      <c r="XEW20" s="67"/>
      <c r="XEX20" s="67"/>
      <c r="XEY20" s="67"/>
      <c r="XEZ20" s="67"/>
      <c r="XFA20" s="67"/>
      <c r="XFB20" s="67"/>
      <c r="XFC20" s="67"/>
      <c r="XFD20" s="67"/>
    </row>
    <row r="21" spans="4:16384" x14ac:dyDescent="0.25">
      <c r="D21" s="54" t="s">
        <v>102</v>
      </c>
      <c r="F21" s="59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</row>
    <row r="22" spans="4:16384" x14ac:dyDescent="0.25">
      <c r="D22" s="46" t="s">
        <v>171</v>
      </c>
      <c r="E22" t="s">
        <v>103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>
        <v>30</v>
      </c>
      <c r="AW22" s="59"/>
      <c r="AX22" s="59"/>
      <c r="AY22" s="76"/>
      <c r="AZ22" s="59"/>
      <c r="BA22" s="59"/>
      <c r="BB22" s="59">
        <v>28</v>
      </c>
      <c r="BC22" s="59"/>
      <c r="BD22" s="59"/>
      <c r="BE22" s="59"/>
      <c r="BF22" s="59"/>
      <c r="BG22" s="59"/>
      <c r="BH22" s="59"/>
      <c r="BI22" s="59"/>
      <c r="BJ22" s="59">
        <v>36</v>
      </c>
      <c r="BK22" s="59"/>
      <c r="BL22" s="59"/>
      <c r="BM22" s="59"/>
      <c r="BN22" s="76"/>
      <c r="BO22" s="59"/>
      <c r="BP22" s="59"/>
      <c r="BQ22" s="59"/>
      <c r="BR22" s="59">
        <v>41</v>
      </c>
      <c r="BS22" s="59"/>
      <c r="BT22" s="59"/>
      <c r="BU22" s="59"/>
      <c r="BV22" s="59"/>
      <c r="BW22" s="59"/>
      <c r="BX22" s="59"/>
      <c r="BY22" s="59"/>
      <c r="BZ22" s="59">
        <v>32</v>
      </c>
      <c r="CA22" s="59"/>
      <c r="CB22" s="59"/>
      <c r="CC22" s="76"/>
      <c r="CD22" s="59"/>
      <c r="CE22" s="59"/>
      <c r="CF22" s="59"/>
      <c r="CG22" s="59"/>
      <c r="CH22" s="59"/>
      <c r="CI22" s="59">
        <v>31</v>
      </c>
      <c r="CJ22" s="59"/>
      <c r="CK22" s="59"/>
      <c r="CL22" s="59"/>
      <c r="CM22" s="59"/>
      <c r="CN22" s="59"/>
      <c r="CO22" s="59"/>
      <c r="CP22" s="59"/>
      <c r="CQ22" s="59"/>
      <c r="CR22" s="59">
        <v>30</v>
      </c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>
        <v>41</v>
      </c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>
        <v>37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>
        <v>38</v>
      </c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>
        <v>39</v>
      </c>
      <c r="EO22" s="59"/>
      <c r="EP22" s="59"/>
      <c r="EQ22" s="59"/>
      <c r="ER22" s="59"/>
      <c r="ES22" s="59"/>
      <c r="ET22" s="59"/>
      <c r="EU22" s="59">
        <v>200</v>
      </c>
      <c r="EV22" s="59"/>
      <c r="EW22" s="59"/>
      <c r="EX22" s="59"/>
      <c r="EY22" s="59"/>
      <c r="EZ22" s="59"/>
      <c r="FA22" s="59"/>
      <c r="FB22" s="59"/>
      <c r="FC22" s="59">
        <v>96</v>
      </c>
    </row>
    <row r="23" spans="4:16384" x14ac:dyDescent="0.25">
      <c r="D23" t="s">
        <v>104</v>
      </c>
      <c r="E23" t="s">
        <v>105</v>
      </c>
      <c r="F23">
        <v>1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6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76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76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76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</row>
    <row r="24" spans="4:16384" x14ac:dyDescent="0.25">
      <c r="D24" t="s">
        <v>76</v>
      </c>
      <c r="E24" t="s">
        <v>77</v>
      </c>
      <c r="F24">
        <f>F5</f>
        <v>0.56999999999999995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6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</row>
    <row r="25" spans="4:16384" x14ac:dyDescent="0.25">
      <c r="D25" t="s">
        <v>106</v>
      </c>
      <c r="E25" t="s">
        <v>107</v>
      </c>
      <c r="G25" s="59">
        <f t="shared" ref="G25:BR25" si="20">G22*$F$24*$F$23*$F$3</f>
        <v>0</v>
      </c>
      <c r="H25" s="59">
        <f t="shared" si="20"/>
        <v>0</v>
      </c>
      <c r="I25" s="59">
        <f t="shared" si="20"/>
        <v>0</v>
      </c>
      <c r="J25" s="59">
        <f t="shared" si="20"/>
        <v>0</v>
      </c>
      <c r="K25" s="59">
        <f t="shared" si="20"/>
        <v>0</v>
      </c>
      <c r="L25" s="59">
        <f t="shared" si="20"/>
        <v>0</v>
      </c>
      <c r="M25" s="59">
        <f t="shared" si="20"/>
        <v>0</v>
      </c>
      <c r="N25" s="59">
        <f t="shared" si="20"/>
        <v>0</v>
      </c>
      <c r="O25" s="59">
        <f t="shared" si="20"/>
        <v>0</v>
      </c>
      <c r="P25" s="59">
        <f t="shared" si="20"/>
        <v>0</v>
      </c>
      <c r="Q25" s="59">
        <f t="shared" si="20"/>
        <v>0</v>
      </c>
      <c r="R25" s="59">
        <f t="shared" si="20"/>
        <v>0</v>
      </c>
      <c r="S25" s="59">
        <f t="shared" si="20"/>
        <v>0</v>
      </c>
      <c r="T25" s="59">
        <f t="shared" si="20"/>
        <v>0</v>
      </c>
      <c r="U25" s="59">
        <f t="shared" si="20"/>
        <v>0</v>
      </c>
      <c r="V25" s="59">
        <f t="shared" si="20"/>
        <v>0</v>
      </c>
      <c r="W25" s="59">
        <f t="shared" si="20"/>
        <v>0</v>
      </c>
      <c r="X25" s="59">
        <f t="shared" si="20"/>
        <v>0</v>
      </c>
      <c r="Y25" s="59">
        <f t="shared" si="20"/>
        <v>0</v>
      </c>
      <c r="Z25" s="59">
        <f t="shared" si="20"/>
        <v>0</v>
      </c>
      <c r="AA25" s="59">
        <f t="shared" si="20"/>
        <v>0</v>
      </c>
      <c r="AB25" s="59">
        <f t="shared" si="20"/>
        <v>0</v>
      </c>
      <c r="AC25" s="59">
        <f t="shared" si="20"/>
        <v>0</v>
      </c>
      <c r="AD25" s="59">
        <f t="shared" si="20"/>
        <v>0</v>
      </c>
      <c r="AE25" s="59">
        <f t="shared" si="20"/>
        <v>0</v>
      </c>
      <c r="AF25" s="59">
        <f t="shared" si="20"/>
        <v>0</v>
      </c>
      <c r="AG25" s="59">
        <f t="shared" si="20"/>
        <v>0</v>
      </c>
      <c r="AH25" s="59">
        <f t="shared" si="20"/>
        <v>0</v>
      </c>
      <c r="AI25" s="59">
        <f t="shared" si="20"/>
        <v>0</v>
      </c>
      <c r="AJ25" s="59">
        <f t="shared" si="20"/>
        <v>0</v>
      </c>
      <c r="AK25" s="59">
        <f t="shared" si="20"/>
        <v>0</v>
      </c>
      <c r="AL25" s="59">
        <f t="shared" si="20"/>
        <v>0</v>
      </c>
      <c r="AM25" s="59">
        <f t="shared" si="20"/>
        <v>0</v>
      </c>
      <c r="AN25" s="59">
        <f t="shared" si="20"/>
        <v>0</v>
      </c>
      <c r="AO25" s="59">
        <f t="shared" si="20"/>
        <v>0</v>
      </c>
      <c r="AP25" s="59">
        <f t="shared" si="20"/>
        <v>0</v>
      </c>
      <c r="AQ25" s="59">
        <f t="shared" si="20"/>
        <v>0</v>
      </c>
      <c r="AR25" s="59">
        <f t="shared" si="20"/>
        <v>0</v>
      </c>
      <c r="AS25" s="59">
        <f t="shared" si="20"/>
        <v>0</v>
      </c>
      <c r="AT25" s="59">
        <f t="shared" si="20"/>
        <v>0</v>
      </c>
      <c r="AU25" s="59">
        <f t="shared" si="20"/>
        <v>0</v>
      </c>
      <c r="AV25" s="59">
        <f t="shared" si="20"/>
        <v>17.099999999999998</v>
      </c>
      <c r="AW25" s="59">
        <f t="shared" si="20"/>
        <v>0</v>
      </c>
      <c r="AX25" s="59">
        <f t="shared" si="20"/>
        <v>0</v>
      </c>
      <c r="AY25" s="59">
        <f t="shared" si="20"/>
        <v>0</v>
      </c>
      <c r="AZ25" s="59">
        <f t="shared" si="20"/>
        <v>0</v>
      </c>
      <c r="BA25" s="59">
        <f t="shared" si="20"/>
        <v>0</v>
      </c>
      <c r="BB25" s="59">
        <f t="shared" si="20"/>
        <v>15.959999999999999</v>
      </c>
      <c r="BC25" s="59">
        <f t="shared" si="20"/>
        <v>0</v>
      </c>
      <c r="BD25" s="59">
        <f t="shared" si="20"/>
        <v>0</v>
      </c>
      <c r="BE25" s="59">
        <f t="shared" si="20"/>
        <v>0</v>
      </c>
      <c r="BF25" s="59">
        <f t="shared" si="20"/>
        <v>0</v>
      </c>
      <c r="BG25" s="59">
        <f t="shared" si="20"/>
        <v>0</v>
      </c>
      <c r="BH25" s="59">
        <f t="shared" si="20"/>
        <v>0</v>
      </c>
      <c r="BI25" s="59">
        <f t="shared" si="20"/>
        <v>0</v>
      </c>
      <c r="BJ25" s="59">
        <f t="shared" si="20"/>
        <v>20.52</v>
      </c>
      <c r="BK25" s="59">
        <f t="shared" si="20"/>
        <v>0</v>
      </c>
      <c r="BL25" s="59">
        <f t="shared" si="20"/>
        <v>0</v>
      </c>
      <c r="BM25" s="59">
        <f t="shared" si="20"/>
        <v>0</v>
      </c>
      <c r="BN25" s="59">
        <f t="shared" si="20"/>
        <v>0</v>
      </c>
      <c r="BO25" s="59">
        <f t="shared" si="20"/>
        <v>0</v>
      </c>
      <c r="BP25" s="59">
        <f t="shared" si="20"/>
        <v>0</v>
      </c>
      <c r="BQ25" s="59">
        <f t="shared" si="20"/>
        <v>0</v>
      </c>
      <c r="BR25" s="59">
        <f t="shared" si="20"/>
        <v>23.369999999999997</v>
      </c>
      <c r="BS25" s="59">
        <f t="shared" ref="BS25:ED25" si="21">BS22*$F$24*$F$23*$F$3</f>
        <v>0</v>
      </c>
      <c r="BT25" s="59">
        <f t="shared" si="21"/>
        <v>0</v>
      </c>
      <c r="BU25" s="59">
        <f t="shared" si="21"/>
        <v>0</v>
      </c>
      <c r="BV25" s="59">
        <f t="shared" si="21"/>
        <v>0</v>
      </c>
      <c r="BW25" s="59">
        <f t="shared" si="21"/>
        <v>0</v>
      </c>
      <c r="BX25" s="59">
        <f t="shared" si="21"/>
        <v>0</v>
      </c>
      <c r="BY25" s="59">
        <f t="shared" si="21"/>
        <v>0</v>
      </c>
      <c r="BZ25" s="59">
        <f t="shared" si="21"/>
        <v>18.239999999999998</v>
      </c>
      <c r="CA25" s="59">
        <f t="shared" si="21"/>
        <v>0</v>
      </c>
      <c r="CB25" s="59">
        <f t="shared" si="21"/>
        <v>0</v>
      </c>
      <c r="CC25" s="59">
        <f t="shared" si="21"/>
        <v>0</v>
      </c>
      <c r="CD25" s="59">
        <f t="shared" si="21"/>
        <v>0</v>
      </c>
      <c r="CE25" s="59">
        <f t="shared" si="21"/>
        <v>0</v>
      </c>
      <c r="CF25" s="59">
        <f t="shared" si="21"/>
        <v>0</v>
      </c>
      <c r="CG25" s="59">
        <f t="shared" si="21"/>
        <v>0</v>
      </c>
      <c r="CH25" s="59">
        <f t="shared" si="21"/>
        <v>0</v>
      </c>
      <c r="CI25" s="59">
        <f t="shared" si="21"/>
        <v>17.669999999999998</v>
      </c>
      <c r="CJ25" s="59">
        <f t="shared" si="21"/>
        <v>0</v>
      </c>
      <c r="CK25" s="59">
        <f t="shared" si="21"/>
        <v>0</v>
      </c>
      <c r="CL25" s="59">
        <f t="shared" si="21"/>
        <v>0</v>
      </c>
      <c r="CM25" s="59">
        <f t="shared" si="21"/>
        <v>0</v>
      </c>
      <c r="CN25" s="59">
        <f t="shared" si="21"/>
        <v>0</v>
      </c>
      <c r="CO25" s="59">
        <f t="shared" si="21"/>
        <v>0</v>
      </c>
      <c r="CP25" s="59">
        <f t="shared" si="21"/>
        <v>0</v>
      </c>
      <c r="CQ25" s="59">
        <f t="shared" si="21"/>
        <v>0</v>
      </c>
      <c r="CR25" s="59">
        <f t="shared" si="21"/>
        <v>17.099999999999998</v>
      </c>
      <c r="CS25" s="59">
        <f t="shared" si="21"/>
        <v>0</v>
      </c>
      <c r="CT25" s="59">
        <f t="shared" si="21"/>
        <v>0</v>
      </c>
      <c r="CU25" s="59">
        <f t="shared" si="21"/>
        <v>0</v>
      </c>
      <c r="CV25" s="59">
        <f t="shared" si="21"/>
        <v>0</v>
      </c>
      <c r="CW25" s="59">
        <f t="shared" si="21"/>
        <v>0</v>
      </c>
      <c r="CX25" s="59">
        <f t="shared" si="21"/>
        <v>0</v>
      </c>
      <c r="CY25" s="59">
        <f t="shared" si="21"/>
        <v>0</v>
      </c>
      <c r="CZ25" s="59">
        <f t="shared" si="21"/>
        <v>0</v>
      </c>
      <c r="DA25" s="59">
        <f t="shared" si="21"/>
        <v>0</v>
      </c>
      <c r="DB25" s="59">
        <f t="shared" si="21"/>
        <v>0</v>
      </c>
      <c r="DC25" s="59">
        <f t="shared" si="21"/>
        <v>0</v>
      </c>
      <c r="DD25" s="59">
        <f t="shared" si="21"/>
        <v>23.369999999999997</v>
      </c>
      <c r="DE25" s="59">
        <f t="shared" si="21"/>
        <v>0</v>
      </c>
      <c r="DF25" s="59">
        <f t="shared" si="21"/>
        <v>0</v>
      </c>
      <c r="DG25" s="59">
        <f t="shared" si="21"/>
        <v>0</v>
      </c>
      <c r="DH25" s="59">
        <f t="shared" si="21"/>
        <v>0</v>
      </c>
      <c r="DI25" s="59">
        <f t="shared" si="21"/>
        <v>0</v>
      </c>
      <c r="DJ25" s="59">
        <f t="shared" si="21"/>
        <v>0</v>
      </c>
      <c r="DK25" s="59">
        <f t="shared" si="21"/>
        <v>0</v>
      </c>
      <c r="DL25" s="59">
        <f t="shared" si="21"/>
        <v>0</v>
      </c>
      <c r="DM25" s="59">
        <f t="shared" si="21"/>
        <v>0</v>
      </c>
      <c r="DN25" s="59">
        <f t="shared" si="21"/>
        <v>0</v>
      </c>
      <c r="DO25" s="59">
        <f t="shared" si="21"/>
        <v>0</v>
      </c>
      <c r="DP25" s="59">
        <f t="shared" si="21"/>
        <v>21.09</v>
      </c>
      <c r="DQ25" s="59">
        <f t="shared" si="21"/>
        <v>0</v>
      </c>
      <c r="DR25" s="59">
        <f t="shared" si="21"/>
        <v>0</v>
      </c>
      <c r="DS25" s="59">
        <f t="shared" si="21"/>
        <v>0</v>
      </c>
      <c r="DT25" s="59">
        <f t="shared" si="21"/>
        <v>0</v>
      </c>
      <c r="DU25" s="59">
        <f t="shared" si="21"/>
        <v>0</v>
      </c>
      <c r="DV25" s="59">
        <f t="shared" si="21"/>
        <v>0</v>
      </c>
      <c r="DW25" s="59">
        <f t="shared" si="21"/>
        <v>0</v>
      </c>
      <c r="DX25" s="59">
        <f t="shared" si="21"/>
        <v>0</v>
      </c>
      <c r="DY25" s="59">
        <f t="shared" si="21"/>
        <v>0</v>
      </c>
      <c r="DZ25" s="59">
        <f t="shared" si="21"/>
        <v>0</v>
      </c>
      <c r="EA25" s="59">
        <f t="shared" si="21"/>
        <v>0</v>
      </c>
      <c r="EB25" s="59">
        <f t="shared" si="21"/>
        <v>21.659999999999997</v>
      </c>
      <c r="EC25" s="59">
        <f t="shared" si="21"/>
        <v>0</v>
      </c>
      <c r="ED25" s="59">
        <f t="shared" si="21"/>
        <v>0</v>
      </c>
      <c r="EE25" s="59">
        <f t="shared" ref="EE25:FC25" si="22">EE22*$F$24*$F$23*$F$3</f>
        <v>0</v>
      </c>
      <c r="EF25" s="59">
        <f t="shared" si="22"/>
        <v>0</v>
      </c>
      <c r="EG25" s="59">
        <f t="shared" si="22"/>
        <v>0</v>
      </c>
      <c r="EH25" s="59">
        <f t="shared" si="22"/>
        <v>0</v>
      </c>
      <c r="EI25" s="59">
        <f t="shared" si="22"/>
        <v>0</v>
      </c>
      <c r="EJ25" s="59">
        <f t="shared" si="22"/>
        <v>0</v>
      </c>
      <c r="EK25" s="59">
        <f t="shared" si="22"/>
        <v>0</v>
      </c>
      <c r="EL25" s="59">
        <f t="shared" si="22"/>
        <v>0</v>
      </c>
      <c r="EM25" s="59">
        <f t="shared" si="22"/>
        <v>0</v>
      </c>
      <c r="EN25" s="59">
        <f t="shared" si="22"/>
        <v>22.229999999999997</v>
      </c>
      <c r="EO25" s="59">
        <f t="shared" si="22"/>
        <v>0</v>
      </c>
      <c r="EP25" s="59">
        <f t="shared" si="22"/>
        <v>0</v>
      </c>
      <c r="EQ25" s="59">
        <f t="shared" si="22"/>
        <v>0</v>
      </c>
      <c r="ER25" s="59">
        <f t="shared" si="22"/>
        <v>0</v>
      </c>
      <c r="ES25" s="59">
        <f t="shared" si="22"/>
        <v>0</v>
      </c>
      <c r="ET25" s="59">
        <f t="shared" si="22"/>
        <v>0</v>
      </c>
      <c r="EU25" s="59">
        <f t="shared" si="22"/>
        <v>113.99999999999999</v>
      </c>
      <c r="EV25" s="59">
        <f t="shared" si="22"/>
        <v>0</v>
      </c>
      <c r="EW25" s="59">
        <f t="shared" si="22"/>
        <v>0</v>
      </c>
      <c r="EX25" s="59">
        <f t="shared" si="22"/>
        <v>0</v>
      </c>
      <c r="EY25" s="59">
        <f t="shared" si="22"/>
        <v>0</v>
      </c>
      <c r="EZ25" s="59">
        <f t="shared" si="22"/>
        <v>0</v>
      </c>
      <c r="FA25" s="59">
        <f t="shared" si="22"/>
        <v>0</v>
      </c>
      <c r="FB25" s="59">
        <f t="shared" si="22"/>
        <v>0</v>
      </c>
      <c r="FC25" s="59">
        <f t="shared" si="22"/>
        <v>54.72</v>
      </c>
    </row>
    <row r="26" spans="4:16384" x14ac:dyDescent="0.25">
      <c r="D26" t="s">
        <v>108</v>
      </c>
      <c r="E26" t="s">
        <v>109</v>
      </c>
      <c r="G26" s="59">
        <f>G25*0.475</f>
        <v>0</v>
      </c>
      <c r="H26" s="59">
        <f t="shared" ref="H26:BS26" si="23">H25*0.475</f>
        <v>0</v>
      </c>
      <c r="I26" s="59">
        <f t="shared" si="23"/>
        <v>0</v>
      </c>
      <c r="J26" s="59">
        <f t="shared" si="23"/>
        <v>0</v>
      </c>
      <c r="K26" s="59">
        <f t="shared" si="23"/>
        <v>0</v>
      </c>
      <c r="L26" s="59">
        <f t="shared" si="23"/>
        <v>0</v>
      </c>
      <c r="M26" s="59">
        <f t="shared" si="23"/>
        <v>0</v>
      </c>
      <c r="N26" s="59">
        <f t="shared" si="23"/>
        <v>0</v>
      </c>
      <c r="O26" s="59">
        <f t="shared" si="23"/>
        <v>0</v>
      </c>
      <c r="P26" s="59">
        <f t="shared" si="23"/>
        <v>0</v>
      </c>
      <c r="Q26" s="59">
        <f t="shared" si="23"/>
        <v>0</v>
      </c>
      <c r="R26" s="59">
        <f t="shared" si="23"/>
        <v>0</v>
      </c>
      <c r="S26" s="59">
        <f t="shared" si="23"/>
        <v>0</v>
      </c>
      <c r="T26" s="59">
        <f t="shared" si="23"/>
        <v>0</v>
      </c>
      <c r="U26" s="59">
        <f t="shared" si="23"/>
        <v>0</v>
      </c>
      <c r="V26" s="59">
        <f t="shared" si="23"/>
        <v>0</v>
      </c>
      <c r="W26" s="59">
        <f t="shared" si="23"/>
        <v>0</v>
      </c>
      <c r="X26" s="59">
        <f t="shared" si="23"/>
        <v>0</v>
      </c>
      <c r="Y26" s="59">
        <f t="shared" si="23"/>
        <v>0</v>
      </c>
      <c r="Z26" s="59">
        <f t="shared" si="23"/>
        <v>0</v>
      </c>
      <c r="AA26" s="59">
        <f t="shared" si="23"/>
        <v>0</v>
      </c>
      <c r="AB26" s="59">
        <f t="shared" si="23"/>
        <v>0</v>
      </c>
      <c r="AC26" s="59">
        <f t="shared" si="23"/>
        <v>0</v>
      </c>
      <c r="AD26" s="59">
        <f t="shared" si="23"/>
        <v>0</v>
      </c>
      <c r="AE26" s="59">
        <f t="shared" si="23"/>
        <v>0</v>
      </c>
      <c r="AF26" s="59">
        <f t="shared" si="23"/>
        <v>0</v>
      </c>
      <c r="AG26" s="59">
        <f t="shared" si="23"/>
        <v>0</v>
      </c>
      <c r="AH26" s="59">
        <f t="shared" si="23"/>
        <v>0</v>
      </c>
      <c r="AI26" s="59">
        <f t="shared" si="23"/>
        <v>0</v>
      </c>
      <c r="AJ26" s="59">
        <f t="shared" si="23"/>
        <v>0</v>
      </c>
      <c r="AK26" s="59">
        <f t="shared" si="23"/>
        <v>0</v>
      </c>
      <c r="AL26" s="59">
        <f t="shared" si="23"/>
        <v>0</v>
      </c>
      <c r="AM26" s="59">
        <f t="shared" si="23"/>
        <v>0</v>
      </c>
      <c r="AN26" s="59">
        <f t="shared" si="23"/>
        <v>0</v>
      </c>
      <c r="AO26" s="59">
        <f t="shared" si="23"/>
        <v>0</v>
      </c>
      <c r="AP26" s="59">
        <f t="shared" si="23"/>
        <v>0</v>
      </c>
      <c r="AQ26" s="59">
        <f t="shared" si="23"/>
        <v>0</v>
      </c>
      <c r="AR26" s="59">
        <f t="shared" si="23"/>
        <v>0</v>
      </c>
      <c r="AS26" s="59">
        <f t="shared" si="23"/>
        <v>0</v>
      </c>
      <c r="AT26" s="59">
        <f t="shared" si="23"/>
        <v>0</v>
      </c>
      <c r="AU26" s="59">
        <f t="shared" si="23"/>
        <v>0</v>
      </c>
      <c r="AV26" s="59">
        <f t="shared" si="23"/>
        <v>8.1224999999999987</v>
      </c>
      <c r="AW26" s="59">
        <f t="shared" si="23"/>
        <v>0</v>
      </c>
      <c r="AX26" s="59">
        <f t="shared" si="23"/>
        <v>0</v>
      </c>
      <c r="AY26" s="59">
        <f t="shared" si="23"/>
        <v>0</v>
      </c>
      <c r="AZ26" s="59">
        <f t="shared" si="23"/>
        <v>0</v>
      </c>
      <c r="BA26" s="59">
        <f t="shared" si="23"/>
        <v>0</v>
      </c>
      <c r="BB26" s="59">
        <f t="shared" si="23"/>
        <v>7.5809999999999995</v>
      </c>
      <c r="BC26" s="59">
        <f t="shared" si="23"/>
        <v>0</v>
      </c>
      <c r="BD26" s="59">
        <f t="shared" si="23"/>
        <v>0</v>
      </c>
      <c r="BE26" s="59">
        <f t="shared" si="23"/>
        <v>0</v>
      </c>
      <c r="BF26" s="59">
        <f t="shared" si="23"/>
        <v>0</v>
      </c>
      <c r="BG26" s="59">
        <f t="shared" si="23"/>
        <v>0</v>
      </c>
      <c r="BH26" s="59">
        <f t="shared" si="23"/>
        <v>0</v>
      </c>
      <c r="BI26" s="59">
        <f t="shared" si="23"/>
        <v>0</v>
      </c>
      <c r="BJ26" s="59">
        <f t="shared" si="23"/>
        <v>9.7469999999999999</v>
      </c>
      <c r="BK26" s="59">
        <f t="shared" si="23"/>
        <v>0</v>
      </c>
      <c r="BL26" s="59">
        <f t="shared" si="23"/>
        <v>0</v>
      </c>
      <c r="BM26" s="59">
        <f t="shared" si="23"/>
        <v>0</v>
      </c>
      <c r="BN26" s="59">
        <f t="shared" si="23"/>
        <v>0</v>
      </c>
      <c r="BO26" s="59">
        <f t="shared" si="23"/>
        <v>0</v>
      </c>
      <c r="BP26" s="59">
        <f t="shared" si="23"/>
        <v>0</v>
      </c>
      <c r="BQ26" s="59">
        <f t="shared" si="23"/>
        <v>0</v>
      </c>
      <c r="BR26" s="59">
        <f t="shared" si="23"/>
        <v>11.100749999999998</v>
      </c>
      <c r="BS26" s="59">
        <f t="shared" si="23"/>
        <v>0</v>
      </c>
      <c r="BT26" s="59">
        <f t="shared" ref="BT26:EE26" si="24">BT25*0.475</f>
        <v>0</v>
      </c>
      <c r="BU26" s="59">
        <f t="shared" si="24"/>
        <v>0</v>
      </c>
      <c r="BV26" s="59">
        <f t="shared" si="24"/>
        <v>0</v>
      </c>
      <c r="BW26" s="59">
        <f t="shared" si="24"/>
        <v>0</v>
      </c>
      <c r="BX26" s="59">
        <f t="shared" si="24"/>
        <v>0</v>
      </c>
      <c r="BY26" s="59">
        <f t="shared" si="24"/>
        <v>0</v>
      </c>
      <c r="BZ26" s="59">
        <f t="shared" si="24"/>
        <v>8.6639999999999997</v>
      </c>
      <c r="CA26" s="59">
        <f t="shared" si="24"/>
        <v>0</v>
      </c>
      <c r="CB26" s="59">
        <f t="shared" si="24"/>
        <v>0</v>
      </c>
      <c r="CC26" s="59">
        <f t="shared" si="24"/>
        <v>0</v>
      </c>
      <c r="CD26" s="59">
        <f t="shared" si="24"/>
        <v>0</v>
      </c>
      <c r="CE26" s="59">
        <f t="shared" si="24"/>
        <v>0</v>
      </c>
      <c r="CF26" s="59">
        <f t="shared" si="24"/>
        <v>0</v>
      </c>
      <c r="CG26" s="59">
        <f t="shared" si="24"/>
        <v>0</v>
      </c>
      <c r="CH26" s="59">
        <f t="shared" si="24"/>
        <v>0</v>
      </c>
      <c r="CI26" s="59">
        <f t="shared" si="24"/>
        <v>8.3932499999999983</v>
      </c>
      <c r="CJ26" s="59">
        <f t="shared" si="24"/>
        <v>0</v>
      </c>
      <c r="CK26" s="59">
        <f t="shared" si="24"/>
        <v>0</v>
      </c>
      <c r="CL26" s="59">
        <f t="shared" si="24"/>
        <v>0</v>
      </c>
      <c r="CM26" s="59">
        <f t="shared" si="24"/>
        <v>0</v>
      </c>
      <c r="CN26" s="59">
        <f t="shared" si="24"/>
        <v>0</v>
      </c>
      <c r="CO26" s="59">
        <f t="shared" si="24"/>
        <v>0</v>
      </c>
      <c r="CP26" s="59">
        <f t="shared" si="24"/>
        <v>0</v>
      </c>
      <c r="CQ26" s="59">
        <f t="shared" si="24"/>
        <v>0</v>
      </c>
      <c r="CR26" s="59">
        <f t="shared" si="24"/>
        <v>8.1224999999999987</v>
      </c>
      <c r="CS26" s="59">
        <f t="shared" si="24"/>
        <v>0</v>
      </c>
      <c r="CT26" s="59">
        <f t="shared" si="24"/>
        <v>0</v>
      </c>
      <c r="CU26" s="59">
        <f t="shared" si="24"/>
        <v>0</v>
      </c>
      <c r="CV26" s="59">
        <f t="shared" si="24"/>
        <v>0</v>
      </c>
      <c r="CW26" s="59">
        <f t="shared" si="24"/>
        <v>0</v>
      </c>
      <c r="CX26" s="59">
        <f t="shared" si="24"/>
        <v>0</v>
      </c>
      <c r="CY26" s="59">
        <f t="shared" si="24"/>
        <v>0</v>
      </c>
      <c r="CZ26" s="59">
        <f t="shared" si="24"/>
        <v>0</v>
      </c>
      <c r="DA26" s="59">
        <f t="shared" si="24"/>
        <v>0</v>
      </c>
      <c r="DB26" s="59">
        <f t="shared" si="24"/>
        <v>0</v>
      </c>
      <c r="DC26" s="59">
        <f t="shared" si="24"/>
        <v>0</v>
      </c>
      <c r="DD26" s="59">
        <f t="shared" si="24"/>
        <v>11.100749999999998</v>
      </c>
      <c r="DE26" s="59">
        <f t="shared" si="24"/>
        <v>0</v>
      </c>
      <c r="DF26" s="59">
        <f t="shared" si="24"/>
        <v>0</v>
      </c>
      <c r="DG26" s="59">
        <f t="shared" si="24"/>
        <v>0</v>
      </c>
      <c r="DH26" s="59">
        <f t="shared" si="24"/>
        <v>0</v>
      </c>
      <c r="DI26" s="59">
        <f t="shared" si="24"/>
        <v>0</v>
      </c>
      <c r="DJ26" s="59">
        <f t="shared" si="24"/>
        <v>0</v>
      </c>
      <c r="DK26" s="59">
        <f t="shared" si="24"/>
        <v>0</v>
      </c>
      <c r="DL26" s="59">
        <f t="shared" si="24"/>
        <v>0</v>
      </c>
      <c r="DM26" s="59">
        <f t="shared" si="24"/>
        <v>0</v>
      </c>
      <c r="DN26" s="59">
        <f t="shared" si="24"/>
        <v>0</v>
      </c>
      <c r="DO26" s="59">
        <f t="shared" si="24"/>
        <v>0</v>
      </c>
      <c r="DP26" s="59">
        <f t="shared" si="24"/>
        <v>10.017749999999999</v>
      </c>
      <c r="DQ26" s="59">
        <f t="shared" si="24"/>
        <v>0</v>
      </c>
      <c r="DR26" s="59">
        <f t="shared" si="24"/>
        <v>0</v>
      </c>
      <c r="DS26" s="59">
        <f t="shared" si="24"/>
        <v>0</v>
      </c>
      <c r="DT26" s="59">
        <f t="shared" si="24"/>
        <v>0</v>
      </c>
      <c r="DU26" s="59">
        <f t="shared" si="24"/>
        <v>0</v>
      </c>
      <c r="DV26" s="59">
        <f t="shared" si="24"/>
        <v>0</v>
      </c>
      <c r="DW26" s="59">
        <f t="shared" si="24"/>
        <v>0</v>
      </c>
      <c r="DX26" s="59">
        <f t="shared" si="24"/>
        <v>0</v>
      </c>
      <c r="DY26" s="59">
        <f t="shared" si="24"/>
        <v>0</v>
      </c>
      <c r="DZ26" s="59">
        <f t="shared" si="24"/>
        <v>0</v>
      </c>
      <c r="EA26" s="59">
        <f t="shared" si="24"/>
        <v>0</v>
      </c>
      <c r="EB26" s="59">
        <f t="shared" si="24"/>
        <v>10.288499999999997</v>
      </c>
      <c r="EC26" s="59">
        <f t="shared" si="24"/>
        <v>0</v>
      </c>
      <c r="ED26" s="59">
        <f t="shared" si="24"/>
        <v>0</v>
      </c>
      <c r="EE26" s="59">
        <f t="shared" si="24"/>
        <v>0</v>
      </c>
      <c r="EF26" s="59">
        <f t="shared" ref="EF26:FC26" si="25">EF25*0.475</f>
        <v>0</v>
      </c>
      <c r="EG26" s="59">
        <f t="shared" si="25"/>
        <v>0</v>
      </c>
      <c r="EH26" s="59">
        <f t="shared" si="25"/>
        <v>0</v>
      </c>
      <c r="EI26" s="59">
        <f t="shared" si="25"/>
        <v>0</v>
      </c>
      <c r="EJ26" s="59">
        <f t="shared" si="25"/>
        <v>0</v>
      </c>
      <c r="EK26" s="59">
        <f t="shared" si="25"/>
        <v>0</v>
      </c>
      <c r="EL26" s="59">
        <f t="shared" si="25"/>
        <v>0</v>
      </c>
      <c r="EM26" s="59">
        <f t="shared" si="25"/>
        <v>0</v>
      </c>
      <c r="EN26" s="59">
        <f t="shared" si="25"/>
        <v>10.559249999999999</v>
      </c>
      <c r="EO26" s="59">
        <f t="shared" si="25"/>
        <v>0</v>
      </c>
      <c r="EP26" s="59">
        <f t="shared" si="25"/>
        <v>0</v>
      </c>
      <c r="EQ26" s="59">
        <f t="shared" si="25"/>
        <v>0</v>
      </c>
      <c r="ER26" s="59">
        <f t="shared" si="25"/>
        <v>0</v>
      </c>
      <c r="ES26" s="59">
        <f t="shared" si="25"/>
        <v>0</v>
      </c>
      <c r="ET26" s="59">
        <f t="shared" si="25"/>
        <v>0</v>
      </c>
      <c r="EU26" s="59">
        <f t="shared" si="25"/>
        <v>54.149999999999991</v>
      </c>
      <c r="EV26" s="59">
        <f t="shared" si="25"/>
        <v>0</v>
      </c>
      <c r="EW26" s="59">
        <f t="shared" si="25"/>
        <v>0</v>
      </c>
      <c r="EX26" s="59">
        <f t="shared" si="25"/>
        <v>0</v>
      </c>
      <c r="EY26" s="59">
        <f t="shared" si="25"/>
        <v>0</v>
      </c>
      <c r="EZ26" s="59">
        <f t="shared" si="25"/>
        <v>0</v>
      </c>
      <c r="FA26" s="59">
        <f t="shared" si="25"/>
        <v>0</v>
      </c>
      <c r="FB26" s="59">
        <f t="shared" si="25"/>
        <v>0</v>
      </c>
      <c r="FC26" s="59">
        <f t="shared" si="25"/>
        <v>25.991999999999997</v>
      </c>
    </row>
    <row r="27" spans="4:16384" x14ac:dyDescent="0.25">
      <c r="D27" s="93" t="s">
        <v>167</v>
      </c>
      <c r="F27" s="1">
        <v>0.5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</row>
    <row r="28" spans="4:16384" x14ac:dyDescent="0.25">
      <c r="D28" s="46" t="s">
        <v>162</v>
      </c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>
        <f>0%/F23</f>
        <v>0</v>
      </c>
      <c r="AW28" s="78"/>
      <c r="AX28" s="78"/>
      <c r="AY28" s="78"/>
      <c r="AZ28" s="78"/>
      <c r="BA28" s="78"/>
      <c r="BB28" s="78">
        <f>0%/F23</f>
        <v>0</v>
      </c>
      <c r="BC28" s="78"/>
      <c r="BD28" s="78"/>
      <c r="BE28" s="78"/>
      <c r="BF28" s="78"/>
      <c r="BG28" s="78"/>
      <c r="BH28" s="78"/>
      <c r="BI28" s="78"/>
      <c r="BJ28" s="78">
        <f>0%/F23</f>
        <v>0</v>
      </c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>
        <f>20%/F23*F27</f>
        <v>0.1</v>
      </c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>
        <f>40%/F23*F27</f>
        <v>0.2</v>
      </c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>
        <v>0.2</v>
      </c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>
        <v>0.2</v>
      </c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>
        <v>0.2</v>
      </c>
      <c r="EO28" s="78"/>
      <c r="EP28" s="78"/>
      <c r="EQ28" s="78"/>
      <c r="ER28" s="78"/>
      <c r="ES28" s="78"/>
      <c r="ET28" s="78"/>
      <c r="EU28" s="78">
        <v>0.2</v>
      </c>
      <c r="EV28" s="78"/>
      <c r="EW28" s="78"/>
      <c r="EX28" s="78"/>
      <c r="EY28" s="78"/>
      <c r="EZ28" s="78"/>
      <c r="FA28" s="78"/>
      <c r="FB28" s="78"/>
      <c r="FC28" s="78">
        <v>0.2</v>
      </c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</row>
    <row r="29" spans="4:16384" x14ac:dyDescent="0.25">
      <c r="D29" s="46" t="s">
        <v>110</v>
      </c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>
        <f>20%/F23*F27</f>
        <v>0.1</v>
      </c>
      <c r="BS29" s="78"/>
      <c r="BT29" s="78"/>
      <c r="BU29" s="78"/>
      <c r="BV29" s="78"/>
      <c r="BW29" s="78"/>
      <c r="BX29" s="78"/>
      <c r="BY29" s="78"/>
      <c r="BZ29" s="78">
        <f>40%/F23*F27</f>
        <v>0.2</v>
      </c>
      <c r="CA29" s="78"/>
      <c r="CB29" s="78"/>
      <c r="CC29" s="78"/>
      <c r="CD29" s="78"/>
      <c r="CE29" s="78"/>
      <c r="CF29" s="78"/>
      <c r="CG29" s="78"/>
      <c r="CH29" s="78"/>
      <c r="CI29" s="78">
        <f>40%/F23*F27</f>
        <v>0.2</v>
      </c>
      <c r="CJ29" s="78"/>
      <c r="CK29" s="78"/>
      <c r="CL29" s="78"/>
      <c r="CM29" s="78"/>
      <c r="CN29" s="78"/>
      <c r="CO29" s="78"/>
      <c r="CP29" s="78"/>
      <c r="CQ29" s="78"/>
      <c r="CR29" s="78">
        <f>40%/F23*F27</f>
        <v>0.2</v>
      </c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>
        <f>30%/F23*F27</f>
        <v>0.15</v>
      </c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>
        <v>0.15</v>
      </c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>
        <v>0.15</v>
      </c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>
        <v>0.15</v>
      </c>
      <c r="EO29" s="78"/>
      <c r="EP29" s="78"/>
      <c r="EQ29" s="78"/>
      <c r="ER29" s="78"/>
      <c r="ES29" s="78"/>
      <c r="ET29" s="78"/>
      <c r="EU29" s="78">
        <v>0.15</v>
      </c>
      <c r="EV29" s="78"/>
      <c r="EW29" s="78"/>
      <c r="EX29" s="78"/>
      <c r="EY29" s="78"/>
      <c r="EZ29" s="78"/>
      <c r="FA29" s="78"/>
      <c r="FB29" s="78"/>
      <c r="FC29" s="78">
        <v>0.15</v>
      </c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</row>
    <row r="30" spans="4:16384" x14ac:dyDescent="0.25">
      <c r="D30" s="46" t="s">
        <v>111</v>
      </c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</row>
    <row r="31" spans="4:16384" x14ac:dyDescent="0.25">
      <c r="D31" s="46" t="s">
        <v>112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>
        <f>(1-AV28)</f>
        <v>1</v>
      </c>
      <c r="AW31" s="78"/>
      <c r="AX31" s="78"/>
      <c r="AY31" s="78"/>
      <c r="AZ31" s="78"/>
      <c r="BA31" s="78"/>
      <c r="BB31" s="78">
        <f>(1-BB28)</f>
        <v>1</v>
      </c>
      <c r="BC31" s="78"/>
      <c r="BD31" s="78"/>
      <c r="BE31" s="78"/>
      <c r="BF31" s="78"/>
      <c r="BG31" s="78"/>
      <c r="BH31" s="78"/>
      <c r="BI31" s="78"/>
      <c r="BJ31" s="78">
        <f>(1-BJ28)</f>
        <v>1</v>
      </c>
      <c r="BK31" s="78"/>
      <c r="BL31" s="78"/>
      <c r="BM31" s="78"/>
      <c r="BN31" s="78"/>
      <c r="BO31" s="78"/>
      <c r="BP31" s="78"/>
      <c r="BQ31" s="78"/>
      <c r="BR31" s="78">
        <f>(1-20%/F23*F27)</f>
        <v>0.9</v>
      </c>
      <c r="BS31" s="78"/>
      <c r="BT31" s="78"/>
      <c r="BU31" s="78"/>
      <c r="BV31" s="78"/>
      <c r="BW31" s="78"/>
      <c r="BX31" s="78"/>
      <c r="BY31" s="78"/>
      <c r="BZ31" s="78">
        <f>(1-40%/F23*F27)</f>
        <v>0.8</v>
      </c>
      <c r="CA31" s="78"/>
      <c r="CB31" s="78"/>
      <c r="CC31" s="78"/>
      <c r="CD31" s="78"/>
      <c r="CE31" s="78"/>
      <c r="CF31" s="78"/>
      <c r="CG31" s="78"/>
      <c r="CH31" s="78"/>
      <c r="CI31" s="78">
        <f>(1-40%/F23*F27)</f>
        <v>0.8</v>
      </c>
      <c r="CJ31" s="78"/>
      <c r="CK31" s="78"/>
      <c r="CL31" s="78"/>
      <c r="CM31" s="78"/>
      <c r="CN31" s="78"/>
      <c r="CO31" s="78"/>
      <c r="CP31" s="78"/>
      <c r="CQ31" s="78"/>
      <c r="CR31" s="78">
        <f>(1-60%/F23*F27)</f>
        <v>0.7</v>
      </c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>
        <f>(1-70%/F23*F27)</f>
        <v>0.65</v>
      </c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>
        <v>0.65</v>
      </c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>
        <v>0.65</v>
      </c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>
        <v>0.65</v>
      </c>
      <c r="EO31" s="78"/>
      <c r="EP31" s="78"/>
      <c r="EQ31" s="78"/>
      <c r="ER31" s="78"/>
      <c r="ES31" s="78"/>
      <c r="ET31" s="78"/>
      <c r="EU31" s="78">
        <v>0.65</v>
      </c>
      <c r="EV31" s="78"/>
      <c r="EW31" s="78"/>
      <c r="EX31" s="78"/>
      <c r="EY31" s="78"/>
      <c r="EZ31" s="78"/>
      <c r="FA31" s="78"/>
      <c r="FB31" s="78"/>
      <c r="FC31" s="78">
        <v>0.65</v>
      </c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</row>
    <row r="32" spans="4:16384" x14ac:dyDescent="0.25">
      <c r="D32" t="s">
        <v>163</v>
      </c>
      <c r="G32" s="59">
        <f t="shared" ref="G32:AL32" si="26">IF(G26=0,0,G26*G28)</f>
        <v>0</v>
      </c>
      <c r="H32" s="59">
        <f t="shared" si="26"/>
        <v>0</v>
      </c>
      <c r="I32" s="59">
        <f t="shared" si="26"/>
        <v>0</v>
      </c>
      <c r="J32" s="59">
        <f t="shared" si="26"/>
        <v>0</v>
      </c>
      <c r="K32" s="59">
        <f t="shared" si="26"/>
        <v>0</v>
      </c>
      <c r="L32" s="59">
        <f t="shared" si="26"/>
        <v>0</v>
      </c>
      <c r="M32" s="59">
        <f t="shared" si="26"/>
        <v>0</v>
      </c>
      <c r="N32" s="59">
        <f t="shared" si="26"/>
        <v>0</v>
      </c>
      <c r="O32" s="59">
        <f t="shared" si="26"/>
        <v>0</v>
      </c>
      <c r="P32" s="59">
        <f t="shared" si="26"/>
        <v>0</v>
      </c>
      <c r="Q32" s="59">
        <f t="shared" si="26"/>
        <v>0</v>
      </c>
      <c r="R32" s="59">
        <f t="shared" si="26"/>
        <v>0</v>
      </c>
      <c r="S32" s="59">
        <f t="shared" si="26"/>
        <v>0</v>
      </c>
      <c r="T32" s="59">
        <f t="shared" si="26"/>
        <v>0</v>
      </c>
      <c r="U32" s="59">
        <f t="shared" si="26"/>
        <v>0</v>
      </c>
      <c r="V32" s="59">
        <f t="shared" si="26"/>
        <v>0</v>
      </c>
      <c r="W32" s="59">
        <f t="shared" si="26"/>
        <v>0</v>
      </c>
      <c r="X32" s="59">
        <f t="shared" si="26"/>
        <v>0</v>
      </c>
      <c r="Y32" s="59">
        <f t="shared" si="26"/>
        <v>0</v>
      </c>
      <c r="Z32" s="59">
        <f t="shared" si="26"/>
        <v>0</v>
      </c>
      <c r="AA32" s="59">
        <f t="shared" si="26"/>
        <v>0</v>
      </c>
      <c r="AB32" s="59">
        <f t="shared" si="26"/>
        <v>0</v>
      </c>
      <c r="AC32" s="59">
        <f t="shared" si="26"/>
        <v>0</v>
      </c>
      <c r="AD32" s="59">
        <f t="shared" si="26"/>
        <v>0</v>
      </c>
      <c r="AE32" s="59">
        <f t="shared" si="26"/>
        <v>0</v>
      </c>
      <c r="AF32" s="59">
        <f t="shared" si="26"/>
        <v>0</v>
      </c>
      <c r="AG32" s="59">
        <f t="shared" si="26"/>
        <v>0</v>
      </c>
      <c r="AH32" s="59">
        <f t="shared" si="26"/>
        <v>0</v>
      </c>
      <c r="AI32" s="59">
        <f t="shared" si="26"/>
        <v>0</v>
      </c>
      <c r="AJ32" s="59">
        <f t="shared" si="26"/>
        <v>0</v>
      </c>
      <c r="AK32" s="59">
        <f t="shared" si="26"/>
        <v>0</v>
      </c>
      <c r="AL32" s="59">
        <f t="shared" si="26"/>
        <v>0</v>
      </c>
      <c r="AM32" s="59">
        <f t="shared" ref="AM32:BR32" si="27">IF(AM26=0,0,AM26*AM28)</f>
        <v>0</v>
      </c>
      <c r="AN32" s="59">
        <f t="shared" si="27"/>
        <v>0</v>
      </c>
      <c r="AO32" s="59">
        <f t="shared" si="27"/>
        <v>0</v>
      </c>
      <c r="AP32" s="59">
        <f t="shared" si="27"/>
        <v>0</v>
      </c>
      <c r="AQ32" s="59">
        <f t="shared" si="27"/>
        <v>0</v>
      </c>
      <c r="AR32" s="59">
        <f t="shared" si="27"/>
        <v>0</v>
      </c>
      <c r="AS32" s="59">
        <f t="shared" si="27"/>
        <v>0</v>
      </c>
      <c r="AT32" s="59">
        <f t="shared" si="27"/>
        <v>0</v>
      </c>
      <c r="AU32" s="59">
        <f t="shared" si="27"/>
        <v>0</v>
      </c>
      <c r="AV32" s="59">
        <f t="shared" si="27"/>
        <v>0</v>
      </c>
      <c r="AW32" s="59">
        <f t="shared" si="27"/>
        <v>0</v>
      </c>
      <c r="AX32" s="59">
        <f t="shared" si="27"/>
        <v>0</v>
      </c>
      <c r="AY32" s="59">
        <f t="shared" si="27"/>
        <v>0</v>
      </c>
      <c r="AZ32" s="59">
        <f t="shared" si="27"/>
        <v>0</v>
      </c>
      <c r="BA32" s="59">
        <f t="shared" si="27"/>
        <v>0</v>
      </c>
      <c r="BB32" s="59">
        <f t="shared" si="27"/>
        <v>0</v>
      </c>
      <c r="BC32" s="59">
        <f t="shared" si="27"/>
        <v>0</v>
      </c>
      <c r="BD32" s="59">
        <f t="shared" si="27"/>
        <v>0</v>
      </c>
      <c r="BE32" s="59">
        <f t="shared" si="27"/>
        <v>0</v>
      </c>
      <c r="BF32" s="59">
        <f t="shared" si="27"/>
        <v>0</v>
      </c>
      <c r="BG32" s="59">
        <f t="shared" si="27"/>
        <v>0</v>
      </c>
      <c r="BH32" s="59">
        <f t="shared" si="27"/>
        <v>0</v>
      </c>
      <c r="BI32" s="59">
        <f t="shared" si="27"/>
        <v>0</v>
      </c>
      <c r="BJ32" s="59">
        <f t="shared" si="27"/>
        <v>0</v>
      </c>
      <c r="BK32" s="59">
        <f t="shared" si="27"/>
        <v>0</v>
      </c>
      <c r="BL32" s="59">
        <f t="shared" si="27"/>
        <v>0</v>
      </c>
      <c r="BM32" s="59">
        <f t="shared" si="27"/>
        <v>0</v>
      </c>
      <c r="BN32" s="59">
        <f t="shared" si="27"/>
        <v>0</v>
      </c>
      <c r="BO32" s="59">
        <f t="shared" si="27"/>
        <v>0</v>
      </c>
      <c r="BP32" s="59">
        <f t="shared" si="27"/>
        <v>0</v>
      </c>
      <c r="BQ32" s="59">
        <f t="shared" si="27"/>
        <v>0</v>
      </c>
      <c r="BR32" s="59">
        <f t="shared" si="27"/>
        <v>0</v>
      </c>
      <c r="BS32" s="59">
        <f t="shared" ref="BS32:CX32" si="28">IF(BS26=0,0,BS26*BS28)</f>
        <v>0</v>
      </c>
      <c r="BT32" s="59">
        <f t="shared" si="28"/>
        <v>0</v>
      </c>
      <c r="BU32" s="59">
        <f t="shared" si="28"/>
        <v>0</v>
      </c>
      <c r="BV32" s="59">
        <f t="shared" si="28"/>
        <v>0</v>
      </c>
      <c r="BW32" s="59">
        <f t="shared" si="28"/>
        <v>0</v>
      </c>
      <c r="BX32" s="59">
        <f t="shared" si="28"/>
        <v>0</v>
      </c>
      <c r="BY32" s="59">
        <f t="shared" si="28"/>
        <v>0</v>
      </c>
      <c r="BZ32" s="59">
        <f t="shared" si="28"/>
        <v>0</v>
      </c>
      <c r="CA32" s="59">
        <f t="shared" si="28"/>
        <v>0</v>
      </c>
      <c r="CB32" s="59">
        <f t="shared" si="28"/>
        <v>0</v>
      </c>
      <c r="CC32" s="59">
        <f t="shared" si="28"/>
        <v>0</v>
      </c>
      <c r="CD32" s="59">
        <f t="shared" si="28"/>
        <v>0</v>
      </c>
      <c r="CE32" s="59">
        <f t="shared" si="28"/>
        <v>0</v>
      </c>
      <c r="CF32" s="59">
        <f t="shared" si="28"/>
        <v>0</v>
      </c>
      <c r="CG32" s="59">
        <f t="shared" si="28"/>
        <v>0</v>
      </c>
      <c r="CH32" s="59">
        <f t="shared" si="28"/>
        <v>0</v>
      </c>
      <c r="CI32" s="59">
        <f t="shared" si="28"/>
        <v>0</v>
      </c>
      <c r="CJ32" s="59">
        <f t="shared" si="28"/>
        <v>0</v>
      </c>
      <c r="CK32" s="59">
        <f t="shared" si="28"/>
        <v>0</v>
      </c>
      <c r="CL32" s="59">
        <f t="shared" si="28"/>
        <v>0</v>
      </c>
      <c r="CM32" s="59">
        <f t="shared" si="28"/>
        <v>0</v>
      </c>
      <c r="CN32" s="59">
        <f t="shared" si="28"/>
        <v>0</v>
      </c>
      <c r="CO32" s="59">
        <f t="shared" si="28"/>
        <v>0</v>
      </c>
      <c r="CP32" s="59">
        <f t="shared" si="28"/>
        <v>0</v>
      </c>
      <c r="CQ32" s="59">
        <f t="shared" si="28"/>
        <v>0</v>
      </c>
      <c r="CR32" s="59">
        <f t="shared" si="28"/>
        <v>0.81224999999999992</v>
      </c>
      <c r="CS32" s="59">
        <f t="shared" si="28"/>
        <v>0</v>
      </c>
      <c r="CT32" s="59">
        <f t="shared" si="28"/>
        <v>0</v>
      </c>
      <c r="CU32" s="59">
        <f t="shared" si="28"/>
        <v>0</v>
      </c>
      <c r="CV32" s="59">
        <f t="shared" si="28"/>
        <v>0</v>
      </c>
      <c r="CW32" s="59">
        <f t="shared" si="28"/>
        <v>0</v>
      </c>
      <c r="CX32" s="59">
        <f t="shared" si="28"/>
        <v>0</v>
      </c>
      <c r="CY32" s="59">
        <f t="shared" ref="CY32:ED32" si="29">IF(CY26=0,0,CY26*CY28)</f>
        <v>0</v>
      </c>
      <c r="CZ32" s="59">
        <f t="shared" si="29"/>
        <v>0</v>
      </c>
      <c r="DA32" s="59">
        <f t="shared" si="29"/>
        <v>0</v>
      </c>
      <c r="DB32" s="59">
        <f t="shared" si="29"/>
        <v>0</v>
      </c>
      <c r="DC32" s="59">
        <f t="shared" si="29"/>
        <v>0</v>
      </c>
      <c r="DD32" s="59">
        <f t="shared" si="29"/>
        <v>2.2201499999999998</v>
      </c>
      <c r="DE32" s="59">
        <f t="shared" si="29"/>
        <v>0</v>
      </c>
      <c r="DF32" s="59">
        <f t="shared" si="29"/>
        <v>0</v>
      </c>
      <c r="DG32" s="59">
        <f t="shared" si="29"/>
        <v>0</v>
      </c>
      <c r="DH32" s="59">
        <f t="shared" si="29"/>
        <v>0</v>
      </c>
      <c r="DI32" s="59">
        <f t="shared" si="29"/>
        <v>0</v>
      </c>
      <c r="DJ32" s="59">
        <f t="shared" si="29"/>
        <v>0</v>
      </c>
      <c r="DK32" s="59">
        <f t="shared" si="29"/>
        <v>0</v>
      </c>
      <c r="DL32" s="59">
        <f t="shared" si="29"/>
        <v>0</v>
      </c>
      <c r="DM32" s="59">
        <f t="shared" si="29"/>
        <v>0</v>
      </c>
      <c r="DN32" s="59">
        <f t="shared" si="29"/>
        <v>0</v>
      </c>
      <c r="DO32" s="59">
        <f t="shared" si="29"/>
        <v>0</v>
      </c>
      <c r="DP32" s="59">
        <f t="shared" si="29"/>
        <v>2.0035500000000002</v>
      </c>
      <c r="DQ32" s="59">
        <f t="shared" si="29"/>
        <v>0</v>
      </c>
      <c r="DR32" s="59">
        <f t="shared" si="29"/>
        <v>0</v>
      </c>
      <c r="DS32" s="59">
        <f t="shared" si="29"/>
        <v>0</v>
      </c>
      <c r="DT32" s="59">
        <f t="shared" si="29"/>
        <v>0</v>
      </c>
      <c r="DU32" s="59">
        <f t="shared" si="29"/>
        <v>0</v>
      </c>
      <c r="DV32" s="59">
        <f t="shared" si="29"/>
        <v>0</v>
      </c>
      <c r="DW32" s="59">
        <f t="shared" si="29"/>
        <v>0</v>
      </c>
      <c r="DX32" s="59">
        <f t="shared" si="29"/>
        <v>0</v>
      </c>
      <c r="DY32" s="59">
        <f t="shared" si="29"/>
        <v>0</v>
      </c>
      <c r="DZ32" s="59">
        <f t="shared" si="29"/>
        <v>0</v>
      </c>
      <c r="EA32" s="59">
        <f t="shared" si="29"/>
        <v>0</v>
      </c>
      <c r="EB32" s="59">
        <f t="shared" si="29"/>
        <v>2.0576999999999996</v>
      </c>
      <c r="EC32" s="59">
        <f t="shared" si="29"/>
        <v>0</v>
      </c>
      <c r="ED32" s="59">
        <f t="shared" si="29"/>
        <v>0</v>
      </c>
      <c r="EE32" s="59">
        <f t="shared" ref="EE32:FC32" si="30">IF(EE26=0,0,EE26*EE28)</f>
        <v>0</v>
      </c>
      <c r="EF32" s="59">
        <f t="shared" si="30"/>
        <v>0</v>
      </c>
      <c r="EG32" s="59">
        <f t="shared" si="30"/>
        <v>0</v>
      </c>
      <c r="EH32" s="59">
        <f t="shared" si="30"/>
        <v>0</v>
      </c>
      <c r="EI32" s="59">
        <f t="shared" si="30"/>
        <v>0</v>
      </c>
      <c r="EJ32" s="59">
        <f t="shared" si="30"/>
        <v>0</v>
      </c>
      <c r="EK32" s="59">
        <f t="shared" si="30"/>
        <v>0</v>
      </c>
      <c r="EL32" s="59">
        <f t="shared" si="30"/>
        <v>0</v>
      </c>
      <c r="EM32" s="59">
        <f t="shared" si="30"/>
        <v>0</v>
      </c>
      <c r="EN32" s="59">
        <f t="shared" si="30"/>
        <v>2.11185</v>
      </c>
      <c r="EO32" s="59">
        <f t="shared" si="30"/>
        <v>0</v>
      </c>
      <c r="EP32" s="59">
        <f t="shared" si="30"/>
        <v>0</v>
      </c>
      <c r="EQ32" s="59">
        <f t="shared" si="30"/>
        <v>0</v>
      </c>
      <c r="ER32" s="59">
        <f t="shared" si="30"/>
        <v>0</v>
      </c>
      <c r="ES32" s="59">
        <f t="shared" si="30"/>
        <v>0</v>
      </c>
      <c r="ET32" s="59">
        <f t="shared" si="30"/>
        <v>0</v>
      </c>
      <c r="EU32" s="59">
        <f t="shared" si="30"/>
        <v>10.829999999999998</v>
      </c>
      <c r="EV32" s="59">
        <f t="shared" si="30"/>
        <v>0</v>
      </c>
      <c r="EW32" s="59">
        <f t="shared" si="30"/>
        <v>0</v>
      </c>
      <c r="EX32" s="59">
        <f t="shared" si="30"/>
        <v>0</v>
      </c>
      <c r="EY32" s="59">
        <f t="shared" si="30"/>
        <v>0</v>
      </c>
      <c r="EZ32" s="59">
        <f t="shared" si="30"/>
        <v>0</v>
      </c>
      <c r="FA32" s="59">
        <f t="shared" si="30"/>
        <v>0</v>
      </c>
      <c r="FB32" s="59">
        <f t="shared" si="30"/>
        <v>0</v>
      </c>
      <c r="FC32" s="59">
        <f t="shared" si="30"/>
        <v>5.1983999999999995</v>
      </c>
    </row>
    <row r="33" spans="4:159" x14ac:dyDescent="0.25">
      <c r="D33" t="s">
        <v>113</v>
      </c>
      <c r="G33" s="59">
        <f t="shared" ref="G33:AL33" si="31">IF(G26=0,0,G26*G29)</f>
        <v>0</v>
      </c>
      <c r="H33" s="59">
        <f t="shared" si="31"/>
        <v>0</v>
      </c>
      <c r="I33" s="59">
        <f t="shared" si="31"/>
        <v>0</v>
      </c>
      <c r="J33" s="59">
        <f t="shared" si="31"/>
        <v>0</v>
      </c>
      <c r="K33" s="59">
        <f t="shared" si="31"/>
        <v>0</v>
      </c>
      <c r="L33" s="59">
        <f t="shared" si="31"/>
        <v>0</v>
      </c>
      <c r="M33" s="59">
        <f t="shared" si="31"/>
        <v>0</v>
      </c>
      <c r="N33" s="59">
        <f t="shared" si="31"/>
        <v>0</v>
      </c>
      <c r="O33" s="59">
        <f t="shared" si="31"/>
        <v>0</v>
      </c>
      <c r="P33" s="59">
        <f t="shared" si="31"/>
        <v>0</v>
      </c>
      <c r="Q33" s="59">
        <f t="shared" si="31"/>
        <v>0</v>
      </c>
      <c r="R33" s="59">
        <f t="shared" si="31"/>
        <v>0</v>
      </c>
      <c r="S33" s="59">
        <f t="shared" si="31"/>
        <v>0</v>
      </c>
      <c r="T33" s="59">
        <f t="shared" si="31"/>
        <v>0</v>
      </c>
      <c r="U33" s="59">
        <f t="shared" si="31"/>
        <v>0</v>
      </c>
      <c r="V33" s="59">
        <f t="shared" si="31"/>
        <v>0</v>
      </c>
      <c r="W33" s="59">
        <f t="shared" si="31"/>
        <v>0</v>
      </c>
      <c r="X33" s="59">
        <f t="shared" si="31"/>
        <v>0</v>
      </c>
      <c r="Y33" s="59">
        <f t="shared" si="31"/>
        <v>0</v>
      </c>
      <c r="Z33" s="59">
        <f t="shared" si="31"/>
        <v>0</v>
      </c>
      <c r="AA33" s="59">
        <f t="shared" si="31"/>
        <v>0</v>
      </c>
      <c r="AB33" s="59">
        <f t="shared" si="31"/>
        <v>0</v>
      </c>
      <c r="AC33" s="59">
        <f t="shared" si="31"/>
        <v>0</v>
      </c>
      <c r="AD33" s="59">
        <f t="shared" si="31"/>
        <v>0</v>
      </c>
      <c r="AE33" s="59">
        <f t="shared" si="31"/>
        <v>0</v>
      </c>
      <c r="AF33" s="59">
        <f t="shared" si="31"/>
        <v>0</v>
      </c>
      <c r="AG33" s="59">
        <f t="shared" si="31"/>
        <v>0</v>
      </c>
      <c r="AH33" s="59">
        <f t="shared" si="31"/>
        <v>0</v>
      </c>
      <c r="AI33" s="59">
        <f t="shared" si="31"/>
        <v>0</v>
      </c>
      <c r="AJ33" s="59">
        <f t="shared" si="31"/>
        <v>0</v>
      </c>
      <c r="AK33" s="59">
        <f t="shared" si="31"/>
        <v>0</v>
      </c>
      <c r="AL33" s="59">
        <f t="shared" si="31"/>
        <v>0</v>
      </c>
      <c r="AM33" s="59">
        <f t="shared" ref="AM33:BR33" si="32">IF(AM26=0,0,AM26*AM29)</f>
        <v>0</v>
      </c>
      <c r="AN33" s="59">
        <f t="shared" si="32"/>
        <v>0</v>
      </c>
      <c r="AO33" s="59">
        <f t="shared" si="32"/>
        <v>0</v>
      </c>
      <c r="AP33" s="59">
        <f t="shared" si="32"/>
        <v>0</v>
      </c>
      <c r="AQ33" s="59">
        <f t="shared" si="32"/>
        <v>0</v>
      </c>
      <c r="AR33" s="59">
        <f t="shared" si="32"/>
        <v>0</v>
      </c>
      <c r="AS33" s="59">
        <f t="shared" si="32"/>
        <v>0</v>
      </c>
      <c r="AT33" s="59">
        <f t="shared" si="32"/>
        <v>0</v>
      </c>
      <c r="AU33" s="59">
        <f t="shared" si="32"/>
        <v>0</v>
      </c>
      <c r="AV33" s="59">
        <f t="shared" si="32"/>
        <v>0</v>
      </c>
      <c r="AW33" s="59">
        <f t="shared" si="32"/>
        <v>0</v>
      </c>
      <c r="AX33" s="59">
        <f t="shared" si="32"/>
        <v>0</v>
      </c>
      <c r="AY33" s="59">
        <f t="shared" si="32"/>
        <v>0</v>
      </c>
      <c r="AZ33" s="59">
        <f t="shared" si="32"/>
        <v>0</v>
      </c>
      <c r="BA33" s="59">
        <f t="shared" si="32"/>
        <v>0</v>
      </c>
      <c r="BB33" s="59">
        <f t="shared" si="32"/>
        <v>0</v>
      </c>
      <c r="BC33" s="59">
        <f t="shared" si="32"/>
        <v>0</v>
      </c>
      <c r="BD33" s="59">
        <f t="shared" si="32"/>
        <v>0</v>
      </c>
      <c r="BE33" s="59">
        <f t="shared" si="32"/>
        <v>0</v>
      </c>
      <c r="BF33" s="59">
        <f t="shared" si="32"/>
        <v>0</v>
      </c>
      <c r="BG33" s="59">
        <f t="shared" si="32"/>
        <v>0</v>
      </c>
      <c r="BH33" s="59">
        <f t="shared" si="32"/>
        <v>0</v>
      </c>
      <c r="BI33" s="59">
        <f t="shared" si="32"/>
        <v>0</v>
      </c>
      <c r="BJ33" s="59">
        <f t="shared" si="32"/>
        <v>0</v>
      </c>
      <c r="BK33" s="59">
        <f t="shared" si="32"/>
        <v>0</v>
      </c>
      <c r="BL33" s="59">
        <f t="shared" si="32"/>
        <v>0</v>
      </c>
      <c r="BM33" s="59">
        <f t="shared" si="32"/>
        <v>0</v>
      </c>
      <c r="BN33" s="59">
        <f t="shared" si="32"/>
        <v>0</v>
      </c>
      <c r="BO33" s="59">
        <f t="shared" si="32"/>
        <v>0</v>
      </c>
      <c r="BP33" s="59">
        <f t="shared" si="32"/>
        <v>0</v>
      </c>
      <c r="BQ33" s="59">
        <f t="shared" si="32"/>
        <v>0</v>
      </c>
      <c r="BR33" s="59">
        <f t="shared" si="32"/>
        <v>1.1100749999999999</v>
      </c>
      <c r="BS33" s="59">
        <f t="shared" ref="BS33:CX33" si="33">IF(BS26=0,0,BS26*BS29)</f>
        <v>0</v>
      </c>
      <c r="BT33" s="59">
        <f t="shared" si="33"/>
        <v>0</v>
      </c>
      <c r="BU33" s="59">
        <f t="shared" si="33"/>
        <v>0</v>
      </c>
      <c r="BV33" s="59">
        <f t="shared" si="33"/>
        <v>0</v>
      </c>
      <c r="BW33" s="59">
        <f t="shared" si="33"/>
        <v>0</v>
      </c>
      <c r="BX33" s="59">
        <f t="shared" si="33"/>
        <v>0</v>
      </c>
      <c r="BY33" s="59">
        <f t="shared" si="33"/>
        <v>0</v>
      </c>
      <c r="BZ33" s="59">
        <f t="shared" si="33"/>
        <v>1.7328000000000001</v>
      </c>
      <c r="CA33" s="59">
        <f t="shared" si="33"/>
        <v>0</v>
      </c>
      <c r="CB33" s="59">
        <f t="shared" si="33"/>
        <v>0</v>
      </c>
      <c r="CC33" s="59">
        <f t="shared" si="33"/>
        <v>0</v>
      </c>
      <c r="CD33" s="59">
        <f t="shared" si="33"/>
        <v>0</v>
      </c>
      <c r="CE33" s="59">
        <f t="shared" si="33"/>
        <v>0</v>
      </c>
      <c r="CF33" s="59">
        <f t="shared" si="33"/>
        <v>0</v>
      </c>
      <c r="CG33" s="59">
        <f t="shared" si="33"/>
        <v>0</v>
      </c>
      <c r="CH33" s="59">
        <f t="shared" si="33"/>
        <v>0</v>
      </c>
      <c r="CI33" s="59">
        <f t="shared" si="33"/>
        <v>1.6786499999999998</v>
      </c>
      <c r="CJ33" s="59">
        <f t="shared" si="33"/>
        <v>0</v>
      </c>
      <c r="CK33" s="59">
        <f t="shared" si="33"/>
        <v>0</v>
      </c>
      <c r="CL33" s="59">
        <f t="shared" si="33"/>
        <v>0</v>
      </c>
      <c r="CM33" s="59">
        <f t="shared" si="33"/>
        <v>0</v>
      </c>
      <c r="CN33" s="59">
        <f t="shared" si="33"/>
        <v>0</v>
      </c>
      <c r="CO33" s="59">
        <f t="shared" si="33"/>
        <v>0</v>
      </c>
      <c r="CP33" s="59">
        <f t="shared" si="33"/>
        <v>0</v>
      </c>
      <c r="CQ33" s="59">
        <f t="shared" si="33"/>
        <v>0</v>
      </c>
      <c r="CR33" s="59">
        <f t="shared" si="33"/>
        <v>1.6244999999999998</v>
      </c>
      <c r="CS33" s="59">
        <f t="shared" si="33"/>
        <v>0</v>
      </c>
      <c r="CT33" s="59">
        <f t="shared" si="33"/>
        <v>0</v>
      </c>
      <c r="CU33" s="59">
        <f t="shared" si="33"/>
        <v>0</v>
      </c>
      <c r="CV33" s="59">
        <f t="shared" si="33"/>
        <v>0</v>
      </c>
      <c r="CW33" s="59">
        <f t="shared" si="33"/>
        <v>0</v>
      </c>
      <c r="CX33" s="59">
        <f t="shared" si="33"/>
        <v>0</v>
      </c>
      <c r="CY33" s="59">
        <f t="shared" ref="CY33:ED33" si="34">IF(CY26=0,0,CY26*CY29)</f>
        <v>0</v>
      </c>
      <c r="CZ33" s="59">
        <f t="shared" si="34"/>
        <v>0</v>
      </c>
      <c r="DA33" s="59">
        <f t="shared" si="34"/>
        <v>0</v>
      </c>
      <c r="DB33" s="59">
        <f t="shared" si="34"/>
        <v>0</v>
      </c>
      <c r="DC33" s="59">
        <f t="shared" si="34"/>
        <v>0</v>
      </c>
      <c r="DD33" s="59">
        <f t="shared" si="34"/>
        <v>1.6651124999999996</v>
      </c>
      <c r="DE33" s="59">
        <f t="shared" si="34"/>
        <v>0</v>
      </c>
      <c r="DF33" s="59">
        <f t="shared" si="34"/>
        <v>0</v>
      </c>
      <c r="DG33" s="59">
        <f t="shared" si="34"/>
        <v>0</v>
      </c>
      <c r="DH33" s="59">
        <f t="shared" si="34"/>
        <v>0</v>
      </c>
      <c r="DI33" s="59">
        <f t="shared" si="34"/>
        <v>0</v>
      </c>
      <c r="DJ33" s="59">
        <f t="shared" si="34"/>
        <v>0</v>
      </c>
      <c r="DK33" s="59">
        <f t="shared" si="34"/>
        <v>0</v>
      </c>
      <c r="DL33" s="59">
        <f t="shared" si="34"/>
        <v>0</v>
      </c>
      <c r="DM33" s="59">
        <f t="shared" si="34"/>
        <v>0</v>
      </c>
      <c r="DN33" s="59">
        <f t="shared" si="34"/>
        <v>0</v>
      </c>
      <c r="DO33" s="59">
        <f t="shared" si="34"/>
        <v>0</v>
      </c>
      <c r="DP33" s="59">
        <f t="shared" si="34"/>
        <v>1.5026624999999998</v>
      </c>
      <c r="DQ33" s="59">
        <f t="shared" si="34"/>
        <v>0</v>
      </c>
      <c r="DR33" s="59">
        <f t="shared" si="34"/>
        <v>0</v>
      </c>
      <c r="DS33" s="59">
        <f t="shared" si="34"/>
        <v>0</v>
      </c>
      <c r="DT33" s="59">
        <f t="shared" si="34"/>
        <v>0</v>
      </c>
      <c r="DU33" s="59">
        <f t="shared" si="34"/>
        <v>0</v>
      </c>
      <c r="DV33" s="59">
        <f t="shared" si="34"/>
        <v>0</v>
      </c>
      <c r="DW33" s="59">
        <f t="shared" si="34"/>
        <v>0</v>
      </c>
      <c r="DX33" s="59">
        <f t="shared" si="34"/>
        <v>0</v>
      </c>
      <c r="DY33" s="59">
        <f t="shared" si="34"/>
        <v>0</v>
      </c>
      <c r="DZ33" s="59">
        <f t="shared" si="34"/>
        <v>0</v>
      </c>
      <c r="EA33" s="59">
        <f t="shared" si="34"/>
        <v>0</v>
      </c>
      <c r="EB33" s="59">
        <f t="shared" si="34"/>
        <v>1.5432749999999995</v>
      </c>
      <c r="EC33" s="59">
        <f t="shared" si="34"/>
        <v>0</v>
      </c>
      <c r="ED33" s="59">
        <f t="shared" si="34"/>
        <v>0</v>
      </c>
      <c r="EE33" s="59">
        <f t="shared" ref="EE33:FC33" si="35">IF(EE26=0,0,EE26*EE29)</f>
        <v>0</v>
      </c>
      <c r="EF33" s="59">
        <f t="shared" si="35"/>
        <v>0</v>
      </c>
      <c r="EG33" s="59">
        <f t="shared" si="35"/>
        <v>0</v>
      </c>
      <c r="EH33" s="59">
        <f t="shared" si="35"/>
        <v>0</v>
      </c>
      <c r="EI33" s="59">
        <f t="shared" si="35"/>
        <v>0</v>
      </c>
      <c r="EJ33" s="59">
        <f t="shared" si="35"/>
        <v>0</v>
      </c>
      <c r="EK33" s="59">
        <f t="shared" si="35"/>
        <v>0</v>
      </c>
      <c r="EL33" s="59">
        <f t="shared" si="35"/>
        <v>0</v>
      </c>
      <c r="EM33" s="59">
        <f t="shared" si="35"/>
        <v>0</v>
      </c>
      <c r="EN33" s="59">
        <f t="shared" si="35"/>
        <v>1.5838874999999997</v>
      </c>
      <c r="EO33" s="59">
        <f t="shared" si="35"/>
        <v>0</v>
      </c>
      <c r="EP33" s="59">
        <f t="shared" si="35"/>
        <v>0</v>
      </c>
      <c r="EQ33" s="59">
        <f t="shared" si="35"/>
        <v>0</v>
      </c>
      <c r="ER33" s="59">
        <f t="shared" si="35"/>
        <v>0</v>
      </c>
      <c r="ES33" s="59">
        <f t="shared" si="35"/>
        <v>0</v>
      </c>
      <c r="ET33" s="59">
        <f t="shared" si="35"/>
        <v>0</v>
      </c>
      <c r="EU33" s="59">
        <f t="shared" si="35"/>
        <v>8.1224999999999987</v>
      </c>
      <c r="EV33" s="59">
        <f t="shared" si="35"/>
        <v>0</v>
      </c>
      <c r="EW33" s="59">
        <f t="shared" si="35"/>
        <v>0</v>
      </c>
      <c r="EX33" s="59">
        <f t="shared" si="35"/>
        <v>0</v>
      </c>
      <c r="EY33" s="59">
        <f t="shared" si="35"/>
        <v>0</v>
      </c>
      <c r="EZ33" s="59">
        <f t="shared" si="35"/>
        <v>0</v>
      </c>
      <c r="FA33" s="59">
        <f t="shared" si="35"/>
        <v>0</v>
      </c>
      <c r="FB33" s="59">
        <f t="shared" si="35"/>
        <v>0</v>
      </c>
      <c r="FC33" s="59">
        <f t="shared" si="35"/>
        <v>3.8987999999999996</v>
      </c>
    </row>
    <row r="34" spans="4:159" x14ac:dyDescent="0.25">
      <c r="D34" t="s">
        <v>114</v>
      </c>
      <c r="G34" s="59">
        <f t="shared" ref="G34:AL34" si="36">IF(G26=0,0,G26*G30)</f>
        <v>0</v>
      </c>
      <c r="H34" s="59">
        <f t="shared" si="36"/>
        <v>0</v>
      </c>
      <c r="I34" s="59">
        <f t="shared" si="36"/>
        <v>0</v>
      </c>
      <c r="J34" s="59">
        <f t="shared" si="36"/>
        <v>0</v>
      </c>
      <c r="K34" s="59">
        <f t="shared" si="36"/>
        <v>0</v>
      </c>
      <c r="L34" s="59">
        <f t="shared" si="36"/>
        <v>0</v>
      </c>
      <c r="M34" s="59">
        <f t="shared" si="36"/>
        <v>0</v>
      </c>
      <c r="N34" s="59">
        <f t="shared" si="36"/>
        <v>0</v>
      </c>
      <c r="O34" s="59">
        <f t="shared" si="36"/>
        <v>0</v>
      </c>
      <c r="P34" s="59">
        <f t="shared" si="36"/>
        <v>0</v>
      </c>
      <c r="Q34" s="59">
        <f t="shared" si="36"/>
        <v>0</v>
      </c>
      <c r="R34" s="59">
        <f t="shared" si="36"/>
        <v>0</v>
      </c>
      <c r="S34" s="59">
        <f t="shared" si="36"/>
        <v>0</v>
      </c>
      <c r="T34" s="59">
        <f t="shared" si="36"/>
        <v>0</v>
      </c>
      <c r="U34" s="59">
        <f t="shared" si="36"/>
        <v>0</v>
      </c>
      <c r="V34" s="59">
        <f t="shared" si="36"/>
        <v>0</v>
      </c>
      <c r="W34" s="59">
        <f t="shared" si="36"/>
        <v>0</v>
      </c>
      <c r="X34" s="59">
        <f t="shared" si="36"/>
        <v>0</v>
      </c>
      <c r="Y34" s="59">
        <f t="shared" si="36"/>
        <v>0</v>
      </c>
      <c r="Z34" s="59">
        <f t="shared" si="36"/>
        <v>0</v>
      </c>
      <c r="AA34" s="59">
        <f t="shared" si="36"/>
        <v>0</v>
      </c>
      <c r="AB34" s="59">
        <f t="shared" si="36"/>
        <v>0</v>
      </c>
      <c r="AC34" s="59">
        <f t="shared" si="36"/>
        <v>0</v>
      </c>
      <c r="AD34" s="59">
        <f t="shared" si="36"/>
        <v>0</v>
      </c>
      <c r="AE34" s="59">
        <f t="shared" si="36"/>
        <v>0</v>
      </c>
      <c r="AF34" s="59">
        <f t="shared" si="36"/>
        <v>0</v>
      </c>
      <c r="AG34" s="59">
        <f t="shared" si="36"/>
        <v>0</v>
      </c>
      <c r="AH34" s="59">
        <f t="shared" si="36"/>
        <v>0</v>
      </c>
      <c r="AI34" s="59">
        <f t="shared" si="36"/>
        <v>0</v>
      </c>
      <c r="AJ34" s="59">
        <f t="shared" si="36"/>
        <v>0</v>
      </c>
      <c r="AK34" s="59">
        <f t="shared" si="36"/>
        <v>0</v>
      </c>
      <c r="AL34" s="59">
        <f t="shared" si="36"/>
        <v>0</v>
      </c>
      <c r="AM34" s="59">
        <f t="shared" ref="AM34:BR34" si="37">IF(AM26=0,0,AM26*AM30)</f>
        <v>0</v>
      </c>
      <c r="AN34" s="59">
        <f t="shared" si="37"/>
        <v>0</v>
      </c>
      <c r="AO34" s="59">
        <f t="shared" si="37"/>
        <v>0</v>
      </c>
      <c r="AP34" s="59">
        <f t="shared" si="37"/>
        <v>0</v>
      </c>
      <c r="AQ34" s="59">
        <f t="shared" si="37"/>
        <v>0</v>
      </c>
      <c r="AR34" s="59">
        <f t="shared" si="37"/>
        <v>0</v>
      </c>
      <c r="AS34" s="59">
        <f t="shared" si="37"/>
        <v>0</v>
      </c>
      <c r="AT34" s="59">
        <f t="shared" si="37"/>
        <v>0</v>
      </c>
      <c r="AU34" s="59">
        <f t="shared" si="37"/>
        <v>0</v>
      </c>
      <c r="AV34" s="59">
        <f t="shared" si="37"/>
        <v>0</v>
      </c>
      <c r="AW34" s="59">
        <f t="shared" si="37"/>
        <v>0</v>
      </c>
      <c r="AX34" s="59">
        <f t="shared" si="37"/>
        <v>0</v>
      </c>
      <c r="AY34" s="59">
        <f t="shared" si="37"/>
        <v>0</v>
      </c>
      <c r="AZ34" s="59">
        <f t="shared" si="37"/>
        <v>0</v>
      </c>
      <c r="BA34" s="59">
        <f t="shared" si="37"/>
        <v>0</v>
      </c>
      <c r="BB34" s="59">
        <f t="shared" si="37"/>
        <v>0</v>
      </c>
      <c r="BC34" s="59">
        <f t="shared" si="37"/>
        <v>0</v>
      </c>
      <c r="BD34" s="59">
        <f t="shared" si="37"/>
        <v>0</v>
      </c>
      <c r="BE34" s="59">
        <f t="shared" si="37"/>
        <v>0</v>
      </c>
      <c r="BF34" s="59">
        <f t="shared" si="37"/>
        <v>0</v>
      </c>
      <c r="BG34" s="59">
        <f t="shared" si="37"/>
        <v>0</v>
      </c>
      <c r="BH34" s="59">
        <f t="shared" si="37"/>
        <v>0</v>
      </c>
      <c r="BI34" s="59">
        <f t="shared" si="37"/>
        <v>0</v>
      </c>
      <c r="BJ34" s="59">
        <f t="shared" si="37"/>
        <v>0</v>
      </c>
      <c r="BK34" s="59">
        <f t="shared" si="37"/>
        <v>0</v>
      </c>
      <c r="BL34" s="59">
        <f t="shared" si="37"/>
        <v>0</v>
      </c>
      <c r="BM34" s="59">
        <f t="shared" si="37"/>
        <v>0</v>
      </c>
      <c r="BN34" s="59">
        <f t="shared" si="37"/>
        <v>0</v>
      </c>
      <c r="BO34" s="59">
        <f t="shared" si="37"/>
        <v>0</v>
      </c>
      <c r="BP34" s="59">
        <f t="shared" si="37"/>
        <v>0</v>
      </c>
      <c r="BQ34" s="59">
        <f t="shared" si="37"/>
        <v>0</v>
      </c>
      <c r="BR34" s="59">
        <f t="shared" si="37"/>
        <v>0</v>
      </c>
      <c r="BS34" s="59">
        <f t="shared" ref="BS34:CX34" si="38">IF(BS26=0,0,BS26*BS30)</f>
        <v>0</v>
      </c>
      <c r="BT34" s="59">
        <f t="shared" si="38"/>
        <v>0</v>
      </c>
      <c r="BU34" s="59">
        <f t="shared" si="38"/>
        <v>0</v>
      </c>
      <c r="BV34" s="59">
        <f t="shared" si="38"/>
        <v>0</v>
      </c>
      <c r="BW34" s="59">
        <f t="shared" si="38"/>
        <v>0</v>
      </c>
      <c r="BX34" s="59">
        <f t="shared" si="38"/>
        <v>0</v>
      </c>
      <c r="BY34" s="59">
        <f t="shared" si="38"/>
        <v>0</v>
      </c>
      <c r="BZ34" s="59">
        <f t="shared" si="38"/>
        <v>0</v>
      </c>
      <c r="CA34" s="59">
        <f t="shared" si="38"/>
        <v>0</v>
      </c>
      <c r="CB34" s="59">
        <f t="shared" si="38"/>
        <v>0</v>
      </c>
      <c r="CC34" s="59">
        <f t="shared" si="38"/>
        <v>0</v>
      </c>
      <c r="CD34" s="59">
        <f t="shared" si="38"/>
        <v>0</v>
      </c>
      <c r="CE34" s="59">
        <f t="shared" si="38"/>
        <v>0</v>
      </c>
      <c r="CF34" s="59">
        <f t="shared" si="38"/>
        <v>0</v>
      </c>
      <c r="CG34" s="59">
        <f t="shared" si="38"/>
        <v>0</v>
      </c>
      <c r="CH34" s="59">
        <f t="shared" si="38"/>
        <v>0</v>
      </c>
      <c r="CI34" s="59">
        <f t="shared" si="38"/>
        <v>0</v>
      </c>
      <c r="CJ34" s="59">
        <f t="shared" si="38"/>
        <v>0</v>
      </c>
      <c r="CK34" s="59">
        <f t="shared" si="38"/>
        <v>0</v>
      </c>
      <c r="CL34" s="59">
        <f t="shared" si="38"/>
        <v>0</v>
      </c>
      <c r="CM34" s="59">
        <f t="shared" si="38"/>
        <v>0</v>
      </c>
      <c r="CN34" s="59">
        <f t="shared" si="38"/>
        <v>0</v>
      </c>
      <c r="CO34" s="59">
        <f t="shared" si="38"/>
        <v>0</v>
      </c>
      <c r="CP34" s="59">
        <f t="shared" si="38"/>
        <v>0</v>
      </c>
      <c r="CQ34" s="59">
        <f t="shared" si="38"/>
        <v>0</v>
      </c>
      <c r="CR34" s="59">
        <f t="shared" si="38"/>
        <v>0</v>
      </c>
      <c r="CS34" s="59">
        <f t="shared" si="38"/>
        <v>0</v>
      </c>
      <c r="CT34" s="59">
        <f t="shared" si="38"/>
        <v>0</v>
      </c>
      <c r="CU34" s="59">
        <f t="shared" si="38"/>
        <v>0</v>
      </c>
      <c r="CV34" s="59">
        <f t="shared" si="38"/>
        <v>0</v>
      </c>
      <c r="CW34" s="59">
        <f t="shared" si="38"/>
        <v>0</v>
      </c>
      <c r="CX34" s="59">
        <f t="shared" si="38"/>
        <v>0</v>
      </c>
      <c r="CY34" s="59">
        <f t="shared" ref="CY34:ED34" si="39">IF(CY26=0,0,CY26*CY30)</f>
        <v>0</v>
      </c>
      <c r="CZ34" s="59">
        <f t="shared" si="39"/>
        <v>0</v>
      </c>
      <c r="DA34" s="59">
        <f t="shared" si="39"/>
        <v>0</v>
      </c>
      <c r="DB34" s="59">
        <f t="shared" si="39"/>
        <v>0</v>
      </c>
      <c r="DC34" s="59">
        <f t="shared" si="39"/>
        <v>0</v>
      </c>
      <c r="DD34" s="59">
        <f t="shared" si="39"/>
        <v>0</v>
      </c>
      <c r="DE34" s="59">
        <f t="shared" si="39"/>
        <v>0</v>
      </c>
      <c r="DF34" s="59">
        <f t="shared" si="39"/>
        <v>0</v>
      </c>
      <c r="DG34" s="59">
        <f t="shared" si="39"/>
        <v>0</v>
      </c>
      <c r="DH34" s="59">
        <f t="shared" si="39"/>
        <v>0</v>
      </c>
      <c r="DI34" s="59">
        <f t="shared" si="39"/>
        <v>0</v>
      </c>
      <c r="DJ34" s="59">
        <f t="shared" si="39"/>
        <v>0</v>
      </c>
      <c r="DK34" s="59">
        <f t="shared" si="39"/>
        <v>0</v>
      </c>
      <c r="DL34" s="59">
        <f t="shared" si="39"/>
        <v>0</v>
      </c>
      <c r="DM34" s="59">
        <f t="shared" si="39"/>
        <v>0</v>
      </c>
      <c r="DN34" s="59">
        <f t="shared" si="39"/>
        <v>0</v>
      </c>
      <c r="DO34" s="59">
        <f t="shared" si="39"/>
        <v>0</v>
      </c>
      <c r="DP34" s="59">
        <f t="shared" si="39"/>
        <v>0</v>
      </c>
      <c r="DQ34" s="59">
        <f t="shared" si="39"/>
        <v>0</v>
      </c>
      <c r="DR34" s="59">
        <f t="shared" si="39"/>
        <v>0</v>
      </c>
      <c r="DS34" s="59">
        <f t="shared" si="39"/>
        <v>0</v>
      </c>
      <c r="DT34" s="59">
        <f t="shared" si="39"/>
        <v>0</v>
      </c>
      <c r="DU34" s="59">
        <f t="shared" si="39"/>
        <v>0</v>
      </c>
      <c r="DV34" s="59">
        <f t="shared" si="39"/>
        <v>0</v>
      </c>
      <c r="DW34" s="59">
        <f t="shared" si="39"/>
        <v>0</v>
      </c>
      <c r="DX34" s="59">
        <f t="shared" si="39"/>
        <v>0</v>
      </c>
      <c r="DY34" s="59">
        <f t="shared" si="39"/>
        <v>0</v>
      </c>
      <c r="DZ34" s="59">
        <f t="shared" si="39"/>
        <v>0</v>
      </c>
      <c r="EA34" s="59">
        <f t="shared" si="39"/>
        <v>0</v>
      </c>
      <c r="EB34" s="59">
        <f t="shared" si="39"/>
        <v>0</v>
      </c>
      <c r="EC34" s="59">
        <f t="shared" si="39"/>
        <v>0</v>
      </c>
      <c r="ED34" s="59">
        <f t="shared" si="39"/>
        <v>0</v>
      </c>
      <c r="EE34" s="59">
        <f t="shared" ref="EE34:FC34" si="40">IF(EE26=0,0,EE26*EE30)</f>
        <v>0</v>
      </c>
      <c r="EF34" s="59">
        <f t="shared" si="40"/>
        <v>0</v>
      </c>
      <c r="EG34" s="59">
        <f t="shared" si="40"/>
        <v>0</v>
      </c>
      <c r="EH34" s="59">
        <f t="shared" si="40"/>
        <v>0</v>
      </c>
      <c r="EI34" s="59">
        <f t="shared" si="40"/>
        <v>0</v>
      </c>
      <c r="EJ34" s="59">
        <f t="shared" si="40"/>
        <v>0</v>
      </c>
      <c r="EK34" s="59">
        <f t="shared" si="40"/>
        <v>0</v>
      </c>
      <c r="EL34" s="59">
        <f t="shared" si="40"/>
        <v>0</v>
      </c>
      <c r="EM34" s="59">
        <f t="shared" si="40"/>
        <v>0</v>
      </c>
      <c r="EN34" s="59">
        <f t="shared" si="40"/>
        <v>0</v>
      </c>
      <c r="EO34" s="59">
        <f t="shared" si="40"/>
        <v>0</v>
      </c>
      <c r="EP34" s="59">
        <f t="shared" si="40"/>
        <v>0</v>
      </c>
      <c r="EQ34" s="59">
        <f t="shared" si="40"/>
        <v>0</v>
      </c>
      <c r="ER34" s="59">
        <f t="shared" si="40"/>
        <v>0</v>
      </c>
      <c r="ES34" s="59">
        <f t="shared" si="40"/>
        <v>0</v>
      </c>
      <c r="ET34" s="59">
        <f t="shared" si="40"/>
        <v>0</v>
      </c>
      <c r="EU34" s="59">
        <f t="shared" si="40"/>
        <v>0</v>
      </c>
      <c r="EV34" s="59">
        <f t="shared" si="40"/>
        <v>0</v>
      </c>
      <c r="EW34" s="59">
        <f t="shared" si="40"/>
        <v>0</v>
      </c>
      <c r="EX34" s="59">
        <f t="shared" si="40"/>
        <v>0</v>
      </c>
      <c r="EY34" s="59">
        <f t="shared" si="40"/>
        <v>0</v>
      </c>
      <c r="EZ34" s="59">
        <f t="shared" si="40"/>
        <v>0</v>
      </c>
      <c r="FA34" s="59">
        <f t="shared" si="40"/>
        <v>0</v>
      </c>
      <c r="FB34" s="59">
        <f t="shared" si="40"/>
        <v>0</v>
      </c>
      <c r="FC34" s="59">
        <f t="shared" si="40"/>
        <v>0</v>
      </c>
    </row>
    <row r="35" spans="4:159" x14ac:dyDescent="0.25">
      <c r="D35" t="s">
        <v>115</v>
      </c>
      <c r="G35" s="59">
        <f t="shared" ref="G35:AL35" si="41">IF(G26=0,0,G26*G31)</f>
        <v>0</v>
      </c>
      <c r="H35" s="59">
        <f t="shared" si="41"/>
        <v>0</v>
      </c>
      <c r="I35" s="59">
        <f t="shared" si="41"/>
        <v>0</v>
      </c>
      <c r="J35" s="59">
        <f t="shared" si="41"/>
        <v>0</v>
      </c>
      <c r="K35" s="59">
        <f t="shared" si="41"/>
        <v>0</v>
      </c>
      <c r="L35" s="59">
        <f t="shared" si="41"/>
        <v>0</v>
      </c>
      <c r="M35" s="59">
        <f t="shared" si="41"/>
        <v>0</v>
      </c>
      <c r="N35" s="59">
        <f t="shared" si="41"/>
        <v>0</v>
      </c>
      <c r="O35" s="59">
        <f t="shared" si="41"/>
        <v>0</v>
      </c>
      <c r="P35" s="59">
        <f t="shared" si="41"/>
        <v>0</v>
      </c>
      <c r="Q35" s="59">
        <f t="shared" si="41"/>
        <v>0</v>
      </c>
      <c r="R35" s="59">
        <f t="shared" si="41"/>
        <v>0</v>
      </c>
      <c r="S35" s="59">
        <f t="shared" si="41"/>
        <v>0</v>
      </c>
      <c r="T35" s="59">
        <f t="shared" si="41"/>
        <v>0</v>
      </c>
      <c r="U35" s="59">
        <f t="shared" si="41"/>
        <v>0</v>
      </c>
      <c r="V35" s="59">
        <f t="shared" si="41"/>
        <v>0</v>
      </c>
      <c r="W35" s="59">
        <f t="shared" si="41"/>
        <v>0</v>
      </c>
      <c r="X35" s="59">
        <f t="shared" si="41"/>
        <v>0</v>
      </c>
      <c r="Y35" s="59">
        <f t="shared" si="41"/>
        <v>0</v>
      </c>
      <c r="Z35" s="59">
        <f t="shared" si="41"/>
        <v>0</v>
      </c>
      <c r="AA35" s="59">
        <f t="shared" si="41"/>
        <v>0</v>
      </c>
      <c r="AB35" s="59">
        <f t="shared" si="41"/>
        <v>0</v>
      </c>
      <c r="AC35" s="59">
        <f t="shared" si="41"/>
        <v>0</v>
      </c>
      <c r="AD35" s="59">
        <f t="shared" si="41"/>
        <v>0</v>
      </c>
      <c r="AE35" s="59">
        <f t="shared" si="41"/>
        <v>0</v>
      </c>
      <c r="AF35" s="59">
        <f t="shared" si="41"/>
        <v>0</v>
      </c>
      <c r="AG35" s="59">
        <f t="shared" si="41"/>
        <v>0</v>
      </c>
      <c r="AH35" s="59">
        <f t="shared" si="41"/>
        <v>0</v>
      </c>
      <c r="AI35" s="59">
        <f t="shared" si="41"/>
        <v>0</v>
      </c>
      <c r="AJ35" s="59">
        <f t="shared" si="41"/>
        <v>0</v>
      </c>
      <c r="AK35" s="59">
        <f t="shared" si="41"/>
        <v>0</v>
      </c>
      <c r="AL35" s="59">
        <f t="shared" si="41"/>
        <v>0</v>
      </c>
      <c r="AM35" s="59">
        <f t="shared" ref="AM35:BR35" si="42">IF(AM26=0,0,AM26*AM31)</f>
        <v>0</v>
      </c>
      <c r="AN35" s="59">
        <f t="shared" si="42"/>
        <v>0</v>
      </c>
      <c r="AO35" s="59">
        <f t="shared" si="42"/>
        <v>0</v>
      </c>
      <c r="AP35" s="59">
        <f t="shared" si="42"/>
        <v>0</v>
      </c>
      <c r="AQ35" s="59">
        <f t="shared" si="42"/>
        <v>0</v>
      </c>
      <c r="AR35" s="59">
        <f t="shared" si="42"/>
        <v>0</v>
      </c>
      <c r="AS35" s="59">
        <f t="shared" si="42"/>
        <v>0</v>
      </c>
      <c r="AT35" s="59">
        <f t="shared" si="42"/>
        <v>0</v>
      </c>
      <c r="AU35" s="59">
        <f t="shared" si="42"/>
        <v>0</v>
      </c>
      <c r="AV35" s="59">
        <f t="shared" si="42"/>
        <v>8.1224999999999987</v>
      </c>
      <c r="AW35" s="59">
        <f t="shared" si="42"/>
        <v>0</v>
      </c>
      <c r="AX35" s="59">
        <f t="shared" si="42"/>
        <v>0</v>
      </c>
      <c r="AY35" s="59">
        <f t="shared" si="42"/>
        <v>0</v>
      </c>
      <c r="AZ35" s="59">
        <f t="shared" si="42"/>
        <v>0</v>
      </c>
      <c r="BA35" s="59">
        <f t="shared" si="42"/>
        <v>0</v>
      </c>
      <c r="BB35" s="59">
        <f t="shared" si="42"/>
        <v>7.5809999999999995</v>
      </c>
      <c r="BC35" s="59">
        <f t="shared" si="42"/>
        <v>0</v>
      </c>
      <c r="BD35" s="59">
        <f t="shared" si="42"/>
        <v>0</v>
      </c>
      <c r="BE35" s="59">
        <f t="shared" si="42"/>
        <v>0</v>
      </c>
      <c r="BF35" s="59">
        <f t="shared" si="42"/>
        <v>0</v>
      </c>
      <c r="BG35" s="59">
        <f t="shared" si="42"/>
        <v>0</v>
      </c>
      <c r="BH35" s="59">
        <f t="shared" si="42"/>
        <v>0</v>
      </c>
      <c r="BI35" s="59">
        <f t="shared" si="42"/>
        <v>0</v>
      </c>
      <c r="BJ35" s="59">
        <f t="shared" si="42"/>
        <v>9.7469999999999999</v>
      </c>
      <c r="BK35" s="59">
        <f t="shared" si="42"/>
        <v>0</v>
      </c>
      <c r="BL35" s="59">
        <f t="shared" si="42"/>
        <v>0</v>
      </c>
      <c r="BM35" s="59">
        <f t="shared" si="42"/>
        <v>0</v>
      </c>
      <c r="BN35" s="59">
        <f t="shared" si="42"/>
        <v>0</v>
      </c>
      <c r="BO35" s="59">
        <f t="shared" si="42"/>
        <v>0</v>
      </c>
      <c r="BP35" s="59">
        <f t="shared" si="42"/>
        <v>0</v>
      </c>
      <c r="BQ35" s="59">
        <f t="shared" si="42"/>
        <v>0</v>
      </c>
      <c r="BR35" s="59">
        <f t="shared" si="42"/>
        <v>9.9906749999999978</v>
      </c>
      <c r="BS35" s="59">
        <f t="shared" ref="BS35:CX35" si="43">IF(BS26=0,0,BS26*BS31)</f>
        <v>0</v>
      </c>
      <c r="BT35" s="59">
        <f t="shared" si="43"/>
        <v>0</v>
      </c>
      <c r="BU35" s="59">
        <f t="shared" si="43"/>
        <v>0</v>
      </c>
      <c r="BV35" s="59">
        <f t="shared" si="43"/>
        <v>0</v>
      </c>
      <c r="BW35" s="59">
        <f t="shared" si="43"/>
        <v>0</v>
      </c>
      <c r="BX35" s="59">
        <f t="shared" si="43"/>
        <v>0</v>
      </c>
      <c r="BY35" s="59">
        <f t="shared" si="43"/>
        <v>0</v>
      </c>
      <c r="BZ35" s="59">
        <f t="shared" si="43"/>
        <v>6.9312000000000005</v>
      </c>
      <c r="CA35" s="59">
        <f t="shared" si="43"/>
        <v>0</v>
      </c>
      <c r="CB35" s="59">
        <f t="shared" si="43"/>
        <v>0</v>
      </c>
      <c r="CC35" s="59">
        <f t="shared" si="43"/>
        <v>0</v>
      </c>
      <c r="CD35" s="59">
        <f t="shared" si="43"/>
        <v>0</v>
      </c>
      <c r="CE35" s="59">
        <f t="shared" si="43"/>
        <v>0</v>
      </c>
      <c r="CF35" s="59">
        <f t="shared" si="43"/>
        <v>0</v>
      </c>
      <c r="CG35" s="59">
        <f t="shared" si="43"/>
        <v>0</v>
      </c>
      <c r="CH35" s="59">
        <f t="shared" si="43"/>
        <v>0</v>
      </c>
      <c r="CI35" s="59">
        <f t="shared" si="43"/>
        <v>6.714599999999999</v>
      </c>
      <c r="CJ35" s="59">
        <f t="shared" si="43"/>
        <v>0</v>
      </c>
      <c r="CK35" s="59">
        <f t="shared" si="43"/>
        <v>0</v>
      </c>
      <c r="CL35" s="59">
        <f t="shared" si="43"/>
        <v>0</v>
      </c>
      <c r="CM35" s="59">
        <f t="shared" si="43"/>
        <v>0</v>
      </c>
      <c r="CN35" s="59">
        <f t="shared" si="43"/>
        <v>0</v>
      </c>
      <c r="CO35" s="59">
        <f t="shared" si="43"/>
        <v>0</v>
      </c>
      <c r="CP35" s="59">
        <f t="shared" si="43"/>
        <v>0</v>
      </c>
      <c r="CQ35" s="59">
        <f t="shared" si="43"/>
        <v>0</v>
      </c>
      <c r="CR35" s="59">
        <f t="shared" si="43"/>
        <v>5.6857499999999987</v>
      </c>
      <c r="CS35" s="59">
        <f t="shared" si="43"/>
        <v>0</v>
      </c>
      <c r="CT35" s="59">
        <f t="shared" si="43"/>
        <v>0</v>
      </c>
      <c r="CU35" s="59">
        <f t="shared" si="43"/>
        <v>0</v>
      </c>
      <c r="CV35" s="59">
        <f t="shared" si="43"/>
        <v>0</v>
      </c>
      <c r="CW35" s="59">
        <f t="shared" si="43"/>
        <v>0</v>
      </c>
      <c r="CX35" s="59">
        <f t="shared" si="43"/>
        <v>0</v>
      </c>
      <c r="CY35" s="59">
        <f t="shared" ref="CY35:ED35" si="44">IF(CY26=0,0,CY26*CY31)</f>
        <v>0</v>
      </c>
      <c r="CZ35" s="59">
        <f t="shared" si="44"/>
        <v>0</v>
      </c>
      <c r="DA35" s="59">
        <f t="shared" si="44"/>
        <v>0</v>
      </c>
      <c r="DB35" s="59">
        <f t="shared" si="44"/>
        <v>0</v>
      </c>
      <c r="DC35" s="59">
        <f t="shared" si="44"/>
        <v>0</v>
      </c>
      <c r="DD35" s="59">
        <f t="shared" si="44"/>
        <v>7.2154874999999992</v>
      </c>
      <c r="DE35" s="59">
        <f t="shared" si="44"/>
        <v>0</v>
      </c>
      <c r="DF35" s="59">
        <f t="shared" si="44"/>
        <v>0</v>
      </c>
      <c r="DG35" s="59">
        <f t="shared" si="44"/>
        <v>0</v>
      </c>
      <c r="DH35" s="59">
        <f t="shared" si="44"/>
        <v>0</v>
      </c>
      <c r="DI35" s="59">
        <f t="shared" si="44"/>
        <v>0</v>
      </c>
      <c r="DJ35" s="59">
        <f t="shared" si="44"/>
        <v>0</v>
      </c>
      <c r="DK35" s="59">
        <f t="shared" si="44"/>
        <v>0</v>
      </c>
      <c r="DL35" s="59">
        <f t="shared" si="44"/>
        <v>0</v>
      </c>
      <c r="DM35" s="59">
        <f t="shared" si="44"/>
        <v>0</v>
      </c>
      <c r="DN35" s="59">
        <f t="shared" si="44"/>
        <v>0</v>
      </c>
      <c r="DO35" s="59">
        <f t="shared" si="44"/>
        <v>0</v>
      </c>
      <c r="DP35" s="59">
        <f t="shared" si="44"/>
        <v>6.5115375000000002</v>
      </c>
      <c r="DQ35" s="59">
        <f t="shared" si="44"/>
        <v>0</v>
      </c>
      <c r="DR35" s="59">
        <f t="shared" si="44"/>
        <v>0</v>
      </c>
      <c r="DS35" s="59">
        <f t="shared" si="44"/>
        <v>0</v>
      </c>
      <c r="DT35" s="59">
        <f t="shared" si="44"/>
        <v>0</v>
      </c>
      <c r="DU35" s="59">
        <f t="shared" si="44"/>
        <v>0</v>
      </c>
      <c r="DV35" s="59">
        <f t="shared" si="44"/>
        <v>0</v>
      </c>
      <c r="DW35" s="59">
        <f t="shared" si="44"/>
        <v>0</v>
      </c>
      <c r="DX35" s="59">
        <f t="shared" si="44"/>
        <v>0</v>
      </c>
      <c r="DY35" s="59">
        <f t="shared" si="44"/>
        <v>0</v>
      </c>
      <c r="DZ35" s="59">
        <f t="shared" si="44"/>
        <v>0</v>
      </c>
      <c r="EA35" s="59">
        <f t="shared" si="44"/>
        <v>0</v>
      </c>
      <c r="EB35" s="59">
        <f t="shared" si="44"/>
        <v>6.6875249999999982</v>
      </c>
      <c r="EC35" s="59">
        <f t="shared" si="44"/>
        <v>0</v>
      </c>
      <c r="ED35" s="59">
        <f t="shared" si="44"/>
        <v>0</v>
      </c>
      <c r="EE35" s="59">
        <f t="shared" ref="EE35:FC35" si="45">IF(EE26=0,0,EE26*EE31)</f>
        <v>0</v>
      </c>
      <c r="EF35" s="59">
        <f t="shared" si="45"/>
        <v>0</v>
      </c>
      <c r="EG35" s="59">
        <f t="shared" si="45"/>
        <v>0</v>
      </c>
      <c r="EH35" s="59">
        <f t="shared" si="45"/>
        <v>0</v>
      </c>
      <c r="EI35" s="59">
        <f t="shared" si="45"/>
        <v>0</v>
      </c>
      <c r="EJ35" s="59">
        <f t="shared" si="45"/>
        <v>0</v>
      </c>
      <c r="EK35" s="59">
        <f t="shared" si="45"/>
        <v>0</v>
      </c>
      <c r="EL35" s="59">
        <f t="shared" si="45"/>
        <v>0</v>
      </c>
      <c r="EM35" s="59">
        <f t="shared" si="45"/>
        <v>0</v>
      </c>
      <c r="EN35" s="59">
        <f t="shared" si="45"/>
        <v>6.8635124999999997</v>
      </c>
      <c r="EO35" s="59">
        <f t="shared" si="45"/>
        <v>0</v>
      </c>
      <c r="EP35" s="59">
        <f t="shared" si="45"/>
        <v>0</v>
      </c>
      <c r="EQ35" s="59">
        <f t="shared" si="45"/>
        <v>0</v>
      </c>
      <c r="ER35" s="59">
        <f t="shared" si="45"/>
        <v>0</v>
      </c>
      <c r="ES35" s="59">
        <f t="shared" si="45"/>
        <v>0</v>
      </c>
      <c r="ET35" s="59">
        <f t="shared" si="45"/>
        <v>0</v>
      </c>
      <c r="EU35" s="59">
        <f t="shared" si="45"/>
        <v>35.197499999999998</v>
      </c>
      <c r="EV35" s="59">
        <f t="shared" si="45"/>
        <v>0</v>
      </c>
      <c r="EW35" s="59">
        <f t="shared" si="45"/>
        <v>0</v>
      </c>
      <c r="EX35" s="59">
        <f t="shared" si="45"/>
        <v>0</v>
      </c>
      <c r="EY35" s="59">
        <f t="shared" si="45"/>
        <v>0</v>
      </c>
      <c r="EZ35" s="59">
        <f t="shared" si="45"/>
        <v>0</v>
      </c>
      <c r="FA35" s="59">
        <f t="shared" si="45"/>
        <v>0</v>
      </c>
      <c r="FB35" s="59">
        <f t="shared" si="45"/>
        <v>0</v>
      </c>
      <c r="FC35" s="59">
        <f t="shared" si="45"/>
        <v>16.8948</v>
      </c>
    </row>
    <row r="36" spans="4:159" x14ac:dyDescent="0.25">
      <c r="D36" s="93" t="s">
        <v>165</v>
      </c>
      <c r="E36" t="s">
        <v>116</v>
      </c>
      <c r="F36">
        <f>(LN(2))/35</f>
        <v>1.980420515885558E-2</v>
      </c>
      <c r="G36" s="59">
        <v>0</v>
      </c>
      <c r="H36" s="59">
        <f>G36*EXP(-$F$36)+G32*(1-EXP(-$F$36))/$F$36</f>
        <v>0</v>
      </c>
      <c r="I36" s="59">
        <f t="shared" ref="I36:BT36" si="46">H36*EXP(-$F$36)+H32*(1-EXP(-$F$36))/$F$36</f>
        <v>0</v>
      </c>
      <c r="J36" s="59">
        <f t="shared" si="46"/>
        <v>0</v>
      </c>
      <c r="K36" s="59">
        <f t="shared" si="46"/>
        <v>0</v>
      </c>
      <c r="L36" s="59">
        <f t="shared" si="46"/>
        <v>0</v>
      </c>
      <c r="M36" s="59">
        <f t="shared" si="46"/>
        <v>0</v>
      </c>
      <c r="N36" s="59">
        <f t="shared" si="46"/>
        <v>0</v>
      </c>
      <c r="O36" s="59">
        <f t="shared" si="46"/>
        <v>0</v>
      </c>
      <c r="P36" s="59">
        <f t="shared" si="46"/>
        <v>0</v>
      </c>
      <c r="Q36" s="59">
        <f t="shared" si="46"/>
        <v>0</v>
      </c>
      <c r="R36" s="59">
        <f t="shared" si="46"/>
        <v>0</v>
      </c>
      <c r="S36" s="59">
        <f t="shared" si="46"/>
        <v>0</v>
      </c>
      <c r="T36" s="59">
        <f t="shared" si="46"/>
        <v>0</v>
      </c>
      <c r="U36" s="59">
        <f t="shared" si="46"/>
        <v>0</v>
      </c>
      <c r="V36" s="59">
        <f t="shared" si="46"/>
        <v>0</v>
      </c>
      <c r="W36" s="59">
        <f t="shared" si="46"/>
        <v>0</v>
      </c>
      <c r="X36" s="59">
        <f t="shared" si="46"/>
        <v>0</v>
      </c>
      <c r="Y36" s="59">
        <f t="shared" si="46"/>
        <v>0</v>
      </c>
      <c r="Z36" s="59">
        <f t="shared" si="46"/>
        <v>0</v>
      </c>
      <c r="AA36" s="59">
        <f t="shared" si="46"/>
        <v>0</v>
      </c>
      <c r="AB36" s="59">
        <f t="shared" si="46"/>
        <v>0</v>
      </c>
      <c r="AC36" s="59">
        <f t="shared" si="46"/>
        <v>0</v>
      </c>
      <c r="AD36" s="59">
        <f t="shared" si="46"/>
        <v>0</v>
      </c>
      <c r="AE36" s="59">
        <f t="shared" si="46"/>
        <v>0</v>
      </c>
      <c r="AF36" s="59">
        <f t="shared" si="46"/>
        <v>0</v>
      </c>
      <c r="AG36" s="59">
        <f t="shared" si="46"/>
        <v>0</v>
      </c>
      <c r="AH36" s="59">
        <f t="shared" si="46"/>
        <v>0</v>
      </c>
      <c r="AI36" s="59">
        <f t="shared" si="46"/>
        <v>0</v>
      </c>
      <c r="AJ36" s="59">
        <f t="shared" si="46"/>
        <v>0</v>
      </c>
      <c r="AK36" s="59">
        <f t="shared" si="46"/>
        <v>0</v>
      </c>
      <c r="AL36" s="59">
        <f t="shared" si="46"/>
        <v>0</v>
      </c>
      <c r="AM36" s="59">
        <f t="shared" si="46"/>
        <v>0</v>
      </c>
      <c r="AN36" s="59">
        <f t="shared" si="46"/>
        <v>0</v>
      </c>
      <c r="AO36" s="59">
        <f t="shared" si="46"/>
        <v>0</v>
      </c>
      <c r="AP36" s="59">
        <f t="shared" si="46"/>
        <v>0</v>
      </c>
      <c r="AQ36" s="59">
        <f t="shared" si="46"/>
        <v>0</v>
      </c>
      <c r="AR36" s="59">
        <f t="shared" si="46"/>
        <v>0</v>
      </c>
      <c r="AS36" s="59">
        <f t="shared" si="46"/>
        <v>0</v>
      </c>
      <c r="AT36" s="59">
        <f t="shared" si="46"/>
        <v>0</v>
      </c>
      <c r="AU36" s="59">
        <f t="shared" si="46"/>
        <v>0</v>
      </c>
      <c r="AV36" s="59">
        <f t="shared" si="46"/>
        <v>0</v>
      </c>
      <c r="AW36" s="59">
        <f t="shared" si="46"/>
        <v>0</v>
      </c>
      <c r="AX36" s="59">
        <f t="shared" si="46"/>
        <v>0</v>
      </c>
      <c r="AY36" s="59">
        <f t="shared" si="46"/>
        <v>0</v>
      </c>
      <c r="AZ36" s="59">
        <f t="shared" si="46"/>
        <v>0</v>
      </c>
      <c r="BA36" s="59">
        <f t="shared" si="46"/>
        <v>0</v>
      </c>
      <c r="BB36" s="59">
        <f t="shared" si="46"/>
        <v>0</v>
      </c>
      <c r="BC36" s="59">
        <f t="shared" si="46"/>
        <v>0</v>
      </c>
      <c r="BD36" s="59">
        <f t="shared" si="46"/>
        <v>0</v>
      </c>
      <c r="BE36" s="59">
        <f t="shared" si="46"/>
        <v>0</v>
      </c>
      <c r="BF36" s="59">
        <f t="shared" si="46"/>
        <v>0</v>
      </c>
      <c r="BG36" s="59">
        <f t="shared" si="46"/>
        <v>0</v>
      </c>
      <c r="BH36" s="59">
        <f t="shared" si="46"/>
        <v>0</v>
      </c>
      <c r="BI36" s="59">
        <f t="shared" si="46"/>
        <v>0</v>
      </c>
      <c r="BJ36" s="59">
        <f t="shared" si="46"/>
        <v>0</v>
      </c>
      <c r="BK36" s="59">
        <f t="shared" si="46"/>
        <v>0</v>
      </c>
      <c r="BL36" s="59">
        <f t="shared" si="46"/>
        <v>0</v>
      </c>
      <c r="BM36" s="59">
        <f t="shared" si="46"/>
        <v>0</v>
      </c>
      <c r="BN36" s="59">
        <f t="shared" si="46"/>
        <v>0</v>
      </c>
      <c r="BO36" s="59">
        <f t="shared" si="46"/>
        <v>0</v>
      </c>
      <c r="BP36" s="59">
        <f t="shared" si="46"/>
        <v>0</v>
      </c>
      <c r="BQ36" s="59">
        <f t="shared" si="46"/>
        <v>0</v>
      </c>
      <c r="BR36" s="59">
        <f t="shared" si="46"/>
        <v>0</v>
      </c>
      <c r="BS36" s="59">
        <f t="shared" si="46"/>
        <v>0</v>
      </c>
      <c r="BT36" s="59">
        <f t="shared" si="46"/>
        <v>0</v>
      </c>
      <c r="BU36" s="59">
        <f t="shared" ref="BU36:EF36" si="47">BT36*EXP(-$F$36)+BT32*(1-EXP(-$F$36))/$F$36</f>
        <v>0</v>
      </c>
      <c r="BV36" s="59">
        <f t="shared" si="47"/>
        <v>0</v>
      </c>
      <c r="BW36" s="59">
        <f t="shared" si="47"/>
        <v>0</v>
      </c>
      <c r="BX36" s="59">
        <f t="shared" si="47"/>
        <v>0</v>
      </c>
      <c r="BY36" s="59">
        <f t="shared" si="47"/>
        <v>0</v>
      </c>
      <c r="BZ36" s="59">
        <f t="shared" si="47"/>
        <v>0</v>
      </c>
      <c r="CA36" s="59">
        <f t="shared" si="47"/>
        <v>0</v>
      </c>
      <c r="CB36" s="59">
        <f t="shared" si="47"/>
        <v>0</v>
      </c>
      <c r="CC36" s="59">
        <f t="shared" si="47"/>
        <v>0</v>
      </c>
      <c r="CD36" s="59">
        <f t="shared" si="47"/>
        <v>0</v>
      </c>
      <c r="CE36" s="59">
        <f t="shared" si="47"/>
        <v>0</v>
      </c>
      <c r="CF36" s="59">
        <f t="shared" si="47"/>
        <v>0</v>
      </c>
      <c r="CG36" s="59">
        <f t="shared" si="47"/>
        <v>0</v>
      </c>
      <c r="CH36" s="59">
        <f t="shared" si="47"/>
        <v>0</v>
      </c>
      <c r="CI36" s="59">
        <f t="shared" si="47"/>
        <v>0</v>
      </c>
      <c r="CJ36" s="59">
        <f t="shared" si="47"/>
        <v>0</v>
      </c>
      <c r="CK36" s="59">
        <f t="shared" si="47"/>
        <v>0</v>
      </c>
      <c r="CL36" s="59">
        <f t="shared" si="47"/>
        <v>0</v>
      </c>
      <c r="CM36" s="59">
        <f t="shared" si="47"/>
        <v>0</v>
      </c>
      <c r="CN36" s="59">
        <f t="shared" si="47"/>
        <v>0</v>
      </c>
      <c r="CO36" s="59">
        <f t="shared" si="47"/>
        <v>0</v>
      </c>
      <c r="CP36" s="59">
        <f t="shared" si="47"/>
        <v>0</v>
      </c>
      <c r="CQ36" s="59">
        <f t="shared" si="47"/>
        <v>0</v>
      </c>
      <c r="CR36" s="59">
        <f t="shared" si="47"/>
        <v>0</v>
      </c>
      <c r="CS36" s="59">
        <f t="shared" si="47"/>
        <v>0.80425985030239022</v>
      </c>
      <c r="CT36" s="59">
        <f t="shared" si="47"/>
        <v>0.78848880518803122</v>
      </c>
      <c r="CU36" s="59">
        <f t="shared" si="47"/>
        <v>0.7730270206489771</v>
      </c>
      <c r="CV36" s="59">
        <f t="shared" si="47"/>
        <v>0.75786843227397649</v>
      </c>
      <c r="CW36" s="59">
        <f t="shared" si="47"/>
        <v>0.74300709457118375</v>
      </c>
      <c r="CX36" s="59">
        <f t="shared" si="47"/>
        <v>0.72843717863622182</v>
      </c>
      <c r="CY36" s="59">
        <f t="shared" si="47"/>
        <v>0.71415296986597321</v>
      </c>
      <c r="CZ36" s="59">
        <f t="shared" si="47"/>
        <v>0.70014886571720214</v>
      </c>
      <c r="DA36" s="59">
        <f t="shared" si="47"/>
        <v>0.68641937350912829</v>
      </c>
      <c r="DB36" s="59">
        <f t="shared" si="47"/>
        <v>0.67295910826909144</v>
      </c>
      <c r="DC36" s="59">
        <f t="shared" si="47"/>
        <v>0.65976279062046062</v>
      </c>
      <c r="DD36" s="59">
        <f t="shared" si="47"/>
        <v>0.64682524471196046</v>
      </c>
      <c r="DE36" s="59">
        <f t="shared" si="47"/>
        <v>2.8324516536808027</v>
      </c>
      <c r="DF36" s="59">
        <f t="shared" si="47"/>
        <v>2.7769090043770421</v>
      </c>
      <c r="DG36" s="59">
        <f t="shared" si="47"/>
        <v>2.7224555125484575</v>
      </c>
      <c r="DH36" s="59">
        <f t="shared" si="47"/>
        <v>2.6690698204812806</v>
      </c>
      <c r="DI36" s="59">
        <f t="shared" si="47"/>
        <v>2.6167309892734845</v>
      </c>
      <c r="DJ36" s="59">
        <f t="shared" si="47"/>
        <v>2.5654184906221382</v>
      </c>
      <c r="DK36" s="59">
        <f t="shared" si="47"/>
        <v>2.5151121987718112</v>
      </c>
      <c r="DL36" s="59">
        <f t="shared" si="47"/>
        <v>2.4657923826208608</v>
      </c>
      <c r="DM36" s="59">
        <f t="shared" si="47"/>
        <v>2.417439697982513</v>
      </c>
      <c r="DN36" s="59">
        <f t="shared" si="47"/>
        <v>2.3700351799976977</v>
      </c>
      <c r="DO36" s="59">
        <f t="shared" si="47"/>
        <v>2.3235602356966636</v>
      </c>
      <c r="DP36" s="59">
        <f t="shared" si="47"/>
        <v>2.2779966367064559</v>
      </c>
      <c r="DQ36" s="59">
        <f t="shared" si="47"/>
        <v>4.2171674761806246</v>
      </c>
      <c r="DR36" s="59">
        <f t="shared" si="47"/>
        <v>4.1344713941908973</v>
      </c>
      <c r="DS36" s="59">
        <f t="shared" si="47"/>
        <v>4.0533969319293597</v>
      </c>
      <c r="DT36" s="59">
        <f t="shared" si="47"/>
        <v>3.9739122904222315</v>
      </c>
      <c r="DU36" s="59">
        <f t="shared" si="47"/>
        <v>3.8959862942542136</v>
      </c>
      <c r="DV36" s="59">
        <f t="shared" si="47"/>
        <v>3.8195883793408862</v>
      </c>
      <c r="DW36" s="59">
        <f t="shared" si="47"/>
        <v>3.7446885809408821</v>
      </c>
      <c r="DX36" s="59">
        <f t="shared" si="47"/>
        <v>3.671257521903136</v>
      </c>
      <c r="DY36" s="59">
        <f t="shared" si="47"/>
        <v>3.5992664011445967</v>
      </c>
      <c r="DZ36" s="59">
        <f t="shared" si="47"/>
        <v>3.5286869823538844</v>
      </c>
      <c r="EA36" s="59">
        <f t="shared" si="47"/>
        <v>3.4594915829164634</v>
      </c>
      <c r="EB36" s="59">
        <f t="shared" si="47"/>
        <v>3.3916530630569839</v>
      </c>
      <c r="EC36" s="59">
        <f t="shared" si="47"/>
        <v>5.3626031026272596</v>
      </c>
      <c r="ED36" s="59">
        <f t="shared" si="47"/>
        <v>5.2574457266496601</v>
      </c>
      <c r="EE36" s="59">
        <f t="shared" si="47"/>
        <v>5.1543504226753161</v>
      </c>
      <c r="EF36" s="59">
        <f t="shared" si="47"/>
        <v>5.0532767547299819</v>
      </c>
      <c r="EG36" s="59">
        <f t="shared" ref="EG36:FC36" si="48">EF36*EXP(-$F$36)+EF32*(1-EXP(-$F$36))/$F$36</f>
        <v>4.9541850797642057</v>
      </c>
      <c r="EH36" s="59">
        <f t="shared" si="48"/>
        <v>4.857036532104555</v>
      </c>
      <c r="EI36" s="59">
        <f t="shared" si="48"/>
        <v>4.7617930082097466</v>
      </c>
      <c r="EJ36" s="59">
        <f t="shared" si="48"/>
        <v>4.668417151725702</v>
      </c>
      <c r="EK36" s="59">
        <f t="shared" si="48"/>
        <v>4.5768723388336605</v>
      </c>
      <c r="EL36" s="59">
        <f t="shared" si="48"/>
        <v>4.4871226638856099</v>
      </c>
      <c r="EM36" s="59">
        <f t="shared" si="48"/>
        <v>4.3991329253213944</v>
      </c>
      <c r="EN36" s="59">
        <f t="shared" si="48"/>
        <v>4.3128686118619814</v>
      </c>
      <c r="EO36" s="59">
        <f t="shared" si="48"/>
        <v>6.3193714997596864</v>
      </c>
      <c r="EP36" s="59">
        <f t="shared" si="48"/>
        <v>6.1954524790854197</v>
      </c>
      <c r="EQ36" s="59">
        <f t="shared" si="48"/>
        <v>6.0739634348234359</v>
      </c>
      <c r="ER36" s="59">
        <f t="shared" si="48"/>
        <v>5.9548567166184299</v>
      </c>
      <c r="ES36" s="59">
        <f t="shared" si="48"/>
        <v>5.8380856085094992</v>
      </c>
      <c r="ET36" s="59">
        <f t="shared" si="48"/>
        <v>5.7236043106072412</v>
      </c>
      <c r="EU36" s="59">
        <f t="shared" si="48"/>
        <v>5.6113679211301495</v>
      </c>
      <c r="EV36" s="59">
        <f t="shared" si="48"/>
        <v>16.224797089491801</v>
      </c>
      <c r="EW36" s="59">
        <f t="shared" si="48"/>
        <v>15.906638714715928</v>
      </c>
      <c r="EX36" s="59">
        <f t="shared" si="48"/>
        <v>15.594719231611963</v>
      </c>
      <c r="EY36" s="59">
        <f t="shared" si="48"/>
        <v>15.288916299319567</v>
      </c>
      <c r="EZ36" s="59">
        <f t="shared" si="48"/>
        <v>14.989109976008054</v>
      </c>
      <c r="FA36" s="59">
        <f t="shared" si="48"/>
        <v>14.695182671832878</v>
      </c>
      <c r="FB36" s="59">
        <f t="shared" si="48"/>
        <v>14.407019102814624</v>
      </c>
      <c r="FC36" s="59">
        <f t="shared" si="48"/>
        <v>14.124506245622397</v>
      </c>
    </row>
    <row r="37" spans="4:159" x14ac:dyDescent="0.25">
      <c r="D37" t="s">
        <v>117</v>
      </c>
      <c r="E37" t="s">
        <v>118</v>
      </c>
      <c r="F37">
        <f>LN(2)/25</f>
        <v>2.7725887222397813E-2</v>
      </c>
      <c r="G37" s="59">
        <v>0</v>
      </c>
      <c r="H37" s="59">
        <f>G37*EXP(-$F$37)+G33*(1-EXP(-$F$37))/$F$37</f>
        <v>0</v>
      </c>
      <c r="I37" s="59">
        <f t="shared" ref="I37:BT37" si="49">H37*EXP(-$F$37)+H33*(1-EXP(-$F$37))/$F$37</f>
        <v>0</v>
      </c>
      <c r="J37" s="59">
        <f t="shared" si="49"/>
        <v>0</v>
      </c>
      <c r="K37" s="59">
        <f t="shared" si="49"/>
        <v>0</v>
      </c>
      <c r="L37" s="59">
        <f t="shared" si="49"/>
        <v>0</v>
      </c>
      <c r="M37" s="59">
        <f t="shared" si="49"/>
        <v>0</v>
      </c>
      <c r="N37" s="59">
        <f t="shared" si="49"/>
        <v>0</v>
      </c>
      <c r="O37" s="59">
        <f t="shared" si="49"/>
        <v>0</v>
      </c>
      <c r="P37" s="59">
        <f t="shared" si="49"/>
        <v>0</v>
      </c>
      <c r="Q37" s="59">
        <f t="shared" si="49"/>
        <v>0</v>
      </c>
      <c r="R37" s="59">
        <f t="shared" si="49"/>
        <v>0</v>
      </c>
      <c r="S37" s="59">
        <f t="shared" si="49"/>
        <v>0</v>
      </c>
      <c r="T37" s="59">
        <f t="shared" si="49"/>
        <v>0</v>
      </c>
      <c r="U37" s="59">
        <f t="shared" si="49"/>
        <v>0</v>
      </c>
      <c r="V37" s="59">
        <f t="shared" si="49"/>
        <v>0</v>
      </c>
      <c r="W37" s="59">
        <f t="shared" si="49"/>
        <v>0</v>
      </c>
      <c r="X37" s="59">
        <f t="shared" si="49"/>
        <v>0</v>
      </c>
      <c r="Y37" s="59">
        <f t="shared" si="49"/>
        <v>0</v>
      </c>
      <c r="Z37" s="59">
        <f t="shared" si="49"/>
        <v>0</v>
      </c>
      <c r="AA37" s="59">
        <f t="shared" si="49"/>
        <v>0</v>
      </c>
      <c r="AB37" s="59">
        <f t="shared" si="49"/>
        <v>0</v>
      </c>
      <c r="AC37" s="59">
        <f t="shared" si="49"/>
        <v>0</v>
      </c>
      <c r="AD37" s="59">
        <f t="shared" si="49"/>
        <v>0</v>
      </c>
      <c r="AE37" s="59">
        <f t="shared" si="49"/>
        <v>0</v>
      </c>
      <c r="AF37" s="59">
        <f t="shared" si="49"/>
        <v>0</v>
      </c>
      <c r="AG37" s="59">
        <f t="shared" si="49"/>
        <v>0</v>
      </c>
      <c r="AH37" s="59">
        <f t="shared" si="49"/>
        <v>0</v>
      </c>
      <c r="AI37" s="59">
        <f t="shared" si="49"/>
        <v>0</v>
      </c>
      <c r="AJ37" s="59">
        <f t="shared" si="49"/>
        <v>0</v>
      </c>
      <c r="AK37" s="59">
        <f t="shared" si="49"/>
        <v>0</v>
      </c>
      <c r="AL37" s="59">
        <f t="shared" si="49"/>
        <v>0</v>
      </c>
      <c r="AM37" s="59">
        <f t="shared" si="49"/>
        <v>0</v>
      </c>
      <c r="AN37" s="59">
        <f t="shared" si="49"/>
        <v>0</v>
      </c>
      <c r="AO37" s="59">
        <f t="shared" si="49"/>
        <v>0</v>
      </c>
      <c r="AP37" s="59">
        <f t="shared" si="49"/>
        <v>0</v>
      </c>
      <c r="AQ37" s="59">
        <f t="shared" si="49"/>
        <v>0</v>
      </c>
      <c r="AR37" s="59">
        <f t="shared" si="49"/>
        <v>0</v>
      </c>
      <c r="AS37" s="59">
        <f t="shared" si="49"/>
        <v>0</v>
      </c>
      <c r="AT37" s="59">
        <f t="shared" si="49"/>
        <v>0</v>
      </c>
      <c r="AU37" s="59">
        <f t="shared" si="49"/>
        <v>0</v>
      </c>
      <c r="AV37" s="59">
        <f t="shared" si="49"/>
        <v>0</v>
      </c>
      <c r="AW37" s="59">
        <f t="shared" si="49"/>
        <v>0</v>
      </c>
      <c r="AX37" s="59">
        <f t="shared" si="49"/>
        <v>0</v>
      </c>
      <c r="AY37" s="59">
        <f t="shared" si="49"/>
        <v>0</v>
      </c>
      <c r="AZ37" s="59">
        <f t="shared" si="49"/>
        <v>0</v>
      </c>
      <c r="BA37" s="59">
        <f t="shared" si="49"/>
        <v>0</v>
      </c>
      <c r="BB37" s="59">
        <f t="shared" si="49"/>
        <v>0</v>
      </c>
      <c r="BC37" s="59">
        <f t="shared" si="49"/>
        <v>0</v>
      </c>
      <c r="BD37" s="59">
        <f t="shared" si="49"/>
        <v>0</v>
      </c>
      <c r="BE37" s="59">
        <f t="shared" si="49"/>
        <v>0</v>
      </c>
      <c r="BF37" s="59">
        <f t="shared" si="49"/>
        <v>0</v>
      </c>
      <c r="BG37" s="59">
        <f t="shared" si="49"/>
        <v>0</v>
      </c>
      <c r="BH37" s="59">
        <f t="shared" si="49"/>
        <v>0</v>
      </c>
      <c r="BI37" s="59">
        <f t="shared" si="49"/>
        <v>0</v>
      </c>
      <c r="BJ37" s="59">
        <f t="shared" si="49"/>
        <v>0</v>
      </c>
      <c r="BK37" s="59">
        <f t="shared" si="49"/>
        <v>0</v>
      </c>
      <c r="BL37" s="59">
        <f t="shared" si="49"/>
        <v>0</v>
      </c>
      <c r="BM37" s="59">
        <f t="shared" si="49"/>
        <v>0</v>
      </c>
      <c r="BN37" s="59">
        <f t="shared" si="49"/>
        <v>0</v>
      </c>
      <c r="BO37" s="59">
        <f t="shared" si="49"/>
        <v>0</v>
      </c>
      <c r="BP37" s="59">
        <f t="shared" si="49"/>
        <v>0</v>
      </c>
      <c r="BQ37" s="59">
        <f t="shared" si="49"/>
        <v>0</v>
      </c>
      <c r="BR37" s="59">
        <f t="shared" si="49"/>
        <v>0</v>
      </c>
      <c r="BS37" s="59">
        <f t="shared" si="49"/>
        <v>1.0948273361937864</v>
      </c>
      <c r="BT37" s="59">
        <f t="shared" si="49"/>
        <v>1.0648892251111</v>
      </c>
      <c r="BU37" s="59">
        <f t="shared" ref="BU37:EF37" si="50">BT37*EXP(-$F$37)+BT33*(1-EXP(-$F$37))/$F$37</f>
        <v>1.0357697732503464</v>
      </c>
      <c r="BV37" s="59">
        <f t="shared" si="50"/>
        <v>1.0074465943320505</v>
      </c>
      <c r="BW37" s="59">
        <f t="shared" si="50"/>
        <v>0.97989791423072681</v>
      </c>
      <c r="BX37" s="59">
        <f t="shared" si="50"/>
        <v>0.95310255423549584</v>
      </c>
      <c r="BY37" s="59">
        <f t="shared" si="50"/>
        <v>0.92703991476844128</v>
      </c>
      <c r="BZ37" s="59">
        <f t="shared" si="50"/>
        <v>0.90168995954818787</v>
      </c>
      <c r="CA37" s="59">
        <f t="shared" si="50"/>
        <v>2.5860319688792686</v>
      </c>
      <c r="CB37" s="59">
        <f t="shared" si="50"/>
        <v>2.515316788696754</v>
      </c>
      <c r="CC37" s="59">
        <f t="shared" si="50"/>
        <v>2.44653531883508</v>
      </c>
      <c r="CD37" s="59">
        <f t="shared" si="50"/>
        <v>2.3796346818838341</v>
      </c>
      <c r="CE37" s="59">
        <f t="shared" si="50"/>
        <v>2.3145634463681715</v>
      </c>
      <c r="CF37" s="59">
        <f t="shared" si="50"/>
        <v>2.2512715872096321</v>
      </c>
      <c r="CG37" s="59">
        <f t="shared" si="50"/>
        <v>2.1897104472681574</v>
      </c>
      <c r="CH37" s="59">
        <f t="shared" si="50"/>
        <v>2.1298326999357418</v>
      </c>
      <c r="CI37" s="59">
        <f t="shared" si="50"/>
        <v>2.0715923127529652</v>
      </c>
      <c r="CJ37" s="59">
        <f t="shared" si="50"/>
        <v>3.6705370691915222</v>
      </c>
      <c r="CK37" s="59">
        <f t="shared" si="50"/>
        <v>3.5701660400093247</v>
      </c>
      <c r="CL37" s="59">
        <f t="shared" si="50"/>
        <v>3.4725396618983972</v>
      </c>
      <c r="CM37" s="59">
        <f t="shared" si="50"/>
        <v>3.3775828822308616</v>
      </c>
      <c r="CN37" s="59">
        <f t="shared" si="50"/>
        <v>3.2852227006968944</v>
      </c>
      <c r="CO37" s="59">
        <f t="shared" si="50"/>
        <v>3.1953881131839843</v>
      </c>
      <c r="CP37" s="59">
        <f t="shared" si="50"/>
        <v>3.1080100571908105</v>
      </c>
      <c r="CQ37" s="59">
        <f t="shared" si="50"/>
        <v>3.0230213587337822</v>
      </c>
      <c r="CR37" s="59">
        <f t="shared" si="50"/>
        <v>2.9403566807054227</v>
      </c>
      <c r="CS37" s="59">
        <f t="shared" si="50"/>
        <v>4.4621388182943384</v>
      </c>
      <c r="CT37" s="59">
        <f t="shared" si="50"/>
        <v>4.3401213976543973</v>
      </c>
      <c r="CU37" s="59">
        <f t="shared" si="50"/>
        <v>4.2214405497984728</v>
      </c>
      <c r="CV37" s="59">
        <f t="shared" si="50"/>
        <v>4.1060050359683231</v>
      </c>
      <c r="CW37" s="59">
        <f t="shared" si="50"/>
        <v>3.993726112334349</v>
      </c>
      <c r="CX37" s="59">
        <f t="shared" si="50"/>
        <v>3.8845174617716376</v>
      </c>
      <c r="CY37" s="59">
        <f t="shared" si="50"/>
        <v>3.7782951275015972</v>
      </c>
      <c r="CZ37" s="59">
        <f t="shared" si="50"/>
        <v>3.6749774485481606</v>
      </c>
      <c r="DA37" s="59">
        <f t="shared" si="50"/>
        <v>3.5744849969589465</v>
      </c>
      <c r="DB37" s="59">
        <f t="shared" si="50"/>
        <v>3.4767405167431078</v>
      </c>
      <c r="DC37" s="59">
        <f t="shared" si="50"/>
        <v>3.3816688644789301</v>
      </c>
      <c r="DD37" s="59">
        <f t="shared" si="50"/>
        <v>3.2891969515455171</v>
      </c>
      <c r="DE37" s="59">
        <f t="shared" si="50"/>
        <v>4.8414946922248339</v>
      </c>
      <c r="DF37" s="59">
        <f t="shared" si="50"/>
        <v>4.7091037652628049</v>
      </c>
      <c r="DG37" s="59">
        <f t="shared" si="50"/>
        <v>4.5803330751606897</v>
      </c>
      <c r="DH37" s="59">
        <f t="shared" si="50"/>
        <v>4.4550836263511728</v>
      </c>
      <c r="DI37" s="59">
        <f t="shared" si="50"/>
        <v>4.333259130305934</v>
      </c>
      <c r="DJ37" s="59">
        <f t="shared" si="50"/>
        <v>4.2147659315115247</v>
      </c>
      <c r="DK37" s="59">
        <f t="shared" si="50"/>
        <v>4.0995129354694351</v>
      </c>
      <c r="DL37" s="59">
        <f t="shared" si="50"/>
        <v>3.9874115386650075</v>
      </c>
      <c r="DM37" s="59">
        <f t="shared" si="50"/>
        <v>3.8783755604513535</v>
      </c>
      <c r="DN37" s="59">
        <f t="shared" si="50"/>
        <v>3.7723211767959044</v>
      </c>
      <c r="DO37" s="59">
        <f t="shared" si="50"/>
        <v>3.6691668558386716</v>
      </c>
      <c r="DP37" s="59">
        <f t="shared" si="50"/>
        <v>3.5688332952126642</v>
      </c>
      <c r="DQ37" s="59">
        <f t="shared" si="50"/>
        <v>4.9532657308040227</v>
      </c>
      <c r="DR37" s="59">
        <f t="shared" si="50"/>
        <v>4.8178184189142623</v>
      </c>
      <c r="DS37" s="59">
        <f t="shared" si="50"/>
        <v>4.6860749208909924</v>
      </c>
      <c r="DT37" s="59">
        <f t="shared" si="50"/>
        <v>4.5579339557492586</v>
      </c>
      <c r="DU37" s="59">
        <f t="shared" si="50"/>
        <v>4.4332970120379658</v>
      </c>
      <c r="DV37" s="59">
        <f t="shared" si="50"/>
        <v>4.3120682721068304</v>
      </c>
      <c r="DW37" s="59">
        <f t="shared" si="50"/>
        <v>4.1941545384442538</v>
      </c>
      <c r="DX37" s="59">
        <f t="shared" si="50"/>
        <v>4.0794651620294946</v>
      </c>
      <c r="DY37" s="59">
        <f t="shared" si="50"/>
        <v>3.9679119726440488</v>
      </c>
      <c r="DZ37" s="59">
        <f t="shared" si="50"/>
        <v>3.8594092110886753</v>
      </c>
      <c r="EA37" s="59">
        <f t="shared" si="50"/>
        <v>3.7538734632539459</v>
      </c>
      <c r="EB37" s="59">
        <f t="shared" si="50"/>
        <v>3.651223595993641</v>
      </c>
      <c r="EC37" s="59">
        <f t="shared" si="50"/>
        <v>5.0734577231186613</v>
      </c>
      <c r="ED37" s="59">
        <f t="shared" si="50"/>
        <v>4.9347237548784353</v>
      </c>
      <c r="EE37" s="59">
        <f t="shared" si="50"/>
        <v>4.7997834742954408</v>
      </c>
      <c r="EF37" s="59">
        <f t="shared" si="50"/>
        <v>4.6685331427811896</v>
      </c>
      <c r="EG37" s="59">
        <f t="shared" ref="EG37:FC37" si="51">EF37*EXP(-$F$37)+EF33*(1-EXP(-$F$37))/$F$37</f>
        <v>4.5408718584843504</v>
      </c>
      <c r="EH37" s="59">
        <f t="shared" si="51"/>
        <v>4.4167014787200234</v>
      </c>
      <c r="EI37" s="59">
        <f t="shared" si="51"/>
        <v>4.2959265445201877</v>
      </c>
      <c r="EJ37" s="59">
        <f t="shared" si="51"/>
        <v>4.1784542072473245</v>
      </c>
      <c r="EK37" s="59">
        <f t="shared" si="51"/>
        <v>4.0641941572147893</v>
      </c>
      <c r="EL37" s="59">
        <f t="shared" si="51"/>
        <v>3.9530585542590688</v>
      </c>
      <c r="EM37" s="59">
        <f t="shared" si="51"/>
        <v>3.84496196021054</v>
      </c>
      <c r="EN37" s="59">
        <f t="shared" si="51"/>
        <v>3.7398212732108211</v>
      </c>
      <c r="EO37" s="59">
        <f t="shared" si="51"/>
        <v>5.1996873508344255</v>
      </c>
      <c r="EP37" s="59">
        <f t="shared" si="51"/>
        <v>5.0575016267861841</v>
      </c>
      <c r="EQ37" s="59">
        <f t="shared" si="51"/>
        <v>4.9192039788392643</v>
      </c>
      <c r="ER37" s="59">
        <f t="shared" si="51"/>
        <v>4.7846880873482105</v>
      </c>
      <c r="ES37" s="59">
        <f t="shared" si="51"/>
        <v>4.6538505399838623</v>
      </c>
      <c r="ET37" s="59">
        <f t="shared" si="51"/>
        <v>4.5265907522326403</v>
      </c>
      <c r="EU37" s="59">
        <f t="shared" si="51"/>
        <v>4.4028108900697767</v>
      </c>
      <c r="EV37" s="59">
        <f t="shared" si="51"/>
        <v>12.293347522994274</v>
      </c>
      <c r="EW37" s="59">
        <f t="shared" si="51"/>
        <v>11.957185288498946</v>
      </c>
      <c r="EX37" s="59">
        <f t="shared" si="51"/>
        <v>11.630215427983897</v>
      </c>
      <c r="EY37" s="59">
        <f t="shared" si="51"/>
        <v>11.312186575499229</v>
      </c>
      <c r="EZ37" s="59">
        <f t="shared" si="51"/>
        <v>11.002854238710166</v>
      </c>
      <c r="FA37" s="59">
        <f t="shared" si="51"/>
        <v>10.70198061093768</v>
      </c>
      <c r="FB37" s="59">
        <f t="shared" si="51"/>
        <v>10.409334388338888</v>
      </c>
      <c r="FC37" s="59">
        <f t="shared" si="51"/>
        <v>10.124690592086656</v>
      </c>
    </row>
    <row r="38" spans="4:159" x14ac:dyDescent="0.25">
      <c r="D38" t="s">
        <v>119</v>
      </c>
      <c r="E38" t="s">
        <v>120</v>
      </c>
      <c r="F38">
        <f>LN(2)/2</f>
        <v>0.34657359027997264</v>
      </c>
      <c r="G38" s="59">
        <v>0</v>
      </c>
      <c r="H38" s="59">
        <f>G38*EXP(-$F$38)+G34*(1-EXP(-$F$38))/$F$38</f>
        <v>0</v>
      </c>
      <c r="I38" s="59">
        <f t="shared" ref="I38:BT38" si="52">H38*EXP(-$F$38)+H34*(1-EXP(-$F$38))/$F$38</f>
        <v>0</v>
      </c>
      <c r="J38" s="59">
        <f t="shared" si="52"/>
        <v>0</v>
      </c>
      <c r="K38" s="59">
        <f t="shared" si="52"/>
        <v>0</v>
      </c>
      <c r="L38" s="59">
        <f t="shared" si="52"/>
        <v>0</v>
      </c>
      <c r="M38" s="59">
        <f t="shared" si="52"/>
        <v>0</v>
      </c>
      <c r="N38" s="59">
        <f t="shared" si="52"/>
        <v>0</v>
      </c>
      <c r="O38" s="59">
        <f t="shared" si="52"/>
        <v>0</v>
      </c>
      <c r="P38" s="59">
        <f t="shared" si="52"/>
        <v>0</v>
      </c>
      <c r="Q38" s="59">
        <f t="shared" si="52"/>
        <v>0</v>
      </c>
      <c r="R38" s="59">
        <f t="shared" si="52"/>
        <v>0</v>
      </c>
      <c r="S38" s="59">
        <f t="shared" si="52"/>
        <v>0</v>
      </c>
      <c r="T38" s="59">
        <f t="shared" si="52"/>
        <v>0</v>
      </c>
      <c r="U38" s="59">
        <f t="shared" si="52"/>
        <v>0</v>
      </c>
      <c r="V38" s="59">
        <f t="shared" si="52"/>
        <v>0</v>
      </c>
      <c r="W38" s="59">
        <f t="shared" si="52"/>
        <v>0</v>
      </c>
      <c r="X38" s="59">
        <f t="shared" si="52"/>
        <v>0</v>
      </c>
      <c r="Y38" s="59">
        <f t="shared" si="52"/>
        <v>0</v>
      </c>
      <c r="Z38" s="59">
        <f t="shared" si="52"/>
        <v>0</v>
      </c>
      <c r="AA38" s="59">
        <f t="shared" si="52"/>
        <v>0</v>
      </c>
      <c r="AB38" s="59">
        <f t="shared" si="52"/>
        <v>0</v>
      </c>
      <c r="AC38" s="59">
        <f t="shared" si="52"/>
        <v>0</v>
      </c>
      <c r="AD38" s="59">
        <f t="shared" si="52"/>
        <v>0</v>
      </c>
      <c r="AE38" s="59">
        <f t="shared" si="52"/>
        <v>0</v>
      </c>
      <c r="AF38" s="59">
        <f t="shared" si="52"/>
        <v>0</v>
      </c>
      <c r="AG38" s="59">
        <f t="shared" si="52"/>
        <v>0</v>
      </c>
      <c r="AH38" s="59">
        <f t="shared" si="52"/>
        <v>0</v>
      </c>
      <c r="AI38" s="59">
        <f t="shared" si="52"/>
        <v>0</v>
      </c>
      <c r="AJ38" s="59">
        <f t="shared" si="52"/>
        <v>0</v>
      </c>
      <c r="AK38" s="59">
        <f t="shared" si="52"/>
        <v>0</v>
      </c>
      <c r="AL38" s="59">
        <f t="shared" si="52"/>
        <v>0</v>
      </c>
      <c r="AM38" s="59">
        <f t="shared" si="52"/>
        <v>0</v>
      </c>
      <c r="AN38" s="59">
        <f t="shared" si="52"/>
        <v>0</v>
      </c>
      <c r="AO38" s="59">
        <f t="shared" si="52"/>
        <v>0</v>
      </c>
      <c r="AP38" s="59">
        <f t="shared" si="52"/>
        <v>0</v>
      </c>
      <c r="AQ38" s="59">
        <f t="shared" si="52"/>
        <v>0</v>
      </c>
      <c r="AR38" s="59">
        <f t="shared" si="52"/>
        <v>0</v>
      </c>
      <c r="AS38" s="59">
        <f t="shared" si="52"/>
        <v>0</v>
      </c>
      <c r="AT38" s="59">
        <f t="shared" si="52"/>
        <v>0</v>
      </c>
      <c r="AU38" s="59">
        <f t="shared" si="52"/>
        <v>0</v>
      </c>
      <c r="AV38" s="59">
        <f t="shared" si="52"/>
        <v>0</v>
      </c>
      <c r="AW38" s="59">
        <f t="shared" si="52"/>
        <v>0</v>
      </c>
      <c r="AX38" s="59">
        <f t="shared" si="52"/>
        <v>0</v>
      </c>
      <c r="AY38" s="59">
        <f t="shared" si="52"/>
        <v>0</v>
      </c>
      <c r="AZ38" s="59">
        <f t="shared" si="52"/>
        <v>0</v>
      </c>
      <c r="BA38" s="59">
        <f t="shared" si="52"/>
        <v>0</v>
      </c>
      <c r="BB38" s="59">
        <f t="shared" si="52"/>
        <v>0</v>
      </c>
      <c r="BC38" s="59">
        <f t="shared" si="52"/>
        <v>0</v>
      </c>
      <c r="BD38" s="59">
        <f t="shared" si="52"/>
        <v>0</v>
      </c>
      <c r="BE38" s="59">
        <f t="shared" si="52"/>
        <v>0</v>
      </c>
      <c r="BF38" s="59">
        <f t="shared" si="52"/>
        <v>0</v>
      </c>
      <c r="BG38" s="59">
        <f t="shared" si="52"/>
        <v>0</v>
      </c>
      <c r="BH38" s="59">
        <f t="shared" si="52"/>
        <v>0</v>
      </c>
      <c r="BI38" s="59">
        <f t="shared" si="52"/>
        <v>0</v>
      </c>
      <c r="BJ38" s="59">
        <f t="shared" si="52"/>
        <v>0</v>
      </c>
      <c r="BK38" s="59">
        <f t="shared" si="52"/>
        <v>0</v>
      </c>
      <c r="BL38" s="59">
        <f t="shared" si="52"/>
        <v>0</v>
      </c>
      <c r="BM38" s="59">
        <f t="shared" si="52"/>
        <v>0</v>
      </c>
      <c r="BN38" s="59">
        <f t="shared" si="52"/>
        <v>0</v>
      </c>
      <c r="BO38" s="59">
        <f t="shared" si="52"/>
        <v>0</v>
      </c>
      <c r="BP38" s="59">
        <f t="shared" si="52"/>
        <v>0</v>
      </c>
      <c r="BQ38" s="59">
        <f t="shared" si="52"/>
        <v>0</v>
      </c>
      <c r="BR38" s="59">
        <f t="shared" si="52"/>
        <v>0</v>
      </c>
      <c r="BS38" s="59">
        <f t="shared" si="52"/>
        <v>0</v>
      </c>
      <c r="BT38" s="59">
        <f t="shared" si="52"/>
        <v>0</v>
      </c>
      <c r="BU38" s="59">
        <f t="shared" ref="BU38:EF38" si="53">BT38*EXP(-$F$38)+BT34*(1-EXP(-$F$38))/$F$38</f>
        <v>0</v>
      </c>
      <c r="BV38" s="59">
        <f t="shared" si="53"/>
        <v>0</v>
      </c>
      <c r="BW38" s="59">
        <f t="shared" si="53"/>
        <v>0</v>
      </c>
      <c r="BX38" s="59">
        <f t="shared" si="53"/>
        <v>0</v>
      </c>
      <c r="BY38" s="59">
        <f t="shared" si="53"/>
        <v>0</v>
      </c>
      <c r="BZ38" s="59">
        <f t="shared" si="53"/>
        <v>0</v>
      </c>
      <c r="CA38" s="59">
        <f t="shared" si="53"/>
        <v>0</v>
      </c>
      <c r="CB38" s="59">
        <f t="shared" si="53"/>
        <v>0</v>
      </c>
      <c r="CC38" s="59">
        <f t="shared" si="53"/>
        <v>0</v>
      </c>
      <c r="CD38" s="59">
        <f t="shared" si="53"/>
        <v>0</v>
      </c>
      <c r="CE38" s="59">
        <f t="shared" si="53"/>
        <v>0</v>
      </c>
      <c r="CF38" s="59">
        <f t="shared" si="53"/>
        <v>0</v>
      </c>
      <c r="CG38" s="59">
        <f t="shared" si="53"/>
        <v>0</v>
      </c>
      <c r="CH38" s="59">
        <f t="shared" si="53"/>
        <v>0</v>
      </c>
      <c r="CI38" s="59">
        <f t="shared" si="53"/>
        <v>0</v>
      </c>
      <c r="CJ38" s="59">
        <f t="shared" si="53"/>
        <v>0</v>
      </c>
      <c r="CK38" s="59">
        <f t="shared" si="53"/>
        <v>0</v>
      </c>
      <c r="CL38" s="59">
        <f t="shared" si="53"/>
        <v>0</v>
      </c>
      <c r="CM38" s="59">
        <f t="shared" si="53"/>
        <v>0</v>
      </c>
      <c r="CN38" s="59">
        <f t="shared" si="53"/>
        <v>0</v>
      </c>
      <c r="CO38" s="59">
        <f t="shared" si="53"/>
        <v>0</v>
      </c>
      <c r="CP38" s="59">
        <f t="shared" si="53"/>
        <v>0</v>
      </c>
      <c r="CQ38" s="59">
        <f t="shared" si="53"/>
        <v>0</v>
      </c>
      <c r="CR38" s="59">
        <f t="shared" si="53"/>
        <v>0</v>
      </c>
      <c r="CS38" s="59">
        <f t="shared" si="53"/>
        <v>0</v>
      </c>
      <c r="CT38" s="59">
        <f t="shared" si="53"/>
        <v>0</v>
      </c>
      <c r="CU38" s="59">
        <f t="shared" si="53"/>
        <v>0</v>
      </c>
      <c r="CV38" s="59">
        <f t="shared" si="53"/>
        <v>0</v>
      </c>
      <c r="CW38" s="59">
        <f t="shared" si="53"/>
        <v>0</v>
      </c>
      <c r="CX38" s="59">
        <f t="shared" si="53"/>
        <v>0</v>
      </c>
      <c r="CY38" s="59">
        <f t="shared" si="53"/>
        <v>0</v>
      </c>
      <c r="CZ38" s="59">
        <f t="shared" si="53"/>
        <v>0</v>
      </c>
      <c r="DA38" s="59">
        <f t="shared" si="53"/>
        <v>0</v>
      </c>
      <c r="DB38" s="59">
        <f t="shared" si="53"/>
        <v>0</v>
      </c>
      <c r="DC38" s="59">
        <f t="shared" si="53"/>
        <v>0</v>
      </c>
      <c r="DD38" s="59">
        <f t="shared" si="53"/>
        <v>0</v>
      </c>
      <c r="DE38" s="59">
        <f t="shared" si="53"/>
        <v>0</v>
      </c>
      <c r="DF38" s="59">
        <f t="shared" si="53"/>
        <v>0</v>
      </c>
      <c r="DG38" s="59">
        <f t="shared" si="53"/>
        <v>0</v>
      </c>
      <c r="DH38" s="59">
        <f t="shared" si="53"/>
        <v>0</v>
      </c>
      <c r="DI38" s="59">
        <f t="shared" si="53"/>
        <v>0</v>
      </c>
      <c r="DJ38" s="59">
        <f t="shared" si="53"/>
        <v>0</v>
      </c>
      <c r="DK38" s="59">
        <f t="shared" si="53"/>
        <v>0</v>
      </c>
      <c r="DL38" s="59">
        <f t="shared" si="53"/>
        <v>0</v>
      </c>
      <c r="DM38" s="59">
        <f t="shared" si="53"/>
        <v>0</v>
      </c>
      <c r="DN38" s="59">
        <f t="shared" si="53"/>
        <v>0</v>
      </c>
      <c r="DO38" s="59">
        <f t="shared" si="53"/>
        <v>0</v>
      </c>
      <c r="DP38" s="59">
        <f t="shared" si="53"/>
        <v>0</v>
      </c>
      <c r="DQ38" s="59">
        <f t="shared" si="53"/>
        <v>0</v>
      </c>
      <c r="DR38" s="59">
        <f t="shared" si="53"/>
        <v>0</v>
      </c>
      <c r="DS38" s="59">
        <f t="shared" si="53"/>
        <v>0</v>
      </c>
      <c r="DT38" s="59">
        <f t="shared" si="53"/>
        <v>0</v>
      </c>
      <c r="DU38" s="59">
        <f t="shared" si="53"/>
        <v>0</v>
      </c>
      <c r="DV38" s="59">
        <f t="shared" si="53"/>
        <v>0</v>
      </c>
      <c r="DW38" s="59">
        <f t="shared" si="53"/>
        <v>0</v>
      </c>
      <c r="DX38" s="59">
        <f t="shared" si="53"/>
        <v>0</v>
      </c>
      <c r="DY38" s="59">
        <f t="shared" si="53"/>
        <v>0</v>
      </c>
      <c r="DZ38" s="59">
        <f t="shared" si="53"/>
        <v>0</v>
      </c>
      <c r="EA38" s="59">
        <f t="shared" si="53"/>
        <v>0</v>
      </c>
      <c r="EB38" s="59">
        <f t="shared" si="53"/>
        <v>0</v>
      </c>
      <c r="EC38" s="59">
        <f t="shared" si="53"/>
        <v>0</v>
      </c>
      <c r="ED38" s="59">
        <f t="shared" si="53"/>
        <v>0</v>
      </c>
      <c r="EE38" s="59">
        <f t="shared" si="53"/>
        <v>0</v>
      </c>
      <c r="EF38" s="59">
        <f t="shared" si="53"/>
        <v>0</v>
      </c>
      <c r="EG38" s="59">
        <f t="shared" ref="EG38:FC38" si="54">EF38*EXP(-$F$38)+EF34*(1-EXP(-$F$38))/$F$38</f>
        <v>0</v>
      </c>
      <c r="EH38" s="59">
        <f t="shared" si="54"/>
        <v>0</v>
      </c>
      <c r="EI38" s="59">
        <f t="shared" si="54"/>
        <v>0</v>
      </c>
      <c r="EJ38" s="59">
        <f t="shared" si="54"/>
        <v>0</v>
      </c>
      <c r="EK38" s="59">
        <f t="shared" si="54"/>
        <v>0</v>
      </c>
      <c r="EL38" s="59">
        <f t="shared" si="54"/>
        <v>0</v>
      </c>
      <c r="EM38" s="59">
        <f t="shared" si="54"/>
        <v>0</v>
      </c>
      <c r="EN38" s="59">
        <f t="shared" si="54"/>
        <v>0</v>
      </c>
      <c r="EO38" s="59">
        <f t="shared" si="54"/>
        <v>0</v>
      </c>
      <c r="EP38" s="59">
        <f t="shared" si="54"/>
        <v>0</v>
      </c>
      <c r="EQ38" s="59">
        <f t="shared" si="54"/>
        <v>0</v>
      </c>
      <c r="ER38" s="59">
        <f t="shared" si="54"/>
        <v>0</v>
      </c>
      <c r="ES38" s="59">
        <f t="shared" si="54"/>
        <v>0</v>
      </c>
      <c r="ET38" s="59">
        <f t="shared" si="54"/>
        <v>0</v>
      </c>
      <c r="EU38" s="59">
        <f t="shared" si="54"/>
        <v>0</v>
      </c>
      <c r="EV38" s="59">
        <f t="shared" si="54"/>
        <v>0</v>
      </c>
      <c r="EW38" s="59">
        <f t="shared" si="54"/>
        <v>0</v>
      </c>
      <c r="EX38" s="59">
        <f t="shared" si="54"/>
        <v>0</v>
      </c>
      <c r="EY38" s="59">
        <f t="shared" si="54"/>
        <v>0</v>
      </c>
      <c r="EZ38" s="59">
        <f t="shared" si="54"/>
        <v>0</v>
      </c>
      <c r="FA38" s="59">
        <f t="shared" si="54"/>
        <v>0</v>
      </c>
      <c r="FB38" s="59">
        <f t="shared" si="54"/>
        <v>0</v>
      </c>
      <c r="FC38" s="59">
        <f t="shared" si="54"/>
        <v>0</v>
      </c>
    </row>
    <row r="39" spans="4:159" x14ac:dyDescent="0.25">
      <c r="D39" t="s">
        <v>121</v>
      </c>
      <c r="E39" s="80" t="s">
        <v>122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>
        <v>0</v>
      </c>
      <c r="AY39" s="59">
        <v>0</v>
      </c>
      <c r="AZ39" s="59">
        <v>0</v>
      </c>
      <c r="BA39" s="59">
        <v>0</v>
      </c>
      <c r="BB39" s="59">
        <v>0</v>
      </c>
      <c r="BC39" s="59">
        <v>0</v>
      </c>
      <c r="BD39" s="59">
        <v>0</v>
      </c>
      <c r="BE39" s="59">
        <v>0</v>
      </c>
      <c r="BF39" s="59">
        <v>0</v>
      </c>
      <c r="BG39" s="59">
        <v>0</v>
      </c>
      <c r="BH39" s="59">
        <v>0</v>
      </c>
      <c r="BI39" s="59">
        <v>0</v>
      </c>
      <c r="BJ39" s="59">
        <v>0</v>
      </c>
      <c r="BK39" s="59">
        <v>0</v>
      </c>
      <c r="BL39" s="59">
        <v>0</v>
      </c>
      <c r="BM39" s="59">
        <v>0</v>
      </c>
      <c r="BN39" s="59">
        <v>0</v>
      </c>
      <c r="BO39" s="59">
        <v>0</v>
      </c>
      <c r="BP39" s="59">
        <v>0</v>
      </c>
      <c r="BQ39" s="59">
        <v>0</v>
      </c>
      <c r="BR39" s="59">
        <v>0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0</v>
      </c>
      <c r="BZ39" s="59">
        <v>0</v>
      </c>
      <c r="CA39" s="59">
        <v>0</v>
      </c>
      <c r="CB39" s="59">
        <v>0</v>
      </c>
      <c r="CC39" s="59">
        <v>0</v>
      </c>
      <c r="CD39" s="59">
        <v>0</v>
      </c>
      <c r="CE39" s="59">
        <v>0</v>
      </c>
      <c r="CF39" s="59">
        <v>0</v>
      </c>
      <c r="CG39" s="59">
        <v>0</v>
      </c>
      <c r="CH39" s="59">
        <v>0</v>
      </c>
      <c r="CI39" s="59">
        <v>0</v>
      </c>
      <c r="CJ39" s="59">
        <v>0</v>
      </c>
      <c r="CK39" s="59">
        <v>0</v>
      </c>
      <c r="CL39" s="59">
        <v>0</v>
      </c>
      <c r="CM39" s="59">
        <v>0</v>
      </c>
      <c r="CN39" s="59">
        <v>0</v>
      </c>
      <c r="CO39" s="59">
        <v>0</v>
      </c>
      <c r="CP39" s="59">
        <v>0</v>
      </c>
      <c r="CQ39" s="59">
        <v>0</v>
      </c>
      <c r="CR39" s="59">
        <v>0</v>
      </c>
      <c r="CS39" s="59">
        <v>0</v>
      </c>
      <c r="CT39" s="59">
        <v>0</v>
      </c>
      <c r="CU39" s="59">
        <v>0</v>
      </c>
      <c r="CV39" s="59">
        <v>0</v>
      </c>
      <c r="CW39" s="59">
        <v>0</v>
      </c>
      <c r="CX39" s="59">
        <v>0</v>
      </c>
      <c r="CY39" s="59">
        <v>0</v>
      </c>
      <c r="CZ39" s="59">
        <v>0</v>
      </c>
      <c r="DA39" s="59">
        <v>0</v>
      </c>
      <c r="DB39" s="59">
        <v>0</v>
      </c>
      <c r="DC39" s="59">
        <v>0</v>
      </c>
      <c r="DD39" s="59">
        <v>0</v>
      </c>
      <c r="DE39" s="59">
        <v>0</v>
      </c>
      <c r="DF39" s="59">
        <v>0</v>
      </c>
      <c r="DG39" s="59">
        <v>0</v>
      </c>
      <c r="DH39" s="59">
        <v>0</v>
      </c>
      <c r="DI39" s="59">
        <v>0</v>
      </c>
      <c r="DJ39" s="59">
        <v>0</v>
      </c>
      <c r="DK39" s="59">
        <v>0</v>
      </c>
      <c r="DL39" s="59">
        <v>0</v>
      </c>
      <c r="DM39" s="59">
        <v>0</v>
      </c>
      <c r="DN39" s="59">
        <v>0</v>
      </c>
      <c r="DO39" s="59">
        <v>0</v>
      </c>
      <c r="DP39" s="59">
        <v>0</v>
      </c>
      <c r="DQ39" s="59">
        <v>0</v>
      </c>
      <c r="DR39" s="59">
        <v>0</v>
      </c>
      <c r="DS39" s="59">
        <v>0</v>
      </c>
      <c r="DT39" s="59">
        <v>0</v>
      </c>
      <c r="DU39" s="59">
        <v>0</v>
      </c>
      <c r="DV39" s="59">
        <v>0</v>
      </c>
      <c r="DW39" s="59">
        <v>0</v>
      </c>
      <c r="DX39" s="59">
        <v>0</v>
      </c>
      <c r="DY39" s="59">
        <v>0</v>
      </c>
      <c r="DZ39" s="59">
        <v>0</v>
      </c>
      <c r="EA39" s="59">
        <v>0</v>
      </c>
      <c r="EB39" s="59">
        <v>0</v>
      </c>
      <c r="EC39" s="59">
        <v>0</v>
      </c>
      <c r="ED39" s="59">
        <v>0</v>
      </c>
      <c r="EE39" s="59">
        <v>0</v>
      </c>
      <c r="EF39" s="59">
        <v>0</v>
      </c>
      <c r="EG39" s="59">
        <v>0</v>
      </c>
      <c r="EH39" s="59">
        <v>0</v>
      </c>
      <c r="EI39" s="59">
        <v>0</v>
      </c>
      <c r="EJ39" s="59">
        <v>0</v>
      </c>
      <c r="EK39" s="59">
        <v>0</v>
      </c>
      <c r="EL39" s="59">
        <v>0</v>
      </c>
      <c r="EM39" s="59">
        <v>0</v>
      </c>
      <c r="EN39" s="59">
        <v>0</v>
      </c>
      <c r="EO39" s="59">
        <v>0</v>
      </c>
      <c r="EP39" s="59">
        <v>0</v>
      </c>
      <c r="EQ39" s="59">
        <v>0</v>
      </c>
      <c r="ER39" s="59">
        <v>0</v>
      </c>
      <c r="ES39" s="59">
        <v>0</v>
      </c>
      <c r="ET39" s="59">
        <v>0</v>
      </c>
      <c r="EU39" s="59">
        <v>0</v>
      </c>
      <c r="EV39" s="59">
        <v>0</v>
      </c>
      <c r="EW39" s="59">
        <v>0</v>
      </c>
      <c r="EX39" s="59">
        <v>0</v>
      </c>
      <c r="EY39" s="59">
        <v>0</v>
      </c>
      <c r="EZ39" s="59">
        <v>0</v>
      </c>
      <c r="FA39" s="59">
        <v>0</v>
      </c>
      <c r="FB39" s="59">
        <v>0</v>
      </c>
      <c r="FC39" s="59">
        <v>0</v>
      </c>
    </row>
    <row r="40" spans="4:159" x14ac:dyDescent="0.25">
      <c r="D40" t="s">
        <v>123</v>
      </c>
      <c r="G40" s="59">
        <f>SUM(G36:G39)</f>
        <v>0</v>
      </c>
      <c r="H40" s="59">
        <f>SUM(H36:H39)</f>
        <v>0</v>
      </c>
      <c r="I40" s="59">
        <f t="shared" ref="I40:BT40" si="55">SUM(I36:I39)</f>
        <v>0</v>
      </c>
      <c r="J40" s="59">
        <f t="shared" si="55"/>
        <v>0</v>
      </c>
      <c r="K40" s="59">
        <f t="shared" si="55"/>
        <v>0</v>
      </c>
      <c r="L40" s="59">
        <f t="shared" si="55"/>
        <v>0</v>
      </c>
      <c r="M40" s="59">
        <f t="shared" si="55"/>
        <v>0</v>
      </c>
      <c r="N40" s="59">
        <f t="shared" si="55"/>
        <v>0</v>
      </c>
      <c r="O40" s="59">
        <f t="shared" si="55"/>
        <v>0</v>
      </c>
      <c r="P40" s="59">
        <f t="shared" si="55"/>
        <v>0</v>
      </c>
      <c r="Q40" s="59">
        <f t="shared" si="55"/>
        <v>0</v>
      </c>
      <c r="R40" s="59">
        <f t="shared" si="55"/>
        <v>0</v>
      </c>
      <c r="S40" s="59">
        <f t="shared" si="55"/>
        <v>0</v>
      </c>
      <c r="T40" s="59">
        <f t="shared" si="55"/>
        <v>0</v>
      </c>
      <c r="U40" s="59">
        <f t="shared" si="55"/>
        <v>0</v>
      </c>
      <c r="V40" s="59">
        <f t="shared" si="55"/>
        <v>0</v>
      </c>
      <c r="W40" s="59">
        <f t="shared" si="55"/>
        <v>0</v>
      </c>
      <c r="X40" s="59">
        <f t="shared" si="55"/>
        <v>0</v>
      </c>
      <c r="Y40" s="59">
        <f t="shared" si="55"/>
        <v>0</v>
      </c>
      <c r="Z40" s="59">
        <f t="shared" si="55"/>
        <v>0</v>
      </c>
      <c r="AA40" s="59">
        <f t="shared" si="55"/>
        <v>0</v>
      </c>
      <c r="AB40" s="59">
        <f t="shared" si="55"/>
        <v>0</v>
      </c>
      <c r="AC40" s="59">
        <f t="shared" si="55"/>
        <v>0</v>
      </c>
      <c r="AD40" s="59">
        <f t="shared" si="55"/>
        <v>0</v>
      </c>
      <c r="AE40" s="59">
        <f t="shared" si="55"/>
        <v>0</v>
      </c>
      <c r="AF40" s="59">
        <f t="shared" si="55"/>
        <v>0</v>
      </c>
      <c r="AG40" s="59">
        <f t="shared" si="55"/>
        <v>0</v>
      </c>
      <c r="AH40" s="59">
        <f t="shared" si="55"/>
        <v>0</v>
      </c>
      <c r="AI40" s="59">
        <f t="shared" si="55"/>
        <v>0</v>
      </c>
      <c r="AJ40" s="59">
        <f t="shared" si="55"/>
        <v>0</v>
      </c>
      <c r="AK40" s="59">
        <f t="shared" si="55"/>
        <v>0</v>
      </c>
      <c r="AL40" s="59">
        <f t="shared" si="55"/>
        <v>0</v>
      </c>
      <c r="AM40" s="59">
        <f t="shared" si="55"/>
        <v>0</v>
      </c>
      <c r="AN40" s="59">
        <f t="shared" si="55"/>
        <v>0</v>
      </c>
      <c r="AO40" s="59">
        <f t="shared" si="55"/>
        <v>0</v>
      </c>
      <c r="AP40" s="59">
        <f t="shared" si="55"/>
        <v>0</v>
      </c>
      <c r="AQ40" s="59">
        <f t="shared" si="55"/>
        <v>0</v>
      </c>
      <c r="AR40" s="59">
        <f t="shared" si="55"/>
        <v>0</v>
      </c>
      <c r="AS40" s="59">
        <f t="shared" si="55"/>
        <v>0</v>
      </c>
      <c r="AT40" s="59">
        <f t="shared" si="55"/>
        <v>0</v>
      </c>
      <c r="AU40" s="59">
        <f t="shared" si="55"/>
        <v>0</v>
      </c>
      <c r="AV40" s="59">
        <f t="shared" si="55"/>
        <v>0</v>
      </c>
      <c r="AW40" s="59">
        <f t="shared" si="55"/>
        <v>0</v>
      </c>
      <c r="AX40" s="59">
        <f t="shared" si="55"/>
        <v>0</v>
      </c>
      <c r="AY40" s="59">
        <f t="shared" si="55"/>
        <v>0</v>
      </c>
      <c r="AZ40" s="59">
        <f t="shared" si="55"/>
        <v>0</v>
      </c>
      <c r="BA40" s="59">
        <f t="shared" si="55"/>
        <v>0</v>
      </c>
      <c r="BB40" s="59">
        <f t="shared" si="55"/>
        <v>0</v>
      </c>
      <c r="BC40" s="59">
        <f t="shared" si="55"/>
        <v>0</v>
      </c>
      <c r="BD40" s="59">
        <f t="shared" si="55"/>
        <v>0</v>
      </c>
      <c r="BE40" s="59">
        <f t="shared" si="55"/>
        <v>0</v>
      </c>
      <c r="BF40" s="59">
        <f t="shared" si="55"/>
        <v>0</v>
      </c>
      <c r="BG40" s="59">
        <f t="shared" si="55"/>
        <v>0</v>
      </c>
      <c r="BH40" s="59">
        <f t="shared" si="55"/>
        <v>0</v>
      </c>
      <c r="BI40" s="59">
        <f t="shared" si="55"/>
        <v>0</v>
      </c>
      <c r="BJ40" s="59">
        <f t="shared" si="55"/>
        <v>0</v>
      </c>
      <c r="BK40" s="59">
        <f t="shared" si="55"/>
        <v>0</v>
      </c>
      <c r="BL40" s="59">
        <f t="shared" si="55"/>
        <v>0</v>
      </c>
      <c r="BM40" s="59">
        <f t="shared" si="55"/>
        <v>0</v>
      </c>
      <c r="BN40" s="59">
        <f t="shared" si="55"/>
        <v>0</v>
      </c>
      <c r="BO40" s="59">
        <f t="shared" si="55"/>
        <v>0</v>
      </c>
      <c r="BP40" s="59">
        <f t="shared" si="55"/>
        <v>0</v>
      </c>
      <c r="BQ40" s="59">
        <f t="shared" si="55"/>
        <v>0</v>
      </c>
      <c r="BR40" s="59">
        <f t="shared" si="55"/>
        <v>0</v>
      </c>
      <c r="BS40" s="59">
        <f t="shared" si="55"/>
        <v>1.0948273361937864</v>
      </c>
      <c r="BT40" s="59">
        <f t="shared" si="55"/>
        <v>1.0648892251111</v>
      </c>
      <c r="BU40" s="59">
        <f t="shared" ref="BU40:EF40" si="56">SUM(BU36:BU39)</f>
        <v>1.0357697732503464</v>
      </c>
      <c r="BV40" s="59">
        <f t="shared" si="56"/>
        <v>1.0074465943320505</v>
      </c>
      <c r="BW40" s="59">
        <f t="shared" si="56"/>
        <v>0.97989791423072681</v>
      </c>
      <c r="BX40" s="59">
        <f t="shared" si="56"/>
        <v>0.95310255423549584</v>
      </c>
      <c r="BY40" s="59">
        <f t="shared" si="56"/>
        <v>0.92703991476844128</v>
      </c>
      <c r="BZ40" s="59">
        <f t="shared" si="56"/>
        <v>0.90168995954818787</v>
      </c>
      <c r="CA40" s="59">
        <f t="shared" si="56"/>
        <v>2.5860319688792686</v>
      </c>
      <c r="CB40" s="59">
        <f t="shared" si="56"/>
        <v>2.515316788696754</v>
      </c>
      <c r="CC40" s="59">
        <f t="shared" si="56"/>
        <v>2.44653531883508</v>
      </c>
      <c r="CD40" s="59">
        <f t="shared" si="56"/>
        <v>2.3796346818838341</v>
      </c>
      <c r="CE40" s="59">
        <f t="shared" si="56"/>
        <v>2.3145634463681715</v>
      </c>
      <c r="CF40" s="59">
        <f t="shared" si="56"/>
        <v>2.2512715872096321</v>
      </c>
      <c r="CG40" s="59">
        <f t="shared" si="56"/>
        <v>2.1897104472681574</v>
      </c>
      <c r="CH40" s="59">
        <f t="shared" si="56"/>
        <v>2.1298326999357418</v>
      </c>
      <c r="CI40" s="59">
        <f t="shared" si="56"/>
        <v>2.0715923127529652</v>
      </c>
      <c r="CJ40" s="59">
        <f t="shared" si="56"/>
        <v>3.6705370691915222</v>
      </c>
      <c r="CK40" s="59">
        <f t="shared" si="56"/>
        <v>3.5701660400093247</v>
      </c>
      <c r="CL40" s="59">
        <f t="shared" si="56"/>
        <v>3.4725396618983972</v>
      </c>
      <c r="CM40" s="59">
        <f t="shared" si="56"/>
        <v>3.3775828822308616</v>
      </c>
      <c r="CN40" s="59">
        <f t="shared" si="56"/>
        <v>3.2852227006968944</v>
      </c>
      <c r="CO40" s="59">
        <f t="shared" si="56"/>
        <v>3.1953881131839843</v>
      </c>
      <c r="CP40" s="59">
        <f t="shared" si="56"/>
        <v>3.1080100571908105</v>
      </c>
      <c r="CQ40" s="59">
        <f t="shared" si="56"/>
        <v>3.0230213587337822</v>
      </c>
      <c r="CR40" s="59">
        <f t="shared" si="56"/>
        <v>2.9403566807054227</v>
      </c>
      <c r="CS40" s="59">
        <f t="shared" si="56"/>
        <v>5.2663986685967288</v>
      </c>
      <c r="CT40" s="59">
        <f t="shared" si="56"/>
        <v>5.1286102028424283</v>
      </c>
      <c r="CU40" s="59">
        <f t="shared" si="56"/>
        <v>4.9944675704474495</v>
      </c>
      <c r="CV40" s="59">
        <f t="shared" si="56"/>
        <v>4.8638734682422999</v>
      </c>
      <c r="CW40" s="59">
        <f t="shared" si="56"/>
        <v>4.7367332069055328</v>
      </c>
      <c r="CX40" s="59">
        <f t="shared" si="56"/>
        <v>4.6129546404078594</v>
      </c>
      <c r="CY40" s="59">
        <f t="shared" si="56"/>
        <v>4.4924480973675704</v>
      </c>
      <c r="CZ40" s="59">
        <f t="shared" si="56"/>
        <v>4.3751263142653629</v>
      </c>
      <c r="DA40" s="59">
        <f t="shared" si="56"/>
        <v>4.2609043704680749</v>
      </c>
      <c r="DB40" s="59">
        <f t="shared" si="56"/>
        <v>4.1496996250121994</v>
      </c>
      <c r="DC40" s="59">
        <f t="shared" si="56"/>
        <v>4.041431655099391</v>
      </c>
      <c r="DD40" s="59">
        <f t="shared" si="56"/>
        <v>3.9360221962574773</v>
      </c>
      <c r="DE40" s="59">
        <f t="shared" si="56"/>
        <v>7.6739463459056365</v>
      </c>
      <c r="DF40" s="59">
        <f t="shared" si="56"/>
        <v>7.4860127696398475</v>
      </c>
      <c r="DG40" s="59">
        <f t="shared" si="56"/>
        <v>7.3027885877091467</v>
      </c>
      <c r="DH40" s="59">
        <f t="shared" si="56"/>
        <v>7.1241534468324534</v>
      </c>
      <c r="DI40" s="59">
        <f t="shared" si="56"/>
        <v>6.949990119579418</v>
      </c>
      <c r="DJ40" s="59">
        <f t="shared" si="56"/>
        <v>6.7801844221336633</v>
      </c>
      <c r="DK40" s="59">
        <f t="shared" si="56"/>
        <v>6.6146251342412459</v>
      </c>
      <c r="DL40" s="59">
        <f t="shared" si="56"/>
        <v>6.4532039212858683</v>
      </c>
      <c r="DM40" s="59">
        <f t="shared" si="56"/>
        <v>6.2958152584338665</v>
      </c>
      <c r="DN40" s="59">
        <f t="shared" si="56"/>
        <v>6.1423563567936021</v>
      </c>
      <c r="DO40" s="59">
        <f t="shared" si="56"/>
        <v>5.9927270915353352</v>
      </c>
      <c r="DP40" s="59">
        <f t="shared" si="56"/>
        <v>5.8468299319191201</v>
      </c>
      <c r="DQ40" s="59">
        <f t="shared" si="56"/>
        <v>9.1704332069846473</v>
      </c>
      <c r="DR40" s="59">
        <f t="shared" si="56"/>
        <v>8.9522898131051605</v>
      </c>
      <c r="DS40" s="59">
        <f t="shared" si="56"/>
        <v>8.7394718528203512</v>
      </c>
      <c r="DT40" s="59">
        <f t="shared" si="56"/>
        <v>8.5318462461714901</v>
      </c>
      <c r="DU40" s="59">
        <f t="shared" si="56"/>
        <v>8.3292833062921794</v>
      </c>
      <c r="DV40" s="59">
        <f t="shared" si="56"/>
        <v>8.1316566514477167</v>
      </c>
      <c r="DW40" s="59">
        <f t="shared" si="56"/>
        <v>7.9388431193851359</v>
      </c>
      <c r="DX40" s="59">
        <f t="shared" si="56"/>
        <v>7.7507226839326311</v>
      </c>
      <c r="DY40" s="59">
        <f t="shared" si="56"/>
        <v>7.5671783737886456</v>
      </c>
      <c r="DZ40" s="59">
        <f t="shared" si="56"/>
        <v>7.3880961934425597</v>
      </c>
      <c r="EA40" s="59">
        <f t="shared" si="56"/>
        <v>7.2133650461704093</v>
      </c>
      <c r="EB40" s="59">
        <f t="shared" si="56"/>
        <v>7.0428766590506253</v>
      </c>
      <c r="EC40" s="59">
        <f t="shared" si="56"/>
        <v>10.436060825745921</v>
      </c>
      <c r="ED40" s="59">
        <f t="shared" si="56"/>
        <v>10.192169481528095</v>
      </c>
      <c r="EE40" s="59">
        <f t="shared" si="56"/>
        <v>9.954133896970756</v>
      </c>
      <c r="EF40" s="59">
        <f t="shared" si="56"/>
        <v>9.7218098975111715</v>
      </c>
      <c r="EG40" s="59">
        <f t="shared" ref="EG40:FC40" si="57">SUM(EG36:EG39)</f>
        <v>9.4950569382485561</v>
      </c>
      <c r="EH40" s="59">
        <f t="shared" si="57"/>
        <v>9.2737380108245784</v>
      </c>
      <c r="EI40" s="59">
        <f t="shared" si="57"/>
        <v>9.0577195527299352</v>
      </c>
      <c r="EJ40" s="59">
        <f t="shared" si="57"/>
        <v>8.8468713589730257</v>
      </c>
      <c r="EK40" s="59">
        <f t="shared" si="57"/>
        <v>8.6410664960484489</v>
      </c>
      <c r="EL40" s="59">
        <f t="shared" si="57"/>
        <v>8.4401812181446783</v>
      </c>
      <c r="EM40" s="59">
        <f t="shared" si="57"/>
        <v>8.2440948855319345</v>
      </c>
      <c r="EN40" s="59">
        <f t="shared" si="57"/>
        <v>8.0526898850728017</v>
      </c>
      <c r="EO40" s="59">
        <f t="shared" si="57"/>
        <v>11.519058850594112</v>
      </c>
      <c r="EP40" s="59">
        <f t="shared" si="57"/>
        <v>11.252954105871604</v>
      </c>
      <c r="EQ40" s="59">
        <f t="shared" si="57"/>
        <v>10.9931674136627</v>
      </c>
      <c r="ER40" s="59">
        <f t="shared" si="57"/>
        <v>10.739544803966641</v>
      </c>
      <c r="ES40" s="59">
        <f t="shared" si="57"/>
        <v>10.491936148493362</v>
      </c>
      <c r="ET40" s="59">
        <f t="shared" si="57"/>
        <v>10.250195062839882</v>
      </c>
      <c r="EU40" s="59">
        <f t="shared" si="57"/>
        <v>10.014178811199926</v>
      </c>
      <c r="EV40" s="59">
        <f t="shared" si="57"/>
        <v>28.518144612486076</v>
      </c>
      <c r="EW40" s="59">
        <f t="shared" si="57"/>
        <v>27.863824003214873</v>
      </c>
      <c r="EX40" s="59">
        <f t="shared" si="57"/>
        <v>27.22493465959586</v>
      </c>
      <c r="EY40" s="59">
        <f t="shared" si="57"/>
        <v>26.601102874818796</v>
      </c>
      <c r="EZ40" s="59">
        <f t="shared" si="57"/>
        <v>25.991964214718219</v>
      </c>
      <c r="FA40" s="59">
        <f t="shared" si="57"/>
        <v>25.397163282770556</v>
      </c>
      <c r="FB40" s="59">
        <f t="shared" si="57"/>
        <v>24.816353491153514</v>
      </c>
      <c r="FC40" s="59">
        <f t="shared" si="57"/>
        <v>24.249196837709054</v>
      </c>
    </row>
    <row r="41" spans="4:159" x14ac:dyDescent="0.25">
      <c r="D41" t="s">
        <v>124</v>
      </c>
      <c r="E41" t="s">
        <v>125</v>
      </c>
      <c r="G41" s="59">
        <f>G40*44/12</f>
        <v>0</v>
      </c>
      <c r="H41" s="59">
        <f t="shared" ref="H41:BS41" si="58">H40*44/12</f>
        <v>0</v>
      </c>
      <c r="I41" s="59">
        <f t="shared" si="58"/>
        <v>0</v>
      </c>
      <c r="J41" s="59">
        <f t="shared" si="58"/>
        <v>0</v>
      </c>
      <c r="K41" s="59">
        <f t="shared" si="58"/>
        <v>0</v>
      </c>
      <c r="L41" s="59">
        <f t="shared" si="58"/>
        <v>0</v>
      </c>
      <c r="M41" s="59">
        <f t="shared" si="58"/>
        <v>0</v>
      </c>
      <c r="N41" s="59">
        <f t="shared" si="58"/>
        <v>0</v>
      </c>
      <c r="O41" s="59">
        <f t="shared" si="58"/>
        <v>0</v>
      </c>
      <c r="P41" s="59">
        <f t="shared" si="58"/>
        <v>0</v>
      </c>
      <c r="Q41" s="59">
        <f t="shared" si="58"/>
        <v>0</v>
      </c>
      <c r="R41" s="59">
        <f t="shared" si="58"/>
        <v>0</v>
      </c>
      <c r="S41" s="59">
        <f t="shared" si="58"/>
        <v>0</v>
      </c>
      <c r="T41" s="59">
        <f t="shared" si="58"/>
        <v>0</v>
      </c>
      <c r="U41" s="59">
        <f t="shared" si="58"/>
        <v>0</v>
      </c>
      <c r="V41" s="59">
        <f t="shared" si="58"/>
        <v>0</v>
      </c>
      <c r="W41" s="59">
        <f t="shared" si="58"/>
        <v>0</v>
      </c>
      <c r="X41" s="59">
        <f t="shared" si="58"/>
        <v>0</v>
      </c>
      <c r="Y41" s="59">
        <f t="shared" si="58"/>
        <v>0</v>
      </c>
      <c r="Z41" s="59">
        <f t="shared" si="58"/>
        <v>0</v>
      </c>
      <c r="AA41" s="59">
        <f t="shared" si="58"/>
        <v>0</v>
      </c>
      <c r="AB41" s="59">
        <f t="shared" si="58"/>
        <v>0</v>
      </c>
      <c r="AC41" s="59">
        <f t="shared" si="58"/>
        <v>0</v>
      </c>
      <c r="AD41" s="59">
        <f t="shared" si="58"/>
        <v>0</v>
      </c>
      <c r="AE41" s="59">
        <f t="shared" si="58"/>
        <v>0</v>
      </c>
      <c r="AF41" s="59">
        <f t="shared" si="58"/>
        <v>0</v>
      </c>
      <c r="AG41" s="59">
        <f t="shared" si="58"/>
        <v>0</v>
      </c>
      <c r="AH41" s="59">
        <f t="shared" si="58"/>
        <v>0</v>
      </c>
      <c r="AI41" s="59">
        <f t="shared" si="58"/>
        <v>0</v>
      </c>
      <c r="AJ41" s="59">
        <f t="shared" si="58"/>
        <v>0</v>
      </c>
      <c r="AK41" s="59">
        <f t="shared" si="58"/>
        <v>0</v>
      </c>
      <c r="AL41" s="59">
        <f t="shared" si="58"/>
        <v>0</v>
      </c>
      <c r="AM41" s="59">
        <f t="shared" si="58"/>
        <v>0</v>
      </c>
      <c r="AN41" s="59">
        <f t="shared" si="58"/>
        <v>0</v>
      </c>
      <c r="AO41" s="59">
        <f t="shared" si="58"/>
        <v>0</v>
      </c>
      <c r="AP41" s="59">
        <f t="shared" si="58"/>
        <v>0</v>
      </c>
      <c r="AQ41" s="59">
        <f t="shared" si="58"/>
        <v>0</v>
      </c>
      <c r="AR41" s="59">
        <f t="shared" si="58"/>
        <v>0</v>
      </c>
      <c r="AS41" s="59">
        <f t="shared" si="58"/>
        <v>0</v>
      </c>
      <c r="AT41" s="59">
        <f t="shared" si="58"/>
        <v>0</v>
      </c>
      <c r="AU41" s="59">
        <f t="shared" si="58"/>
        <v>0</v>
      </c>
      <c r="AV41" s="59">
        <f t="shared" si="58"/>
        <v>0</v>
      </c>
      <c r="AW41" s="59">
        <f t="shared" si="58"/>
        <v>0</v>
      </c>
      <c r="AX41" s="59">
        <f t="shared" si="58"/>
        <v>0</v>
      </c>
      <c r="AY41" s="59">
        <f t="shared" si="58"/>
        <v>0</v>
      </c>
      <c r="AZ41" s="59">
        <f t="shared" si="58"/>
        <v>0</v>
      </c>
      <c r="BA41" s="59">
        <f t="shared" si="58"/>
        <v>0</v>
      </c>
      <c r="BB41" s="59">
        <f t="shared" si="58"/>
        <v>0</v>
      </c>
      <c r="BC41" s="59">
        <f t="shared" si="58"/>
        <v>0</v>
      </c>
      <c r="BD41" s="59">
        <f t="shared" si="58"/>
        <v>0</v>
      </c>
      <c r="BE41" s="59">
        <f t="shared" si="58"/>
        <v>0</v>
      </c>
      <c r="BF41" s="59">
        <f t="shared" si="58"/>
        <v>0</v>
      </c>
      <c r="BG41" s="59">
        <f t="shared" si="58"/>
        <v>0</v>
      </c>
      <c r="BH41" s="59">
        <f t="shared" si="58"/>
        <v>0</v>
      </c>
      <c r="BI41" s="59">
        <f t="shared" si="58"/>
        <v>0</v>
      </c>
      <c r="BJ41" s="59">
        <f t="shared" si="58"/>
        <v>0</v>
      </c>
      <c r="BK41" s="59">
        <f t="shared" si="58"/>
        <v>0</v>
      </c>
      <c r="BL41" s="59">
        <f t="shared" si="58"/>
        <v>0</v>
      </c>
      <c r="BM41" s="59">
        <f t="shared" si="58"/>
        <v>0</v>
      </c>
      <c r="BN41" s="59">
        <f t="shared" si="58"/>
        <v>0</v>
      </c>
      <c r="BO41" s="59">
        <f t="shared" si="58"/>
        <v>0</v>
      </c>
      <c r="BP41" s="59">
        <f t="shared" si="58"/>
        <v>0</v>
      </c>
      <c r="BQ41" s="59">
        <f t="shared" si="58"/>
        <v>0</v>
      </c>
      <c r="BR41" s="59">
        <f t="shared" si="58"/>
        <v>0</v>
      </c>
      <c r="BS41" s="59">
        <f t="shared" si="58"/>
        <v>4.0143668993772161</v>
      </c>
      <c r="BT41" s="59">
        <f t="shared" ref="BT41:EE41" si="59">BT40*44/12</f>
        <v>3.9045938254073662</v>
      </c>
      <c r="BU41" s="59">
        <f t="shared" si="59"/>
        <v>3.7978225019179366</v>
      </c>
      <c r="BV41" s="59">
        <f t="shared" si="59"/>
        <v>3.6939708458841856</v>
      </c>
      <c r="BW41" s="59">
        <f t="shared" si="59"/>
        <v>3.5929590188459986</v>
      </c>
      <c r="BX41" s="59">
        <f t="shared" si="59"/>
        <v>3.4947093655301518</v>
      </c>
      <c r="BY41" s="59">
        <f t="shared" si="59"/>
        <v>3.3991463541509517</v>
      </c>
      <c r="BZ41" s="59">
        <f t="shared" si="59"/>
        <v>3.3061965183433557</v>
      </c>
      <c r="CA41" s="59">
        <f t="shared" si="59"/>
        <v>9.4821172192239853</v>
      </c>
      <c r="CB41" s="59">
        <f t="shared" si="59"/>
        <v>9.2228282252214324</v>
      </c>
      <c r="CC41" s="59">
        <f t="shared" si="59"/>
        <v>8.9706295023952922</v>
      </c>
      <c r="CD41" s="59">
        <f t="shared" si="59"/>
        <v>8.7253271669073911</v>
      </c>
      <c r="CE41" s="59">
        <f t="shared" si="59"/>
        <v>8.4867326366832945</v>
      </c>
      <c r="CF41" s="59">
        <f t="shared" si="59"/>
        <v>8.2546624864353166</v>
      </c>
      <c r="CG41" s="59">
        <f t="shared" si="59"/>
        <v>8.0289383066499109</v>
      </c>
      <c r="CH41" s="59">
        <f t="shared" si="59"/>
        <v>7.809386566431054</v>
      </c>
      <c r="CI41" s="59">
        <f t="shared" si="59"/>
        <v>7.5958384800942058</v>
      </c>
      <c r="CJ41" s="59">
        <f t="shared" si="59"/>
        <v>13.458635920368915</v>
      </c>
      <c r="CK41" s="59">
        <f t="shared" si="59"/>
        <v>13.090608813367524</v>
      </c>
      <c r="CL41" s="59">
        <f t="shared" si="59"/>
        <v>12.732645426960788</v>
      </c>
      <c r="CM41" s="59">
        <f t="shared" si="59"/>
        <v>12.384470568179827</v>
      </c>
      <c r="CN41" s="59">
        <f t="shared" si="59"/>
        <v>12.045816569221946</v>
      </c>
      <c r="CO41" s="59">
        <f t="shared" si="59"/>
        <v>11.716423081674611</v>
      </c>
      <c r="CP41" s="59">
        <f t="shared" si="59"/>
        <v>11.396036876366304</v>
      </c>
      <c r="CQ41" s="59">
        <f t="shared" si="59"/>
        <v>11.084411648690534</v>
      </c>
      <c r="CR41" s="59">
        <f t="shared" si="59"/>
        <v>10.781307829253215</v>
      </c>
      <c r="CS41" s="59">
        <f t="shared" si="59"/>
        <v>19.31012845152134</v>
      </c>
      <c r="CT41" s="59">
        <f t="shared" si="59"/>
        <v>18.804904077088903</v>
      </c>
      <c r="CU41" s="59">
        <f t="shared" si="59"/>
        <v>18.313047758307317</v>
      </c>
      <c r="CV41" s="59">
        <f t="shared" si="59"/>
        <v>17.834202716888431</v>
      </c>
      <c r="CW41" s="59">
        <f t="shared" si="59"/>
        <v>17.368021758653622</v>
      </c>
      <c r="CX41" s="59">
        <f t="shared" si="59"/>
        <v>16.914167014828816</v>
      </c>
      <c r="CY41" s="59">
        <f t="shared" si="59"/>
        <v>16.47230969034776</v>
      </c>
      <c r="CZ41" s="59">
        <f t="shared" si="59"/>
        <v>16.042129818972999</v>
      </c>
      <c r="DA41" s="59">
        <f t="shared" si="59"/>
        <v>15.623316025049609</v>
      </c>
      <c r="DB41" s="59">
        <f t="shared" si="59"/>
        <v>15.215565291711398</v>
      </c>
      <c r="DC41" s="59">
        <f t="shared" si="59"/>
        <v>14.818582735364435</v>
      </c>
      <c r="DD41" s="59">
        <f t="shared" si="59"/>
        <v>14.432081386277417</v>
      </c>
      <c r="DE41" s="59">
        <f t="shared" si="59"/>
        <v>28.137803268320667</v>
      </c>
      <c r="DF41" s="59">
        <f t="shared" si="59"/>
        <v>27.448713488679441</v>
      </c>
      <c r="DG41" s="59">
        <f t="shared" si="59"/>
        <v>26.77689148826687</v>
      </c>
      <c r="DH41" s="59">
        <f t="shared" si="59"/>
        <v>26.121895971718995</v>
      </c>
      <c r="DI41" s="59">
        <f t="shared" si="59"/>
        <v>25.483297105124535</v>
      </c>
      <c r="DJ41" s="59">
        <f t="shared" si="59"/>
        <v>24.860676214490098</v>
      </c>
      <c r="DK41" s="59">
        <f t="shared" si="59"/>
        <v>24.253625492217903</v>
      </c>
      <c r="DL41" s="59">
        <f t="shared" si="59"/>
        <v>23.661747711381519</v>
      </c>
      <c r="DM41" s="59">
        <f t="shared" si="59"/>
        <v>23.084655947590843</v>
      </c>
      <c r="DN41" s="59">
        <f t="shared" si="59"/>
        <v>22.521973308243208</v>
      </c>
      <c r="DO41" s="59">
        <f t="shared" si="59"/>
        <v>21.973332668962897</v>
      </c>
      <c r="DP41" s="59">
        <f t="shared" si="59"/>
        <v>21.438376417036775</v>
      </c>
      <c r="DQ41" s="59">
        <f t="shared" si="59"/>
        <v>33.624921758943707</v>
      </c>
      <c r="DR41" s="59">
        <f t="shared" si="59"/>
        <v>32.82506264805226</v>
      </c>
      <c r="DS41" s="59">
        <f t="shared" si="59"/>
        <v>32.044730127007959</v>
      </c>
      <c r="DT41" s="59">
        <f t="shared" si="59"/>
        <v>31.283436235962132</v>
      </c>
      <c r="DU41" s="59">
        <f t="shared" si="59"/>
        <v>30.540705456404655</v>
      </c>
      <c r="DV41" s="59">
        <f t="shared" si="59"/>
        <v>29.816074388641628</v>
      </c>
      <c r="DW41" s="59">
        <f t="shared" si="59"/>
        <v>29.109091437745501</v>
      </c>
      <c r="DX41" s="59">
        <f t="shared" si="59"/>
        <v>28.419316507752981</v>
      </c>
      <c r="DY41" s="59">
        <f t="shared" si="59"/>
        <v>27.746320703891701</v>
      </c>
      <c r="DZ41" s="59">
        <f t="shared" si="59"/>
        <v>27.08968604262272</v>
      </c>
      <c r="EA41" s="59">
        <f t="shared" si="59"/>
        <v>26.4490051692915</v>
      </c>
      <c r="EB41" s="59">
        <f t="shared" si="59"/>
        <v>25.823881083185626</v>
      </c>
      <c r="EC41" s="59">
        <f t="shared" si="59"/>
        <v>38.265556361068377</v>
      </c>
      <c r="ED41" s="59">
        <f t="shared" si="59"/>
        <v>37.371288098936354</v>
      </c>
      <c r="EE41" s="59">
        <f t="shared" si="59"/>
        <v>36.49849095555944</v>
      </c>
      <c r="EF41" s="59">
        <f t="shared" ref="EF41:FC41" si="60">EF40*44/12</f>
        <v>35.646636290874291</v>
      </c>
      <c r="EG41" s="59">
        <f t="shared" si="60"/>
        <v>34.815208773578043</v>
      </c>
      <c r="EH41" s="59">
        <f t="shared" si="60"/>
        <v>34.003706039690123</v>
      </c>
      <c r="EI41" s="59">
        <f t="shared" si="60"/>
        <v>33.211638360009765</v>
      </c>
      <c r="EJ41" s="59">
        <f t="shared" si="60"/>
        <v>32.438528316234425</v>
      </c>
      <c r="EK41" s="59">
        <f t="shared" si="60"/>
        <v>31.683910485510978</v>
      </c>
      <c r="EL41" s="59">
        <f t="shared" si="60"/>
        <v>30.947331133197153</v>
      </c>
      <c r="EM41" s="59">
        <f t="shared" si="60"/>
        <v>30.228347913617096</v>
      </c>
      <c r="EN41" s="59">
        <f t="shared" si="60"/>
        <v>29.526529578600275</v>
      </c>
      <c r="EO41" s="59">
        <f t="shared" si="60"/>
        <v>42.236549118845076</v>
      </c>
      <c r="EP41" s="59">
        <f t="shared" si="60"/>
        <v>41.260831721529215</v>
      </c>
      <c r="EQ41" s="59">
        <f t="shared" si="60"/>
        <v>40.308280516763233</v>
      </c>
      <c r="ER41" s="59">
        <f t="shared" si="60"/>
        <v>39.378330947877686</v>
      </c>
      <c r="ES41" s="59">
        <f t="shared" si="60"/>
        <v>38.470432544475663</v>
      </c>
      <c r="ET41" s="59">
        <f t="shared" si="60"/>
        <v>37.584048563746236</v>
      </c>
      <c r="EU41" s="59">
        <f t="shared" si="60"/>
        <v>36.718655641066398</v>
      </c>
      <c r="EV41" s="59">
        <f t="shared" si="60"/>
        <v>104.56653024578229</v>
      </c>
      <c r="EW41" s="59">
        <f t="shared" si="60"/>
        <v>102.16735467845454</v>
      </c>
      <c r="EX41" s="59">
        <f t="shared" si="60"/>
        <v>99.824760418518153</v>
      </c>
      <c r="EY41" s="59">
        <f t="shared" si="60"/>
        <v>97.537377207668911</v>
      </c>
      <c r="EZ41" s="59">
        <f t="shared" si="60"/>
        <v>95.303868787300132</v>
      </c>
      <c r="FA41" s="59">
        <f t="shared" si="60"/>
        <v>93.122932036825375</v>
      </c>
      <c r="FB41" s="59">
        <f t="shared" si="60"/>
        <v>90.993296134229539</v>
      </c>
      <c r="FC41" s="59">
        <f t="shared" si="60"/>
        <v>88.913721738266531</v>
      </c>
    </row>
    <row r="42" spans="4:159" x14ac:dyDescent="0.25"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</row>
    <row r="43" spans="4:159" x14ac:dyDescent="0.25">
      <c r="E43" t="s">
        <v>126</v>
      </c>
      <c r="G43" s="59">
        <f t="shared" ref="G43:BR43" si="61">G41-G97</f>
        <v>0</v>
      </c>
      <c r="H43" s="59">
        <f t="shared" si="61"/>
        <v>0</v>
      </c>
      <c r="I43" s="59">
        <f t="shared" si="61"/>
        <v>0</v>
      </c>
      <c r="J43" s="59">
        <f t="shared" si="61"/>
        <v>0</v>
      </c>
      <c r="K43" s="59">
        <f t="shared" si="61"/>
        <v>0</v>
      </c>
      <c r="L43" s="59">
        <f t="shared" si="61"/>
        <v>0</v>
      </c>
      <c r="M43" s="59">
        <f t="shared" si="61"/>
        <v>0</v>
      </c>
      <c r="N43" s="59">
        <f t="shared" si="61"/>
        <v>0</v>
      </c>
      <c r="O43" s="59">
        <f t="shared" si="61"/>
        <v>0</v>
      </c>
      <c r="P43" s="59">
        <f t="shared" si="61"/>
        <v>0</v>
      </c>
      <c r="Q43" s="59">
        <f t="shared" si="61"/>
        <v>0</v>
      </c>
      <c r="R43" s="59">
        <f t="shared" si="61"/>
        <v>0</v>
      </c>
      <c r="S43" s="59">
        <f t="shared" si="61"/>
        <v>0</v>
      </c>
      <c r="T43" s="59">
        <f t="shared" si="61"/>
        <v>0</v>
      </c>
      <c r="U43" s="59">
        <f t="shared" si="61"/>
        <v>0</v>
      </c>
      <c r="V43" s="59">
        <f t="shared" si="61"/>
        <v>0</v>
      </c>
      <c r="W43" s="59">
        <f t="shared" si="61"/>
        <v>0</v>
      </c>
      <c r="X43" s="59">
        <f t="shared" si="61"/>
        <v>0</v>
      </c>
      <c r="Y43" s="59">
        <f t="shared" si="61"/>
        <v>0</v>
      </c>
      <c r="Z43" s="59">
        <f t="shared" si="61"/>
        <v>0</v>
      </c>
      <c r="AA43" s="59">
        <f t="shared" si="61"/>
        <v>0</v>
      </c>
      <c r="AB43" s="59">
        <f t="shared" si="61"/>
        <v>0</v>
      </c>
      <c r="AC43" s="59">
        <f t="shared" si="61"/>
        <v>0</v>
      </c>
      <c r="AD43" s="59">
        <f t="shared" si="61"/>
        <v>0</v>
      </c>
      <c r="AE43" s="59">
        <f t="shared" si="61"/>
        <v>0</v>
      </c>
      <c r="AF43" s="59">
        <f t="shared" si="61"/>
        <v>0</v>
      </c>
      <c r="AG43" s="59">
        <f t="shared" si="61"/>
        <v>0</v>
      </c>
      <c r="AH43" s="59">
        <f t="shared" si="61"/>
        <v>0</v>
      </c>
      <c r="AI43" s="59">
        <f t="shared" si="61"/>
        <v>0</v>
      </c>
      <c r="AJ43" s="59">
        <f t="shared" si="61"/>
        <v>0</v>
      </c>
      <c r="AK43" s="59">
        <f t="shared" si="61"/>
        <v>0</v>
      </c>
      <c r="AL43" s="59">
        <f t="shared" si="61"/>
        <v>0</v>
      </c>
      <c r="AM43" s="59">
        <f t="shared" si="61"/>
        <v>0</v>
      </c>
      <c r="AN43" s="59">
        <f t="shared" si="61"/>
        <v>0</v>
      </c>
      <c r="AO43" s="59">
        <f t="shared" si="61"/>
        <v>0</v>
      </c>
      <c r="AP43" s="59">
        <f t="shared" si="61"/>
        <v>0</v>
      </c>
      <c r="AQ43" s="59">
        <f t="shared" si="61"/>
        <v>0</v>
      </c>
      <c r="AR43" s="59">
        <f t="shared" si="61"/>
        <v>0</v>
      </c>
      <c r="AS43" s="59">
        <f t="shared" si="61"/>
        <v>0</v>
      </c>
      <c r="AT43" s="59">
        <f t="shared" si="61"/>
        <v>0</v>
      </c>
      <c r="AU43" s="59">
        <f t="shared" si="61"/>
        <v>0</v>
      </c>
      <c r="AV43" s="59">
        <f t="shared" si="61"/>
        <v>0</v>
      </c>
      <c r="AW43" s="59">
        <f t="shared" si="61"/>
        <v>0</v>
      </c>
      <c r="AX43" s="59">
        <f t="shared" si="61"/>
        <v>0</v>
      </c>
      <c r="AY43" s="59">
        <f t="shared" si="61"/>
        <v>0</v>
      </c>
      <c r="AZ43" s="59">
        <f t="shared" si="61"/>
        <v>0</v>
      </c>
      <c r="BA43" s="59">
        <f t="shared" si="61"/>
        <v>0</v>
      </c>
      <c r="BB43" s="59">
        <f t="shared" si="61"/>
        <v>0</v>
      </c>
      <c r="BC43" s="59">
        <f t="shared" si="61"/>
        <v>0</v>
      </c>
      <c r="BD43" s="59">
        <f t="shared" si="61"/>
        <v>0</v>
      </c>
      <c r="BE43" s="59">
        <f t="shared" si="61"/>
        <v>0</v>
      </c>
      <c r="BF43" s="59">
        <f t="shared" si="61"/>
        <v>0</v>
      </c>
      <c r="BG43" s="59">
        <f t="shared" si="61"/>
        <v>0</v>
      </c>
      <c r="BH43" s="59">
        <f t="shared" si="61"/>
        <v>0</v>
      </c>
      <c r="BI43" s="59">
        <f t="shared" si="61"/>
        <v>0</v>
      </c>
      <c r="BJ43" s="59">
        <f t="shared" si="61"/>
        <v>0</v>
      </c>
      <c r="BK43" s="59">
        <f t="shared" si="61"/>
        <v>0</v>
      </c>
      <c r="BL43" s="59">
        <f t="shared" si="61"/>
        <v>0</v>
      </c>
      <c r="BM43" s="59">
        <f t="shared" si="61"/>
        <v>0</v>
      </c>
      <c r="BN43" s="59">
        <f t="shared" si="61"/>
        <v>0</v>
      </c>
      <c r="BO43" s="59">
        <f t="shared" si="61"/>
        <v>0</v>
      </c>
      <c r="BP43" s="59">
        <f t="shared" si="61"/>
        <v>0</v>
      </c>
      <c r="BQ43" s="59">
        <f t="shared" si="61"/>
        <v>0</v>
      </c>
      <c r="BR43" s="59">
        <f t="shared" si="61"/>
        <v>0</v>
      </c>
      <c r="BS43" s="59">
        <f t="shared" ref="BS43:ED43" si="62">BS41-BS97</f>
        <v>4.0143668993772161</v>
      </c>
      <c r="BT43" s="59">
        <f t="shared" si="62"/>
        <v>3.9045938254073662</v>
      </c>
      <c r="BU43" s="59">
        <f t="shared" si="62"/>
        <v>3.7978225019179366</v>
      </c>
      <c r="BV43" s="59">
        <f t="shared" si="62"/>
        <v>3.6939708458841856</v>
      </c>
      <c r="BW43" s="59">
        <f t="shared" si="62"/>
        <v>3.5929590188459986</v>
      </c>
      <c r="BX43" s="59">
        <f t="shared" si="62"/>
        <v>3.4947093655301518</v>
      </c>
      <c r="BY43" s="59">
        <f t="shared" si="62"/>
        <v>3.3991463541509517</v>
      </c>
      <c r="BZ43" s="59">
        <f t="shared" si="62"/>
        <v>3.3061965183433557</v>
      </c>
      <c r="CA43" s="59">
        <f t="shared" si="62"/>
        <v>9.4821172192239853</v>
      </c>
      <c r="CB43" s="59">
        <f t="shared" si="62"/>
        <v>9.2228282252214324</v>
      </c>
      <c r="CC43" s="59">
        <f t="shared" si="62"/>
        <v>8.9706295023952922</v>
      </c>
      <c r="CD43" s="59">
        <f t="shared" si="62"/>
        <v>8.7253271669073911</v>
      </c>
      <c r="CE43" s="59">
        <f t="shared" si="62"/>
        <v>8.4867326366832945</v>
      </c>
      <c r="CF43" s="59">
        <f t="shared" si="62"/>
        <v>8.2546624864353166</v>
      </c>
      <c r="CG43" s="59">
        <f t="shared" si="62"/>
        <v>8.0289383066499109</v>
      </c>
      <c r="CH43" s="59">
        <f t="shared" si="62"/>
        <v>7.809386566431054</v>
      </c>
      <c r="CI43" s="59">
        <f t="shared" si="62"/>
        <v>7.5958384800942058</v>
      </c>
      <c r="CJ43" s="59">
        <f t="shared" si="62"/>
        <v>13.458635920368915</v>
      </c>
      <c r="CK43" s="59">
        <f t="shared" si="62"/>
        <v>13.090608813367524</v>
      </c>
      <c r="CL43" s="59">
        <f t="shared" si="62"/>
        <v>12.732645426960788</v>
      </c>
      <c r="CM43" s="59">
        <f t="shared" si="62"/>
        <v>12.384470568179827</v>
      </c>
      <c r="CN43" s="59">
        <f t="shared" si="62"/>
        <v>12.045816569221946</v>
      </c>
      <c r="CO43" s="59">
        <f t="shared" si="62"/>
        <v>11.716423081674611</v>
      </c>
      <c r="CP43" s="59">
        <f t="shared" si="62"/>
        <v>11.396036876366304</v>
      </c>
      <c r="CQ43" s="59">
        <f t="shared" si="62"/>
        <v>11.084411648690534</v>
      </c>
      <c r="CR43" s="59">
        <f t="shared" si="62"/>
        <v>10.781307829253215</v>
      </c>
      <c r="CS43" s="59">
        <f t="shared" si="62"/>
        <v>19.31012845152134</v>
      </c>
      <c r="CT43" s="59">
        <f t="shared" si="62"/>
        <v>18.804904077088903</v>
      </c>
      <c r="CU43" s="59">
        <f t="shared" si="62"/>
        <v>18.313047758307317</v>
      </c>
      <c r="CV43" s="59">
        <f t="shared" si="62"/>
        <v>17.834202716888431</v>
      </c>
      <c r="CW43" s="59">
        <f t="shared" si="62"/>
        <v>17.368021758653622</v>
      </c>
      <c r="CX43" s="59">
        <f t="shared" si="62"/>
        <v>16.914167014828816</v>
      </c>
      <c r="CY43" s="59">
        <f t="shared" si="62"/>
        <v>16.47230969034776</v>
      </c>
      <c r="CZ43" s="59">
        <f t="shared" si="62"/>
        <v>16.042129818972999</v>
      </c>
      <c r="DA43" s="59">
        <f t="shared" si="62"/>
        <v>15.623316025049609</v>
      </c>
      <c r="DB43" s="59">
        <f t="shared" si="62"/>
        <v>15.215565291711398</v>
      </c>
      <c r="DC43" s="59">
        <f t="shared" si="62"/>
        <v>14.818582735364435</v>
      </c>
      <c r="DD43" s="59">
        <f t="shared" si="62"/>
        <v>14.432081386277417</v>
      </c>
      <c r="DE43" s="59">
        <f t="shared" si="62"/>
        <v>28.137803268320667</v>
      </c>
      <c r="DF43" s="59">
        <f t="shared" si="62"/>
        <v>27.448713488679441</v>
      </c>
      <c r="DG43" s="59">
        <f t="shared" si="62"/>
        <v>26.77689148826687</v>
      </c>
      <c r="DH43" s="59">
        <f t="shared" si="62"/>
        <v>26.121895971718995</v>
      </c>
      <c r="DI43" s="59">
        <f t="shared" si="62"/>
        <v>25.483297105124535</v>
      </c>
      <c r="DJ43" s="59">
        <f t="shared" si="62"/>
        <v>24.860676214490098</v>
      </c>
      <c r="DK43" s="59">
        <f t="shared" si="62"/>
        <v>24.253625492217903</v>
      </c>
      <c r="DL43" s="59">
        <f t="shared" si="62"/>
        <v>23.661747711381519</v>
      </c>
      <c r="DM43" s="59">
        <f t="shared" si="62"/>
        <v>23.084655947590843</v>
      </c>
      <c r="DN43" s="59">
        <f t="shared" si="62"/>
        <v>22.521973308243208</v>
      </c>
      <c r="DO43" s="59">
        <f t="shared" si="62"/>
        <v>21.973332668962897</v>
      </c>
      <c r="DP43" s="59">
        <f t="shared" si="62"/>
        <v>21.438376417036775</v>
      </c>
      <c r="DQ43" s="59">
        <f t="shared" si="62"/>
        <v>33.624921758943707</v>
      </c>
      <c r="DR43" s="59">
        <f t="shared" si="62"/>
        <v>32.82506264805226</v>
      </c>
      <c r="DS43" s="59">
        <f t="shared" si="62"/>
        <v>32.044730127007959</v>
      </c>
      <c r="DT43" s="59">
        <f t="shared" si="62"/>
        <v>31.283436235962132</v>
      </c>
      <c r="DU43" s="59">
        <f t="shared" si="62"/>
        <v>30.540705456404655</v>
      </c>
      <c r="DV43" s="59">
        <f t="shared" si="62"/>
        <v>29.816074388641628</v>
      </c>
      <c r="DW43" s="59">
        <f t="shared" si="62"/>
        <v>29.109091437745501</v>
      </c>
      <c r="DX43" s="59">
        <f t="shared" si="62"/>
        <v>28.419316507752981</v>
      </c>
      <c r="DY43" s="59">
        <f t="shared" si="62"/>
        <v>27.746320703891701</v>
      </c>
      <c r="DZ43" s="59">
        <f t="shared" si="62"/>
        <v>27.08968604262272</v>
      </c>
      <c r="EA43" s="59">
        <f t="shared" si="62"/>
        <v>26.4490051692915</v>
      </c>
      <c r="EB43" s="59">
        <f t="shared" si="62"/>
        <v>25.823881083185626</v>
      </c>
      <c r="EC43" s="59">
        <f t="shared" si="62"/>
        <v>38.265556361068377</v>
      </c>
      <c r="ED43" s="59">
        <f t="shared" si="62"/>
        <v>37.371288098936354</v>
      </c>
      <c r="EE43" s="59">
        <f t="shared" ref="EE43:FC43" si="63">EE41-EE97</f>
        <v>36.49849095555944</v>
      </c>
      <c r="EF43" s="59">
        <f t="shared" si="63"/>
        <v>35.646636290874291</v>
      </c>
      <c r="EG43" s="59">
        <f t="shared" si="63"/>
        <v>34.815208773578043</v>
      </c>
      <c r="EH43" s="59">
        <f t="shared" si="63"/>
        <v>34.003706039690123</v>
      </c>
      <c r="EI43" s="59">
        <f t="shared" si="63"/>
        <v>33.211638360009765</v>
      </c>
      <c r="EJ43" s="59">
        <f t="shared" si="63"/>
        <v>32.438528316234425</v>
      </c>
      <c r="EK43" s="59">
        <f t="shared" si="63"/>
        <v>31.683910485510978</v>
      </c>
      <c r="EL43" s="59">
        <f t="shared" si="63"/>
        <v>30.947331133197153</v>
      </c>
      <c r="EM43" s="59">
        <f t="shared" si="63"/>
        <v>30.228347913617096</v>
      </c>
      <c r="EN43" s="59">
        <f t="shared" si="63"/>
        <v>29.526529578600275</v>
      </c>
      <c r="EO43" s="59">
        <f t="shared" si="63"/>
        <v>42.236549118845076</v>
      </c>
      <c r="EP43" s="59">
        <f t="shared" si="63"/>
        <v>41.260831721529215</v>
      </c>
      <c r="EQ43" s="59">
        <f t="shared" si="63"/>
        <v>40.308280516763233</v>
      </c>
      <c r="ER43" s="59">
        <f t="shared" si="63"/>
        <v>39.378330947877686</v>
      </c>
      <c r="ES43" s="59">
        <f t="shared" si="63"/>
        <v>38.470432544475663</v>
      </c>
      <c r="ET43" s="59">
        <f t="shared" si="63"/>
        <v>37.584048563746236</v>
      </c>
      <c r="EU43" s="59">
        <f t="shared" si="63"/>
        <v>36.718655641066398</v>
      </c>
      <c r="EV43" s="59">
        <f t="shared" si="63"/>
        <v>104.56653024578229</v>
      </c>
      <c r="EW43" s="59">
        <f t="shared" si="63"/>
        <v>102.16735467845454</v>
      </c>
      <c r="EX43" s="59">
        <f t="shared" si="63"/>
        <v>99.824760418518153</v>
      </c>
      <c r="EY43" s="59">
        <f t="shared" si="63"/>
        <v>97.537377207668911</v>
      </c>
      <c r="EZ43" s="59">
        <f t="shared" si="63"/>
        <v>95.303868787300132</v>
      </c>
      <c r="FA43" s="59">
        <f t="shared" si="63"/>
        <v>93.122932036825375</v>
      </c>
      <c r="FB43" s="59">
        <f t="shared" si="63"/>
        <v>90.993296134229539</v>
      </c>
      <c r="FC43" s="59">
        <f t="shared" si="63"/>
        <v>88.913721738266531</v>
      </c>
    </row>
    <row r="44" spans="4:159" x14ac:dyDescent="0.25">
      <c r="E44" s="62" t="s">
        <v>157</v>
      </c>
      <c r="F44" s="81"/>
      <c r="G44" s="63">
        <f>1/30*SUM(G43:AJ43)</f>
        <v>0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0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</row>
    <row r="45" spans="4:159" ht="15.75" thickBot="1" x14ac:dyDescent="0.3">
      <c r="E45" s="62"/>
      <c r="F45" s="81"/>
      <c r="G45" s="63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0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</row>
    <row r="46" spans="4:159" ht="15.75" thickBot="1" x14ac:dyDescent="0.3">
      <c r="E46" s="82" t="s">
        <v>55</v>
      </c>
      <c r="F46" s="83"/>
      <c r="G46" s="69">
        <f>MIN(G44:G45)</f>
        <v>0</v>
      </c>
      <c r="H46" s="84" t="s">
        <v>161</v>
      </c>
      <c r="I46" s="69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0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</row>
    <row r="47" spans="4:159" x14ac:dyDescent="0.25">
      <c r="G47" s="65"/>
      <c r="H47" s="87" t="s">
        <v>159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6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</row>
    <row r="48" spans="4:159" x14ac:dyDescent="0.25">
      <c r="D48" s="54" t="s">
        <v>127</v>
      </c>
      <c r="E48" s="54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6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</row>
    <row r="49" spans="4:116" x14ac:dyDescent="0.25">
      <c r="E49" t="s">
        <v>79</v>
      </c>
      <c r="F49" s="46" t="s">
        <v>144</v>
      </c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6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</row>
    <row r="50" spans="4:116" x14ac:dyDescent="0.25">
      <c r="D50" t="s">
        <v>128</v>
      </c>
      <c r="F50">
        <f>VLOOKUP(F49,'Référencement Essences'!$B$3:$C$6,2,0)</f>
        <v>0.25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6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</row>
    <row r="51" spans="4:116" x14ac:dyDescent="0.25">
      <c r="D51" t="s">
        <v>129</v>
      </c>
      <c r="E51" s="81" t="s">
        <v>130</v>
      </c>
      <c r="G51" s="65">
        <f t="shared" ref="G51:AJ51" si="64">$F$50*G22*$F$3</f>
        <v>0</v>
      </c>
      <c r="H51" s="65">
        <f t="shared" si="64"/>
        <v>0</v>
      </c>
      <c r="I51" s="65">
        <f t="shared" si="64"/>
        <v>0</v>
      </c>
      <c r="J51" s="65">
        <f t="shared" si="64"/>
        <v>0</v>
      </c>
      <c r="K51" s="65">
        <f t="shared" si="64"/>
        <v>0</v>
      </c>
      <c r="L51" s="65">
        <f t="shared" si="64"/>
        <v>0</v>
      </c>
      <c r="M51" s="65">
        <f t="shared" si="64"/>
        <v>0</v>
      </c>
      <c r="N51" s="65">
        <f t="shared" si="64"/>
        <v>0</v>
      </c>
      <c r="O51" s="65">
        <f t="shared" si="64"/>
        <v>0</v>
      </c>
      <c r="P51" s="65">
        <f t="shared" si="64"/>
        <v>0</v>
      </c>
      <c r="Q51" s="65">
        <f t="shared" si="64"/>
        <v>0</v>
      </c>
      <c r="R51" s="65">
        <f t="shared" si="64"/>
        <v>0</v>
      </c>
      <c r="S51" s="65">
        <f t="shared" si="64"/>
        <v>0</v>
      </c>
      <c r="T51" s="65">
        <f t="shared" si="64"/>
        <v>0</v>
      </c>
      <c r="U51" s="65">
        <f t="shared" si="64"/>
        <v>0</v>
      </c>
      <c r="V51" s="65">
        <f t="shared" si="64"/>
        <v>0</v>
      </c>
      <c r="W51" s="65">
        <f t="shared" si="64"/>
        <v>0</v>
      </c>
      <c r="X51" s="65">
        <f t="shared" si="64"/>
        <v>0</v>
      </c>
      <c r="Y51" s="65">
        <f t="shared" si="64"/>
        <v>0</v>
      </c>
      <c r="Z51" s="65">
        <f t="shared" si="64"/>
        <v>0</v>
      </c>
      <c r="AA51" s="65">
        <f t="shared" si="64"/>
        <v>0</v>
      </c>
      <c r="AB51" s="65">
        <f t="shared" si="64"/>
        <v>0</v>
      </c>
      <c r="AC51" s="65">
        <f t="shared" si="64"/>
        <v>0</v>
      </c>
      <c r="AD51" s="65">
        <f t="shared" si="64"/>
        <v>0</v>
      </c>
      <c r="AE51" s="65">
        <f t="shared" si="64"/>
        <v>0</v>
      </c>
      <c r="AF51" s="65">
        <f t="shared" si="64"/>
        <v>0</v>
      </c>
      <c r="AG51" s="65">
        <f t="shared" si="64"/>
        <v>0</v>
      </c>
      <c r="AH51" s="65">
        <f t="shared" si="64"/>
        <v>0</v>
      </c>
      <c r="AI51" s="65">
        <f t="shared" si="64"/>
        <v>0</v>
      </c>
      <c r="AJ51" s="65">
        <f t="shared" si="64"/>
        <v>0</v>
      </c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</row>
    <row r="52" spans="4:116" x14ac:dyDescent="0.25">
      <c r="D52" s="81" t="s">
        <v>131</v>
      </c>
      <c r="F52" s="63">
        <f>SUM(G51:AJ51)</f>
        <v>0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6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</row>
    <row r="53" spans="4:116" ht="15.75" thickBot="1" x14ac:dyDescent="0.3">
      <c r="E53" s="62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6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</row>
    <row r="54" spans="4:116" ht="15.75" thickBot="1" x14ac:dyDescent="0.3">
      <c r="E54" s="9" t="s">
        <v>78</v>
      </c>
      <c r="F54" s="83"/>
      <c r="G54" s="69">
        <f>F52-G104</f>
        <v>0</v>
      </c>
      <c r="H54" s="71" t="s">
        <v>160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6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</row>
    <row r="55" spans="4:116" x14ac:dyDescent="0.25">
      <c r="G55" s="65"/>
      <c r="H55" s="87" t="s">
        <v>159</v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6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</row>
    <row r="56" spans="4:116" x14ac:dyDescent="0.25"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6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</row>
    <row r="57" spans="4:116" x14ac:dyDescent="0.25"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6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</row>
    <row r="58" spans="4:116" x14ac:dyDescent="0.25">
      <c r="D58" s="43" t="s">
        <v>132</v>
      </c>
      <c r="E58" s="44"/>
      <c r="F58" s="44"/>
      <c r="G58" s="44"/>
      <c r="H58" s="44"/>
      <c r="I58" s="44"/>
      <c r="J58" s="44"/>
      <c r="K58" s="77"/>
      <c r="AJ58" s="45"/>
    </row>
    <row r="59" spans="4:116" x14ac:dyDescent="0.25">
      <c r="K59" s="77"/>
      <c r="AJ59" s="45"/>
    </row>
    <row r="60" spans="4:116" x14ac:dyDescent="0.25">
      <c r="K60" s="77"/>
      <c r="AJ60" s="45"/>
    </row>
    <row r="61" spans="4:116" x14ac:dyDescent="0.25">
      <c r="D61" t="s">
        <v>168</v>
      </c>
      <c r="E61" t="s">
        <v>133</v>
      </c>
      <c r="F61" s="49">
        <v>1</v>
      </c>
      <c r="K61" s="77"/>
      <c r="AJ61" s="45"/>
    </row>
    <row r="62" spans="4:116" x14ac:dyDescent="0.25">
      <c r="D62" s="46" t="s">
        <v>134</v>
      </c>
      <c r="E62" t="s">
        <v>135</v>
      </c>
      <c r="F62" s="89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5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136</v>
      </c>
      <c r="E63" t="s">
        <v>72</v>
      </c>
      <c r="F63" s="46">
        <f>$F$3</f>
        <v>1</v>
      </c>
      <c r="AJ63" s="45"/>
    </row>
    <row r="64" spans="4:116" x14ac:dyDescent="0.25">
      <c r="D64" t="s">
        <v>169</v>
      </c>
      <c r="E64" t="s">
        <v>77</v>
      </c>
      <c r="F64" s="46">
        <v>0.38</v>
      </c>
      <c r="AJ64" s="45"/>
    </row>
    <row r="65" spans="4:86" x14ac:dyDescent="0.25">
      <c r="D65" s="15"/>
      <c r="E65" t="s">
        <v>79</v>
      </c>
      <c r="F65" s="46" t="s">
        <v>80</v>
      </c>
      <c r="AJ65" s="45"/>
    </row>
    <row r="66" spans="4:86" x14ac:dyDescent="0.25">
      <c r="D66" t="s">
        <v>82</v>
      </c>
      <c r="E66" t="s">
        <v>83</v>
      </c>
      <c r="F66">
        <f>VLOOKUP(F65,'Référencement Essences'!B10:C11,2,0)</f>
        <v>1.3</v>
      </c>
      <c r="AJ66" s="45"/>
    </row>
    <row r="67" spans="4:86" x14ac:dyDescent="0.25">
      <c r="D67" s="54" t="s">
        <v>84</v>
      </c>
      <c r="E67" s="54"/>
      <c r="AJ67" s="45"/>
    </row>
    <row r="68" spans="4:86" x14ac:dyDescent="0.25">
      <c r="D68" t="s">
        <v>172</v>
      </c>
      <c r="E68" t="s">
        <v>86</v>
      </c>
      <c r="G68">
        <f>G62*$F$61</f>
        <v>1</v>
      </c>
      <c r="H68">
        <f t="shared" ref="H68:BS68" si="65">H62*$F$61</f>
        <v>2</v>
      </c>
      <c r="I68">
        <f t="shared" si="65"/>
        <v>3</v>
      </c>
      <c r="J68">
        <f t="shared" si="65"/>
        <v>4</v>
      </c>
      <c r="K68">
        <f t="shared" si="65"/>
        <v>5</v>
      </c>
      <c r="L68">
        <f t="shared" si="65"/>
        <v>6</v>
      </c>
      <c r="M68">
        <f t="shared" si="65"/>
        <v>7</v>
      </c>
      <c r="N68">
        <f t="shared" si="65"/>
        <v>8</v>
      </c>
      <c r="O68">
        <f t="shared" si="65"/>
        <v>9</v>
      </c>
      <c r="P68">
        <f t="shared" si="65"/>
        <v>10</v>
      </c>
      <c r="Q68">
        <f t="shared" si="65"/>
        <v>11</v>
      </c>
      <c r="R68">
        <f t="shared" si="65"/>
        <v>12</v>
      </c>
      <c r="S68">
        <f t="shared" si="65"/>
        <v>13</v>
      </c>
      <c r="T68">
        <f t="shared" si="65"/>
        <v>14</v>
      </c>
      <c r="U68">
        <f t="shared" si="65"/>
        <v>15</v>
      </c>
      <c r="V68">
        <f t="shared" si="65"/>
        <v>16</v>
      </c>
      <c r="W68">
        <f t="shared" si="65"/>
        <v>17</v>
      </c>
      <c r="X68">
        <f t="shared" si="65"/>
        <v>18</v>
      </c>
      <c r="Y68">
        <f t="shared" si="65"/>
        <v>19</v>
      </c>
      <c r="Z68">
        <f t="shared" si="65"/>
        <v>20</v>
      </c>
      <c r="AA68">
        <f t="shared" si="65"/>
        <v>21</v>
      </c>
      <c r="AB68">
        <f t="shared" si="65"/>
        <v>22</v>
      </c>
      <c r="AC68">
        <f t="shared" si="65"/>
        <v>23</v>
      </c>
      <c r="AD68">
        <f t="shared" si="65"/>
        <v>24</v>
      </c>
      <c r="AE68">
        <f t="shared" si="65"/>
        <v>25</v>
      </c>
      <c r="AF68">
        <f t="shared" si="65"/>
        <v>26</v>
      </c>
      <c r="AG68">
        <f t="shared" si="65"/>
        <v>27</v>
      </c>
      <c r="AH68">
        <f t="shared" si="65"/>
        <v>28</v>
      </c>
      <c r="AI68">
        <f t="shared" si="65"/>
        <v>29</v>
      </c>
      <c r="AJ68" s="50">
        <f t="shared" si="65"/>
        <v>30</v>
      </c>
      <c r="AK68">
        <f t="shared" si="65"/>
        <v>31</v>
      </c>
      <c r="AL68">
        <f t="shared" si="65"/>
        <v>32</v>
      </c>
      <c r="AM68">
        <f t="shared" si="65"/>
        <v>33</v>
      </c>
      <c r="AN68">
        <f t="shared" si="65"/>
        <v>34</v>
      </c>
      <c r="AO68">
        <f t="shared" si="65"/>
        <v>35</v>
      </c>
      <c r="AP68">
        <f t="shared" si="65"/>
        <v>36</v>
      </c>
      <c r="AQ68">
        <f t="shared" si="65"/>
        <v>37</v>
      </c>
      <c r="AR68">
        <f t="shared" si="65"/>
        <v>38</v>
      </c>
      <c r="AS68">
        <f t="shared" si="65"/>
        <v>39</v>
      </c>
      <c r="AT68">
        <f t="shared" si="65"/>
        <v>40</v>
      </c>
      <c r="AU68">
        <f t="shared" si="65"/>
        <v>41</v>
      </c>
      <c r="AV68">
        <f t="shared" si="65"/>
        <v>42</v>
      </c>
      <c r="AW68">
        <f t="shared" si="65"/>
        <v>43</v>
      </c>
      <c r="AX68">
        <f t="shared" si="65"/>
        <v>44</v>
      </c>
      <c r="AY68">
        <f t="shared" si="65"/>
        <v>45</v>
      </c>
      <c r="AZ68">
        <f t="shared" si="65"/>
        <v>46</v>
      </c>
      <c r="BA68">
        <f t="shared" si="65"/>
        <v>47</v>
      </c>
      <c r="BB68">
        <f t="shared" si="65"/>
        <v>48</v>
      </c>
      <c r="BC68">
        <f t="shared" si="65"/>
        <v>49</v>
      </c>
      <c r="BD68">
        <f t="shared" si="65"/>
        <v>50</v>
      </c>
      <c r="BE68">
        <f t="shared" si="65"/>
        <v>51</v>
      </c>
      <c r="BF68">
        <f t="shared" si="65"/>
        <v>52</v>
      </c>
      <c r="BG68">
        <f t="shared" si="65"/>
        <v>53</v>
      </c>
      <c r="BH68">
        <f t="shared" si="65"/>
        <v>54</v>
      </c>
      <c r="BI68">
        <f t="shared" si="65"/>
        <v>55</v>
      </c>
      <c r="BJ68">
        <f t="shared" si="65"/>
        <v>56</v>
      </c>
      <c r="BK68">
        <f t="shared" si="65"/>
        <v>57</v>
      </c>
      <c r="BL68">
        <f t="shared" si="65"/>
        <v>58</v>
      </c>
      <c r="BM68">
        <f t="shared" si="65"/>
        <v>59</v>
      </c>
      <c r="BN68">
        <f t="shared" si="65"/>
        <v>60</v>
      </c>
      <c r="BO68">
        <f t="shared" si="65"/>
        <v>61</v>
      </c>
      <c r="BP68">
        <f t="shared" si="65"/>
        <v>62</v>
      </c>
      <c r="BQ68">
        <f t="shared" si="65"/>
        <v>63</v>
      </c>
      <c r="BR68">
        <f t="shared" si="65"/>
        <v>64</v>
      </c>
      <c r="BS68">
        <f t="shared" si="65"/>
        <v>65</v>
      </c>
      <c r="BT68">
        <f t="shared" ref="BT68:CH68" si="66">BT62*$F$61</f>
        <v>66</v>
      </c>
      <c r="BU68">
        <f t="shared" si="66"/>
        <v>67</v>
      </c>
      <c r="BV68">
        <f t="shared" si="66"/>
        <v>68</v>
      </c>
      <c r="BW68">
        <f t="shared" si="66"/>
        <v>69</v>
      </c>
      <c r="BX68">
        <f t="shared" si="66"/>
        <v>70</v>
      </c>
      <c r="BY68">
        <f t="shared" si="66"/>
        <v>71</v>
      </c>
      <c r="BZ68">
        <f t="shared" si="66"/>
        <v>72</v>
      </c>
      <c r="CA68">
        <f t="shared" si="66"/>
        <v>73</v>
      </c>
      <c r="CB68">
        <f t="shared" si="66"/>
        <v>74</v>
      </c>
      <c r="CC68">
        <f t="shared" si="66"/>
        <v>75</v>
      </c>
      <c r="CD68">
        <f t="shared" si="66"/>
        <v>76</v>
      </c>
      <c r="CE68">
        <f t="shared" si="66"/>
        <v>77</v>
      </c>
      <c r="CF68">
        <f t="shared" si="66"/>
        <v>78</v>
      </c>
      <c r="CG68">
        <f t="shared" si="66"/>
        <v>79</v>
      </c>
      <c r="CH68">
        <f t="shared" si="66"/>
        <v>80</v>
      </c>
    </row>
    <row r="69" spans="4:86" x14ac:dyDescent="0.25">
      <c r="D69" t="s">
        <v>87</v>
      </c>
      <c r="E69" t="s">
        <v>88</v>
      </c>
      <c r="G69" s="59">
        <f>G68*$F$66*$F$64*$F$63</f>
        <v>0.49400000000000005</v>
      </c>
      <c r="H69" s="59">
        <f t="shared" ref="H69:BS69" si="67">H68*$F$66*$F$64*$F$63</f>
        <v>0.9880000000000001</v>
      </c>
      <c r="I69" s="59">
        <f t="shared" si="67"/>
        <v>1.4820000000000002</v>
      </c>
      <c r="J69" s="59">
        <f t="shared" si="67"/>
        <v>1.9760000000000002</v>
      </c>
      <c r="K69" s="59">
        <f t="shared" si="67"/>
        <v>2.4700000000000002</v>
      </c>
      <c r="L69" s="59">
        <f t="shared" si="67"/>
        <v>2.9640000000000004</v>
      </c>
      <c r="M69" s="59">
        <f t="shared" si="67"/>
        <v>3.4579999999999997</v>
      </c>
      <c r="N69" s="59">
        <f t="shared" si="67"/>
        <v>3.9520000000000004</v>
      </c>
      <c r="O69" s="59">
        <f t="shared" si="67"/>
        <v>4.4460000000000006</v>
      </c>
      <c r="P69" s="59">
        <f t="shared" si="67"/>
        <v>4.9400000000000004</v>
      </c>
      <c r="Q69" s="59">
        <f t="shared" si="67"/>
        <v>5.4340000000000002</v>
      </c>
      <c r="R69" s="59">
        <f t="shared" si="67"/>
        <v>5.9280000000000008</v>
      </c>
      <c r="S69" s="59">
        <f t="shared" si="67"/>
        <v>6.4220000000000006</v>
      </c>
      <c r="T69" s="59">
        <f t="shared" si="67"/>
        <v>6.9159999999999995</v>
      </c>
      <c r="U69" s="59">
        <f t="shared" si="67"/>
        <v>7.41</v>
      </c>
      <c r="V69" s="59">
        <f t="shared" si="67"/>
        <v>7.9040000000000008</v>
      </c>
      <c r="W69" s="59">
        <f t="shared" si="67"/>
        <v>8.3980000000000015</v>
      </c>
      <c r="X69" s="59">
        <f t="shared" si="67"/>
        <v>8.8920000000000012</v>
      </c>
      <c r="Y69" s="59">
        <f t="shared" si="67"/>
        <v>9.3859999999999992</v>
      </c>
      <c r="Z69" s="59">
        <f t="shared" si="67"/>
        <v>9.8800000000000008</v>
      </c>
      <c r="AA69" s="59">
        <f t="shared" si="67"/>
        <v>10.374000000000001</v>
      </c>
      <c r="AB69" s="59">
        <f t="shared" si="67"/>
        <v>10.868</v>
      </c>
      <c r="AC69" s="59">
        <f t="shared" si="67"/>
        <v>11.362</v>
      </c>
      <c r="AD69" s="59">
        <f t="shared" si="67"/>
        <v>11.856000000000002</v>
      </c>
      <c r="AE69" s="59">
        <f t="shared" si="67"/>
        <v>12.35</v>
      </c>
      <c r="AF69" s="59">
        <f t="shared" si="67"/>
        <v>12.844000000000001</v>
      </c>
      <c r="AG69" s="59">
        <f t="shared" si="67"/>
        <v>13.338000000000001</v>
      </c>
      <c r="AH69" s="59">
        <f t="shared" si="67"/>
        <v>13.831999999999999</v>
      </c>
      <c r="AI69" s="59">
        <f t="shared" si="67"/>
        <v>14.326000000000001</v>
      </c>
      <c r="AJ69" s="50">
        <f t="shared" si="67"/>
        <v>14.82</v>
      </c>
      <c r="AK69" s="59">
        <f t="shared" si="67"/>
        <v>15.314000000000002</v>
      </c>
      <c r="AL69" s="59">
        <f t="shared" si="67"/>
        <v>15.808000000000002</v>
      </c>
      <c r="AM69" s="59">
        <f t="shared" si="67"/>
        <v>16.302</v>
      </c>
      <c r="AN69" s="59">
        <f t="shared" si="67"/>
        <v>16.796000000000003</v>
      </c>
      <c r="AO69" s="59">
        <f t="shared" si="67"/>
        <v>17.29</v>
      </c>
      <c r="AP69" s="59">
        <f t="shared" si="67"/>
        <v>17.784000000000002</v>
      </c>
      <c r="AQ69" s="59">
        <f t="shared" si="67"/>
        <v>18.278000000000002</v>
      </c>
      <c r="AR69" s="59">
        <f t="shared" si="67"/>
        <v>18.771999999999998</v>
      </c>
      <c r="AS69" s="59">
        <f t="shared" si="67"/>
        <v>19.266000000000002</v>
      </c>
      <c r="AT69" s="59">
        <f t="shared" si="67"/>
        <v>19.760000000000002</v>
      </c>
      <c r="AU69" s="59">
        <f t="shared" si="67"/>
        <v>20.254000000000001</v>
      </c>
      <c r="AV69" s="59">
        <f t="shared" si="67"/>
        <v>20.748000000000001</v>
      </c>
      <c r="AW69" s="59">
        <f t="shared" si="67"/>
        <v>21.242000000000001</v>
      </c>
      <c r="AX69" s="59">
        <f t="shared" si="67"/>
        <v>21.736000000000001</v>
      </c>
      <c r="AY69" s="59">
        <f t="shared" si="67"/>
        <v>22.23</v>
      </c>
      <c r="AZ69" s="59">
        <f t="shared" si="67"/>
        <v>22.724</v>
      </c>
      <c r="BA69" s="59">
        <f t="shared" si="67"/>
        <v>23.218</v>
      </c>
      <c r="BB69" s="59">
        <f t="shared" si="67"/>
        <v>23.712000000000003</v>
      </c>
      <c r="BC69" s="59">
        <f t="shared" si="67"/>
        <v>24.206000000000003</v>
      </c>
      <c r="BD69" s="59">
        <f t="shared" si="67"/>
        <v>24.7</v>
      </c>
      <c r="BE69" s="59">
        <f t="shared" si="67"/>
        <v>25.193999999999999</v>
      </c>
      <c r="BF69" s="59">
        <f t="shared" si="67"/>
        <v>25.688000000000002</v>
      </c>
      <c r="BG69" s="59">
        <f t="shared" si="67"/>
        <v>26.182000000000002</v>
      </c>
      <c r="BH69" s="59">
        <f t="shared" si="67"/>
        <v>26.676000000000002</v>
      </c>
      <c r="BI69" s="59">
        <f t="shared" si="67"/>
        <v>27.17</v>
      </c>
      <c r="BJ69" s="59">
        <f t="shared" si="67"/>
        <v>27.663999999999998</v>
      </c>
      <c r="BK69" s="59">
        <f t="shared" si="67"/>
        <v>28.158000000000005</v>
      </c>
      <c r="BL69" s="59">
        <f t="shared" si="67"/>
        <v>28.652000000000001</v>
      </c>
      <c r="BM69" s="59">
        <f t="shared" si="67"/>
        <v>29.146000000000001</v>
      </c>
      <c r="BN69" s="59">
        <f t="shared" si="67"/>
        <v>29.64</v>
      </c>
      <c r="BO69" s="59">
        <f t="shared" si="67"/>
        <v>30.134</v>
      </c>
      <c r="BP69" s="59">
        <f t="shared" si="67"/>
        <v>30.628000000000004</v>
      </c>
      <c r="BQ69" s="59">
        <f t="shared" si="67"/>
        <v>31.122000000000003</v>
      </c>
      <c r="BR69" s="59">
        <f t="shared" si="67"/>
        <v>31.616000000000003</v>
      </c>
      <c r="BS69" s="59">
        <f t="shared" si="67"/>
        <v>32.11</v>
      </c>
      <c r="BT69" s="59">
        <f t="shared" ref="BT69:CH69" si="68">BT68*$F$66*$F$64*$F$63</f>
        <v>32.603999999999999</v>
      </c>
      <c r="BU69" s="59">
        <f t="shared" si="68"/>
        <v>33.098000000000006</v>
      </c>
      <c r="BV69" s="59">
        <f t="shared" si="68"/>
        <v>33.592000000000006</v>
      </c>
      <c r="BW69" s="59">
        <f t="shared" si="68"/>
        <v>34.085999999999999</v>
      </c>
      <c r="BX69" s="59">
        <f t="shared" si="68"/>
        <v>34.58</v>
      </c>
      <c r="BY69" s="59">
        <f t="shared" si="68"/>
        <v>35.073999999999998</v>
      </c>
      <c r="BZ69" s="59">
        <f t="shared" si="68"/>
        <v>35.568000000000005</v>
      </c>
      <c r="CA69" s="59">
        <f t="shared" si="68"/>
        <v>36.062000000000005</v>
      </c>
      <c r="CB69" s="59">
        <f t="shared" si="68"/>
        <v>36.556000000000004</v>
      </c>
      <c r="CC69" s="59">
        <f t="shared" si="68"/>
        <v>37.049999999999997</v>
      </c>
      <c r="CD69" s="59">
        <f t="shared" si="68"/>
        <v>37.543999999999997</v>
      </c>
      <c r="CE69" s="59">
        <f t="shared" si="68"/>
        <v>38.038000000000004</v>
      </c>
      <c r="CF69" s="59">
        <f t="shared" si="68"/>
        <v>38.532000000000004</v>
      </c>
      <c r="CG69" s="59">
        <f t="shared" si="68"/>
        <v>39.026000000000003</v>
      </c>
      <c r="CH69" s="59">
        <f t="shared" si="68"/>
        <v>39.520000000000003</v>
      </c>
    </row>
    <row r="70" spans="4:86" x14ac:dyDescent="0.25">
      <c r="D70" t="s">
        <v>89</v>
      </c>
      <c r="E70" t="s">
        <v>90</v>
      </c>
      <c r="G70" s="59">
        <f>EXP(-1.0587+0.8836*LN(G69)+0.284)</f>
        <v>0.24713212124918574</v>
      </c>
      <c r="H70" s="59">
        <f t="shared" ref="H70:BS70" si="69">EXP(-1.0587+0.8836*LN(H69)+0.284)</f>
        <v>0.45595218483732475</v>
      </c>
      <c r="I70" s="59">
        <f t="shared" si="69"/>
        <v>0.65239937694593597</v>
      </c>
      <c r="J70" s="59">
        <f t="shared" si="69"/>
        <v>0.84121964318960396</v>
      </c>
      <c r="K70" s="59">
        <f t="shared" si="69"/>
        <v>1.0245640017032431</v>
      </c>
      <c r="L70" s="59">
        <f t="shared" si="69"/>
        <v>1.2036594830385248</v>
      </c>
      <c r="M70" s="59">
        <f t="shared" si="69"/>
        <v>1.3792971063482822</v>
      </c>
      <c r="N70" s="59">
        <f t="shared" si="69"/>
        <v>1.5520278477018838</v>
      </c>
      <c r="O70" s="59">
        <f t="shared" si="69"/>
        <v>1.7222566815192901</v>
      </c>
      <c r="P70" s="59">
        <f t="shared" si="69"/>
        <v>1.8902933083766646</v>
      </c>
      <c r="Q70" s="59">
        <f t="shared" si="69"/>
        <v>2.0563819044260145</v>
      </c>
      <c r="R70" s="59">
        <f t="shared" si="69"/>
        <v>2.2207197037661026</v>
      </c>
      <c r="S70" s="59">
        <f t="shared" si="69"/>
        <v>2.3834691936258152</v>
      </c>
      <c r="T70" s="59">
        <f t="shared" si="69"/>
        <v>2.5447664431495727</v>
      </c>
      <c r="U70" s="59">
        <f t="shared" si="69"/>
        <v>2.7047269815583848</v>
      </c>
      <c r="V70" s="59">
        <f t="shared" si="69"/>
        <v>2.863450062707606</v>
      </c>
      <c r="W70" s="59">
        <f t="shared" si="69"/>
        <v>3.0210218324899261</v>
      </c>
      <c r="X70" s="59">
        <f t="shared" si="69"/>
        <v>3.177517729464268</v>
      </c>
      <c r="Y70" s="59">
        <f t="shared" si="69"/>
        <v>3.3330043367174276</v>
      </c>
      <c r="Z70" s="59">
        <f t="shared" si="69"/>
        <v>3.4875408327380875</v>
      </c>
      <c r="AA70" s="59">
        <f t="shared" si="69"/>
        <v>3.6411801438697724</v>
      </c>
      <c r="AB70" s="59">
        <f t="shared" si="69"/>
        <v>3.7939698710293386</v>
      </c>
      <c r="AC70" s="59">
        <f t="shared" si="69"/>
        <v>3.9459530431682608</v>
      </c>
      <c r="AD70" s="59">
        <f t="shared" si="69"/>
        <v>4.0971687359997011</v>
      </c>
      <c r="AE70" s="59">
        <f t="shared" si="69"/>
        <v>4.2476525846986481</v>
      </c>
      <c r="AF70" s="59">
        <f t="shared" si="69"/>
        <v>4.3974372122609209</v>
      </c>
      <c r="AG70" s="59">
        <f t="shared" si="69"/>
        <v>4.5465525901071517</v>
      </c>
      <c r="AH70" s="59">
        <f t="shared" si="69"/>
        <v>4.6950263437621773</v>
      </c>
      <c r="AI70" s="59">
        <f t="shared" si="69"/>
        <v>4.8428840136387867</v>
      </c>
      <c r="AJ70" s="50">
        <f t="shared" si="69"/>
        <v>4.9901492788407484</v>
      </c>
      <c r="AK70" s="59">
        <f t="shared" si="69"/>
        <v>5.1368441502871596</v>
      </c>
      <c r="AL70" s="59">
        <f t="shared" si="69"/>
        <v>5.2829891382175376</v>
      </c>
      <c r="AM70" s="59">
        <f t="shared" si="69"/>
        <v>5.4286033981705639</v>
      </c>
      <c r="AN70" s="59">
        <f t="shared" si="69"/>
        <v>5.5737048587712827</v>
      </c>
      <c r="AO70" s="59">
        <f t="shared" si="69"/>
        <v>5.7183103340620756</v>
      </c>
      <c r="AP70" s="59">
        <f t="shared" si="69"/>
        <v>5.862435622634961</v>
      </c>
      <c r="AQ70" s="59">
        <f t="shared" si="69"/>
        <v>6.0060955954395334</v>
      </c>
      <c r="AR70" s="59">
        <f t="shared" si="69"/>
        <v>6.1493042738312065</v>
      </c>
      <c r="AS70" s="59">
        <f t="shared" si="69"/>
        <v>6.2920748991727349</v>
      </c>
      <c r="AT70" s="59">
        <f t="shared" si="69"/>
        <v>6.4344199950962606</v>
      </c>
      <c r="AU70" s="59">
        <f t="shared" si="69"/>
        <v>6.5763514233638842</v>
      </c>
      <c r="AV70" s="59">
        <f t="shared" si="69"/>
        <v>6.7178804341249814</v>
      </c>
      <c r="AW70" s="59">
        <f t="shared" si="69"/>
        <v>6.859017711252279</v>
      </c>
      <c r="AX70" s="59">
        <f t="shared" si="69"/>
        <v>6.9997734133417913</v>
      </c>
      <c r="AY70" s="59">
        <f t="shared" si="69"/>
        <v>7.140157210880437</v>
      </c>
      <c r="AZ70" s="59">
        <f t="shared" si="69"/>
        <v>7.2801783200166952</v>
      </c>
      <c r="BA70" s="59">
        <f t="shared" si="69"/>
        <v>7.4198455333118369</v>
      </c>
      <c r="BB70" s="59">
        <f t="shared" si="69"/>
        <v>7.5591672478002456</v>
      </c>
      <c r="BC70" s="59">
        <f t="shared" si="69"/>
        <v>7.6981514906452642</v>
      </c>
      <c r="BD70" s="59">
        <f t="shared" si="69"/>
        <v>7.8368059426416634</v>
      </c>
      <c r="BE70" s="59">
        <f t="shared" si="69"/>
        <v>7.9751379597847016</v>
      </c>
      <c r="BF70" s="59">
        <f t="shared" si="69"/>
        <v>8.1131545930997735</v>
      </c>
      <c r="BG70" s="59">
        <f t="shared" si="69"/>
        <v>8.2508626069035156</v>
      </c>
      <c r="BH70" s="59">
        <f t="shared" si="69"/>
        <v>8.3882684956477913</v>
      </c>
      <c r="BI70" s="59">
        <f t="shared" si="69"/>
        <v>8.5253784994806523</v>
      </c>
      <c r="BJ70" s="59">
        <f t="shared" si="69"/>
        <v>8.6621986186436075</v>
      </c>
      <c r="BK70" s="59">
        <f t="shared" si="69"/>
        <v>8.7987346268113562</v>
      </c>
      <c r="BL70" s="59">
        <f t="shared" si="69"/>
        <v>8.9349920834689254</v>
      </c>
      <c r="BM70" s="59">
        <f t="shared" si="69"/>
        <v>9.0709763454110544</v>
      </c>
      <c r="BN70" s="59">
        <f t="shared" si="69"/>
        <v>9.2066925774398314</v>
      </c>
      <c r="BO70" s="59">
        <f t="shared" si="69"/>
        <v>9.3421457623289594</v>
      </c>
      <c r="BP70" s="59">
        <f t="shared" si="69"/>
        <v>9.4773407101161204</v>
      </c>
      <c r="BQ70" s="59">
        <f t="shared" si="69"/>
        <v>9.6122820667788016</v>
      </c>
      <c r="BR70" s="59">
        <f t="shared" si="69"/>
        <v>9.7469743223436929</v>
      </c>
      <c r="BS70" s="59">
        <f t="shared" si="69"/>
        <v>9.8814218184748146</v>
      </c>
      <c r="BT70" s="59">
        <f t="shared" ref="BT70:CH70" si="70">EXP(-1.0587+0.8836*LN(BT69)+0.284)</f>
        <v>10.015628755581478</v>
      </c>
      <c r="BU70" s="59">
        <f t="shared" si="70"/>
        <v>10.149599199483198</v>
      </c>
      <c r="BV70" s="59">
        <f t="shared" si="70"/>
        <v>10.283337087665423</v>
      </c>
      <c r="BW70" s="59">
        <f t="shared" si="70"/>
        <v>10.416846235156795</v>
      </c>
      <c r="BX70" s="59">
        <f t="shared" si="70"/>
        <v>10.550130340056093</v>
      </c>
      <c r="BY70" s="59">
        <f t="shared" si="70"/>
        <v>10.683192988734282</v>
      </c>
      <c r="BZ70" s="59">
        <f t="shared" si="70"/>
        <v>10.816037660735208</v>
      </c>
      <c r="CA70" s="59">
        <f t="shared" si="70"/>
        <v>10.948667733396306</v>
      </c>
      <c r="CB70" s="59">
        <f t="shared" si="70"/>
        <v>11.081086486208886</v>
      </c>
      <c r="CC70" s="59">
        <f t="shared" si="70"/>
        <v>11.21329710493602</v>
      </c>
      <c r="CD70" s="59">
        <f t="shared" si="70"/>
        <v>11.345302685504608</v>
      </c>
      <c r="CE70" s="59">
        <f t="shared" si="70"/>
        <v>11.477106237686685</v>
      </c>
      <c r="CF70" s="59">
        <f t="shared" si="70"/>
        <v>11.608710688584155</v>
      </c>
      <c r="CG70" s="59">
        <f t="shared" si="70"/>
        <v>11.740118885929631</v>
      </c>
      <c r="CH70" s="59">
        <f t="shared" si="70"/>
        <v>11.871333601215445</v>
      </c>
    </row>
    <row r="71" spans="4:86" x14ac:dyDescent="0.25">
      <c r="D71" t="s">
        <v>138</v>
      </c>
      <c r="E71" t="s">
        <v>72</v>
      </c>
      <c r="G71" s="59">
        <f>$F$63*70</f>
        <v>70</v>
      </c>
      <c r="H71" s="59">
        <f t="shared" ref="H71:BS71" si="71">$F$63*70</f>
        <v>70</v>
      </c>
      <c r="I71" s="59">
        <f t="shared" si="71"/>
        <v>70</v>
      </c>
      <c r="J71" s="59">
        <f t="shared" si="71"/>
        <v>70</v>
      </c>
      <c r="K71" s="59">
        <f t="shared" si="71"/>
        <v>70</v>
      </c>
      <c r="L71" s="59">
        <f t="shared" si="71"/>
        <v>70</v>
      </c>
      <c r="M71" s="59">
        <f t="shared" si="71"/>
        <v>70</v>
      </c>
      <c r="N71" s="59">
        <f t="shared" si="71"/>
        <v>70</v>
      </c>
      <c r="O71" s="59">
        <f t="shared" si="71"/>
        <v>70</v>
      </c>
      <c r="P71" s="59">
        <f t="shared" si="71"/>
        <v>70</v>
      </c>
      <c r="Q71" s="59">
        <f t="shared" si="71"/>
        <v>70</v>
      </c>
      <c r="R71" s="59">
        <f t="shared" si="71"/>
        <v>70</v>
      </c>
      <c r="S71" s="59">
        <f t="shared" si="71"/>
        <v>70</v>
      </c>
      <c r="T71" s="59">
        <f t="shared" si="71"/>
        <v>70</v>
      </c>
      <c r="U71" s="59">
        <f t="shared" si="71"/>
        <v>70</v>
      </c>
      <c r="V71" s="59">
        <f t="shared" si="71"/>
        <v>70</v>
      </c>
      <c r="W71" s="59">
        <f t="shared" si="71"/>
        <v>70</v>
      </c>
      <c r="X71" s="59">
        <f t="shared" si="71"/>
        <v>70</v>
      </c>
      <c r="Y71" s="59">
        <f t="shared" si="71"/>
        <v>70</v>
      </c>
      <c r="Z71" s="59">
        <f t="shared" si="71"/>
        <v>70</v>
      </c>
      <c r="AA71" s="59">
        <f t="shared" si="71"/>
        <v>70</v>
      </c>
      <c r="AB71" s="59">
        <f t="shared" si="71"/>
        <v>70</v>
      </c>
      <c r="AC71" s="59">
        <f t="shared" si="71"/>
        <v>70</v>
      </c>
      <c r="AD71" s="59">
        <f t="shared" si="71"/>
        <v>70</v>
      </c>
      <c r="AE71" s="59">
        <f t="shared" si="71"/>
        <v>70</v>
      </c>
      <c r="AF71" s="59">
        <f t="shared" si="71"/>
        <v>70</v>
      </c>
      <c r="AG71" s="59">
        <f t="shared" si="71"/>
        <v>70</v>
      </c>
      <c r="AH71" s="59">
        <f t="shared" si="71"/>
        <v>70</v>
      </c>
      <c r="AI71" s="59">
        <f t="shared" si="71"/>
        <v>70</v>
      </c>
      <c r="AJ71" s="50">
        <f t="shared" si="71"/>
        <v>70</v>
      </c>
      <c r="AK71" s="59">
        <f t="shared" si="71"/>
        <v>70</v>
      </c>
      <c r="AL71" s="59">
        <f t="shared" si="71"/>
        <v>70</v>
      </c>
      <c r="AM71" s="59">
        <f t="shared" si="71"/>
        <v>70</v>
      </c>
      <c r="AN71" s="59">
        <f t="shared" si="71"/>
        <v>70</v>
      </c>
      <c r="AO71" s="59">
        <f t="shared" si="71"/>
        <v>70</v>
      </c>
      <c r="AP71" s="59">
        <f t="shared" si="71"/>
        <v>70</v>
      </c>
      <c r="AQ71" s="59">
        <f t="shared" si="71"/>
        <v>70</v>
      </c>
      <c r="AR71" s="59">
        <f t="shared" si="71"/>
        <v>70</v>
      </c>
      <c r="AS71" s="59">
        <f t="shared" si="71"/>
        <v>70</v>
      </c>
      <c r="AT71" s="59">
        <f t="shared" si="71"/>
        <v>70</v>
      </c>
      <c r="AU71" s="59">
        <f t="shared" si="71"/>
        <v>70</v>
      </c>
      <c r="AV71" s="59">
        <f t="shared" si="71"/>
        <v>70</v>
      </c>
      <c r="AW71" s="59">
        <f t="shared" si="71"/>
        <v>70</v>
      </c>
      <c r="AX71" s="59">
        <f t="shared" si="71"/>
        <v>70</v>
      </c>
      <c r="AY71" s="59">
        <f t="shared" si="71"/>
        <v>70</v>
      </c>
      <c r="AZ71" s="59">
        <f t="shared" si="71"/>
        <v>70</v>
      </c>
      <c r="BA71" s="59">
        <f t="shared" si="71"/>
        <v>70</v>
      </c>
      <c r="BB71" s="59">
        <f t="shared" si="71"/>
        <v>70</v>
      </c>
      <c r="BC71" s="59">
        <f t="shared" si="71"/>
        <v>70</v>
      </c>
      <c r="BD71" s="59">
        <f t="shared" si="71"/>
        <v>70</v>
      </c>
      <c r="BE71" s="59">
        <f t="shared" si="71"/>
        <v>70</v>
      </c>
      <c r="BF71" s="59">
        <f t="shared" si="71"/>
        <v>70</v>
      </c>
      <c r="BG71" s="59">
        <f t="shared" si="71"/>
        <v>70</v>
      </c>
      <c r="BH71" s="59">
        <f t="shared" si="71"/>
        <v>70</v>
      </c>
      <c r="BI71" s="59">
        <f t="shared" si="71"/>
        <v>70</v>
      </c>
      <c r="BJ71" s="59">
        <f t="shared" si="71"/>
        <v>70</v>
      </c>
      <c r="BK71" s="59">
        <f t="shared" si="71"/>
        <v>70</v>
      </c>
      <c r="BL71" s="59">
        <f t="shared" si="71"/>
        <v>70</v>
      </c>
      <c r="BM71" s="59">
        <f t="shared" si="71"/>
        <v>70</v>
      </c>
      <c r="BN71" s="59">
        <f t="shared" si="71"/>
        <v>70</v>
      </c>
      <c r="BO71" s="59">
        <f t="shared" si="71"/>
        <v>70</v>
      </c>
      <c r="BP71" s="59">
        <f t="shared" si="71"/>
        <v>70</v>
      </c>
      <c r="BQ71" s="59">
        <f t="shared" si="71"/>
        <v>70</v>
      </c>
      <c r="BR71" s="59">
        <f t="shared" si="71"/>
        <v>70</v>
      </c>
      <c r="BS71" s="59">
        <f t="shared" si="71"/>
        <v>70</v>
      </c>
      <c r="BT71" s="59">
        <f t="shared" ref="BT71:CH71" si="72">$F$63*70</f>
        <v>70</v>
      </c>
      <c r="BU71" s="59">
        <f t="shared" si="72"/>
        <v>70</v>
      </c>
      <c r="BV71" s="59">
        <f t="shared" si="72"/>
        <v>70</v>
      </c>
      <c r="BW71" s="59">
        <f t="shared" si="72"/>
        <v>70</v>
      </c>
      <c r="BX71" s="59">
        <f t="shared" si="72"/>
        <v>70</v>
      </c>
      <c r="BY71" s="59">
        <f t="shared" si="72"/>
        <v>70</v>
      </c>
      <c r="BZ71" s="59">
        <f t="shared" si="72"/>
        <v>70</v>
      </c>
      <c r="CA71" s="59">
        <f t="shared" si="72"/>
        <v>70</v>
      </c>
      <c r="CB71" s="59">
        <f t="shared" si="72"/>
        <v>70</v>
      </c>
      <c r="CC71" s="59">
        <f t="shared" si="72"/>
        <v>70</v>
      </c>
      <c r="CD71" s="59">
        <f t="shared" si="72"/>
        <v>70</v>
      </c>
      <c r="CE71" s="59">
        <f t="shared" si="72"/>
        <v>70</v>
      </c>
      <c r="CF71" s="59">
        <f t="shared" si="72"/>
        <v>70</v>
      </c>
      <c r="CG71" s="59">
        <f t="shared" si="72"/>
        <v>70</v>
      </c>
      <c r="CH71" s="59">
        <f t="shared" si="72"/>
        <v>70</v>
      </c>
    </row>
    <row r="72" spans="4:86" ht="16.5" x14ac:dyDescent="0.25">
      <c r="D72" s="46" t="s">
        <v>92</v>
      </c>
      <c r="E72" t="s">
        <v>93</v>
      </c>
      <c r="F72" s="61" t="s">
        <v>94</v>
      </c>
      <c r="G72" s="59">
        <f>IF(G62&gt;30,10*$F$63,$F$63*(10/2+10/30*G62/2))</f>
        <v>5.166666666666667</v>
      </c>
      <c r="H72" s="59">
        <f t="shared" ref="H72:BS72" si="73">IF(H62&gt;30,10*$F$63,$F$63*(10/2+10/30*H62/2))</f>
        <v>5.333333333333333</v>
      </c>
      <c r="I72" s="59">
        <f t="shared" si="73"/>
        <v>5.5</v>
      </c>
      <c r="J72" s="59">
        <f t="shared" si="73"/>
        <v>5.666666666666667</v>
      </c>
      <c r="K72" s="59">
        <f t="shared" si="73"/>
        <v>5.833333333333333</v>
      </c>
      <c r="L72" s="59">
        <f t="shared" si="73"/>
        <v>6</v>
      </c>
      <c r="M72" s="59">
        <f t="shared" si="73"/>
        <v>6.1666666666666661</v>
      </c>
      <c r="N72" s="59">
        <f t="shared" si="73"/>
        <v>6.333333333333333</v>
      </c>
      <c r="O72" s="59">
        <f t="shared" si="73"/>
        <v>6.5</v>
      </c>
      <c r="P72" s="59">
        <f t="shared" si="73"/>
        <v>6.6666666666666661</v>
      </c>
      <c r="Q72" s="59">
        <f t="shared" si="73"/>
        <v>6.833333333333333</v>
      </c>
      <c r="R72" s="59">
        <f t="shared" si="73"/>
        <v>7</v>
      </c>
      <c r="S72" s="59">
        <f t="shared" si="73"/>
        <v>7.1666666666666661</v>
      </c>
      <c r="T72" s="59">
        <f t="shared" si="73"/>
        <v>7.333333333333333</v>
      </c>
      <c r="U72" s="59">
        <f t="shared" si="73"/>
        <v>7.5</v>
      </c>
      <c r="V72" s="59">
        <f t="shared" si="73"/>
        <v>7.6666666666666661</v>
      </c>
      <c r="W72" s="59">
        <f t="shared" si="73"/>
        <v>7.833333333333333</v>
      </c>
      <c r="X72" s="59">
        <f t="shared" si="73"/>
        <v>8</v>
      </c>
      <c r="Y72" s="59">
        <f t="shared" si="73"/>
        <v>8.1666666666666661</v>
      </c>
      <c r="Z72" s="59">
        <f t="shared" si="73"/>
        <v>8.3333333333333321</v>
      </c>
      <c r="AA72" s="59">
        <f t="shared" si="73"/>
        <v>8.5</v>
      </c>
      <c r="AB72" s="59">
        <f t="shared" si="73"/>
        <v>8.6666666666666661</v>
      </c>
      <c r="AC72" s="59">
        <f t="shared" si="73"/>
        <v>8.8333333333333321</v>
      </c>
      <c r="AD72" s="59">
        <f t="shared" si="73"/>
        <v>9</v>
      </c>
      <c r="AE72" s="59">
        <f t="shared" si="73"/>
        <v>9.1666666666666661</v>
      </c>
      <c r="AF72" s="59">
        <f t="shared" si="73"/>
        <v>9.3333333333333321</v>
      </c>
      <c r="AG72" s="59">
        <f t="shared" si="73"/>
        <v>9.5</v>
      </c>
      <c r="AH72" s="59">
        <f t="shared" si="73"/>
        <v>9.6666666666666661</v>
      </c>
      <c r="AI72" s="59">
        <f t="shared" si="73"/>
        <v>9.8333333333333321</v>
      </c>
      <c r="AJ72" s="50">
        <f t="shared" si="73"/>
        <v>10</v>
      </c>
      <c r="AK72" s="59">
        <f t="shared" si="73"/>
        <v>10</v>
      </c>
      <c r="AL72" s="59">
        <f t="shared" si="73"/>
        <v>10</v>
      </c>
      <c r="AM72" s="59">
        <f t="shared" si="73"/>
        <v>10</v>
      </c>
      <c r="AN72" s="59">
        <f t="shared" si="73"/>
        <v>10</v>
      </c>
      <c r="AO72" s="59">
        <f t="shared" si="73"/>
        <v>10</v>
      </c>
      <c r="AP72" s="59">
        <f t="shared" si="73"/>
        <v>10</v>
      </c>
      <c r="AQ72" s="59">
        <f t="shared" si="73"/>
        <v>10</v>
      </c>
      <c r="AR72" s="59">
        <f t="shared" si="73"/>
        <v>10</v>
      </c>
      <c r="AS72" s="59">
        <f t="shared" si="73"/>
        <v>10</v>
      </c>
      <c r="AT72" s="59">
        <f t="shared" si="73"/>
        <v>10</v>
      </c>
      <c r="AU72" s="59">
        <f t="shared" si="73"/>
        <v>10</v>
      </c>
      <c r="AV72" s="59">
        <f t="shared" si="73"/>
        <v>10</v>
      </c>
      <c r="AW72" s="59">
        <f t="shared" si="73"/>
        <v>10</v>
      </c>
      <c r="AX72" s="59">
        <f t="shared" si="73"/>
        <v>10</v>
      </c>
      <c r="AY72" s="59">
        <f t="shared" si="73"/>
        <v>10</v>
      </c>
      <c r="AZ72" s="59">
        <f t="shared" si="73"/>
        <v>10</v>
      </c>
      <c r="BA72" s="59">
        <f t="shared" si="73"/>
        <v>10</v>
      </c>
      <c r="BB72" s="59">
        <f t="shared" si="73"/>
        <v>10</v>
      </c>
      <c r="BC72" s="59">
        <f t="shared" si="73"/>
        <v>10</v>
      </c>
      <c r="BD72" s="59">
        <f t="shared" si="73"/>
        <v>10</v>
      </c>
      <c r="BE72" s="59">
        <f t="shared" si="73"/>
        <v>10</v>
      </c>
      <c r="BF72" s="59">
        <f t="shared" si="73"/>
        <v>10</v>
      </c>
      <c r="BG72" s="59">
        <f t="shared" si="73"/>
        <v>10</v>
      </c>
      <c r="BH72" s="59">
        <f t="shared" si="73"/>
        <v>10</v>
      </c>
      <c r="BI72" s="59">
        <f t="shared" si="73"/>
        <v>10</v>
      </c>
      <c r="BJ72" s="59">
        <f t="shared" si="73"/>
        <v>10</v>
      </c>
      <c r="BK72" s="59">
        <f t="shared" si="73"/>
        <v>10</v>
      </c>
      <c r="BL72" s="59">
        <f t="shared" si="73"/>
        <v>10</v>
      </c>
      <c r="BM72" s="59">
        <f t="shared" si="73"/>
        <v>10</v>
      </c>
      <c r="BN72" s="59">
        <f t="shared" si="73"/>
        <v>10</v>
      </c>
      <c r="BO72" s="59">
        <f t="shared" si="73"/>
        <v>10</v>
      </c>
      <c r="BP72" s="59">
        <f t="shared" si="73"/>
        <v>10</v>
      </c>
      <c r="BQ72" s="59">
        <f t="shared" si="73"/>
        <v>10</v>
      </c>
      <c r="BR72" s="59">
        <f t="shared" si="73"/>
        <v>10</v>
      </c>
      <c r="BS72" s="59">
        <f t="shared" si="73"/>
        <v>10</v>
      </c>
      <c r="BT72" s="59">
        <f t="shared" ref="BT72:CH72" si="74">IF(BT62&gt;30,10*$F$63,$F$63*(10/2+10/30*BT62/2))</f>
        <v>10</v>
      </c>
      <c r="BU72" s="59">
        <f t="shared" si="74"/>
        <v>10</v>
      </c>
      <c r="BV72" s="59">
        <f t="shared" si="74"/>
        <v>10</v>
      </c>
      <c r="BW72" s="59">
        <f t="shared" si="74"/>
        <v>10</v>
      </c>
      <c r="BX72" s="59">
        <f t="shared" si="74"/>
        <v>10</v>
      </c>
      <c r="BY72" s="59">
        <f t="shared" si="74"/>
        <v>10</v>
      </c>
      <c r="BZ72" s="59">
        <f t="shared" si="74"/>
        <v>10</v>
      </c>
      <c r="CA72" s="59">
        <f t="shared" si="74"/>
        <v>10</v>
      </c>
      <c r="CB72" s="59">
        <f t="shared" si="74"/>
        <v>10</v>
      </c>
      <c r="CC72" s="59">
        <f t="shared" si="74"/>
        <v>10</v>
      </c>
      <c r="CD72" s="59">
        <f t="shared" si="74"/>
        <v>10</v>
      </c>
      <c r="CE72" s="59">
        <f t="shared" si="74"/>
        <v>10</v>
      </c>
      <c r="CF72" s="59">
        <f t="shared" si="74"/>
        <v>10</v>
      </c>
      <c r="CG72" s="59">
        <f t="shared" si="74"/>
        <v>10</v>
      </c>
      <c r="CH72" s="59">
        <f t="shared" si="74"/>
        <v>10</v>
      </c>
    </row>
    <row r="73" spans="4:86" x14ac:dyDescent="0.25">
      <c r="D73" t="s">
        <v>95</v>
      </c>
      <c r="E73" t="s">
        <v>96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0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>
        <v>0</v>
      </c>
      <c r="AY73" s="59">
        <v>0</v>
      </c>
      <c r="AZ73" s="59">
        <v>0</v>
      </c>
      <c r="BA73" s="59">
        <v>0</v>
      </c>
      <c r="BB73" s="59">
        <v>0</v>
      </c>
      <c r="BC73" s="59">
        <v>0</v>
      </c>
      <c r="BD73" s="59">
        <v>0</v>
      </c>
      <c r="BE73" s="59">
        <v>0</v>
      </c>
      <c r="BF73" s="59">
        <v>0</v>
      </c>
      <c r="BG73" s="59">
        <v>0</v>
      </c>
      <c r="BH73" s="59">
        <v>0</v>
      </c>
      <c r="BI73" s="59">
        <v>0</v>
      </c>
      <c r="BJ73" s="59">
        <v>0</v>
      </c>
      <c r="BK73" s="59">
        <v>0</v>
      </c>
      <c r="BL73" s="59">
        <v>0</v>
      </c>
      <c r="BM73" s="59">
        <v>0</v>
      </c>
      <c r="BN73" s="59">
        <v>0</v>
      </c>
      <c r="BO73" s="59">
        <v>0</v>
      </c>
      <c r="BP73" s="59">
        <v>0</v>
      </c>
      <c r="BQ73" s="59">
        <v>0</v>
      </c>
      <c r="BR73" s="59">
        <v>0</v>
      </c>
      <c r="BS73" s="59">
        <v>0</v>
      </c>
      <c r="BT73" s="59">
        <v>0</v>
      </c>
      <c r="BU73" s="59">
        <v>0</v>
      </c>
      <c r="BV73" s="59">
        <v>0</v>
      </c>
      <c r="BW73" s="59">
        <v>0</v>
      </c>
      <c r="BX73" s="59">
        <v>0</v>
      </c>
      <c r="BY73" s="59">
        <v>0</v>
      </c>
      <c r="BZ73" s="59">
        <v>0</v>
      </c>
      <c r="CA73" s="59">
        <v>0</v>
      </c>
      <c r="CB73" s="59">
        <v>0</v>
      </c>
      <c r="CC73" s="59">
        <v>0</v>
      </c>
      <c r="CD73" s="59">
        <v>0</v>
      </c>
      <c r="CE73" s="59">
        <v>0</v>
      </c>
      <c r="CF73" s="59">
        <v>0</v>
      </c>
      <c r="CG73" s="59">
        <v>0</v>
      </c>
      <c r="CH73" s="59">
        <v>0</v>
      </c>
    </row>
    <row r="74" spans="4:86" x14ac:dyDescent="0.25">
      <c r="D74" t="s">
        <v>139</v>
      </c>
      <c r="E74" t="s">
        <v>140</v>
      </c>
      <c r="F74" s="59"/>
      <c r="G74" s="59">
        <f>((G69+G70)*0.475+G71+G72+G73)*44/12</f>
        <v>276.90191622228679</v>
      </c>
      <c r="H74" s="59">
        <f t="shared" ref="H74:AU74" si="75">((H69+H70)*0.475+H71+H72+H73)*44/12</f>
        <v>278.73710561081384</v>
      </c>
      <c r="I74" s="59">
        <f t="shared" si="75"/>
        <v>280.55074558151415</v>
      </c>
      <c r="J74" s="59">
        <f t="shared" si="75"/>
        <v>282.35110198966635</v>
      </c>
      <c r="K74" s="59">
        <f t="shared" si="75"/>
        <v>284.14192119185532</v>
      </c>
      <c r="L74" s="59">
        <f t="shared" si="75"/>
        <v>285.9253402662921</v>
      </c>
      <c r="M74" s="59">
        <f t="shared" si="75"/>
        <v>287.70273690466774</v>
      </c>
      <c r="N74" s="59">
        <f t="shared" si="75"/>
        <v>289.47507072363629</v>
      </c>
      <c r="O74" s="59">
        <f t="shared" si="75"/>
        <v>291.24304705364608</v>
      </c>
      <c r="P74" s="59">
        <f t="shared" si="75"/>
        <v>293.00720528986716</v>
      </c>
      <c r="Q74" s="59">
        <f t="shared" si="75"/>
        <v>294.76797070576418</v>
      </c>
      <c r="R74" s="59">
        <f t="shared" si="75"/>
        <v>296.52568681739263</v>
      </c>
      <c r="S74" s="59">
        <f t="shared" si="75"/>
        <v>298.28063662334273</v>
      </c>
      <c r="T74" s="59">
        <f t="shared" si="75"/>
        <v>300.03305711070772</v>
      </c>
      <c r="U74" s="59">
        <f t="shared" si="75"/>
        <v>301.78314949288085</v>
      </c>
      <c r="V74" s="59">
        <f t="shared" si="75"/>
        <v>303.53108663699356</v>
      </c>
      <c r="W74" s="59">
        <f t="shared" si="75"/>
        <v>305.2770185804755</v>
      </c>
      <c r="X74" s="59">
        <f t="shared" si="75"/>
        <v>307.02107671215026</v>
      </c>
      <c r="Y74" s="59">
        <f t="shared" si="75"/>
        <v>308.76337699756067</v>
      </c>
      <c r="Z74" s="59">
        <f t="shared" si="75"/>
        <v>310.5040225059077</v>
      </c>
      <c r="AA74" s="59">
        <f t="shared" si="75"/>
        <v>312.24310541723986</v>
      </c>
      <c r="AB74" s="59">
        <f t="shared" si="75"/>
        <v>313.98070863648724</v>
      </c>
      <c r="AC74" s="59">
        <f t="shared" si="75"/>
        <v>315.71690710574023</v>
      </c>
      <c r="AD74" s="59">
        <f t="shared" si="75"/>
        <v>317.45176888186614</v>
      </c>
      <c r="AE74" s="59">
        <f t="shared" si="75"/>
        <v>319.18535602946127</v>
      </c>
      <c r="AF74" s="59">
        <f t="shared" si="75"/>
        <v>320.91772536691002</v>
      </c>
      <c r="AG74" s="59">
        <f t="shared" si="75"/>
        <v>322.6489290944366</v>
      </c>
      <c r="AH74" s="59">
        <f t="shared" si="75"/>
        <v>324.37901532649693</v>
      </c>
      <c r="AI74" s="59">
        <f t="shared" si="75"/>
        <v>326.10802854597642</v>
      </c>
      <c r="AJ74" s="50">
        <f t="shared" si="75"/>
        <v>327.83600999398101</v>
      </c>
      <c r="AK74" s="59">
        <f t="shared" si="75"/>
        <v>328.95188689508348</v>
      </c>
      <c r="AL74" s="59">
        <f t="shared" si="75"/>
        <v>330.06680608239554</v>
      </c>
      <c r="AM74" s="59">
        <f t="shared" si="75"/>
        <v>331.18080091848043</v>
      </c>
      <c r="AN74" s="59">
        <f t="shared" si="75"/>
        <v>332.29390262902666</v>
      </c>
      <c r="AO74" s="59">
        <f t="shared" si="75"/>
        <v>333.40614049849142</v>
      </c>
      <c r="AP74" s="59">
        <f t="shared" si="75"/>
        <v>334.51754204275591</v>
      </c>
      <c r="AQ74" s="59">
        <f t="shared" si="75"/>
        <v>335.62813316205717</v>
      </c>
      <c r="AR74" s="59">
        <f t="shared" si="75"/>
        <v>336.73793827692265</v>
      </c>
      <c r="AS74" s="59">
        <f t="shared" si="75"/>
        <v>337.8469804493925</v>
      </c>
      <c r="AT74" s="59">
        <f t="shared" si="75"/>
        <v>338.95528149145929</v>
      </c>
      <c r="AU74" s="59">
        <f t="shared" si="75"/>
        <v>340.06286206235876</v>
      </c>
      <c r="AV74" s="59">
        <f>((AV69+AV70)*0.475+AV71+AV72+AV73)*44/12</f>
        <v>341.16974175610102</v>
      </c>
      <c r="AW74" s="59">
        <f t="shared" ref="AW74:CG74" si="76">((AW69+AW70)*0.475+AW71+AW72+AW73)*44/12</f>
        <v>342.27593918043107</v>
      </c>
      <c r="AX74" s="59">
        <f t="shared" si="76"/>
        <v>343.38147202823694</v>
      </c>
      <c r="AY74" s="59">
        <f t="shared" si="76"/>
        <v>344.4863571422834</v>
      </c>
      <c r="AZ74" s="59">
        <f t="shared" si="76"/>
        <v>345.59061057402909</v>
      </c>
      <c r="BA74" s="59">
        <f t="shared" si="76"/>
        <v>346.69424763718479</v>
      </c>
      <c r="BB74" s="59">
        <f t="shared" si="76"/>
        <v>347.79728295658538</v>
      </c>
      <c r="BC74" s="59">
        <f t="shared" si="76"/>
        <v>348.89973051287387</v>
      </c>
      <c r="BD74" s="59">
        <f t="shared" si="76"/>
        <v>350.00160368343421</v>
      </c>
      <c r="BE74" s="59">
        <f t="shared" si="76"/>
        <v>351.10291527995832</v>
      </c>
      <c r="BF74" s="59">
        <f t="shared" si="76"/>
        <v>352.20367758298215</v>
      </c>
      <c r="BG74" s="59">
        <f t="shared" si="76"/>
        <v>353.30390237369028</v>
      </c>
      <c r="BH74" s="59">
        <f t="shared" si="76"/>
        <v>354.40360096325321</v>
      </c>
      <c r="BI74" s="59">
        <f t="shared" si="76"/>
        <v>355.5027842199288</v>
      </c>
      <c r="BJ74" s="59">
        <f t="shared" si="76"/>
        <v>356.60146259413756</v>
      </c>
      <c r="BK74" s="59">
        <f t="shared" si="76"/>
        <v>357.69964614169641</v>
      </c>
      <c r="BL74" s="59">
        <f t="shared" si="76"/>
        <v>358.7973445453751</v>
      </c>
      <c r="BM74" s="59">
        <f t="shared" si="76"/>
        <v>359.89456713492427</v>
      </c>
      <c r="BN74" s="59">
        <f t="shared" si="76"/>
        <v>360.9913229057077</v>
      </c>
      <c r="BO74" s="59">
        <f t="shared" si="76"/>
        <v>362.08762053605625</v>
      </c>
      <c r="BP74" s="59">
        <f t="shared" si="76"/>
        <v>363.18346840345225</v>
      </c>
      <c r="BQ74" s="59">
        <f t="shared" si="76"/>
        <v>364.27887459963972</v>
      </c>
      <c r="BR74" s="59">
        <f t="shared" si="76"/>
        <v>365.37384694474855</v>
      </c>
      <c r="BS74" s="59">
        <f t="shared" si="76"/>
        <v>366.46839300051028</v>
      </c>
      <c r="BT74" s="59">
        <f t="shared" si="76"/>
        <v>367.56252008263772</v>
      </c>
      <c r="BU74" s="59">
        <f t="shared" si="76"/>
        <v>368.65623527243332</v>
      </c>
      <c r="BV74" s="59">
        <f t="shared" si="76"/>
        <v>369.74954542768393</v>
      </c>
      <c r="BW74" s="59">
        <f t="shared" si="76"/>
        <v>370.84245719289805</v>
      </c>
      <c r="BX74" s="59">
        <f t="shared" si="76"/>
        <v>371.93497700893107</v>
      </c>
      <c r="BY74" s="59">
        <f t="shared" si="76"/>
        <v>373.0271111220456</v>
      </c>
      <c r="BZ74" s="59">
        <f t="shared" si="76"/>
        <v>374.11886559244721</v>
      </c>
      <c r="CA74" s="59">
        <f t="shared" si="76"/>
        <v>375.21024630233188</v>
      </c>
      <c r="CB74" s="59">
        <f t="shared" si="76"/>
        <v>376.30125896348045</v>
      </c>
      <c r="CC74" s="59">
        <f t="shared" si="76"/>
        <v>377.39190912443019</v>
      </c>
      <c r="CD74" s="59">
        <f t="shared" si="76"/>
        <v>378.48220217725384</v>
      </c>
      <c r="CE74" s="59">
        <f t="shared" si="76"/>
        <v>379.57214336397101</v>
      </c>
      <c r="CF74" s="59">
        <f t="shared" si="76"/>
        <v>380.66173778261742</v>
      </c>
      <c r="CG74" s="59">
        <f t="shared" si="76"/>
        <v>381.75099039299408</v>
      </c>
      <c r="CH74" s="59">
        <f>((CH69+CH70)*0.475+CH71+CH72+CH73)*44/12</f>
        <v>382.83990602211696</v>
      </c>
    </row>
    <row r="75" spans="4:86" x14ac:dyDescent="0.25">
      <c r="F75" s="59"/>
      <c r="G75" s="59"/>
      <c r="H75" s="64"/>
      <c r="AJ75" s="45"/>
    </row>
    <row r="76" spans="4:86" x14ac:dyDescent="0.25">
      <c r="F76" s="59"/>
      <c r="G76" s="59"/>
      <c r="AJ76" s="45"/>
    </row>
    <row r="77" spans="4:86" x14ac:dyDescent="0.25">
      <c r="AJ77" s="45"/>
    </row>
    <row r="78" spans="4:86" x14ac:dyDescent="0.25">
      <c r="D78" s="54" t="s">
        <v>102</v>
      </c>
      <c r="E78" s="54"/>
      <c r="AJ78" s="45"/>
    </row>
    <row r="79" spans="4:86" x14ac:dyDescent="0.25">
      <c r="D79" t="s">
        <v>141</v>
      </c>
      <c r="E79" s="46" t="s">
        <v>137</v>
      </c>
      <c r="G79" s="65"/>
      <c r="AJ79" s="45"/>
      <c r="CH79">
        <f>CH68</f>
        <v>80</v>
      </c>
    </row>
    <row r="80" spans="4:86" x14ac:dyDescent="0.25">
      <c r="D80" t="s">
        <v>76</v>
      </c>
      <c r="E80" t="s">
        <v>77</v>
      </c>
      <c r="F80" s="65">
        <f>F64</f>
        <v>0.38</v>
      </c>
      <c r="G80" s="65"/>
      <c r="AJ80" s="45"/>
    </row>
    <row r="81" spans="4:87" x14ac:dyDescent="0.25">
      <c r="D81" t="s">
        <v>106</v>
      </c>
      <c r="E81" t="s">
        <v>107</v>
      </c>
      <c r="G81" s="65">
        <f>G79*$F$80*$F$63</f>
        <v>0</v>
      </c>
      <c r="H81" s="65">
        <f t="shared" ref="H81:BS81" si="77">H79*$F$80*$F$63</f>
        <v>0</v>
      </c>
      <c r="I81" s="65">
        <f t="shared" si="77"/>
        <v>0</v>
      </c>
      <c r="J81" s="65">
        <f t="shared" si="77"/>
        <v>0</v>
      </c>
      <c r="K81" s="65">
        <f t="shared" si="77"/>
        <v>0</v>
      </c>
      <c r="L81" s="65">
        <f t="shared" si="77"/>
        <v>0</v>
      </c>
      <c r="M81" s="65">
        <f t="shared" si="77"/>
        <v>0</v>
      </c>
      <c r="N81" s="65">
        <f t="shared" si="77"/>
        <v>0</v>
      </c>
      <c r="O81" s="65">
        <f t="shared" si="77"/>
        <v>0</v>
      </c>
      <c r="P81" s="65">
        <f t="shared" si="77"/>
        <v>0</v>
      </c>
      <c r="Q81" s="65">
        <f t="shared" si="77"/>
        <v>0</v>
      </c>
      <c r="R81" s="65">
        <f t="shared" si="77"/>
        <v>0</v>
      </c>
      <c r="S81" s="65">
        <f t="shared" si="77"/>
        <v>0</v>
      </c>
      <c r="T81" s="65">
        <f t="shared" si="77"/>
        <v>0</v>
      </c>
      <c r="U81" s="65">
        <f t="shared" si="77"/>
        <v>0</v>
      </c>
      <c r="V81" s="65">
        <f t="shared" si="77"/>
        <v>0</v>
      </c>
      <c r="W81" s="65">
        <f t="shared" si="77"/>
        <v>0</v>
      </c>
      <c r="X81" s="65">
        <f t="shared" si="77"/>
        <v>0</v>
      </c>
      <c r="Y81" s="65">
        <f t="shared" si="77"/>
        <v>0</v>
      </c>
      <c r="Z81" s="65">
        <f t="shared" si="77"/>
        <v>0</v>
      </c>
      <c r="AA81" s="65">
        <f t="shared" si="77"/>
        <v>0</v>
      </c>
      <c r="AB81" s="65">
        <f t="shared" si="77"/>
        <v>0</v>
      </c>
      <c r="AC81" s="65">
        <f t="shared" si="77"/>
        <v>0</v>
      </c>
      <c r="AD81" s="65">
        <f t="shared" si="77"/>
        <v>0</v>
      </c>
      <c r="AE81" s="65">
        <f t="shared" si="77"/>
        <v>0</v>
      </c>
      <c r="AF81" s="65">
        <f t="shared" si="77"/>
        <v>0</v>
      </c>
      <c r="AG81" s="65">
        <f t="shared" si="77"/>
        <v>0</v>
      </c>
      <c r="AH81" s="65">
        <f t="shared" si="77"/>
        <v>0</v>
      </c>
      <c r="AI81" s="65">
        <f t="shared" si="77"/>
        <v>0</v>
      </c>
      <c r="AJ81" s="66">
        <f t="shared" si="77"/>
        <v>0</v>
      </c>
      <c r="AK81" s="65">
        <f t="shared" si="77"/>
        <v>0</v>
      </c>
      <c r="AL81" s="65">
        <f t="shared" si="77"/>
        <v>0</v>
      </c>
      <c r="AM81" s="65">
        <f t="shared" si="77"/>
        <v>0</v>
      </c>
      <c r="AN81" s="65">
        <f t="shared" si="77"/>
        <v>0</v>
      </c>
      <c r="AO81" s="65">
        <f t="shared" si="77"/>
        <v>0</v>
      </c>
      <c r="AP81" s="65">
        <f t="shared" si="77"/>
        <v>0</v>
      </c>
      <c r="AQ81" s="65">
        <f t="shared" si="77"/>
        <v>0</v>
      </c>
      <c r="AR81" s="65">
        <f t="shared" si="77"/>
        <v>0</v>
      </c>
      <c r="AS81" s="65">
        <f t="shared" si="77"/>
        <v>0</v>
      </c>
      <c r="AT81" s="65">
        <f t="shared" si="77"/>
        <v>0</v>
      </c>
      <c r="AU81" s="65">
        <f t="shared" si="77"/>
        <v>0</v>
      </c>
      <c r="AV81" s="65">
        <f t="shared" si="77"/>
        <v>0</v>
      </c>
      <c r="AW81" s="65">
        <f t="shared" si="77"/>
        <v>0</v>
      </c>
      <c r="AX81" s="65">
        <f t="shared" si="77"/>
        <v>0</v>
      </c>
      <c r="AY81" s="65">
        <f t="shared" si="77"/>
        <v>0</v>
      </c>
      <c r="AZ81" s="65">
        <f t="shared" si="77"/>
        <v>0</v>
      </c>
      <c r="BA81" s="65">
        <f t="shared" si="77"/>
        <v>0</v>
      </c>
      <c r="BB81" s="65">
        <f t="shared" si="77"/>
        <v>0</v>
      </c>
      <c r="BC81" s="65">
        <f t="shared" si="77"/>
        <v>0</v>
      </c>
      <c r="BD81" s="65">
        <f t="shared" si="77"/>
        <v>0</v>
      </c>
      <c r="BE81" s="65">
        <f t="shared" si="77"/>
        <v>0</v>
      </c>
      <c r="BF81" s="65">
        <f t="shared" si="77"/>
        <v>0</v>
      </c>
      <c r="BG81" s="65">
        <f t="shared" si="77"/>
        <v>0</v>
      </c>
      <c r="BH81" s="65">
        <f t="shared" si="77"/>
        <v>0</v>
      </c>
      <c r="BI81" s="65">
        <f t="shared" si="77"/>
        <v>0</v>
      </c>
      <c r="BJ81" s="65">
        <f t="shared" si="77"/>
        <v>0</v>
      </c>
      <c r="BK81" s="65">
        <f t="shared" si="77"/>
        <v>0</v>
      </c>
      <c r="BL81" s="65">
        <f t="shared" si="77"/>
        <v>0</v>
      </c>
      <c r="BM81" s="65">
        <f t="shared" si="77"/>
        <v>0</v>
      </c>
      <c r="BN81" s="65">
        <f t="shared" si="77"/>
        <v>0</v>
      </c>
      <c r="BO81" s="65">
        <f t="shared" si="77"/>
        <v>0</v>
      </c>
      <c r="BP81" s="65">
        <f t="shared" si="77"/>
        <v>0</v>
      </c>
      <c r="BQ81" s="65">
        <f t="shared" si="77"/>
        <v>0</v>
      </c>
      <c r="BR81" s="65">
        <f t="shared" si="77"/>
        <v>0</v>
      </c>
      <c r="BS81" s="65">
        <f t="shared" si="77"/>
        <v>0</v>
      </c>
      <c r="BT81" s="65">
        <f t="shared" ref="BT81:CH81" si="78">BT79*$F$80*$F$63</f>
        <v>0</v>
      </c>
      <c r="BU81" s="65">
        <f t="shared" si="78"/>
        <v>0</v>
      </c>
      <c r="BV81" s="65">
        <f t="shared" si="78"/>
        <v>0</v>
      </c>
      <c r="BW81" s="65">
        <f t="shared" si="78"/>
        <v>0</v>
      </c>
      <c r="BX81" s="65">
        <f t="shared" si="78"/>
        <v>0</v>
      </c>
      <c r="BY81" s="65">
        <f t="shared" si="78"/>
        <v>0</v>
      </c>
      <c r="BZ81" s="65">
        <f t="shared" si="78"/>
        <v>0</v>
      </c>
      <c r="CA81" s="65">
        <f t="shared" si="78"/>
        <v>0</v>
      </c>
      <c r="CB81" s="65">
        <f t="shared" si="78"/>
        <v>0</v>
      </c>
      <c r="CC81" s="65">
        <f t="shared" si="78"/>
        <v>0</v>
      </c>
      <c r="CD81" s="65">
        <f t="shared" si="78"/>
        <v>0</v>
      </c>
      <c r="CE81" s="65">
        <f t="shared" si="78"/>
        <v>0</v>
      </c>
      <c r="CF81" s="65">
        <f t="shared" si="78"/>
        <v>0</v>
      </c>
      <c r="CG81" s="65">
        <f t="shared" si="78"/>
        <v>0</v>
      </c>
      <c r="CH81" s="65">
        <f t="shared" si="78"/>
        <v>30.4</v>
      </c>
      <c r="CI81" s="65"/>
    </row>
    <row r="82" spans="4:87" x14ac:dyDescent="0.25">
      <c r="D82" t="s">
        <v>108</v>
      </c>
      <c r="E82" t="s">
        <v>142</v>
      </c>
      <c r="G82" s="65">
        <f>G81*0.475</f>
        <v>0</v>
      </c>
      <c r="H82" s="65">
        <f t="shared" ref="H82:BS82" si="79">H81*0.475</f>
        <v>0</v>
      </c>
      <c r="I82" s="65">
        <f t="shared" si="79"/>
        <v>0</v>
      </c>
      <c r="J82" s="65">
        <f t="shared" si="79"/>
        <v>0</v>
      </c>
      <c r="K82" s="65">
        <f t="shared" si="79"/>
        <v>0</v>
      </c>
      <c r="L82" s="65">
        <f t="shared" si="79"/>
        <v>0</v>
      </c>
      <c r="M82" s="65">
        <f t="shared" si="79"/>
        <v>0</v>
      </c>
      <c r="N82" s="65">
        <f t="shared" si="79"/>
        <v>0</v>
      </c>
      <c r="O82" s="65">
        <f t="shared" si="79"/>
        <v>0</v>
      </c>
      <c r="P82" s="65">
        <f t="shared" si="79"/>
        <v>0</v>
      </c>
      <c r="Q82" s="65">
        <f t="shared" si="79"/>
        <v>0</v>
      </c>
      <c r="R82" s="65">
        <f t="shared" si="79"/>
        <v>0</v>
      </c>
      <c r="S82" s="65">
        <f t="shared" si="79"/>
        <v>0</v>
      </c>
      <c r="T82" s="65">
        <f t="shared" si="79"/>
        <v>0</v>
      </c>
      <c r="U82" s="65">
        <f t="shared" si="79"/>
        <v>0</v>
      </c>
      <c r="V82" s="65">
        <f t="shared" si="79"/>
        <v>0</v>
      </c>
      <c r="W82" s="65">
        <f t="shared" si="79"/>
        <v>0</v>
      </c>
      <c r="X82" s="65">
        <f t="shared" si="79"/>
        <v>0</v>
      </c>
      <c r="Y82" s="65">
        <f t="shared" si="79"/>
        <v>0</v>
      </c>
      <c r="Z82" s="65">
        <f t="shared" si="79"/>
        <v>0</v>
      </c>
      <c r="AA82" s="65">
        <f t="shared" si="79"/>
        <v>0</v>
      </c>
      <c r="AB82" s="65">
        <f t="shared" si="79"/>
        <v>0</v>
      </c>
      <c r="AC82" s="65">
        <f t="shared" si="79"/>
        <v>0</v>
      </c>
      <c r="AD82" s="65">
        <f t="shared" si="79"/>
        <v>0</v>
      </c>
      <c r="AE82" s="65">
        <f t="shared" si="79"/>
        <v>0</v>
      </c>
      <c r="AF82" s="65">
        <f t="shared" si="79"/>
        <v>0</v>
      </c>
      <c r="AG82" s="65">
        <f t="shared" si="79"/>
        <v>0</v>
      </c>
      <c r="AH82" s="65">
        <f t="shared" si="79"/>
        <v>0</v>
      </c>
      <c r="AI82" s="65">
        <f t="shared" si="79"/>
        <v>0</v>
      </c>
      <c r="AJ82" s="66">
        <f t="shared" si="79"/>
        <v>0</v>
      </c>
      <c r="AK82" s="65">
        <f t="shared" si="79"/>
        <v>0</v>
      </c>
      <c r="AL82" s="65">
        <f t="shared" si="79"/>
        <v>0</v>
      </c>
      <c r="AM82" s="65">
        <f t="shared" si="79"/>
        <v>0</v>
      </c>
      <c r="AN82" s="65">
        <f t="shared" si="79"/>
        <v>0</v>
      </c>
      <c r="AO82" s="65">
        <f t="shared" si="79"/>
        <v>0</v>
      </c>
      <c r="AP82" s="65">
        <f t="shared" si="79"/>
        <v>0</v>
      </c>
      <c r="AQ82" s="65">
        <f t="shared" si="79"/>
        <v>0</v>
      </c>
      <c r="AR82" s="65">
        <f t="shared" si="79"/>
        <v>0</v>
      </c>
      <c r="AS82" s="65">
        <f t="shared" si="79"/>
        <v>0</v>
      </c>
      <c r="AT82" s="65">
        <f t="shared" si="79"/>
        <v>0</v>
      </c>
      <c r="AU82" s="65">
        <f t="shared" si="79"/>
        <v>0</v>
      </c>
      <c r="AV82" s="65">
        <f t="shared" si="79"/>
        <v>0</v>
      </c>
      <c r="AW82" s="65">
        <f t="shared" si="79"/>
        <v>0</v>
      </c>
      <c r="AX82" s="65">
        <f t="shared" si="79"/>
        <v>0</v>
      </c>
      <c r="AY82" s="65">
        <f t="shared" si="79"/>
        <v>0</v>
      </c>
      <c r="AZ82" s="65">
        <f t="shared" si="79"/>
        <v>0</v>
      </c>
      <c r="BA82" s="65">
        <f t="shared" si="79"/>
        <v>0</v>
      </c>
      <c r="BB82" s="65">
        <f t="shared" si="79"/>
        <v>0</v>
      </c>
      <c r="BC82" s="65">
        <f t="shared" si="79"/>
        <v>0</v>
      </c>
      <c r="BD82" s="65">
        <f t="shared" si="79"/>
        <v>0</v>
      </c>
      <c r="BE82" s="65">
        <f t="shared" si="79"/>
        <v>0</v>
      </c>
      <c r="BF82" s="65">
        <f t="shared" si="79"/>
        <v>0</v>
      </c>
      <c r="BG82" s="65">
        <f t="shared" si="79"/>
        <v>0</v>
      </c>
      <c r="BH82" s="65">
        <f t="shared" si="79"/>
        <v>0</v>
      </c>
      <c r="BI82" s="65">
        <f t="shared" si="79"/>
        <v>0</v>
      </c>
      <c r="BJ82" s="65">
        <f t="shared" si="79"/>
        <v>0</v>
      </c>
      <c r="BK82" s="65">
        <f t="shared" si="79"/>
        <v>0</v>
      </c>
      <c r="BL82" s="65">
        <f t="shared" si="79"/>
        <v>0</v>
      </c>
      <c r="BM82" s="65">
        <f t="shared" si="79"/>
        <v>0</v>
      </c>
      <c r="BN82" s="65">
        <f t="shared" si="79"/>
        <v>0</v>
      </c>
      <c r="BO82" s="65">
        <f t="shared" si="79"/>
        <v>0</v>
      </c>
      <c r="BP82" s="65">
        <f t="shared" si="79"/>
        <v>0</v>
      </c>
      <c r="BQ82" s="65">
        <f t="shared" si="79"/>
        <v>0</v>
      </c>
      <c r="BR82" s="65">
        <f t="shared" si="79"/>
        <v>0</v>
      </c>
      <c r="BS82" s="65">
        <f t="shared" si="79"/>
        <v>0</v>
      </c>
      <c r="BT82" s="65">
        <f t="shared" ref="BT82:CH82" si="80">BT81*0.475</f>
        <v>0</v>
      </c>
      <c r="BU82" s="65">
        <f t="shared" si="80"/>
        <v>0</v>
      </c>
      <c r="BV82" s="65">
        <f t="shared" si="80"/>
        <v>0</v>
      </c>
      <c r="BW82" s="65">
        <f t="shared" si="80"/>
        <v>0</v>
      </c>
      <c r="BX82" s="65">
        <f t="shared" si="80"/>
        <v>0</v>
      </c>
      <c r="BY82" s="65">
        <f t="shared" si="80"/>
        <v>0</v>
      </c>
      <c r="BZ82" s="65">
        <f t="shared" si="80"/>
        <v>0</v>
      </c>
      <c r="CA82" s="65">
        <f t="shared" si="80"/>
        <v>0</v>
      </c>
      <c r="CB82" s="65">
        <f t="shared" si="80"/>
        <v>0</v>
      </c>
      <c r="CC82" s="65">
        <f t="shared" si="80"/>
        <v>0</v>
      </c>
      <c r="CD82" s="65">
        <f t="shared" si="80"/>
        <v>0</v>
      </c>
      <c r="CE82" s="65">
        <f t="shared" si="80"/>
        <v>0</v>
      </c>
      <c r="CF82" s="65">
        <f t="shared" si="80"/>
        <v>0</v>
      </c>
      <c r="CG82" s="65">
        <f t="shared" si="80"/>
        <v>0</v>
      </c>
      <c r="CH82" s="65">
        <f t="shared" si="80"/>
        <v>14.44</v>
      </c>
      <c r="CI82" s="65"/>
    </row>
    <row r="83" spans="4:87" x14ac:dyDescent="0.25">
      <c r="D83" s="93" t="s">
        <v>167</v>
      </c>
      <c r="F83" s="1">
        <f>F27</f>
        <v>0.5</v>
      </c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6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</row>
    <row r="84" spans="4:87" x14ac:dyDescent="0.25">
      <c r="D84" t="s">
        <v>162</v>
      </c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6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</row>
    <row r="85" spans="4:87" x14ac:dyDescent="0.25">
      <c r="D85" t="s">
        <v>110</v>
      </c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6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79">
        <v>0.5</v>
      </c>
      <c r="CI85" s="65"/>
    </row>
    <row r="86" spans="4:87" x14ac:dyDescent="0.25">
      <c r="D86" t="s">
        <v>111</v>
      </c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6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79">
        <v>0.5</v>
      </c>
      <c r="CI86" s="65"/>
    </row>
    <row r="87" spans="4:87" x14ac:dyDescent="0.25">
      <c r="D87" t="s">
        <v>112</v>
      </c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6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79"/>
      <c r="CI87" s="65"/>
    </row>
    <row r="88" spans="4:87" x14ac:dyDescent="0.25">
      <c r="D88" t="s">
        <v>163</v>
      </c>
      <c r="G88" s="65">
        <f>IF(G82=0,0,G82*G84)</f>
        <v>0</v>
      </c>
      <c r="H88" s="65">
        <f>IF(H82=0,0,H82*H84)</f>
        <v>0</v>
      </c>
      <c r="I88" s="65">
        <f t="shared" ref="I88:BT88" si="81">IF(I82=0,0,I82*I84)</f>
        <v>0</v>
      </c>
      <c r="J88" s="65">
        <f t="shared" si="81"/>
        <v>0</v>
      </c>
      <c r="K88" s="65">
        <f t="shared" si="81"/>
        <v>0</v>
      </c>
      <c r="L88" s="65">
        <f t="shared" si="81"/>
        <v>0</v>
      </c>
      <c r="M88" s="65">
        <f t="shared" si="81"/>
        <v>0</v>
      </c>
      <c r="N88" s="65">
        <f t="shared" si="81"/>
        <v>0</v>
      </c>
      <c r="O88" s="65">
        <f t="shared" si="81"/>
        <v>0</v>
      </c>
      <c r="P88" s="65">
        <f t="shared" si="81"/>
        <v>0</v>
      </c>
      <c r="Q88" s="65">
        <f t="shared" si="81"/>
        <v>0</v>
      </c>
      <c r="R88" s="65">
        <f t="shared" si="81"/>
        <v>0</v>
      </c>
      <c r="S88" s="65">
        <f t="shared" si="81"/>
        <v>0</v>
      </c>
      <c r="T88" s="65">
        <f t="shared" si="81"/>
        <v>0</v>
      </c>
      <c r="U88" s="65">
        <f t="shared" si="81"/>
        <v>0</v>
      </c>
      <c r="V88" s="65">
        <f t="shared" si="81"/>
        <v>0</v>
      </c>
      <c r="W88" s="65">
        <f t="shared" si="81"/>
        <v>0</v>
      </c>
      <c r="X88" s="65">
        <f t="shared" si="81"/>
        <v>0</v>
      </c>
      <c r="Y88" s="65">
        <f t="shared" si="81"/>
        <v>0</v>
      </c>
      <c r="Z88" s="65">
        <f t="shared" si="81"/>
        <v>0</v>
      </c>
      <c r="AA88" s="65">
        <f t="shared" si="81"/>
        <v>0</v>
      </c>
      <c r="AB88" s="65">
        <f t="shared" si="81"/>
        <v>0</v>
      </c>
      <c r="AC88" s="65">
        <f t="shared" si="81"/>
        <v>0</v>
      </c>
      <c r="AD88" s="65">
        <f t="shared" si="81"/>
        <v>0</v>
      </c>
      <c r="AE88" s="65">
        <f t="shared" si="81"/>
        <v>0</v>
      </c>
      <c r="AF88" s="65">
        <f t="shared" si="81"/>
        <v>0</v>
      </c>
      <c r="AG88" s="65">
        <f t="shared" si="81"/>
        <v>0</v>
      </c>
      <c r="AH88" s="65">
        <f t="shared" si="81"/>
        <v>0</v>
      </c>
      <c r="AI88" s="65">
        <f t="shared" si="81"/>
        <v>0</v>
      </c>
      <c r="AJ88" s="66">
        <f t="shared" si="81"/>
        <v>0</v>
      </c>
      <c r="AK88" s="65">
        <f t="shared" si="81"/>
        <v>0</v>
      </c>
      <c r="AL88" s="65">
        <f t="shared" si="81"/>
        <v>0</v>
      </c>
      <c r="AM88" s="65">
        <f t="shared" si="81"/>
        <v>0</v>
      </c>
      <c r="AN88" s="65">
        <f t="shared" si="81"/>
        <v>0</v>
      </c>
      <c r="AO88" s="65">
        <f t="shared" si="81"/>
        <v>0</v>
      </c>
      <c r="AP88" s="65">
        <f t="shared" si="81"/>
        <v>0</v>
      </c>
      <c r="AQ88" s="65">
        <f t="shared" si="81"/>
        <v>0</v>
      </c>
      <c r="AR88" s="65">
        <f t="shared" si="81"/>
        <v>0</v>
      </c>
      <c r="AS88" s="65">
        <f t="shared" si="81"/>
        <v>0</v>
      </c>
      <c r="AT88" s="65">
        <f t="shared" si="81"/>
        <v>0</v>
      </c>
      <c r="AU88" s="65">
        <f t="shared" si="81"/>
        <v>0</v>
      </c>
      <c r="AV88" s="65">
        <f t="shared" si="81"/>
        <v>0</v>
      </c>
      <c r="AW88" s="65">
        <f t="shared" si="81"/>
        <v>0</v>
      </c>
      <c r="AX88" s="65">
        <f t="shared" si="81"/>
        <v>0</v>
      </c>
      <c r="AY88" s="65">
        <f t="shared" si="81"/>
        <v>0</v>
      </c>
      <c r="AZ88" s="65">
        <f t="shared" si="81"/>
        <v>0</v>
      </c>
      <c r="BA88" s="65">
        <f t="shared" si="81"/>
        <v>0</v>
      </c>
      <c r="BB88" s="65">
        <f t="shared" si="81"/>
        <v>0</v>
      </c>
      <c r="BC88" s="65">
        <f t="shared" si="81"/>
        <v>0</v>
      </c>
      <c r="BD88" s="65">
        <f t="shared" si="81"/>
        <v>0</v>
      </c>
      <c r="BE88" s="65">
        <f t="shared" si="81"/>
        <v>0</v>
      </c>
      <c r="BF88" s="65">
        <f t="shared" si="81"/>
        <v>0</v>
      </c>
      <c r="BG88" s="65">
        <f t="shared" si="81"/>
        <v>0</v>
      </c>
      <c r="BH88" s="65">
        <f t="shared" si="81"/>
        <v>0</v>
      </c>
      <c r="BI88" s="65">
        <f t="shared" si="81"/>
        <v>0</v>
      </c>
      <c r="BJ88" s="65">
        <f t="shared" si="81"/>
        <v>0</v>
      </c>
      <c r="BK88" s="65">
        <f t="shared" si="81"/>
        <v>0</v>
      </c>
      <c r="BL88" s="65">
        <f t="shared" si="81"/>
        <v>0</v>
      </c>
      <c r="BM88" s="65">
        <f t="shared" si="81"/>
        <v>0</v>
      </c>
      <c r="BN88" s="65">
        <f t="shared" si="81"/>
        <v>0</v>
      </c>
      <c r="BO88" s="65">
        <f t="shared" si="81"/>
        <v>0</v>
      </c>
      <c r="BP88" s="65">
        <f t="shared" si="81"/>
        <v>0</v>
      </c>
      <c r="BQ88" s="65">
        <f t="shared" si="81"/>
        <v>0</v>
      </c>
      <c r="BR88" s="65">
        <f t="shared" si="81"/>
        <v>0</v>
      </c>
      <c r="BS88" s="65">
        <f t="shared" si="81"/>
        <v>0</v>
      </c>
      <c r="BT88" s="65">
        <f t="shared" si="81"/>
        <v>0</v>
      </c>
      <c r="BU88" s="65">
        <f t="shared" ref="BU88:CH88" si="82">IF(BU82=0,0,BU82*BU84)</f>
        <v>0</v>
      </c>
      <c r="BV88" s="65">
        <f t="shared" si="82"/>
        <v>0</v>
      </c>
      <c r="BW88" s="65">
        <f t="shared" si="82"/>
        <v>0</v>
      </c>
      <c r="BX88" s="65">
        <f t="shared" si="82"/>
        <v>0</v>
      </c>
      <c r="BY88" s="65">
        <f t="shared" si="82"/>
        <v>0</v>
      </c>
      <c r="BZ88" s="65">
        <f t="shared" si="82"/>
        <v>0</v>
      </c>
      <c r="CA88" s="65">
        <f t="shared" si="82"/>
        <v>0</v>
      </c>
      <c r="CB88" s="65">
        <f t="shared" si="82"/>
        <v>0</v>
      </c>
      <c r="CC88" s="65">
        <f t="shared" si="82"/>
        <v>0</v>
      </c>
      <c r="CD88" s="65">
        <f t="shared" si="82"/>
        <v>0</v>
      </c>
      <c r="CE88" s="65">
        <f t="shared" si="82"/>
        <v>0</v>
      </c>
      <c r="CF88" s="65">
        <f t="shared" si="82"/>
        <v>0</v>
      </c>
      <c r="CG88" s="65">
        <f t="shared" si="82"/>
        <v>0</v>
      </c>
      <c r="CH88" s="65">
        <f t="shared" si="82"/>
        <v>0</v>
      </c>
      <c r="CI88" s="65"/>
    </row>
    <row r="89" spans="4:87" x14ac:dyDescent="0.25">
      <c r="D89" t="s">
        <v>113</v>
      </c>
      <c r="G89" s="65">
        <f>IF(G82=0,0,G82*G85)</f>
        <v>0</v>
      </c>
      <c r="H89" s="65">
        <f>IF(H82=0,0,H82*H85)</f>
        <v>0</v>
      </c>
      <c r="I89" s="65">
        <f t="shared" ref="I89:BT89" si="83">IF(I82=0,0,I82*I85)</f>
        <v>0</v>
      </c>
      <c r="J89" s="65">
        <f t="shared" si="83"/>
        <v>0</v>
      </c>
      <c r="K89" s="65">
        <f t="shared" si="83"/>
        <v>0</v>
      </c>
      <c r="L89" s="65">
        <f t="shared" si="83"/>
        <v>0</v>
      </c>
      <c r="M89" s="65">
        <f t="shared" si="83"/>
        <v>0</v>
      </c>
      <c r="N89" s="65">
        <f t="shared" si="83"/>
        <v>0</v>
      </c>
      <c r="O89" s="65">
        <f t="shared" si="83"/>
        <v>0</v>
      </c>
      <c r="P89" s="65">
        <f t="shared" si="83"/>
        <v>0</v>
      </c>
      <c r="Q89" s="65">
        <f t="shared" si="83"/>
        <v>0</v>
      </c>
      <c r="R89" s="65">
        <f t="shared" si="83"/>
        <v>0</v>
      </c>
      <c r="S89" s="65">
        <f t="shared" si="83"/>
        <v>0</v>
      </c>
      <c r="T89" s="65">
        <f t="shared" si="83"/>
        <v>0</v>
      </c>
      <c r="U89" s="65">
        <f t="shared" si="83"/>
        <v>0</v>
      </c>
      <c r="V89" s="65">
        <f t="shared" si="83"/>
        <v>0</v>
      </c>
      <c r="W89" s="65">
        <f t="shared" si="83"/>
        <v>0</v>
      </c>
      <c r="X89" s="65">
        <f t="shared" si="83"/>
        <v>0</v>
      </c>
      <c r="Y89" s="65">
        <f t="shared" si="83"/>
        <v>0</v>
      </c>
      <c r="Z89" s="65">
        <f t="shared" si="83"/>
        <v>0</v>
      </c>
      <c r="AA89" s="65">
        <f t="shared" si="83"/>
        <v>0</v>
      </c>
      <c r="AB89" s="65">
        <f t="shared" si="83"/>
        <v>0</v>
      </c>
      <c r="AC89" s="65">
        <f t="shared" si="83"/>
        <v>0</v>
      </c>
      <c r="AD89" s="65">
        <f t="shared" si="83"/>
        <v>0</v>
      </c>
      <c r="AE89" s="65">
        <f t="shared" si="83"/>
        <v>0</v>
      </c>
      <c r="AF89" s="65">
        <f t="shared" si="83"/>
        <v>0</v>
      </c>
      <c r="AG89" s="65">
        <f t="shared" si="83"/>
        <v>0</v>
      </c>
      <c r="AH89" s="65">
        <f t="shared" si="83"/>
        <v>0</v>
      </c>
      <c r="AI89" s="65">
        <f t="shared" si="83"/>
        <v>0</v>
      </c>
      <c r="AJ89" s="66">
        <f t="shared" si="83"/>
        <v>0</v>
      </c>
      <c r="AK89" s="65">
        <f t="shared" si="83"/>
        <v>0</v>
      </c>
      <c r="AL89" s="65">
        <f t="shared" si="83"/>
        <v>0</v>
      </c>
      <c r="AM89" s="65">
        <f t="shared" si="83"/>
        <v>0</v>
      </c>
      <c r="AN89" s="65">
        <f t="shared" si="83"/>
        <v>0</v>
      </c>
      <c r="AO89" s="65">
        <f t="shared" si="83"/>
        <v>0</v>
      </c>
      <c r="AP89" s="65">
        <f t="shared" si="83"/>
        <v>0</v>
      </c>
      <c r="AQ89" s="65">
        <f t="shared" si="83"/>
        <v>0</v>
      </c>
      <c r="AR89" s="65">
        <f t="shared" si="83"/>
        <v>0</v>
      </c>
      <c r="AS89" s="65">
        <f t="shared" si="83"/>
        <v>0</v>
      </c>
      <c r="AT89" s="65">
        <f t="shared" si="83"/>
        <v>0</v>
      </c>
      <c r="AU89" s="65">
        <f t="shared" si="83"/>
        <v>0</v>
      </c>
      <c r="AV89" s="65">
        <f t="shared" si="83"/>
        <v>0</v>
      </c>
      <c r="AW89" s="65">
        <f t="shared" si="83"/>
        <v>0</v>
      </c>
      <c r="AX89" s="65">
        <f t="shared" si="83"/>
        <v>0</v>
      </c>
      <c r="AY89" s="65">
        <f t="shared" si="83"/>
        <v>0</v>
      </c>
      <c r="AZ89" s="65">
        <f t="shared" si="83"/>
        <v>0</v>
      </c>
      <c r="BA89" s="65">
        <f t="shared" si="83"/>
        <v>0</v>
      </c>
      <c r="BB89" s="65">
        <f t="shared" si="83"/>
        <v>0</v>
      </c>
      <c r="BC89" s="65">
        <f t="shared" si="83"/>
        <v>0</v>
      </c>
      <c r="BD89" s="65">
        <f t="shared" si="83"/>
        <v>0</v>
      </c>
      <c r="BE89" s="65">
        <f t="shared" si="83"/>
        <v>0</v>
      </c>
      <c r="BF89" s="65">
        <f t="shared" si="83"/>
        <v>0</v>
      </c>
      <c r="BG89" s="65">
        <f t="shared" si="83"/>
        <v>0</v>
      </c>
      <c r="BH89" s="65">
        <f t="shared" si="83"/>
        <v>0</v>
      </c>
      <c r="BI89" s="65">
        <f t="shared" si="83"/>
        <v>0</v>
      </c>
      <c r="BJ89" s="65">
        <f t="shared" si="83"/>
        <v>0</v>
      </c>
      <c r="BK89" s="65">
        <f t="shared" si="83"/>
        <v>0</v>
      </c>
      <c r="BL89" s="65">
        <f t="shared" si="83"/>
        <v>0</v>
      </c>
      <c r="BM89" s="65">
        <f t="shared" si="83"/>
        <v>0</v>
      </c>
      <c r="BN89" s="65">
        <f t="shared" si="83"/>
        <v>0</v>
      </c>
      <c r="BO89" s="65">
        <f t="shared" si="83"/>
        <v>0</v>
      </c>
      <c r="BP89" s="65">
        <f t="shared" si="83"/>
        <v>0</v>
      </c>
      <c r="BQ89" s="65">
        <f t="shared" si="83"/>
        <v>0</v>
      </c>
      <c r="BR89" s="65">
        <f t="shared" si="83"/>
        <v>0</v>
      </c>
      <c r="BS89" s="65">
        <f t="shared" si="83"/>
        <v>0</v>
      </c>
      <c r="BT89" s="65">
        <f t="shared" si="83"/>
        <v>0</v>
      </c>
      <c r="BU89" s="65">
        <f t="shared" ref="BU89:CH89" si="84">IF(BU82=0,0,BU82*BU85)</f>
        <v>0</v>
      </c>
      <c r="BV89" s="65">
        <f t="shared" si="84"/>
        <v>0</v>
      </c>
      <c r="BW89" s="65">
        <f t="shared" si="84"/>
        <v>0</v>
      </c>
      <c r="BX89" s="65">
        <f t="shared" si="84"/>
        <v>0</v>
      </c>
      <c r="BY89" s="65">
        <f t="shared" si="84"/>
        <v>0</v>
      </c>
      <c r="BZ89" s="65">
        <f t="shared" si="84"/>
        <v>0</v>
      </c>
      <c r="CA89" s="65">
        <f t="shared" si="84"/>
        <v>0</v>
      </c>
      <c r="CB89" s="65">
        <f t="shared" si="84"/>
        <v>0</v>
      </c>
      <c r="CC89" s="65">
        <f t="shared" si="84"/>
        <v>0</v>
      </c>
      <c r="CD89" s="65">
        <f t="shared" si="84"/>
        <v>0</v>
      </c>
      <c r="CE89" s="65">
        <f t="shared" si="84"/>
        <v>0</v>
      </c>
      <c r="CF89" s="65">
        <f t="shared" si="84"/>
        <v>0</v>
      </c>
      <c r="CG89" s="65">
        <f t="shared" si="84"/>
        <v>0</v>
      </c>
      <c r="CH89" s="65">
        <f t="shared" si="84"/>
        <v>7.22</v>
      </c>
      <c r="CI89" s="65"/>
    </row>
    <row r="90" spans="4:87" x14ac:dyDescent="0.25">
      <c r="D90" t="s">
        <v>114</v>
      </c>
      <c r="G90" s="65">
        <f>IF(G82=0,0,G82*G86)</f>
        <v>0</v>
      </c>
      <c r="H90" s="65">
        <f>IF(H82=0,0,H82*H86)</f>
        <v>0</v>
      </c>
      <c r="I90" s="65">
        <f t="shared" ref="I90:BT90" si="85">IF(I82=0,0,I82*I86)</f>
        <v>0</v>
      </c>
      <c r="J90" s="65">
        <f t="shared" si="85"/>
        <v>0</v>
      </c>
      <c r="K90" s="65">
        <f t="shared" si="85"/>
        <v>0</v>
      </c>
      <c r="L90" s="65">
        <f t="shared" si="85"/>
        <v>0</v>
      </c>
      <c r="M90" s="65">
        <f t="shared" si="85"/>
        <v>0</v>
      </c>
      <c r="N90" s="65">
        <f t="shared" si="85"/>
        <v>0</v>
      </c>
      <c r="O90" s="65">
        <f t="shared" si="85"/>
        <v>0</v>
      </c>
      <c r="P90" s="65">
        <f t="shared" si="85"/>
        <v>0</v>
      </c>
      <c r="Q90" s="65">
        <f t="shared" si="85"/>
        <v>0</v>
      </c>
      <c r="R90" s="65">
        <f t="shared" si="85"/>
        <v>0</v>
      </c>
      <c r="S90" s="65">
        <f t="shared" si="85"/>
        <v>0</v>
      </c>
      <c r="T90" s="65">
        <f t="shared" si="85"/>
        <v>0</v>
      </c>
      <c r="U90" s="65">
        <f t="shared" si="85"/>
        <v>0</v>
      </c>
      <c r="V90" s="65">
        <f t="shared" si="85"/>
        <v>0</v>
      </c>
      <c r="W90" s="65">
        <f t="shared" si="85"/>
        <v>0</v>
      </c>
      <c r="X90" s="65">
        <f t="shared" si="85"/>
        <v>0</v>
      </c>
      <c r="Y90" s="65">
        <f t="shared" si="85"/>
        <v>0</v>
      </c>
      <c r="Z90" s="65">
        <f t="shared" si="85"/>
        <v>0</v>
      </c>
      <c r="AA90" s="65">
        <f t="shared" si="85"/>
        <v>0</v>
      </c>
      <c r="AB90" s="65">
        <f t="shared" si="85"/>
        <v>0</v>
      </c>
      <c r="AC90" s="65">
        <f t="shared" si="85"/>
        <v>0</v>
      </c>
      <c r="AD90" s="65">
        <f t="shared" si="85"/>
        <v>0</v>
      </c>
      <c r="AE90" s="65">
        <f t="shared" si="85"/>
        <v>0</v>
      </c>
      <c r="AF90" s="65">
        <f t="shared" si="85"/>
        <v>0</v>
      </c>
      <c r="AG90" s="65">
        <f t="shared" si="85"/>
        <v>0</v>
      </c>
      <c r="AH90" s="65">
        <f t="shared" si="85"/>
        <v>0</v>
      </c>
      <c r="AI90" s="65">
        <f t="shared" si="85"/>
        <v>0</v>
      </c>
      <c r="AJ90" s="66">
        <f t="shared" si="85"/>
        <v>0</v>
      </c>
      <c r="AK90" s="65">
        <f t="shared" si="85"/>
        <v>0</v>
      </c>
      <c r="AL90" s="65">
        <f t="shared" si="85"/>
        <v>0</v>
      </c>
      <c r="AM90" s="65">
        <f t="shared" si="85"/>
        <v>0</v>
      </c>
      <c r="AN90" s="65">
        <f t="shared" si="85"/>
        <v>0</v>
      </c>
      <c r="AO90" s="65">
        <f t="shared" si="85"/>
        <v>0</v>
      </c>
      <c r="AP90" s="65">
        <f t="shared" si="85"/>
        <v>0</v>
      </c>
      <c r="AQ90" s="65">
        <f t="shared" si="85"/>
        <v>0</v>
      </c>
      <c r="AR90" s="65">
        <f t="shared" si="85"/>
        <v>0</v>
      </c>
      <c r="AS90" s="65">
        <f t="shared" si="85"/>
        <v>0</v>
      </c>
      <c r="AT90" s="65">
        <f t="shared" si="85"/>
        <v>0</v>
      </c>
      <c r="AU90" s="65">
        <f t="shared" si="85"/>
        <v>0</v>
      </c>
      <c r="AV90" s="65">
        <f t="shared" si="85"/>
        <v>0</v>
      </c>
      <c r="AW90" s="65">
        <f t="shared" si="85"/>
        <v>0</v>
      </c>
      <c r="AX90" s="65">
        <f t="shared" si="85"/>
        <v>0</v>
      </c>
      <c r="AY90" s="65">
        <f t="shared" si="85"/>
        <v>0</v>
      </c>
      <c r="AZ90" s="65">
        <f t="shared" si="85"/>
        <v>0</v>
      </c>
      <c r="BA90" s="65">
        <f t="shared" si="85"/>
        <v>0</v>
      </c>
      <c r="BB90" s="65">
        <f t="shared" si="85"/>
        <v>0</v>
      </c>
      <c r="BC90" s="65">
        <f t="shared" si="85"/>
        <v>0</v>
      </c>
      <c r="BD90" s="65">
        <f t="shared" si="85"/>
        <v>0</v>
      </c>
      <c r="BE90" s="65">
        <f t="shared" si="85"/>
        <v>0</v>
      </c>
      <c r="BF90" s="65">
        <f t="shared" si="85"/>
        <v>0</v>
      </c>
      <c r="BG90" s="65">
        <f t="shared" si="85"/>
        <v>0</v>
      </c>
      <c r="BH90" s="65">
        <f t="shared" si="85"/>
        <v>0</v>
      </c>
      <c r="BI90" s="65">
        <f t="shared" si="85"/>
        <v>0</v>
      </c>
      <c r="BJ90" s="65">
        <f t="shared" si="85"/>
        <v>0</v>
      </c>
      <c r="BK90" s="65">
        <f t="shared" si="85"/>
        <v>0</v>
      </c>
      <c r="BL90" s="65">
        <f t="shared" si="85"/>
        <v>0</v>
      </c>
      <c r="BM90" s="65">
        <f t="shared" si="85"/>
        <v>0</v>
      </c>
      <c r="BN90" s="65">
        <f t="shared" si="85"/>
        <v>0</v>
      </c>
      <c r="BO90" s="65">
        <f t="shared" si="85"/>
        <v>0</v>
      </c>
      <c r="BP90" s="65">
        <f t="shared" si="85"/>
        <v>0</v>
      </c>
      <c r="BQ90" s="65">
        <f t="shared" si="85"/>
        <v>0</v>
      </c>
      <c r="BR90" s="65">
        <f t="shared" si="85"/>
        <v>0</v>
      </c>
      <c r="BS90" s="65">
        <f t="shared" si="85"/>
        <v>0</v>
      </c>
      <c r="BT90" s="65">
        <f t="shared" si="85"/>
        <v>0</v>
      </c>
      <c r="BU90" s="65">
        <f t="shared" ref="BU90:CH90" si="86">IF(BU82=0,0,BU82*BU86)</f>
        <v>0</v>
      </c>
      <c r="BV90" s="65">
        <f t="shared" si="86"/>
        <v>0</v>
      </c>
      <c r="BW90" s="65">
        <f t="shared" si="86"/>
        <v>0</v>
      </c>
      <c r="BX90" s="65">
        <f t="shared" si="86"/>
        <v>0</v>
      </c>
      <c r="BY90" s="65">
        <f t="shared" si="86"/>
        <v>0</v>
      </c>
      <c r="BZ90" s="65">
        <f t="shared" si="86"/>
        <v>0</v>
      </c>
      <c r="CA90" s="65">
        <f t="shared" si="86"/>
        <v>0</v>
      </c>
      <c r="CB90" s="65">
        <f t="shared" si="86"/>
        <v>0</v>
      </c>
      <c r="CC90" s="65">
        <f t="shared" si="86"/>
        <v>0</v>
      </c>
      <c r="CD90" s="65">
        <f t="shared" si="86"/>
        <v>0</v>
      </c>
      <c r="CE90" s="65">
        <f t="shared" si="86"/>
        <v>0</v>
      </c>
      <c r="CF90" s="65">
        <f t="shared" si="86"/>
        <v>0</v>
      </c>
      <c r="CG90" s="65">
        <f t="shared" si="86"/>
        <v>0</v>
      </c>
      <c r="CH90" s="65">
        <f t="shared" si="86"/>
        <v>7.22</v>
      </c>
      <c r="CI90" s="65"/>
    </row>
    <row r="91" spans="4:87" x14ac:dyDescent="0.25">
      <c r="D91" t="s">
        <v>115</v>
      </c>
      <c r="G91" s="65">
        <f>IF(G82=0,0,G82*G87)</f>
        <v>0</v>
      </c>
      <c r="H91" s="65">
        <f>IF(H82=0,0,H82*H87)</f>
        <v>0</v>
      </c>
      <c r="I91" s="65">
        <f t="shared" ref="I91:BT91" si="87">IF(I82=0,0,I82*I87)</f>
        <v>0</v>
      </c>
      <c r="J91" s="65">
        <f t="shared" si="87"/>
        <v>0</v>
      </c>
      <c r="K91" s="65">
        <f t="shared" si="87"/>
        <v>0</v>
      </c>
      <c r="L91" s="65">
        <f t="shared" si="87"/>
        <v>0</v>
      </c>
      <c r="M91" s="65">
        <f t="shared" si="87"/>
        <v>0</v>
      </c>
      <c r="N91" s="65">
        <f t="shared" si="87"/>
        <v>0</v>
      </c>
      <c r="O91" s="65">
        <f t="shared" si="87"/>
        <v>0</v>
      </c>
      <c r="P91" s="65">
        <f t="shared" si="87"/>
        <v>0</v>
      </c>
      <c r="Q91" s="65">
        <f t="shared" si="87"/>
        <v>0</v>
      </c>
      <c r="R91" s="65">
        <f t="shared" si="87"/>
        <v>0</v>
      </c>
      <c r="S91" s="65">
        <f t="shared" si="87"/>
        <v>0</v>
      </c>
      <c r="T91" s="65">
        <f t="shared" si="87"/>
        <v>0</v>
      </c>
      <c r="U91" s="65">
        <f t="shared" si="87"/>
        <v>0</v>
      </c>
      <c r="V91" s="65">
        <f t="shared" si="87"/>
        <v>0</v>
      </c>
      <c r="W91" s="65">
        <f t="shared" si="87"/>
        <v>0</v>
      </c>
      <c r="X91" s="65">
        <f t="shared" si="87"/>
        <v>0</v>
      </c>
      <c r="Y91" s="65">
        <f t="shared" si="87"/>
        <v>0</v>
      </c>
      <c r="Z91" s="65">
        <f t="shared" si="87"/>
        <v>0</v>
      </c>
      <c r="AA91" s="65">
        <f t="shared" si="87"/>
        <v>0</v>
      </c>
      <c r="AB91" s="65">
        <f t="shared" si="87"/>
        <v>0</v>
      </c>
      <c r="AC91" s="65">
        <f t="shared" si="87"/>
        <v>0</v>
      </c>
      <c r="AD91" s="65">
        <f t="shared" si="87"/>
        <v>0</v>
      </c>
      <c r="AE91" s="65">
        <f t="shared" si="87"/>
        <v>0</v>
      </c>
      <c r="AF91" s="65">
        <f t="shared" si="87"/>
        <v>0</v>
      </c>
      <c r="AG91" s="65">
        <f t="shared" si="87"/>
        <v>0</v>
      </c>
      <c r="AH91" s="65">
        <f t="shared" si="87"/>
        <v>0</v>
      </c>
      <c r="AI91" s="65">
        <f t="shared" si="87"/>
        <v>0</v>
      </c>
      <c r="AJ91" s="66">
        <f t="shared" si="87"/>
        <v>0</v>
      </c>
      <c r="AK91" s="65">
        <f t="shared" si="87"/>
        <v>0</v>
      </c>
      <c r="AL91" s="65">
        <f t="shared" si="87"/>
        <v>0</v>
      </c>
      <c r="AM91" s="65">
        <f t="shared" si="87"/>
        <v>0</v>
      </c>
      <c r="AN91" s="65">
        <f t="shared" si="87"/>
        <v>0</v>
      </c>
      <c r="AO91" s="65">
        <f t="shared" si="87"/>
        <v>0</v>
      </c>
      <c r="AP91" s="65">
        <f t="shared" si="87"/>
        <v>0</v>
      </c>
      <c r="AQ91" s="65">
        <f t="shared" si="87"/>
        <v>0</v>
      </c>
      <c r="AR91" s="65">
        <f t="shared" si="87"/>
        <v>0</v>
      </c>
      <c r="AS91" s="65">
        <f t="shared" si="87"/>
        <v>0</v>
      </c>
      <c r="AT91" s="65">
        <f t="shared" si="87"/>
        <v>0</v>
      </c>
      <c r="AU91" s="65">
        <f t="shared" si="87"/>
        <v>0</v>
      </c>
      <c r="AV91" s="65">
        <f t="shared" si="87"/>
        <v>0</v>
      </c>
      <c r="AW91" s="65">
        <f t="shared" si="87"/>
        <v>0</v>
      </c>
      <c r="AX91" s="65">
        <f t="shared" si="87"/>
        <v>0</v>
      </c>
      <c r="AY91" s="65">
        <f t="shared" si="87"/>
        <v>0</v>
      </c>
      <c r="AZ91" s="65">
        <f t="shared" si="87"/>
        <v>0</v>
      </c>
      <c r="BA91" s="65">
        <f t="shared" si="87"/>
        <v>0</v>
      </c>
      <c r="BB91" s="65">
        <f t="shared" si="87"/>
        <v>0</v>
      </c>
      <c r="BC91" s="65">
        <f t="shared" si="87"/>
        <v>0</v>
      </c>
      <c r="BD91" s="65">
        <f t="shared" si="87"/>
        <v>0</v>
      </c>
      <c r="BE91" s="65">
        <f t="shared" si="87"/>
        <v>0</v>
      </c>
      <c r="BF91" s="65">
        <f t="shared" si="87"/>
        <v>0</v>
      </c>
      <c r="BG91" s="65">
        <f t="shared" si="87"/>
        <v>0</v>
      </c>
      <c r="BH91" s="65">
        <f t="shared" si="87"/>
        <v>0</v>
      </c>
      <c r="BI91" s="65">
        <f t="shared" si="87"/>
        <v>0</v>
      </c>
      <c r="BJ91" s="65">
        <f t="shared" si="87"/>
        <v>0</v>
      </c>
      <c r="BK91" s="65">
        <f t="shared" si="87"/>
        <v>0</v>
      </c>
      <c r="BL91" s="65">
        <f t="shared" si="87"/>
        <v>0</v>
      </c>
      <c r="BM91" s="65">
        <f t="shared" si="87"/>
        <v>0</v>
      </c>
      <c r="BN91" s="65">
        <f t="shared" si="87"/>
        <v>0</v>
      </c>
      <c r="BO91" s="65">
        <f t="shared" si="87"/>
        <v>0</v>
      </c>
      <c r="BP91" s="65">
        <f t="shared" si="87"/>
        <v>0</v>
      </c>
      <c r="BQ91" s="65">
        <f t="shared" si="87"/>
        <v>0</v>
      </c>
      <c r="BR91" s="65">
        <f t="shared" si="87"/>
        <v>0</v>
      </c>
      <c r="BS91" s="65">
        <f t="shared" si="87"/>
        <v>0</v>
      </c>
      <c r="BT91" s="65">
        <f t="shared" si="87"/>
        <v>0</v>
      </c>
      <c r="BU91" s="65">
        <f t="shared" ref="BU91:CH91" si="88">IF(BU82=0,0,BU82*BU87)</f>
        <v>0</v>
      </c>
      <c r="BV91" s="65">
        <f t="shared" si="88"/>
        <v>0</v>
      </c>
      <c r="BW91" s="65">
        <f t="shared" si="88"/>
        <v>0</v>
      </c>
      <c r="BX91" s="65">
        <f t="shared" si="88"/>
        <v>0</v>
      </c>
      <c r="BY91" s="65">
        <f t="shared" si="88"/>
        <v>0</v>
      </c>
      <c r="BZ91" s="65">
        <f t="shared" si="88"/>
        <v>0</v>
      </c>
      <c r="CA91" s="65">
        <f t="shared" si="88"/>
        <v>0</v>
      </c>
      <c r="CB91" s="65">
        <f t="shared" si="88"/>
        <v>0</v>
      </c>
      <c r="CC91" s="65">
        <f t="shared" si="88"/>
        <v>0</v>
      </c>
      <c r="CD91" s="65">
        <f t="shared" si="88"/>
        <v>0</v>
      </c>
      <c r="CE91" s="65">
        <f t="shared" si="88"/>
        <v>0</v>
      </c>
      <c r="CF91" s="65">
        <f t="shared" si="88"/>
        <v>0</v>
      </c>
      <c r="CG91" s="65">
        <f t="shared" si="88"/>
        <v>0</v>
      </c>
      <c r="CH91" s="65">
        <f t="shared" si="88"/>
        <v>0</v>
      </c>
      <c r="CI91" s="65"/>
    </row>
    <row r="92" spans="4:87" x14ac:dyDescent="0.25">
      <c r="D92" s="93" t="s">
        <v>165</v>
      </c>
      <c r="E92" t="s">
        <v>116</v>
      </c>
      <c r="F92">
        <f>(LN(2))/35</f>
        <v>1.980420515885558E-2</v>
      </c>
      <c r="G92" s="65">
        <v>0</v>
      </c>
      <c r="H92" s="65">
        <f>G92*EXP(-$F$92)+G88*(1-EXP(-$F$92))/$F$92</f>
        <v>0</v>
      </c>
      <c r="I92" s="65">
        <f t="shared" ref="I92:BT92" si="89">H92*EXP(-$F$92)+H88*(1-EXP(-$F$92))/$F$92</f>
        <v>0</v>
      </c>
      <c r="J92" s="65">
        <f t="shared" si="89"/>
        <v>0</v>
      </c>
      <c r="K92" s="65">
        <f t="shared" si="89"/>
        <v>0</v>
      </c>
      <c r="L92" s="65">
        <f t="shared" si="89"/>
        <v>0</v>
      </c>
      <c r="M92" s="65">
        <f t="shared" si="89"/>
        <v>0</v>
      </c>
      <c r="N92" s="65">
        <f t="shared" si="89"/>
        <v>0</v>
      </c>
      <c r="O92" s="65">
        <f t="shared" si="89"/>
        <v>0</v>
      </c>
      <c r="P92" s="65">
        <f t="shared" si="89"/>
        <v>0</v>
      </c>
      <c r="Q92" s="65">
        <f t="shared" si="89"/>
        <v>0</v>
      </c>
      <c r="R92" s="65">
        <f t="shared" si="89"/>
        <v>0</v>
      </c>
      <c r="S92" s="65">
        <f t="shared" si="89"/>
        <v>0</v>
      </c>
      <c r="T92" s="65">
        <f t="shared" si="89"/>
        <v>0</v>
      </c>
      <c r="U92" s="65">
        <f t="shared" si="89"/>
        <v>0</v>
      </c>
      <c r="V92" s="65">
        <f t="shared" si="89"/>
        <v>0</v>
      </c>
      <c r="W92" s="65">
        <f t="shared" si="89"/>
        <v>0</v>
      </c>
      <c r="X92" s="65">
        <f t="shared" si="89"/>
        <v>0</v>
      </c>
      <c r="Y92" s="65">
        <f t="shared" si="89"/>
        <v>0</v>
      </c>
      <c r="Z92" s="65">
        <f t="shared" si="89"/>
        <v>0</v>
      </c>
      <c r="AA92" s="65">
        <f t="shared" si="89"/>
        <v>0</v>
      </c>
      <c r="AB92" s="65">
        <f t="shared" si="89"/>
        <v>0</v>
      </c>
      <c r="AC92" s="65">
        <f t="shared" si="89"/>
        <v>0</v>
      </c>
      <c r="AD92" s="65">
        <f t="shared" si="89"/>
        <v>0</v>
      </c>
      <c r="AE92" s="65">
        <f t="shared" si="89"/>
        <v>0</v>
      </c>
      <c r="AF92" s="65">
        <f t="shared" si="89"/>
        <v>0</v>
      </c>
      <c r="AG92" s="65">
        <f t="shared" si="89"/>
        <v>0</v>
      </c>
      <c r="AH92" s="65">
        <f t="shared" si="89"/>
        <v>0</v>
      </c>
      <c r="AI92" s="65">
        <f t="shared" si="89"/>
        <v>0</v>
      </c>
      <c r="AJ92" s="66">
        <f t="shared" si="89"/>
        <v>0</v>
      </c>
      <c r="AK92" s="65">
        <f t="shared" si="89"/>
        <v>0</v>
      </c>
      <c r="AL92" s="65">
        <f t="shared" si="89"/>
        <v>0</v>
      </c>
      <c r="AM92" s="65">
        <f t="shared" si="89"/>
        <v>0</v>
      </c>
      <c r="AN92" s="65">
        <f t="shared" si="89"/>
        <v>0</v>
      </c>
      <c r="AO92" s="65">
        <f t="shared" si="89"/>
        <v>0</v>
      </c>
      <c r="AP92" s="65">
        <f t="shared" si="89"/>
        <v>0</v>
      </c>
      <c r="AQ92" s="65">
        <f t="shared" si="89"/>
        <v>0</v>
      </c>
      <c r="AR92" s="65">
        <f t="shared" si="89"/>
        <v>0</v>
      </c>
      <c r="AS92" s="65">
        <f t="shared" si="89"/>
        <v>0</v>
      </c>
      <c r="AT92" s="65">
        <f t="shared" si="89"/>
        <v>0</v>
      </c>
      <c r="AU92" s="65">
        <f t="shared" si="89"/>
        <v>0</v>
      </c>
      <c r="AV92" s="65">
        <f t="shared" si="89"/>
        <v>0</v>
      </c>
      <c r="AW92" s="65">
        <f t="shared" si="89"/>
        <v>0</v>
      </c>
      <c r="AX92" s="65">
        <f t="shared" si="89"/>
        <v>0</v>
      </c>
      <c r="AY92" s="65">
        <f t="shared" si="89"/>
        <v>0</v>
      </c>
      <c r="AZ92" s="65">
        <f t="shared" si="89"/>
        <v>0</v>
      </c>
      <c r="BA92" s="65">
        <f t="shared" si="89"/>
        <v>0</v>
      </c>
      <c r="BB92" s="65">
        <f t="shared" si="89"/>
        <v>0</v>
      </c>
      <c r="BC92" s="65">
        <f t="shared" si="89"/>
        <v>0</v>
      </c>
      <c r="BD92" s="65">
        <f t="shared" si="89"/>
        <v>0</v>
      </c>
      <c r="BE92" s="65">
        <f t="shared" si="89"/>
        <v>0</v>
      </c>
      <c r="BF92" s="65">
        <f t="shared" si="89"/>
        <v>0</v>
      </c>
      <c r="BG92" s="65">
        <f t="shared" si="89"/>
        <v>0</v>
      </c>
      <c r="BH92" s="65">
        <f t="shared" si="89"/>
        <v>0</v>
      </c>
      <c r="BI92" s="65">
        <f t="shared" si="89"/>
        <v>0</v>
      </c>
      <c r="BJ92" s="65">
        <f t="shared" si="89"/>
        <v>0</v>
      </c>
      <c r="BK92" s="65">
        <f t="shared" si="89"/>
        <v>0</v>
      </c>
      <c r="BL92" s="65">
        <f t="shared" si="89"/>
        <v>0</v>
      </c>
      <c r="BM92" s="65">
        <f t="shared" si="89"/>
        <v>0</v>
      </c>
      <c r="BN92" s="65">
        <f t="shared" si="89"/>
        <v>0</v>
      </c>
      <c r="BO92" s="65">
        <f t="shared" si="89"/>
        <v>0</v>
      </c>
      <c r="BP92" s="65">
        <f t="shared" si="89"/>
        <v>0</v>
      </c>
      <c r="BQ92" s="65">
        <f t="shared" si="89"/>
        <v>0</v>
      </c>
      <c r="BR92" s="65">
        <f t="shared" si="89"/>
        <v>0</v>
      </c>
      <c r="BS92" s="65">
        <f t="shared" si="89"/>
        <v>0</v>
      </c>
      <c r="BT92" s="65">
        <f t="shared" si="89"/>
        <v>0</v>
      </c>
      <c r="BU92" s="65">
        <f t="shared" ref="BU92:CH92" si="90">BT92*EXP(-$F$92)+BT88*(1-EXP(-$F$92))/$F$92</f>
        <v>0</v>
      </c>
      <c r="BV92" s="65">
        <f t="shared" si="90"/>
        <v>0</v>
      </c>
      <c r="BW92" s="65">
        <f t="shared" si="90"/>
        <v>0</v>
      </c>
      <c r="BX92" s="65">
        <f t="shared" si="90"/>
        <v>0</v>
      </c>
      <c r="BY92" s="65">
        <f t="shared" si="90"/>
        <v>0</v>
      </c>
      <c r="BZ92" s="65">
        <f t="shared" si="90"/>
        <v>0</v>
      </c>
      <c r="CA92" s="65">
        <f t="shared" si="90"/>
        <v>0</v>
      </c>
      <c r="CB92" s="65">
        <f t="shared" si="90"/>
        <v>0</v>
      </c>
      <c r="CC92" s="65">
        <f t="shared" si="90"/>
        <v>0</v>
      </c>
      <c r="CD92" s="65">
        <f t="shared" si="90"/>
        <v>0</v>
      </c>
      <c r="CE92" s="65">
        <f t="shared" si="90"/>
        <v>0</v>
      </c>
      <c r="CF92" s="65">
        <f t="shared" si="90"/>
        <v>0</v>
      </c>
      <c r="CG92" s="65">
        <f t="shared" si="90"/>
        <v>0</v>
      </c>
      <c r="CH92" s="65">
        <f t="shared" si="90"/>
        <v>0</v>
      </c>
      <c r="CI92" s="65"/>
    </row>
    <row r="93" spans="4:87" x14ac:dyDescent="0.25">
      <c r="D93" t="s">
        <v>117</v>
      </c>
      <c r="E93" t="s">
        <v>118</v>
      </c>
      <c r="F93">
        <f>LN(2)/25</f>
        <v>2.7725887222397813E-2</v>
      </c>
      <c r="G93" s="65">
        <v>0</v>
      </c>
      <c r="H93" s="65">
        <f>G93*EXP(-$F$93)+G89*(1-EXP(-$F$93))/$F$93</f>
        <v>0</v>
      </c>
      <c r="I93" s="65">
        <f t="shared" ref="I93:BT93" si="91">H93*EXP(-$F$93)+H89*(1-EXP(-$F$93))/$F$93</f>
        <v>0</v>
      </c>
      <c r="J93" s="65">
        <f t="shared" si="91"/>
        <v>0</v>
      </c>
      <c r="K93" s="65">
        <f t="shared" si="91"/>
        <v>0</v>
      </c>
      <c r="L93" s="65">
        <f t="shared" si="91"/>
        <v>0</v>
      </c>
      <c r="M93" s="65">
        <f t="shared" si="91"/>
        <v>0</v>
      </c>
      <c r="N93" s="65">
        <f t="shared" si="91"/>
        <v>0</v>
      </c>
      <c r="O93" s="65">
        <f t="shared" si="91"/>
        <v>0</v>
      </c>
      <c r="P93" s="65">
        <f t="shared" si="91"/>
        <v>0</v>
      </c>
      <c r="Q93" s="65">
        <f t="shared" si="91"/>
        <v>0</v>
      </c>
      <c r="R93" s="65">
        <f t="shared" si="91"/>
        <v>0</v>
      </c>
      <c r="S93" s="65">
        <f t="shared" si="91"/>
        <v>0</v>
      </c>
      <c r="T93" s="65">
        <f t="shared" si="91"/>
        <v>0</v>
      </c>
      <c r="U93" s="65">
        <f t="shared" si="91"/>
        <v>0</v>
      </c>
      <c r="V93" s="65">
        <f t="shared" si="91"/>
        <v>0</v>
      </c>
      <c r="W93" s="65">
        <f t="shared" si="91"/>
        <v>0</v>
      </c>
      <c r="X93" s="65">
        <f t="shared" si="91"/>
        <v>0</v>
      </c>
      <c r="Y93" s="65">
        <f t="shared" si="91"/>
        <v>0</v>
      </c>
      <c r="Z93" s="65">
        <f t="shared" si="91"/>
        <v>0</v>
      </c>
      <c r="AA93" s="65">
        <f t="shared" si="91"/>
        <v>0</v>
      </c>
      <c r="AB93" s="65">
        <f t="shared" si="91"/>
        <v>0</v>
      </c>
      <c r="AC93" s="65">
        <f t="shared" si="91"/>
        <v>0</v>
      </c>
      <c r="AD93" s="65">
        <f t="shared" si="91"/>
        <v>0</v>
      </c>
      <c r="AE93" s="65">
        <f t="shared" si="91"/>
        <v>0</v>
      </c>
      <c r="AF93" s="65">
        <f t="shared" si="91"/>
        <v>0</v>
      </c>
      <c r="AG93" s="65">
        <f t="shared" si="91"/>
        <v>0</v>
      </c>
      <c r="AH93" s="65">
        <f t="shared" si="91"/>
        <v>0</v>
      </c>
      <c r="AI93" s="65">
        <f t="shared" si="91"/>
        <v>0</v>
      </c>
      <c r="AJ93" s="66">
        <f t="shared" si="91"/>
        <v>0</v>
      </c>
      <c r="AK93" s="65">
        <f t="shared" si="91"/>
        <v>0</v>
      </c>
      <c r="AL93" s="65">
        <f t="shared" si="91"/>
        <v>0</v>
      </c>
      <c r="AM93" s="65">
        <f t="shared" si="91"/>
        <v>0</v>
      </c>
      <c r="AN93" s="65">
        <f t="shared" si="91"/>
        <v>0</v>
      </c>
      <c r="AO93" s="65">
        <f t="shared" si="91"/>
        <v>0</v>
      </c>
      <c r="AP93" s="65">
        <f t="shared" si="91"/>
        <v>0</v>
      </c>
      <c r="AQ93" s="65">
        <f t="shared" si="91"/>
        <v>0</v>
      </c>
      <c r="AR93" s="65">
        <f t="shared" si="91"/>
        <v>0</v>
      </c>
      <c r="AS93" s="65">
        <f t="shared" si="91"/>
        <v>0</v>
      </c>
      <c r="AT93" s="65">
        <f t="shared" si="91"/>
        <v>0</v>
      </c>
      <c r="AU93" s="65">
        <f t="shared" si="91"/>
        <v>0</v>
      </c>
      <c r="AV93" s="65">
        <f t="shared" si="91"/>
        <v>0</v>
      </c>
      <c r="AW93" s="65">
        <f t="shared" si="91"/>
        <v>0</v>
      </c>
      <c r="AX93" s="65">
        <f t="shared" si="91"/>
        <v>0</v>
      </c>
      <c r="AY93" s="65">
        <f t="shared" si="91"/>
        <v>0</v>
      </c>
      <c r="AZ93" s="65">
        <f t="shared" si="91"/>
        <v>0</v>
      </c>
      <c r="BA93" s="65">
        <f t="shared" si="91"/>
        <v>0</v>
      </c>
      <c r="BB93" s="65">
        <f t="shared" si="91"/>
        <v>0</v>
      </c>
      <c r="BC93" s="65">
        <f t="shared" si="91"/>
        <v>0</v>
      </c>
      <c r="BD93" s="65">
        <f t="shared" si="91"/>
        <v>0</v>
      </c>
      <c r="BE93" s="65">
        <f t="shared" si="91"/>
        <v>0</v>
      </c>
      <c r="BF93" s="65">
        <f t="shared" si="91"/>
        <v>0</v>
      </c>
      <c r="BG93" s="65">
        <f t="shared" si="91"/>
        <v>0</v>
      </c>
      <c r="BH93" s="65">
        <f t="shared" si="91"/>
        <v>0</v>
      </c>
      <c r="BI93" s="65">
        <f t="shared" si="91"/>
        <v>0</v>
      </c>
      <c r="BJ93" s="65">
        <f t="shared" si="91"/>
        <v>0</v>
      </c>
      <c r="BK93" s="65">
        <f t="shared" si="91"/>
        <v>0</v>
      </c>
      <c r="BL93" s="65">
        <f t="shared" si="91"/>
        <v>0</v>
      </c>
      <c r="BM93" s="65">
        <f t="shared" si="91"/>
        <v>0</v>
      </c>
      <c r="BN93" s="65">
        <f t="shared" si="91"/>
        <v>0</v>
      </c>
      <c r="BO93" s="65">
        <f t="shared" si="91"/>
        <v>0</v>
      </c>
      <c r="BP93" s="65">
        <f t="shared" si="91"/>
        <v>0</v>
      </c>
      <c r="BQ93" s="65">
        <f t="shared" si="91"/>
        <v>0</v>
      </c>
      <c r="BR93" s="65">
        <f t="shared" si="91"/>
        <v>0</v>
      </c>
      <c r="BS93" s="65">
        <f t="shared" si="91"/>
        <v>0</v>
      </c>
      <c r="BT93" s="65">
        <f t="shared" si="91"/>
        <v>0</v>
      </c>
      <c r="BU93" s="65">
        <f t="shared" ref="BU93:CH93" si="92">BT93*EXP(-$F$93)+BT89*(1-EXP(-$F$93))/$F$93</f>
        <v>0</v>
      </c>
      <c r="BV93" s="65">
        <f t="shared" si="92"/>
        <v>0</v>
      </c>
      <c r="BW93" s="65">
        <f t="shared" si="92"/>
        <v>0</v>
      </c>
      <c r="BX93" s="65">
        <f t="shared" si="92"/>
        <v>0</v>
      </c>
      <c r="BY93" s="65">
        <f t="shared" si="92"/>
        <v>0</v>
      </c>
      <c r="BZ93" s="65">
        <f t="shared" si="92"/>
        <v>0</v>
      </c>
      <c r="CA93" s="65">
        <f t="shared" si="92"/>
        <v>0</v>
      </c>
      <c r="CB93" s="65">
        <f t="shared" si="92"/>
        <v>0</v>
      </c>
      <c r="CC93" s="65">
        <f t="shared" si="92"/>
        <v>0</v>
      </c>
      <c r="CD93" s="65">
        <f t="shared" si="92"/>
        <v>0</v>
      </c>
      <c r="CE93" s="65">
        <f t="shared" si="92"/>
        <v>0</v>
      </c>
      <c r="CF93" s="65">
        <f t="shared" si="92"/>
        <v>0</v>
      </c>
      <c r="CG93" s="65">
        <f t="shared" si="92"/>
        <v>0</v>
      </c>
      <c r="CH93" s="65">
        <f t="shared" si="92"/>
        <v>0</v>
      </c>
      <c r="CI93" s="65"/>
    </row>
    <row r="94" spans="4:87" x14ac:dyDescent="0.25">
      <c r="D94" t="s">
        <v>119</v>
      </c>
      <c r="E94" t="s">
        <v>120</v>
      </c>
      <c r="F94">
        <f>LN(2)/2</f>
        <v>0.34657359027997264</v>
      </c>
      <c r="G94" s="65">
        <v>0</v>
      </c>
      <c r="H94" s="65">
        <f>G94*EXP(-$F$94)+G90*(1-EXP(-$F$94))/$F$94</f>
        <v>0</v>
      </c>
      <c r="I94" s="65">
        <f t="shared" ref="I94:BT94" si="93">H94*EXP(-$F$94)+H90*(1-EXP(-$F$94))/$F$94</f>
        <v>0</v>
      </c>
      <c r="J94" s="65">
        <f t="shared" si="93"/>
        <v>0</v>
      </c>
      <c r="K94" s="65">
        <f t="shared" si="93"/>
        <v>0</v>
      </c>
      <c r="L94" s="65">
        <f t="shared" si="93"/>
        <v>0</v>
      </c>
      <c r="M94" s="65">
        <f t="shared" si="93"/>
        <v>0</v>
      </c>
      <c r="N94" s="65">
        <f t="shared" si="93"/>
        <v>0</v>
      </c>
      <c r="O94" s="65">
        <f t="shared" si="93"/>
        <v>0</v>
      </c>
      <c r="P94" s="65">
        <f t="shared" si="93"/>
        <v>0</v>
      </c>
      <c r="Q94" s="65">
        <f t="shared" si="93"/>
        <v>0</v>
      </c>
      <c r="R94" s="65">
        <f t="shared" si="93"/>
        <v>0</v>
      </c>
      <c r="S94" s="65">
        <f t="shared" si="93"/>
        <v>0</v>
      </c>
      <c r="T94" s="65">
        <f t="shared" si="93"/>
        <v>0</v>
      </c>
      <c r="U94" s="65">
        <f t="shared" si="93"/>
        <v>0</v>
      </c>
      <c r="V94" s="65">
        <f t="shared" si="93"/>
        <v>0</v>
      </c>
      <c r="W94" s="65">
        <f t="shared" si="93"/>
        <v>0</v>
      </c>
      <c r="X94" s="65">
        <f t="shared" si="93"/>
        <v>0</v>
      </c>
      <c r="Y94" s="65">
        <f t="shared" si="93"/>
        <v>0</v>
      </c>
      <c r="Z94" s="65">
        <f t="shared" si="93"/>
        <v>0</v>
      </c>
      <c r="AA94" s="65">
        <f t="shared" si="93"/>
        <v>0</v>
      </c>
      <c r="AB94" s="65">
        <f t="shared" si="93"/>
        <v>0</v>
      </c>
      <c r="AC94" s="65">
        <f t="shared" si="93"/>
        <v>0</v>
      </c>
      <c r="AD94" s="65">
        <f t="shared" si="93"/>
        <v>0</v>
      </c>
      <c r="AE94" s="65">
        <f t="shared" si="93"/>
        <v>0</v>
      </c>
      <c r="AF94" s="65">
        <f t="shared" si="93"/>
        <v>0</v>
      </c>
      <c r="AG94" s="65">
        <f t="shared" si="93"/>
        <v>0</v>
      </c>
      <c r="AH94" s="65">
        <f t="shared" si="93"/>
        <v>0</v>
      </c>
      <c r="AI94" s="65">
        <f t="shared" si="93"/>
        <v>0</v>
      </c>
      <c r="AJ94" s="66">
        <f t="shared" si="93"/>
        <v>0</v>
      </c>
      <c r="AK94" s="65">
        <f t="shared" si="93"/>
        <v>0</v>
      </c>
      <c r="AL94" s="65">
        <f t="shared" si="93"/>
        <v>0</v>
      </c>
      <c r="AM94" s="65">
        <f t="shared" si="93"/>
        <v>0</v>
      </c>
      <c r="AN94" s="65">
        <f t="shared" si="93"/>
        <v>0</v>
      </c>
      <c r="AO94" s="65">
        <f t="shared" si="93"/>
        <v>0</v>
      </c>
      <c r="AP94" s="65">
        <f t="shared" si="93"/>
        <v>0</v>
      </c>
      <c r="AQ94" s="65">
        <f t="shared" si="93"/>
        <v>0</v>
      </c>
      <c r="AR94" s="65">
        <f t="shared" si="93"/>
        <v>0</v>
      </c>
      <c r="AS94" s="65">
        <f t="shared" si="93"/>
        <v>0</v>
      </c>
      <c r="AT94" s="65">
        <f t="shared" si="93"/>
        <v>0</v>
      </c>
      <c r="AU94" s="65">
        <f t="shared" si="93"/>
        <v>0</v>
      </c>
      <c r="AV94" s="65">
        <f t="shared" si="93"/>
        <v>0</v>
      </c>
      <c r="AW94" s="65">
        <f t="shared" si="93"/>
        <v>0</v>
      </c>
      <c r="AX94" s="65">
        <f t="shared" si="93"/>
        <v>0</v>
      </c>
      <c r="AY94" s="65">
        <f t="shared" si="93"/>
        <v>0</v>
      </c>
      <c r="AZ94" s="65">
        <f t="shared" si="93"/>
        <v>0</v>
      </c>
      <c r="BA94" s="65">
        <f t="shared" si="93"/>
        <v>0</v>
      </c>
      <c r="BB94" s="65">
        <f t="shared" si="93"/>
        <v>0</v>
      </c>
      <c r="BC94" s="65">
        <f t="shared" si="93"/>
        <v>0</v>
      </c>
      <c r="BD94" s="65">
        <f t="shared" si="93"/>
        <v>0</v>
      </c>
      <c r="BE94" s="65">
        <f t="shared" si="93"/>
        <v>0</v>
      </c>
      <c r="BF94" s="65">
        <f t="shared" si="93"/>
        <v>0</v>
      </c>
      <c r="BG94" s="65">
        <f t="shared" si="93"/>
        <v>0</v>
      </c>
      <c r="BH94" s="65">
        <f t="shared" si="93"/>
        <v>0</v>
      </c>
      <c r="BI94" s="65">
        <f t="shared" si="93"/>
        <v>0</v>
      </c>
      <c r="BJ94" s="65">
        <f t="shared" si="93"/>
        <v>0</v>
      </c>
      <c r="BK94" s="65">
        <f t="shared" si="93"/>
        <v>0</v>
      </c>
      <c r="BL94" s="65">
        <f t="shared" si="93"/>
        <v>0</v>
      </c>
      <c r="BM94" s="65">
        <f t="shared" si="93"/>
        <v>0</v>
      </c>
      <c r="BN94" s="65">
        <f t="shared" si="93"/>
        <v>0</v>
      </c>
      <c r="BO94" s="65">
        <f t="shared" si="93"/>
        <v>0</v>
      </c>
      <c r="BP94" s="65">
        <f t="shared" si="93"/>
        <v>0</v>
      </c>
      <c r="BQ94" s="65">
        <f t="shared" si="93"/>
        <v>0</v>
      </c>
      <c r="BR94" s="65">
        <f t="shared" si="93"/>
        <v>0</v>
      </c>
      <c r="BS94" s="65">
        <f t="shared" si="93"/>
        <v>0</v>
      </c>
      <c r="BT94" s="65">
        <f t="shared" si="93"/>
        <v>0</v>
      </c>
      <c r="BU94" s="65">
        <f t="shared" ref="BU94:CH94" si="94">BT94*EXP(-$F$94)+BT90*(1-EXP(-$F$94))/$F$94</f>
        <v>0</v>
      </c>
      <c r="BV94" s="65">
        <f t="shared" si="94"/>
        <v>0</v>
      </c>
      <c r="BW94" s="65">
        <f t="shared" si="94"/>
        <v>0</v>
      </c>
      <c r="BX94" s="65">
        <f t="shared" si="94"/>
        <v>0</v>
      </c>
      <c r="BY94" s="65">
        <f t="shared" si="94"/>
        <v>0</v>
      </c>
      <c r="BZ94" s="65">
        <f t="shared" si="94"/>
        <v>0</v>
      </c>
      <c r="CA94" s="65">
        <f t="shared" si="94"/>
        <v>0</v>
      </c>
      <c r="CB94" s="65">
        <f t="shared" si="94"/>
        <v>0</v>
      </c>
      <c r="CC94" s="65">
        <f t="shared" si="94"/>
        <v>0</v>
      </c>
      <c r="CD94" s="65">
        <f t="shared" si="94"/>
        <v>0</v>
      </c>
      <c r="CE94" s="65">
        <f t="shared" si="94"/>
        <v>0</v>
      </c>
      <c r="CF94" s="65">
        <f t="shared" si="94"/>
        <v>0</v>
      </c>
      <c r="CG94" s="65">
        <f t="shared" si="94"/>
        <v>0</v>
      </c>
      <c r="CH94" s="65">
        <f t="shared" si="94"/>
        <v>0</v>
      </c>
      <c r="CI94" s="65"/>
    </row>
    <row r="95" spans="4:87" x14ac:dyDescent="0.25">
      <c r="D95" t="s">
        <v>121</v>
      </c>
      <c r="E95" s="80" t="s">
        <v>122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6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5">
        <v>0</v>
      </c>
      <c r="BS95" s="65">
        <v>0</v>
      </c>
      <c r="BT95" s="65">
        <v>0</v>
      </c>
      <c r="BU95" s="65">
        <v>0</v>
      </c>
      <c r="BV95" s="65">
        <v>0</v>
      </c>
      <c r="BW95" s="65">
        <v>0</v>
      </c>
      <c r="BX95" s="65">
        <v>0</v>
      </c>
      <c r="BY95" s="65">
        <v>0</v>
      </c>
      <c r="BZ95" s="65">
        <v>0</v>
      </c>
      <c r="CA95" s="65">
        <v>0</v>
      </c>
      <c r="CB95" s="65">
        <v>0</v>
      </c>
      <c r="CC95" s="65">
        <v>0</v>
      </c>
      <c r="CD95" s="65">
        <v>0</v>
      </c>
      <c r="CE95" s="65">
        <v>0</v>
      </c>
      <c r="CF95" s="65">
        <v>0</v>
      </c>
      <c r="CG95" s="65">
        <v>0</v>
      </c>
      <c r="CH95" s="65">
        <v>0</v>
      </c>
      <c r="CI95" s="65"/>
    </row>
    <row r="96" spans="4:87" x14ac:dyDescent="0.25">
      <c r="D96" t="s">
        <v>123</v>
      </c>
      <c r="G96" s="65">
        <f>SUM(G92:G95)</f>
        <v>0</v>
      </c>
      <c r="H96" s="65">
        <f>SUM(H92:H95)</f>
        <v>0</v>
      </c>
      <c r="I96" s="65">
        <f t="shared" ref="I96:BT96" si="95">SUM(I92:I95)</f>
        <v>0</v>
      </c>
      <c r="J96" s="65">
        <f t="shared" si="95"/>
        <v>0</v>
      </c>
      <c r="K96" s="65">
        <f t="shared" si="95"/>
        <v>0</v>
      </c>
      <c r="L96" s="65">
        <f t="shared" si="95"/>
        <v>0</v>
      </c>
      <c r="M96" s="65">
        <f t="shared" si="95"/>
        <v>0</v>
      </c>
      <c r="N96" s="65">
        <f t="shared" si="95"/>
        <v>0</v>
      </c>
      <c r="O96" s="65">
        <f t="shared" si="95"/>
        <v>0</v>
      </c>
      <c r="P96" s="65">
        <f t="shared" si="95"/>
        <v>0</v>
      </c>
      <c r="Q96" s="65">
        <f t="shared" si="95"/>
        <v>0</v>
      </c>
      <c r="R96" s="65">
        <f t="shared" si="95"/>
        <v>0</v>
      </c>
      <c r="S96" s="65">
        <f t="shared" si="95"/>
        <v>0</v>
      </c>
      <c r="T96" s="65">
        <f t="shared" si="95"/>
        <v>0</v>
      </c>
      <c r="U96" s="65">
        <f t="shared" si="95"/>
        <v>0</v>
      </c>
      <c r="V96" s="65">
        <f t="shared" si="95"/>
        <v>0</v>
      </c>
      <c r="W96" s="65">
        <f t="shared" si="95"/>
        <v>0</v>
      </c>
      <c r="X96" s="65">
        <f t="shared" si="95"/>
        <v>0</v>
      </c>
      <c r="Y96" s="65">
        <f t="shared" si="95"/>
        <v>0</v>
      </c>
      <c r="Z96" s="65">
        <f t="shared" si="95"/>
        <v>0</v>
      </c>
      <c r="AA96" s="65">
        <f t="shared" si="95"/>
        <v>0</v>
      </c>
      <c r="AB96" s="65">
        <f t="shared" si="95"/>
        <v>0</v>
      </c>
      <c r="AC96" s="65">
        <f t="shared" si="95"/>
        <v>0</v>
      </c>
      <c r="AD96" s="65">
        <f t="shared" si="95"/>
        <v>0</v>
      </c>
      <c r="AE96" s="65">
        <f t="shared" si="95"/>
        <v>0</v>
      </c>
      <c r="AF96" s="65">
        <f t="shared" si="95"/>
        <v>0</v>
      </c>
      <c r="AG96" s="65">
        <f t="shared" si="95"/>
        <v>0</v>
      </c>
      <c r="AH96" s="65">
        <f t="shared" si="95"/>
        <v>0</v>
      </c>
      <c r="AI96" s="65">
        <f t="shared" si="95"/>
        <v>0</v>
      </c>
      <c r="AJ96" s="66">
        <f t="shared" si="95"/>
        <v>0</v>
      </c>
      <c r="AK96" s="65">
        <f t="shared" si="95"/>
        <v>0</v>
      </c>
      <c r="AL96" s="65">
        <f t="shared" si="95"/>
        <v>0</v>
      </c>
      <c r="AM96" s="65">
        <f t="shared" si="95"/>
        <v>0</v>
      </c>
      <c r="AN96" s="65">
        <f t="shared" si="95"/>
        <v>0</v>
      </c>
      <c r="AO96" s="65">
        <f t="shared" si="95"/>
        <v>0</v>
      </c>
      <c r="AP96" s="65">
        <f t="shared" si="95"/>
        <v>0</v>
      </c>
      <c r="AQ96" s="65">
        <f t="shared" si="95"/>
        <v>0</v>
      </c>
      <c r="AR96" s="65">
        <f t="shared" si="95"/>
        <v>0</v>
      </c>
      <c r="AS96" s="65">
        <f t="shared" si="95"/>
        <v>0</v>
      </c>
      <c r="AT96" s="65">
        <f t="shared" si="95"/>
        <v>0</v>
      </c>
      <c r="AU96" s="65">
        <f t="shared" si="95"/>
        <v>0</v>
      </c>
      <c r="AV96" s="65">
        <f t="shared" si="95"/>
        <v>0</v>
      </c>
      <c r="AW96" s="65">
        <f t="shared" si="95"/>
        <v>0</v>
      </c>
      <c r="AX96" s="65">
        <f t="shared" si="95"/>
        <v>0</v>
      </c>
      <c r="AY96" s="65">
        <f t="shared" si="95"/>
        <v>0</v>
      </c>
      <c r="AZ96" s="65">
        <f t="shared" si="95"/>
        <v>0</v>
      </c>
      <c r="BA96" s="65">
        <f t="shared" si="95"/>
        <v>0</v>
      </c>
      <c r="BB96" s="65">
        <f t="shared" si="95"/>
        <v>0</v>
      </c>
      <c r="BC96" s="65">
        <f t="shared" si="95"/>
        <v>0</v>
      </c>
      <c r="BD96" s="65">
        <f t="shared" si="95"/>
        <v>0</v>
      </c>
      <c r="BE96" s="65">
        <f t="shared" si="95"/>
        <v>0</v>
      </c>
      <c r="BF96" s="65">
        <f t="shared" si="95"/>
        <v>0</v>
      </c>
      <c r="BG96" s="65">
        <f t="shared" si="95"/>
        <v>0</v>
      </c>
      <c r="BH96" s="65">
        <f t="shared" si="95"/>
        <v>0</v>
      </c>
      <c r="BI96" s="65">
        <f t="shared" si="95"/>
        <v>0</v>
      </c>
      <c r="BJ96" s="65">
        <f t="shared" si="95"/>
        <v>0</v>
      </c>
      <c r="BK96" s="65">
        <f t="shared" si="95"/>
        <v>0</v>
      </c>
      <c r="BL96" s="65">
        <f t="shared" si="95"/>
        <v>0</v>
      </c>
      <c r="BM96" s="65">
        <f t="shared" si="95"/>
        <v>0</v>
      </c>
      <c r="BN96" s="65">
        <f t="shared" si="95"/>
        <v>0</v>
      </c>
      <c r="BO96" s="65">
        <f t="shared" si="95"/>
        <v>0</v>
      </c>
      <c r="BP96" s="65">
        <f t="shared" si="95"/>
        <v>0</v>
      </c>
      <c r="BQ96" s="65">
        <f t="shared" si="95"/>
        <v>0</v>
      </c>
      <c r="BR96" s="65">
        <f t="shared" si="95"/>
        <v>0</v>
      </c>
      <c r="BS96" s="65">
        <f t="shared" si="95"/>
        <v>0</v>
      </c>
      <c r="BT96" s="65">
        <f t="shared" si="95"/>
        <v>0</v>
      </c>
      <c r="BU96" s="65">
        <f t="shared" ref="BU96:CH96" si="96">SUM(BU92:BU95)</f>
        <v>0</v>
      </c>
      <c r="BV96" s="65">
        <f t="shared" si="96"/>
        <v>0</v>
      </c>
      <c r="BW96" s="65">
        <f t="shared" si="96"/>
        <v>0</v>
      </c>
      <c r="BX96" s="65">
        <f t="shared" si="96"/>
        <v>0</v>
      </c>
      <c r="BY96" s="65">
        <f t="shared" si="96"/>
        <v>0</v>
      </c>
      <c r="BZ96" s="65">
        <f t="shared" si="96"/>
        <v>0</v>
      </c>
      <c r="CA96" s="65">
        <f t="shared" si="96"/>
        <v>0</v>
      </c>
      <c r="CB96" s="65">
        <f t="shared" si="96"/>
        <v>0</v>
      </c>
      <c r="CC96" s="65">
        <f t="shared" si="96"/>
        <v>0</v>
      </c>
      <c r="CD96" s="65">
        <f t="shared" si="96"/>
        <v>0</v>
      </c>
      <c r="CE96" s="65">
        <f t="shared" si="96"/>
        <v>0</v>
      </c>
      <c r="CF96" s="65">
        <f t="shared" si="96"/>
        <v>0</v>
      </c>
      <c r="CG96" s="65">
        <f t="shared" si="96"/>
        <v>0</v>
      </c>
      <c r="CH96" s="65">
        <f t="shared" si="96"/>
        <v>0</v>
      </c>
      <c r="CI96" s="65"/>
    </row>
    <row r="97" spans="4:96" x14ac:dyDescent="0.25">
      <c r="D97" s="81" t="s">
        <v>124</v>
      </c>
      <c r="E97" s="81" t="s">
        <v>143</v>
      </c>
      <c r="G97" s="65">
        <f>G96*44/12</f>
        <v>0</v>
      </c>
      <c r="H97" s="65">
        <f>H96*44/12</f>
        <v>0</v>
      </c>
      <c r="I97" s="65">
        <f t="shared" ref="I97:BT97" si="97">I96*44/12</f>
        <v>0</v>
      </c>
      <c r="J97" s="65">
        <f t="shared" si="97"/>
        <v>0</v>
      </c>
      <c r="K97" s="65">
        <f t="shared" si="97"/>
        <v>0</v>
      </c>
      <c r="L97" s="65">
        <f t="shared" si="97"/>
        <v>0</v>
      </c>
      <c r="M97" s="65">
        <f t="shared" si="97"/>
        <v>0</v>
      </c>
      <c r="N97" s="65">
        <f t="shared" si="97"/>
        <v>0</v>
      </c>
      <c r="O97" s="65">
        <f t="shared" si="97"/>
        <v>0</v>
      </c>
      <c r="P97" s="65">
        <f t="shared" si="97"/>
        <v>0</v>
      </c>
      <c r="Q97" s="65">
        <f t="shared" si="97"/>
        <v>0</v>
      </c>
      <c r="R97" s="65">
        <f t="shared" si="97"/>
        <v>0</v>
      </c>
      <c r="S97" s="65">
        <f t="shared" si="97"/>
        <v>0</v>
      </c>
      <c r="T97" s="65">
        <f t="shared" si="97"/>
        <v>0</v>
      </c>
      <c r="U97" s="65">
        <f t="shared" si="97"/>
        <v>0</v>
      </c>
      <c r="V97" s="65">
        <f t="shared" si="97"/>
        <v>0</v>
      </c>
      <c r="W97" s="65">
        <f t="shared" si="97"/>
        <v>0</v>
      </c>
      <c r="X97" s="65">
        <f t="shared" si="97"/>
        <v>0</v>
      </c>
      <c r="Y97" s="65">
        <f t="shared" si="97"/>
        <v>0</v>
      </c>
      <c r="Z97" s="65">
        <f t="shared" si="97"/>
        <v>0</v>
      </c>
      <c r="AA97" s="65">
        <f t="shared" si="97"/>
        <v>0</v>
      </c>
      <c r="AB97" s="65">
        <f t="shared" si="97"/>
        <v>0</v>
      </c>
      <c r="AC97" s="65">
        <f t="shared" si="97"/>
        <v>0</v>
      </c>
      <c r="AD97" s="65">
        <f t="shared" si="97"/>
        <v>0</v>
      </c>
      <c r="AE97" s="65">
        <f t="shared" si="97"/>
        <v>0</v>
      </c>
      <c r="AF97" s="65">
        <f t="shared" si="97"/>
        <v>0</v>
      </c>
      <c r="AG97" s="65">
        <f t="shared" si="97"/>
        <v>0</v>
      </c>
      <c r="AH97" s="65">
        <f t="shared" si="97"/>
        <v>0</v>
      </c>
      <c r="AI97" s="65">
        <f t="shared" si="97"/>
        <v>0</v>
      </c>
      <c r="AJ97" s="66">
        <f t="shared" si="97"/>
        <v>0</v>
      </c>
      <c r="AK97" s="65">
        <f t="shared" si="97"/>
        <v>0</v>
      </c>
      <c r="AL97" s="65">
        <f t="shared" si="97"/>
        <v>0</v>
      </c>
      <c r="AM97" s="65">
        <f t="shared" si="97"/>
        <v>0</v>
      </c>
      <c r="AN97" s="65">
        <f t="shared" si="97"/>
        <v>0</v>
      </c>
      <c r="AO97" s="65">
        <f t="shared" si="97"/>
        <v>0</v>
      </c>
      <c r="AP97" s="65">
        <f t="shared" si="97"/>
        <v>0</v>
      </c>
      <c r="AQ97" s="65">
        <f t="shared" si="97"/>
        <v>0</v>
      </c>
      <c r="AR97" s="65">
        <f t="shared" si="97"/>
        <v>0</v>
      </c>
      <c r="AS97" s="65">
        <f t="shared" si="97"/>
        <v>0</v>
      </c>
      <c r="AT97" s="65">
        <f t="shared" si="97"/>
        <v>0</v>
      </c>
      <c r="AU97" s="65">
        <f t="shared" si="97"/>
        <v>0</v>
      </c>
      <c r="AV97" s="65">
        <f t="shared" si="97"/>
        <v>0</v>
      </c>
      <c r="AW97" s="65">
        <f t="shared" si="97"/>
        <v>0</v>
      </c>
      <c r="AX97" s="65">
        <f t="shared" si="97"/>
        <v>0</v>
      </c>
      <c r="AY97" s="65">
        <f t="shared" si="97"/>
        <v>0</v>
      </c>
      <c r="AZ97" s="65">
        <f t="shared" si="97"/>
        <v>0</v>
      </c>
      <c r="BA97" s="65">
        <f t="shared" si="97"/>
        <v>0</v>
      </c>
      <c r="BB97" s="65">
        <f t="shared" si="97"/>
        <v>0</v>
      </c>
      <c r="BC97" s="65">
        <f t="shared" si="97"/>
        <v>0</v>
      </c>
      <c r="BD97" s="65">
        <f t="shared" si="97"/>
        <v>0</v>
      </c>
      <c r="BE97" s="65">
        <f t="shared" si="97"/>
        <v>0</v>
      </c>
      <c r="BF97" s="65">
        <f t="shared" si="97"/>
        <v>0</v>
      </c>
      <c r="BG97" s="65">
        <f t="shared" si="97"/>
        <v>0</v>
      </c>
      <c r="BH97" s="65">
        <f t="shared" si="97"/>
        <v>0</v>
      </c>
      <c r="BI97" s="65">
        <f t="shared" si="97"/>
        <v>0</v>
      </c>
      <c r="BJ97" s="65">
        <f t="shared" si="97"/>
        <v>0</v>
      </c>
      <c r="BK97" s="65">
        <f t="shared" si="97"/>
        <v>0</v>
      </c>
      <c r="BL97" s="65">
        <f t="shared" si="97"/>
        <v>0</v>
      </c>
      <c r="BM97" s="65">
        <f t="shared" si="97"/>
        <v>0</v>
      </c>
      <c r="BN97" s="65">
        <f t="shared" si="97"/>
        <v>0</v>
      </c>
      <c r="BO97" s="65">
        <f t="shared" si="97"/>
        <v>0</v>
      </c>
      <c r="BP97" s="65">
        <f t="shared" si="97"/>
        <v>0</v>
      </c>
      <c r="BQ97" s="65">
        <f t="shared" si="97"/>
        <v>0</v>
      </c>
      <c r="BR97" s="65">
        <f t="shared" si="97"/>
        <v>0</v>
      </c>
      <c r="BS97" s="65">
        <f t="shared" si="97"/>
        <v>0</v>
      </c>
      <c r="BT97" s="65">
        <f t="shared" si="97"/>
        <v>0</v>
      </c>
      <c r="BU97" s="65">
        <f t="shared" ref="BU97:CH97" si="98">BU96*44/12</f>
        <v>0</v>
      </c>
      <c r="BV97" s="65">
        <f t="shared" si="98"/>
        <v>0</v>
      </c>
      <c r="BW97" s="65">
        <f t="shared" si="98"/>
        <v>0</v>
      </c>
      <c r="BX97" s="65">
        <f t="shared" si="98"/>
        <v>0</v>
      </c>
      <c r="BY97" s="65">
        <f t="shared" si="98"/>
        <v>0</v>
      </c>
      <c r="BZ97" s="65">
        <f t="shared" si="98"/>
        <v>0</v>
      </c>
      <c r="CA97" s="65">
        <f t="shared" si="98"/>
        <v>0</v>
      </c>
      <c r="CB97" s="65">
        <f t="shared" si="98"/>
        <v>0</v>
      </c>
      <c r="CC97" s="65">
        <f t="shared" si="98"/>
        <v>0</v>
      </c>
      <c r="CD97" s="65">
        <f t="shared" si="98"/>
        <v>0</v>
      </c>
      <c r="CE97" s="65">
        <f t="shared" si="98"/>
        <v>0</v>
      </c>
      <c r="CF97" s="65">
        <f t="shared" si="98"/>
        <v>0</v>
      </c>
      <c r="CG97" s="65">
        <f t="shared" si="98"/>
        <v>0</v>
      </c>
      <c r="CH97" s="65">
        <f t="shared" si="98"/>
        <v>0</v>
      </c>
      <c r="CI97" s="65"/>
    </row>
    <row r="98" spans="4:96" x14ac:dyDescent="0.25">
      <c r="AJ98" s="45"/>
    </row>
    <row r="99" spans="4:96" x14ac:dyDescent="0.25">
      <c r="AJ99" s="45"/>
    </row>
    <row r="100" spans="4:96" x14ac:dyDescent="0.25">
      <c r="D100" s="54" t="s">
        <v>127</v>
      </c>
      <c r="E100" s="54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6"/>
    </row>
    <row r="101" spans="4:96" x14ac:dyDescent="0.25">
      <c r="E101" t="s">
        <v>79</v>
      </c>
      <c r="F101" t="str">
        <f>F65</f>
        <v>Résineux</v>
      </c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6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</row>
    <row r="102" spans="4:96" x14ac:dyDescent="0.25">
      <c r="D102" t="s">
        <v>128</v>
      </c>
      <c r="F102">
        <f>VLOOKUP(F65,'Référencement Essences'!$B$3:$C$6,2,0)</f>
        <v>0.43</v>
      </c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6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</row>
    <row r="103" spans="4:96" x14ac:dyDescent="0.25">
      <c r="D103" t="s">
        <v>129</v>
      </c>
      <c r="E103" s="81" t="s">
        <v>145</v>
      </c>
      <c r="G103" s="65">
        <f>$F$102*G79*$F$63</f>
        <v>0</v>
      </c>
      <c r="H103" s="65">
        <f t="shared" ref="H103:AJ103" si="99">$F$102*H79*$F$63</f>
        <v>0</v>
      </c>
      <c r="I103" s="65">
        <f t="shared" si="99"/>
        <v>0</v>
      </c>
      <c r="J103" s="65">
        <f t="shared" si="99"/>
        <v>0</v>
      </c>
      <c r="K103" s="65">
        <f t="shared" si="99"/>
        <v>0</v>
      </c>
      <c r="L103" s="65">
        <f t="shared" si="99"/>
        <v>0</v>
      </c>
      <c r="M103" s="65">
        <f t="shared" si="99"/>
        <v>0</v>
      </c>
      <c r="N103" s="65">
        <f t="shared" si="99"/>
        <v>0</v>
      </c>
      <c r="O103" s="65">
        <f t="shared" si="99"/>
        <v>0</v>
      </c>
      <c r="P103" s="65">
        <f t="shared" si="99"/>
        <v>0</v>
      </c>
      <c r="Q103" s="65">
        <f t="shared" si="99"/>
        <v>0</v>
      </c>
      <c r="R103" s="65">
        <f t="shared" si="99"/>
        <v>0</v>
      </c>
      <c r="S103" s="65">
        <f t="shared" si="99"/>
        <v>0</v>
      </c>
      <c r="T103" s="65">
        <f t="shared" si="99"/>
        <v>0</v>
      </c>
      <c r="U103" s="65">
        <f t="shared" si="99"/>
        <v>0</v>
      </c>
      <c r="V103" s="65">
        <f t="shared" si="99"/>
        <v>0</v>
      </c>
      <c r="W103" s="65">
        <f t="shared" si="99"/>
        <v>0</v>
      </c>
      <c r="X103" s="65">
        <f t="shared" si="99"/>
        <v>0</v>
      </c>
      <c r="Y103" s="65">
        <f t="shared" si="99"/>
        <v>0</v>
      </c>
      <c r="Z103" s="65">
        <f t="shared" si="99"/>
        <v>0</v>
      </c>
      <c r="AA103" s="65">
        <f t="shared" si="99"/>
        <v>0</v>
      </c>
      <c r="AB103" s="65">
        <f t="shared" si="99"/>
        <v>0</v>
      </c>
      <c r="AC103" s="65">
        <f t="shared" si="99"/>
        <v>0</v>
      </c>
      <c r="AD103" s="65">
        <f t="shared" si="99"/>
        <v>0</v>
      </c>
      <c r="AE103" s="65">
        <f t="shared" si="99"/>
        <v>0</v>
      </c>
      <c r="AF103" s="65">
        <f t="shared" si="99"/>
        <v>0</v>
      </c>
      <c r="AG103" s="65">
        <f t="shared" si="99"/>
        <v>0</v>
      </c>
      <c r="AH103" s="65">
        <f t="shared" si="99"/>
        <v>0</v>
      </c>
      <c r="AI103" s="65">
        <f t="shared" si="99"/>
        <v>0</v>
      </c>
      <c r="AJ103" s="66">
        <f t="shared" si="99"/>
        <v>0</v>
      </c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</row>
    <row r="104" spans="4:96" x14ac:dyDescent="0.25">
      <c r="D104" s="81" t="s">
        <v>131</v>
      </c>
      <c r="G104" s="90">
        <f>SUM(G103:AJ103)</f>
        <v>0</v>
      </c>
      <c r="AJ104" s="45"/>
    </row>
  </sheetData>
  <mergeCells count="1">
    <mergeCell ref="A1:C1"/>
  </mergeCells>
  <conditionalFormatting sqref="G79:CH80 G81:AI97 AK81:CH97">
    <cfRule type="cellIs" dxfId="32" priority="22" operator="greaterThan">
      <formula>0</formula>
    </cfRule>
  </conditionalFormatting>
  <conditionalFormatting sqref="G50:GJ51 G52:AI52 AK52:GJ52">
    <cfRule type="cellIs" dxfId="31" priority="21" operator="greaterThan">
      <formula>0</formula>
    </cfRule>
  </conditionalFormatting>
  <conditionalFormatting sqref="G101:AI103 AK101:CH103">
    <cfRule type="cellIs" dxfId="30" priority="20" operator="greaterThan">
      <formula>0</formula>
    </cfRule>
  </conditionalFormatting>
  <conditionalFormatting sqref="A1 A2:C104">
    <cfRule type="containsBlanks" dxfId="29" priority="19">
      <formula>LEN(TRIM(A1))=0</formula>
    </cfRule>
  </conditionalFormatting>
  <conditionalFormatting sqref="G92:H95 I92:AI94 AK92:CH94">
    <cfRule type="cellIs" dxfId="28" priority="18" operator="greaterThan">
      <formula>0</formula>
    </cfRule>
  </conditionalFormatting>
  <conditionalFormatting sqref="G22:CH22 G23:AI24 AK23:CH24 FD22:GG43 G25:CH43">
    <cfRule type="cellIs" dxfId="27" priority="17" operator="greaterThan">
      <formula>0</formula>
    </cfRule>
  </conditionalFormatting>
  <conditionalFormatting sqref="CI88:CI97">
    <cfRule type="cellIs" dxfId="26" priority="16" operator="greaterThan">
      <formula>0</formula>
    </cfRule>
  </conditionalFormatting>
  <conditionalFormatting sqref="CI92:CI94">
    <cfRule type="cellIs" dxfId="25" priority="15" operator="greaterThan">
      <formula>0</formula>
    </cfRule>
  </conditionalFormatting>
  <conditionalFormatting sqref="CI22:DG28 CI32:DG43 CJ29:CQ31 CX29:DC31 CS29:CV31 DE29:DF31">
    <cfRule type="cellIs" dxfId="24" priority="14" operator="greaterThan">
      <formula>0</formula>
    </cfRule>
  </conditionalFormatting>
  <conditionalFormatting sqref="CW29:CW31">
    <cfRule type="cellIs" dxfId="23" priority="13" operator="greaterThan">
      <formula>0</formula>
    </cfRule>
  </conditionalFormatting>
  <conditionalFormatting sqref="DG29:DG31">
    <cfRule type="cellIs" dxfId="22" priority="12" operator="greaterThan">
      <formula>0</formula>
    </cfRule>
  </conditionalFormatting>
  <conditionalFormatting sqref="DH22:FC27 DH32:FC43 DH28:ET28 EV28:FC28">
    <cfRule type="cellIs" dxfId="21" priority="11" operator="greaterThan">
      <formula>0</formula>
    </cfRule>
  </conditionalFormatting>
  <conditionalFormatting sqref="DH29:DO31 DQ29:EA31 EC29:EM31 EO29:ET31 EV29:FB31">
    <cfRule type="cellIs" dxfId="20" priority="10" operator="greaterThan">
      <formula>0</formula>
    </cfRule>
  </conditionalFormatting>
  <conditionalFormatting sqref="CI29:CI31">
    <cfRule type="cellIs" dxfId="19" priority="9" operator="greaterThan">
      <formula>0</formula>
    </cfRule>
  </conditionalFormatting>
  <conditionalFormatting sqref="CR29:CR31">
    <cfRule type="cellIs" dxfId="18" priority="8" operator="greaterThan">
      <formula>0</formula>
    </cfRule>
  </conditionalFormatting>
  <conditionalFormatting sqref="DD29:DD31">
    <cfRule type="cellIs" dxfId="17" priority="7" operator="greaterThan">
      <formula>0</formula>
    </cfRule>
  </conditionalFormatting>
  <conditionalFormatting sqref="DP29:DP31">
    <cfRule type="cellIs" dxfId="16" priority="6" operator="greaterThan">
      <formula>0</formula>
    </cfRule>
  </conditionalFormatting>
  <conditionalFormatting sqref="EB29:EB31">
    <cfRule type="cellIs" dxfId="15" priority="5" operator="greaterThan">
      <formula>0</formula>
    </cfRule>
  </conditionalFormatting>
  <conditionalFormatting sqref="EN29:EN31">
    <cfRule type="cellIs" dxfId="14" priority="4" operator="greaterThan">
      <formula>0</formula>
    </cfRule>
  </conditionalFormatting>
  <conditionalFormatting sqref="FC29:FC31">
    <cfRule type="cellIs" dxfId="13" priority="3" operator="greaterThan">
      <formula>0</formula>
    </cfRule>
  </conditionalFormatting>
  <conditionalFormatting sqref="EU28">
    <cfRule type="cellIs" dxfId="12" priority="2" operator="greaterThan">
      <formula>0</formula>
    </cfRule>
  </conditionalFormatting>
  <conditionalFormatting sqref="EU29:EU31">
    <cfRule type="cellIs" dxfId="1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'Référencement Essences'!$B$10:$B$11</xm:f>
          </x14:formula1>
          <xm:sqref>F6 F65</xm:sqref>
        </x14:dataValidation>
        <x14:dataValidation type="list" allowBlank="1" showInputMessage="1" showErrorMessage="1">
          <x14:formula1>
            <xm:f>'Référencement Essences'!$B$3:$B$6</xm:f>
          </x14:formula1>
          <xm:sqref>F49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104"/>
  <sheetViews>
    <sheetView zoomScale="85" zoomScaleNormal="85" workbookViewId="0">
      <pane xSplit="5" ySplit="2" topLeftCell="F3" activePane="bottomRight" state="frozen"/>
      <selection activeCell="K77" sqref="K77"/>
      <selection pane="topRight" activeCell="K77" sqref="K77"/>
      <selection pane="bottomLeft" activeCell="K77" sqref="K77"/>
      <selection pane="bottomRight" activeCell="K77" sqref="K77"/>
    </sheetView>
  </sheetViews>
  <sheetFormatPr baseColWidth="10" defaultRowHeight="15" outlineLevelCol="1" x14ac:dyDescent="0.25"/>
  <cols>
    <col min="1" max="1" width="25" customWidth="1" outlineLevel="1"/>
    <col min="2" max="2" width="21.875" customWidth="1" outlineLevel="1"/>
    <col min="3" max="3" width="12.25" customWidth="1" outlineLevel="1"/>
    <col min="4" max="4" width="44.875" customWidth="1"/>
    <col min="5" max="5" width="15.375" customWidth="1"/>
    <col min="6" max="6" width="8.25" customWidth="1"/>
    <col min="7" max="7" width="8.125" customWidth="1"/>
    <col min="8" max="11" width="8.75" bestFit="1" customWidth="1"/>
    <col min="12" max="26" width="9.75" bestFit="1" customWidth="1"/>
    <col min="27" max="114" width="10.75" bestFit="1" customWidth="1"/>
    <col min="115" max="121" width="6.875" customWidth="1"/>
  </cols>
  <sheetData>
    <row r="1" spans="1:121" ht="16.5" thickBot="1" x14ac:dyDescent="0.3">
      <c r="A1" s="110" t="s">
        <v>66</v>
      </c>
      <c r="B1" s="111"/>
      <c r="C1" s="112"/>
      <c r="D1" s="43" t="s">
        <v>152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AJ1" s="45"/>
    </row>
    <row r="2" spans="1:121" ht="15.75" thickBot="1" x14ac:dyDescent="0.3">
      <c r="D2" s="46" t="s">
        <v>68</v>
      </c>
      <c r="E2" t="s">
        <v>69</v>
      </c>
      <c r="F2" s="46">
        <v>105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7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  <c r="CS2">
        <v>91</v>
      </c>
      <c r="CT2">
        <v>92</v>
      </c>
      <c r="CU2">
        <v>93</v>
      </c>
      <c r="CV2">
        <v>94</v>
      </c>
      <c r="CW2">
        <v>95</v>
      </c>
      <c r="CX2">
        <v>96</v>
      </c>
      <c r="CY2">
        <v>97</v>
      </c>
      <c r="CZ2">
        <v>98</v>
      </c>
      <c r="DA2">
        <v>99</v>
      </c>
      <c r="DB2">
        <v>100</v>
      </c>
      <c r="DC2">
        <v>101</v>
      </c>
      <c r="DD2">
        <v>102</v>
      </c>
      <c r="DE2">
        <v>103</v>
      </c>
      <c r="DF2">
        <v>104</v>
      </c>
      <c r="DG2">
        <v>105</v>
      </c>
    </row>
    <row r="3" spans="1:121" ht="15.75" thickBot="1" x14ac:dyDescent="0.3">
      <c r="B3" s="48" t="s">
        <v>70</v>
      </c>
      <c r="D3" s="46" t="s">
        <v>71</v>
      </c>
      <c r="E3" t="s">
        <v>72</v>
      </c>
      <c r="F3" s="46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0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</row>
    <row r="4" spans="1:121" ht="15.75" thickBot="1" x14ac:dyDescent="0.3">
      <c r="A4" s="9" t="s">
        <v>73</v>
      </c>
      <c r="B4" s="51">
        <f>ROUND(G18,0)</f>
        <v>159</v>
      </c>
      <c r="D4" t="s">
        <v>74</v>
      </c>
      <c r="E4" t="s">
        <v>75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</row>
    <row r="5" spans="1:121" ht="15.75" thickBot="1" x14ac:dyDescent="0.3">
      <c r="A5" s="9" t="s">
        <v>55</v>
      </c>
      <c r="B5" s="51">
        <f>ROUND(G46,0)</f>
        <v>0</v>
      </c>
      <c r="D5" t="s">
        <v>76</v>
      </c>
      <c r="E5" t="s">
        <v>77</v>
      </c>
      <c r="F5" s="46">
        <v>0.46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0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</row>
    <row r="6" spans="1:121" ht="15.75" thickBot="1" x14ac:dyDescent="0.3">
      <c r="A6" s="9" t="s">
        <v>78</v>
      </c>
      <c r="B6" s="51">
        <f>ROUND(G54,0)</f>
        <v>0</v>
      </c>
      <c r="E6" t="s">
        <v>79</v>
      </c>
      <c r="F6" s="46" t="s">
        <v>80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0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</row>
    <row r="7" spans="1:121" ht="15.75" thickBot="1" x14ac:dyDescent="0.3">
      <c r="A7" s="52" t="s">
        <v>81</v>
      </c>
      <c r="B7" s="53">
        <f>SUM(B4:B6)</f>
        <v>159</v>
      </c>
      <c r="D7" t="s">
        <v>82</v>
      </c>
      <c r="E7" t="s">
        <v>83</v>
      </c>
      <c r="F7">
        <f>VLOOKUP(F6,'Référencement Essences'!B10:C11,2,0)</f>
        <v>1.3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0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</row>
    <row r="8" spans="1:121" x14ac:dyDescent="0.25">
      <c r="D8" s="54" t="s">
        <v>84</v>
      </c>
      <c r="E8" s="54"/>
      <c r="F8" t="s">
        <v>85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5"/>
      <c r="AI8" s="55"/>
      <c r="AJ8" s="50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6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56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56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56"/>
      <c r="CQ8" s="49"/>
      <c r="CR8" s="49"/>
      <c r="CZ8" s="57"/>
      <c r="DJ8" s="57"/>
    </row>
    <row r="9" spans="1:121" x14ac:dyDescent="0.25">
      <c r="D9" s="46" t="s">
        <v>170</v>
      </c>
      <c r="E9" t="s">
        <v>86</v>
      </c>
      <c r="G9" s="55">
        <v>6.6666666666666666E-2</v>
      </c>
      <c r="H9" s="55">
        <v>0.13333333333333333</v>
      </c>
      <c r="I9" s="55">
        <v>0.2</v>
      </c>
      <c r="J9" s="55">
        <v>0.26666666666666666</v>
      </c>
      <c r="K9" s="55">
        <v>0.33333333333333331</v>
      </c>
      <c r="L9" s="55">
        <v>0.4</v>
      </c>
      <c r="M9" s="55">
        <v>0.46666666666666667</v>
      </c>
      <c r="N9" s="55">
        <v>0.53333333333333333</v>
      </c>
      <c r="O9" s="55">
        <v>0.6</v>
      </c>
      <c r="P9" s="55">
        <v>0.66666666666666663</v>
      </c>
      <c r="Q9" s="55">
        <v>0.73333333333333328</v>
      </c>
      <c r="R9" s="55">
        <v>0.8</v>
      </c>
      <c r="S9" s="55">
        <v>0.8666666666666667</v>
      </c>
      <c r="T9" s="55">
        <v>0.93333333333333335</v>
      </c>
      <c r="U9" s="55">
        <v>1</v>
      </c>
      <c r="V9" s="55">
        <v>8.6</v>
      </c>
      <c r="W9" s="55">
        <v>16.2</v>
      </c>
      <c r="X9" s="55">
        <v>23.799999999999997</v>
      </c>
      <c r="Y9" s="55">
        <v>31.4</v>
      </c>
      <c r="Z9" s="55">
        <v>39</v>
      </c>
      <c r="AA9" s="55">
        <v>48.8</v>
      </c>
      <c r="AB9" s="55">
        <v>58.6</v>
      </c>
      <c r="AC9" s="55">
        <v>68.400000000000006</v>
      </c>
      <c r="AD9" s="55">
        <v>78.2</v>
      </c>
      <c r="AE9" s="55">
        <v>88</v>
      </c>
      <c r="AF9" s="55">
        <v>99.6</v>
      </c>
      <c r="AG9" s="55">
        <v>111.2</v>
      </c>
      <c r="AH9" s="55">
        <v>122.8</v>
      </c>
      <c r="AI9" s="55">
        <v>134.4</v>
      </c>
      <c r="AJ9" s="55">
        <v>146</v>
      </c>
      <c r="AK9" s="55">
        <v>158.4</v>
      </c>
      <c r="AL9" s="55">
        <v>170.8</v>
      </c>
      <c r="AM9" s="55">
        <v>183.2</v>
      </c>
      <c r="AN9" s="55">
        <v>195.6</v>
      </c>
      <c r="AO9" s="55">
        <v>208</v>
      </c>
      <c r="AP9" s="55">
        <v>220.6</v>
      </c>
      <c r="AQ9" s="55">
        <v>233.2</v>
      </c>
      <c r="AR9" s="55">
        <v>245.8</v>
      </c>
      <c r="AS9" s="55">
        <v>258.39999999999998</v>
      </c>
      <c r="AT9" s="55">
        <v>271</v>
      </c>
      <c r="AU9" s="55">
        <v>203.6</v>
      </c>
      <c r="AV9" s="55">
        <v>214.2</v>
      </c>
      <c r="AW9" s="55">
        <v>224.8</v>
      </c>
      <c r="AX9" s="58">
        <v>235.4</v>
      </c>
      <c r="AY9" s="55">
        <v>246</v>
      </c>
      <c r="AZ9" s="55">
        <v>256.2</v>
      </c>
      <c r="BA9" s="55">
        <v>266.39999999999998</v>
      </c>
      <c r="BB9" s="55">
        <v>276.60000000000002</v>
      </c>
      <c r="BC9" s="55">
        <v>286.8</v>
      </c>
      <c r="BD9" s="55">
        <v>297</v>
      </c>
      <c r="BE9" s="55">
        <v>307</v>
      </c>
      <c r="BF9" s="55">
        <v>317</v>
      </c>
      <c r="BG9" s="55">
        <v>327</v>
      </c>
      <c r="BH9" s="55">
        <v>337</v>
      </c>
      <c r="BI9" s="55">
        <v>347</v>
      </c>
      <c r="BJ9" s="55">
        <v>277</v>
      </c>
      <c r="BK9" s="55">
        <v>286</v>
      </c>
      <c r="BL9" s="55">
        <v>295</v>
      </c>
      <c r="BM9" s="58">
        <v>304</v>
      </c>
      <c r="BN9" s="55">
        <v>313</v>
      </c>
      <c r="BO9" s="55">
        <v>321.60000000000002</v>
      </c>
      <c r="BP9" s="55">
        <v>330.2</v>
      </c>
      <c r="BQ9" s="55">
        <v>338.8</v>
      </c>
      <c r="BR9" s="55">
        <v>347.4</v>
      </c>
      <c r="BS9" s="55">
        <v>356</v>
      </c>
      <c r="BT9" s="55">
        <v>364.8</v>
      </c>
      <c r="BU9" s="55">
        <v>373.6</v>
      </c>
      <c r="BV9" s="55">
        <v>382.4</v>
      </c>
      <c r="BW9" s="55">
        <v>391.2</v>
      </c>
      <c r="BX9" s="55">
        <v>400</v>
      </c>
      <c r="BY9" s="55">
        <v>332</v>
      </c>
      <c r="BZ9" s="55">
        <v>340</v>
      </c>
      <c r="CA9" s="55">
        <v>348</v>
      </c>
      <c r="CB9" s="58">
        <v>356</v>
      </c>
      <c r="CC9" s="55">
        <v>364</v>
      </c>
      <c r="CD9" s="55">
        <v>371.8</v>
      </c>
      <c r="CE9" s="55">
        <v>379.6</v>
      </c>
      <c r="CF9" s="55">
        <v>387.4</v>
      </c>
      <c r="CG9" s="55">
        <v>395.2</v>
      </c>
      <c r="CH9" s="55">
        <v>403</v>
      </c>
      <c r="CI9" s="55">
        <v>341.4</v>
      </c>
      <c r="CJ9" s="55">
        <v>348.8</v>
      </c>
      <c r="CK9" s="55">
        <v>356.2</v>
      </c>
      <c r="CL9" s="55">
        <v>363.6</v>
      </c>
      <c r="CM9" s="55">
        <v>371</v>
      </c>
      <c r="CN9" s="55">
        <v>378.4</v>
      </c>
      <c r="CO9" s="55">
        <v>385.8</v>
      </c>
      <c r="CP9" s="55">
        <v>393.2</v>
      </c>
      <c r="CQ9" s="58">
        <v>400.6</v>
      </c>
      <c r="CR9" s="55">
        <v>408</v>
      </c>
      <c r="CS9" s="59">
        <v>415.4</v>
      </c>
      <c r="CT9" s="59">
        <v>422.8</v>
      </c>
      <c r="CU9" s="59">
        <v>430.2</v>
      </c>
      <c r="CV9" s="59">
        <v>437.6</v>
      </c>
      <c r="CW9" s="59">
        <v>445</v>
      </c>
      <c r="CX9" s="59">
        <v>207.2</v>
      </c>
      <c r="CY9" s="59">
        <v>212.4</v>
      </c>
      <c r="CZ9" s="59">
        <v>217.6</v>
      </c>
      <c r="DA9" s="60">
        <v>222.8</v>
      </c>
      <c r="DB9" s="59">
        <v>228</v>
      </c>
      <c r="DC9" s="59">
        <v>233.4</v>
      </c>
      <c r="DD9" s="59">
        <v>238.8</v>
      </c>
      <c r="DE9" s="59">
        <v>244.2</v>
      </c>
      <c r="DF9" s="59">
        <v>249.6</v>
      </c>
      <c r="DG9" s="59">
        <v>255</v>
      </c>
      <c r="DH9" s="59"/>
      <c r="DI9" s="59"/>
      <c r="DJ9" s="59"/>
      <c r="DK9" s="60"/>
      <c r="DL9" s="59"/>
      <c r="DM9" s="59"/>
      <c r="DN9" s="59"/>
      <c r="DO9" s="59"/>
      <c r="DP9" s="59"/>
      <c r="DQ9" s="59"/>
    </row>
    <row r="10" spans="1:121" x14ac:dyDescent="0.25">
      <c r="D10" t="s">
        <v>87</v>
      </c>
      <c r="E10" t="s">
        <v>88</v>
      </c>
      <c r="G10" s="59">
        <f t="shared" ref="G10:BR10" si="0">G9*$F$3*$F$5*$F$7</f>
        <v>3.9866666666666668E-2</v>
      </c>
      <c r="H10" s="59">
        <f t="shared" si="0"/>
        <v>7.9733333333333337E-2</v>
      </c>
      <c r="I10" s="59">
        <f t="shared" si="0"/>
        <v>0.11960000000000003</v>
      </c>
      <c r="J10" s="59">
        <f t="shared" si="0"/>
        <v>0.15946666666666667</v>
      </c>
      <c r="K10" s="59">
        <f t="shared" si="0"/>
        <v>0.19933333333333333</v>
      </c>
      <c r="L10" s="59">
        <f t="shared" si="0"/>
        <v>0.23920000000000005</v>
      </c>
      <c r="M10" s="59">
        <f t="shared" si="0"/>
        <v>0.27906666666666669</v>
      </c>
      <c r="N10" s="59">
        <f t="shared" si="0"/>
        <v>0.31893333333333335</v>
      </c>
      <c r="O10" s="59">
        <f t="shared" si="0"/>
        <v>0.35880000000000006</v>
      </c>
      <c r="P10" s="59">
        <f t="shared" si="0"/>
        <v>0.39866666666666667</v>
      </c>
      <c r="Q10" s="59">
        <f t="shared" si="0"/>
        <v>0.43853333333333333</v>
      </c>
      <c r="R10" s="59">
        <f t="shared" si="0"/>
        <v>0.4784000000000001</v>
      </c>
      <c r="S10" s="59">
        <f t="shared" si="0"/>
        <v>0.51826666666666676</v>
      </c>
      <c r="T10" s="59">
        <f t="shared" si="0"/>
        <v>0.55813333333333337</v>
      </c>
      <c r="U10" s="59">
        <f t="shared" si="0"/>
        <v>0.59800000000000009</v>
      </c>
      <c r="V10" s="59">
        <f t="shared" si="0"/>
        <v>5.1428000000000003</v>
      </c>
      <c r="W10" s="59">
        <f t="shared" si="0"/>
        <v>9.6875999999999998</v>
      </c>
      <c r="X10" s="59">
        <f t="shared" si="0"/>
        <v>14.232399999999998</v>
      </c>
      <c r="Y10" s="59">
        <f t="shared" si="0"/>
        <v>18.777200000000001</v>
      </c>
      <c r="Z10" s="59">
        <f t="shared" si="0"/>
        <v>23.322000000000003</v>
      </c>
      <c r="AA10" s="59">
        <f t="shared" si="0"/>
        <v>29.182400000000001</v>
      </c>
      <c r="AB10" s="59">
        <f t="shared" si="0"/>
        <v>35.042800000000007</v>
      </c>
      <c r="AC10" s="59">
        <f t="shared" si="0"/>
        <v>40.903200000000005</v>
      </c>
      <c r="AD10" s="59">
        <f t="shared" si="0"/>
        <v>46.763600000000004</v>
      </c>
      <c r="AE10" s="59">
        <f t="shared" si="0"/>
        <v>52.624000000000009</v>
      </c>
      <c r="AF10" s="59">
        <f t="shared" si="0"/>
        <v>59.560800000000008</v>
      </c>
      <c r="AG10" s="59">
        <f t="shared" si="0"/>
        <v>66.497600000000006</v>
      </c>
      <c r="AH10" s="59">
        <f t="shared" si="0"/>
        <v>73.434399999999997</v>
      </c>
      <c r="AI10" s="59">
        <f t="shared" si="0"/>
        <v>80.371200000000016</v>
      </c>
      <c r="AJ10" s="50">
        <f t="shared" si="0"/>
        <v>87.307999999999993</v>
      </c>
      <c r="AK10" s="59">
        <f t="shared" si="0"/>
        <v>94.723200000000006</v>
      </c>
      <c r="AL10" s="59">
        <f t="shared" si="0"/>
        <v>102.13840000000002</v>
      </c>
      <c r="AM10" s="59">
        <f t="shared" si="0"/>
        <v>109.55359999999999</v>
      </c>
      <c r="AN10" s="59">
        <f t="shared" si="0"/>
        <v>116.9688</v>
      </c>
      <c r="AO10" s="59">
        <f t="shared" si="0"/>
        <v>124.38400000000001</v>
      </c>
      <c r="AP10" s="59">
        <f t="shared" si="0"/>
        <v>131.9188</v>
      </c>
      <c r="AQ10" s="59">
        <f t="shared" si="0"/>
        <v>139.45360000000002</v>
      </c>
      <c r="AR10" s="59">
        <f t="shared" si="0"/>
        <v>146.98840000000001</v>
      </c>
      <c r="AS10" s="59">
        <f t="shared" si="0"/>
        <v>154.5232</v>
      </c>
      <c r="AT10" s="59">
        <f t="shared" si="0"/>
        <v>162.05800000000002</v>
      </c>
      <c r="AU10" s="59">
        <f t="shared" si="0"/>
        <v>121.75280000000001</v>
      </c>
      <c r="AV10" s="59">
        <f t="shared" si="0"/>
        <v>128.0916</v>
      </c>
      <c r="AW10" s="59">
        <f t="shared" si="0"/>
        <v>134.43040000000002</v>
      </c>
      <c r="AX10" s="59">
        <f t="shared" si="0"/>
        <v>140.76920000000001</v>
      </c>
      <c r="AY10" s="59">
        <f t="shared" si="0"/>
        <v>147.10800000000003</v>
      </c>
      <c r="AZ10" s="59">
        <f t="shared" si="0"/>
        <v>153.20760000000001</v>
      </c>
      <c r="BA10" s="59">
        <f t="shared" si="0"/>
        <v>159.30719999999999</v>
      </c>
      <c r="BB10" s="59">
        <f t="shared" si="0"/>
        <v>165.40680000000003</v>
      </c>
      <c r="BC10" s="59">
        <f t="shared" si="0"/>
        <v>171.50640000000001</v>
      </c>
      <c r="BD10" s="59">
        <f t="shared" si="0"/>
        <v>177.60600000000002</v>
      </c>
      <c r="BE10" s="59">
        <f t="shared" si="0"/>
        <v>183.58600000000001</v>
      </c>
      <c r="BF10" s="59">
        <f t="shared" si="0"/>
        <v>189.566</v>
      </c>
      <c r="BG10" s="59">
        <f t="shared" si="0"/>
        <v>195.54600000000002</v>
      </c>
      <c r="BH10" s="59">
        <f t="shared" si="0"/>
        <v>201.52600000000001</v>
      </c>
      <c r="BI10" s="59">
        <f t="shared" si="0"/>
        <v>207.506</v>
      </c>
      <c r="BJ10" s="59">
        <f t="shared" si="0"/>
        <v>165.64600000000002</v>
      </c>
      <c r="BK10" s="59">
        <f t="shared" si="0"/>
        <v>171.02800000000002</v>
      </c>
      <c r="BL10" s="59">
        <f t="shared" si="0"/>
        <v>176.41000000000003</v>
      </c>
      <c r="BM10" s="59">
        <f t="shared" si="0"/>
        <v>181.792</v>
      </c>
      <c r="BN10" s="59">
        <f t="shared" si="0"/>
        <v>187.17400000000004</v>
      </c>
      <c r="BO10" s="59">
        <f t="shared" si="0"/>
        <v>192.31680000000003</v>
      </c>
      <c r="BP10" s="59">
        <f t="shared" si="0"/>
        <v>197.45959999999999</v>
      </c>
      <c r="BQ10" s="59">
        <f t="shared" si="0"/>
        <v>202.60240000000002</v>
      </c>
      <c r="BR10" s="59">
        <f t="shared" si="0"/>
        <v>207.74520000000001</v>
      </c>
      <c r="BS10" s="59">
        <f t="shared" ref="BS10:DG10" si="1">BS9*$F$3*$F$5*$F$7</f>
        <v>212.88800000000003</v>
      </c>
      <c r="BT10" s="59">
        <f t="shared" si="1"/>
        <v>218.15040000000005</v>
      </c>
      <c r="BU10" s="59">
        <f t="shared" si="1"/>
        <v>223.41280000000003</v>
      </c>
      <c r="BV10" s="59">
        <f t="shared" si="1"/>
        <v>228.67519999999999</v>
      </c>
      <c r="BW10" s="59">
        <f t="shared" si="1"/>
        <v>233.9376</v>
      </c>
      <c r="BX10" s="59">
        <f t="shared" si="1"/>
        <v>239.20000000000002</v>
      </c>
      <c r="BY10" s="59">
        <f t="shared" si="1"/>
        <v>198.536</v>
      </c>
      <c r="BZ10" s="59">
        <f t="shared" si="1"/>
        <v>203.32000000000002</v>
      </c>
      <c r="CA10" s="59">
        <f t="shared" si="1"/>
        <v>208.10400000000001</v>
      </c>
      <c r="CB10" s="59">
        <f t="shared" si="1"/>
        <v>212.88800000000003</v>
      </c>
      <c r="CC10" s="59">
        <f t="shared" si="1"/>
        <v>217.672</v>
      </c>
      <c r="CD10" s="59">
        <f t="shared" si="1"/>
        <v>222.33640000000003</v>
      </c>
      <c r="CE10" s="59">
        <f t="shared" si="1"/>
        <v>227.00080000000003</v>
      </c>
      <c r="CF10" s="59">
        <f t="shared" si="1"/>
        <v>231.66520000000003</v>
      </c>
      <c r="CG10" s="59">
        <f t="shared" si="1"/>
        <v>236.3296</v>
      </c>
      <c r="CH10" s="59">
        <f t="shared" si="1"/>
        <v>240.994</v>
      </c>
      <c r="CI10" s="59">
        <f t="shared" si="1"/>
        <v>204.15719999999999</v>
      </c>
      <c r="CJ10" s="59">
        <f t="shared" si="1"/>
        <v>208.58240000000001</v>
      </c>
      <c r="CK10" s="59">
        <f t="shared" si="1"/>
        <v>213.00760000000002</v>
      </c>
      <c r="CL10" s="59">
        <f t="shared" si="1"/>
        <v>217.43280000000004</v>
      </c>
      <c r="CM10" s="59">
        <f t="shared" si="1"/>
        <v>221.858</v>
      </c>
      <c r="CN10" s="59">
        <f t="shared" si="1"/>
        <v>226.28319999999999</v>
      </c>
      <c r="CO10" s="59">
        <f t="shared" si="1"/>
        <v>230.70840000000004</v>
      </c>
      <c r="CP10" s="59">
        <f t="shared" si="1"/>
        <v>235.13360000000003</v>
      </c>
      <c r="CQ10" s="59">
        <f t="shared" si="1"/>
        <v>239.55880000000002</v>
      </c>
      <c r="CR10" s="59">
        <f t="shared" si="1"/>
        <v>243.98400000000001</v>
      </c>
      <c r="CS10" s="59">
        <f t="shared" si="1"/>
        <v>248.4092</v>
      </c>
      <c r="CT10" s="59">
        <f t="shared" si="1"/>
        <v>252.83440000000002</v>
      </c>
      <c r="CU10" s="59">
        <f t="shared" si="1"/>
        <v>257.25959999999998</v>
      </c>
      <c r="CV10" s="59">
        <f t="shared" si="1"/>
        <v>261.68480000000005</v>
      </c>
      <c r="CW10" s="59">
        <f t="shared" si="1"/>
        <v>266.11</v>
      </c>
      <c r="CX10" s="59">
        <f t="shared" si="1"/>
        <v>123.90560000000001</v>
      </c>
      <c r="CY10" s="59">
        <f t="shared" si="1"/>
        <v>127.01520000000002</v>
      </c>
      <c r="CZ10" s="59">
        <f t="shared" si="1"/>
        <v>130.12480000000002</v>
      </c>
      <c r="DA10" s="59">
        <f t="shared" si="1"/>
        <v>133.23440000000002</v>
      </c>
      <c r="DB10" s="59">
        <f t="shared" si="1"/>
        <v>136.34400000000002</v>
      </c>
      <c r="DC10" s="59">
        <f t="shared" si="1"/>
        <v>139.57320000000001</v>
      </c>
      <c r="DD10" s="59">
        <f t="shared" si="1"/>
        <v>142.80240000000003</v>
      </c>
      <c r="DE10" s="59">
        <f t="shared" si="1"/>
        <v>146.0316</v>
      </c>
      <c r="DF10" s="59">
        <f t="shared" si="1"/>
        <v>149.26080000000002</v>
      </c>
      <c r="DG10" s="59">
        <f t="shared" si="1"/>
        <v>152.49</v>
      </c>
      <c r="DH10" s="59"/>
      <c r="DI10" s="59"/>
      <c r="DJ10" s="59"/>
      <c r="DK10" s="59"/>
      <c r="DL10" s="59"/>
      <c r="DM10" s="59"/>
      <c r="DN10" s="59"/>
      <c r="DO10" s="59"/>
      <c r="DP10" s="59"/>
      <c r="DQ10" s="59"/>
    </row>
    <row r="11" spans="1:121" x14ac:dyDescent="0.25">
      <c r="D11" t="s">
        <v>89</v>
      </c>
      <c r="E11" t="s">
        <v>90</v>
      </c>
      <c r="G11" s="59">
        <f>EXP(-1.0587+0.8836*LN(G10)+0.284)</f>
        <v>2.673320289546333E-2</v>
      </c>
      <c r="H11" s="59">
        <f t="shared" ref="H11:BS11" si="2">EXP(-1.0587+0.8836*LN(H10)+0.284)</f>
        <v>4.932204768151386E-2</v>
      </c>
      <c r="I11" s="59">
        <f t="shared" si="2"/>
        <v>7.0572472831987407E-2</v>
      </c>
      <c r="J11" s="59">
        <f t="shared" si="2"/>
        <v>9.0997864977501591E-2</v>
      </c>
      <c r="K11" s="59">
        <f t="shared" si="2"/>
        <v>0.11083090776897905</v>
      </c>
      <c r="L11" s="59">
        <f t="shared" si="2"/>
        <v>0.13020433367571971</v>
      </c>
      <c r="M11" s="59">
        <f t="shared" si="2"/>
        <v>0.14920371018850553</v>
      </c>
      <c r="N11" s="59">
        <f t="shared" si="2"/>
        <v>0.16788863844286872</v>
      </c>
      <c r="O11" s="59">
        <f t="shared" si="2"/>
        <v>0.18630292603161266</v>
      </c>
      <c r="P11" s="59">
        <f t="shared" si="2"/>
        <v>0.2044800744206639</v>
      </c>
      <c r="Q11" s="59">
        <f t="shared" si="2"/>
        <v>0.22244649705470484</v>
      </c>
      <c r="R11" s="59">
        <f t="shared" si="2"/>
        <v>0.24022352948151249</v>
      </c>
      <c r="S11" s="59">
        <f t="shared" si="2"/>
        <v>0.25782874855040838</v>
      </c>
      <c r="T11" s="59">
        <f t="shared" si="2"/>
        <v>0.27527687336802747</v>
      </c>
      <c r="U11" s="59">
        <f t="shared" si="2"/>
        <v>0.29258040116091422</v>
      </c>
      <c r="V11" s="59">
        <f t="shared" si="2"/>
        <v>1.958700627966494</v>
      </c>
      <c r="W11" s="59">
        <f t="shared" si="2"/>
        <v>3.4274623898019936</v>
      </c>
      <c r="X11" s="59">
        <f t="shared" si="2"/>
        <v>4.8149150618314751</v>
      </c>
      <c r="Y11" s="59">
        <f t="shared" si="2"/>
        <v>6.1508093812181084</v>
      </c>
      <c r="Z11" s="59">
        <f t="shared" si="2"/>
        <v>7.449204857826806</v>
      </c>
      <c r="AA11" s="59">
        <f t="shared" si="2"/>
        <v>9.0809855740871726</v>
      </c>
      <c r="AB11" s="59">
        <f t="shared" si="2"/>
        <v>10.67479551665636</v>
      </c>
      <c r="AC11" s="59">
        <f t="shared" si="2"/>
        <v>12.237728178480605</v>
      </c>
      <c r="AD11" s="59">
        <f t="shared" si="2"/>
        <v>13.774718045434005</v>
      </c>
      <c r="AE11" s="59">
        <f t="shared" si="2"/>
        <v>15.289388641788772</v>
      </c>
      <c r="AF11" s="59">
        <f t="shared" si="2"/>
        <v>17.057178036021366</v>
      </c>
      <c r="AG11" s="59">
        <f t="shared" si="2"/>
        <v>18.801106999513287</v>
      </c>
      <c r="AH11" s="59">
        <f t="shared" si="2"/>
        <v>20.523948108959079</v>
      </c>
      <c r="AI11" s="59">
        <f t="shared" si="2"/>
        <v>22.227919990990831</v>
      </c>
      <c r="AJ11" s="50">
        <f t="shared" si="2"/>
        <v>23.914836409796052</v>
      </c>
      <c r="AK11" s="59">
        <f t="shared" si="2"/>
        <v>25.700933959119112</v>
      </c>
      <c r="AL11" s="59">
        <f t="shared" si="2"/>
        <v>27.470812821300004</v>
      </c>
      <c r="AM11" s="59">
        <f t="shared" si="2"/>
        <v>29.225784372214765</v>
      </c>
      <c r="AN11" s="59">
        <f t="shared" si="2"/>
        <v>30.966972418998537</v>
      </c>
      <c r="AO11" s="59">
        <f t="shared" si="2"/>
        <v>32.695350227217666</v>
      </c>
      <c r="AP11" s="59">
        <f t="shared" si="2"/>
        <v>34.439358874655909</v>
      </c>
      <c r="AQ11" s="59">
        <f t="shared" si="2"/>
        <v>36.171804453944937</v>
      </c>
      <c r="AR11" s="59">
        <f t="shared" si="2"/>
        <v>37.893382956474554</v>
      </c>
      <c r="AS11" s="59">
        <f t="shared" si="2"/>
        <v>39.60471498856284</v>
      </c>
      <c r="AT11" s="59">
        <f t="shared" si="2"/>
        <v>41.306357213602368</v>
      </c>
      <c r="AU11" s="59">
        <f t="shared" si="2"/>
        <v>32.083465450282908</v>
      </c>
      <c r="AV11" s="59">
        <f t="shared" si="2"/>
        <v>33.555005291382955</v>
      </c>
      <c r="AW11" s="59">
        <f t="shared" si="2"/>
        <v>35.018089455699823</v>
      </c>
      <c r="AX11" s="59">
        <f t="shared" si="2"/>
        <v>36.473162181268776</v>
      </c>
      <c r="AY11" s="59">
        <f t="shared" si="2"/>
        <v>37.920625436598897</v>
      </c>
      <c r="AZ11" s="59">
        <f t="shared" si="2"/>
        <v>39.306624169832133</v>
      </c>
      <c r="BA11" s="59">
        <f t="shared" si="2"/>
        <v>40.686212990054052</v>
      </c>
      <c r="BB11" s="59">
        <f t="shared" si="2"/>
        <v>42.059665415705545</v>
      </c>
      <c r="BC11" s="59">
        <f t="shared" si="2"/>
        <v>43.427233649451665</v>
      </c>
      <c r="BD11" s="59">
        <f t="shared" si="2"/>
        <v>44.789150937858665</v>
      </c>
      <c r="BE11" s="59">
        <f t="shared" si="2"/>
        <v>46.119086835316438</v>
      </c>
      <c r="BF11" s="59">
        <f t="shared" si="2"/>
        <v>47.44398884653836</v>
      </c>
      <c r="BG11" s="59">
        <f t="shared" si="2"/>
        <v>48.764033987743304</v>
      </c>
      <c r="BH11" s="59">
        <f t="shared" si="2"/>
        <v>50.079387833316794</v>
      </c>
      <c r="BI11" s="59">
        <f t="shared" si="2"/>
        <v>51.3902055726969</v>
      </c>
      <c r="BJ11" s="59">
        <f t="shared" si="2"/>
        <v>42.113404814327666</v>
      </c>
      <c r="BK11" s="59">
        <f t="shared" si="2"/>
        <v>43.320180540366117</v>
      </c>
      <c r="BL11" s="59">
        <f t="shared" si="2"/>
        <v>44.522543239204609</v>
      </c>
      <c r="BM11" s="59">
        <f t="shared" si="2"/>
        <v>45.720642997712531</v>
      </c>
      <c r="BN11" s="59">
        <f t="shared" si="2"/>
        <v>46.914620510858377</v>
      </c>
      <c r="BO11" s="59">
        <f t="shared" si="2"/>
        <v>48.05180257326473</v>
      </c>
      <c r="BP11" s="59">
        <f t="shared" si="2"/>
        <v>49.185450002435452</v>
      </c>
      <c r="BQ11" s="59">
        <f t="shared" si="2"/>
        <v>50.315665440774559</v>
      </c>
      <c r="BR11" s="59">
        <f t="shared" si="2"/>
        <v>51.442546022877416</v>
      </c>
      <c r="BS11" s="59">
        <f t="shared" si="2"/>
        <v>52.566183800007245</v>
      </c>
      <c r="BT11" s="59">
        <f t="shared" ref="BT11:DG11" si="3">EXP(-1.0587+0.8836*LN(BT10)+0.284)</f>
        <v>53.712686980344657</v>
      </c>
      <c r="BU11" s="59">
        <f t="shared" si="3"/>
        <v>54.855975086335953</v>
      </c>
      <c r="BV11" s="59">
        <f t="shared" si="3"/>
        <v>55.996132562724171</v>
      </c>
      <c r="BW11" s="59">
        <f t="shared" si="3"/>
        <v>57.133239745887877</v>
      </c>
      <c r="BX11" s="59">
        <f t="shared" si="3"/>
        <v>58.267373151570702</v>
      </c>
      <c r="BY11" s="59">
        <f t="shared" si="3"/>
        <v>49.42228739122875</v>
      </c>
      <c r="BZ11" s="59">
        <f t="shared" si="3"/>
        <v>50.473102640215579</v>
      </c>
      <c r="CA11" s="59">
        <f t="shared" si="3"/>
        <v>51.52104354893045</v>
      </c>
      <c r="CB11" s="59">
        <f t="shared" si="3"/>
        <v>52.566183800007245</v>
      </c>
      <c r="CC11" s="59">
        <f t="shared" si="3"/>
        <v>53.60859357546002</v>
      </c>
      <c r="CD11" s="59">
        <f t="shared" si="3"/>
        <v>54.622378084246357</v>
      </c>
      <c r="CE11" s="59">
        <f t="shared" si="3"/>
        <v>55.633689802288778</v>
      </c>
      <c r="CF11" s="59">
        <f t="shared" si="3"/>
        <v>56.642585394996381</v>
      </c>
      <c r="CG11" s="59">
        <f t="shared" si="3"/>
        <v>57.649119115485583</v>
      </c>
      <c r="CH11" s="59">
        <f t="shared" si="3"/>
        <v>58.653342952823451</v>
      </c>
      <c r="CI11" s="59">
        <f t="shared" si="3"/>
        <v>50.656697660408256</v>
      </c>
      <c r="CJ11" s="59">
        <f t="shared" si="3"/>
        <v>51.625682419016897</v>
      </c>
      <c r="CK11" s="59">
        <f t="shared" si="3"/>
        <v>52.592277036887637</v>
      </c>
      <c r="CL11" s="59">
        <f t="shared" si="3"/>
        <v>53.556536889714792</v>
      </c>
      <c r="CM11" s="59">
        <f t="shared" si="3"/>
        <v>54.518514970322535</v>
      </c>
      <c r="CN11" s="59">
        <f t="shared" si="3"/>
        <v>55.478262036650989</v>
      </c>
      <c r="CO11" s="59">
        <f t="shared" si="3"/>
        <v>56.435826747840004</v>
      </c>
      <c r="CP11" s="59">
        <f t="shared" si="3"/>
        <v>57.391255789576412</v>
      </c>
      <c r="CQ11" s="59">
        <f t="shared" si="3"/>
        <v>58.344593989738755</v>
      </c>
      <c r="CR11" s="59">
        <f t="shared" si="3"/>
        <v>59.295884425254954</v>
      </c>
      <c r="CS11" s="59">
        <f t="shared" si="3"/>
        <v>60.245168520988734</v>
      </c>
      <c r="CT11" s="59">
        <f t="shared" si="3"/>
        <v>61.192486141379483</v>
      </c>
      <c r="CU11" s="59">
        <f t="shared" si="3"/>
        <v>62.137875675485866</v>
      </c>
      <c r="CV11" s="59">
        <f t="shared" si="3"/>
        <v>63.08137411601124</v>
      </c>
      <c r="CW11" s="59">
        <f t="shared" si="3"/>
        <v>64.023017132832948</v>
      </c>
      <c r="CX11" s="59">
        <f t="shared" si="3"/>
        <v>32.584211428894925</v>
      </c>
      <c r="CY11" s="59">
        <f t="shared" si="3"/>
        <v>33.305730090317354</v>
      </c>
      <c r="CZ11" s="59">
        <f t="shared" si="3"/>
        <v>34.025195337491652</v>
      </c>
      <c r="DA11" s="59">
        <f t="shared" si="3"/>
        <v>34.742661887200939</v>
      </c>
      <c r="DB11" s="59">
        <f t="shared" si="3"/>
        <v>35.458181756405082</v>
      </c>
      <c r="DC11" s="59">
        <f t="shared" si="3"/>
        <v>36.199214240904809</v>
      </c>
      <c r="DD11" s="59">
        <f t="shared" si="3"/>
        <v>36.938253577955479</v>
      </c>
      <c r="DE11" s="59">
        <f t="shared" si="3"/>
        <v>37.675350027507093</v>
      </c>
      <c r="DF11" s="59">
        <f t="shared" si="3"/>
        <v>38.410551499792909</v>
      </c>
      <c r="DG11" s="59">
        <f t="shared" si="3"/>
        <v>39.143903713602519</v>
      </c>
      <c r="DH11" s="59"/>
      <c r="DI11" s="59"/>
      <c r="DJ11" s="59"/>
      <c r="DK11" s="59"/>
      <c r="DL11" s="59"/>
      <c r="DM11" s="59"/>
      <c r="DN11" s="59"/>
      <c r="DO11" s="59"/>
      <c r="DP11" s="59"/>
      <c r="DQ11" s="59"/>
    </row>
    <row r="12" spans="1:121" x14ac:dyDescent="0.25">
      <c r="D12" t="s">
        <v>91</v>
      </c>
      <c r="E12" t="s">
        <v>72</v>
      </c>
      <c r="G12" s="59">
        <f>$F$3*70</f>
        <v>70</v>
      </c>
      <c r="H12" s="59">
        <f t="shared" ref="H12:BS12" si="4">$F$3*70</f>
        <v>70</v>
      </c>
      <c r="I12" s="59">
        <f t="shared" si="4"/>
        <v>70</v>
      </c>
      <c r="J12" s="59">
        <f t="shared" si="4"/>
        <v>70</v>
      </c>
      <c r="K12" s="59">
        <f t="shared" si="4"/>
        <v>70</v>
      </c>
      <c r="L12" s="59">
        <f t="shared" si="4"/>
        <v>70</v>
      </c>
      <c r="M12" s="59">
        <f t="shared" si="4"/>
        <v>70</v>
      </c>
      <c r="N12" s="59">
        <f t="shared" si="4"/>
        <v>70</v>
      </c>
      <c r="O12" s="59">
        <f t="shared" si="4"/>
        <v>70</v>
      </c>
      <c r="P12" s="59">
        <f t="shared" si="4"/>
        <v>70</v>
      </c>
      <c r="Q12" s="59">
        <f t="shared" si="4"/>
        <v>70</v>
      </c>
      <c r="R12" s="59">
        <f t="shared" si="4"/>
        <v>70</v>
      </c>
      <c r="S12" s="59">
        <f t="shared" si="4"/>
        <v>70</v>
      </c>
      <c r="T12" s="59">
        <f t="shared" si="4"/>
        <v>70</v>
      </c>
      <c r="U12" s="59">
        <f t="shared" si="4"/>
        <v>70</v>
      </c>
      <c r="V12" s="59">
        <f t="shared" si="4"/>
        <v>70</v>
      </c>
      <c r="W12" s="59">
        <f t="shared" si="4"/>
        <v>70</v>
      </c>
      <c r="X12" s="59">
        <f t="shared" si="4"/>
        <v>70</v>
      </c>
      <c r="Y12" s="59">
        <f t="shared" si="4"/>
        <v>70</v>
      </c>
      <c r="Z12" s="59">
        <f t="shared" si="4"/>
        <v>70</v>
      </c>
      <c r="AA12" s="59">
        <f t="shared" si="4"/>
        <v>70</v>
      </c>
      <c r="AB12" s="59">
        <f t="shared" si="4"/>
        <v>70</v>
      </c>
      <c r="AC12" s="59">
        <f t="shared" si="4"/>
        <v>70</v>
      </c>
      <c r="AD12" s="59">
        <f t="shared" si="4"/>
        <v>70</v>
      </c>
      <c r="AE12" s="59">
        <f t="shared" si="4"/>
        <v>70</v>
      </c>
      <c r="AF12" s="59">
        <f t="shared" si="4"/>
        <v>70</v>
      </c>
      <c r="AG12" s="59">
        <f t="shared" si="4"/>
        <v>70</v>
      </c>
      <c r="AH12" s="59">
        <f t="shared" si="4"/>
        <v>70</v>
      </c>
      <c r="AI12" s="59">
        <f t="shared" si="4"/>
        <v>70</v>
      </c>
      <c r="AJ12" s="50">
        <f t="shared" si="4"/>
        <v>70</v>
      </c>
      <c r="AK12" s="59">
        <f t="shared" si="4"/>
        <v>70</v>
      </c>
      <c r="AL12" s="59">
        <f t="shared" si="4"/>
        <v>70</v>
      </c>
      <c r="AM12" s="59">
        <f t="shared" si="4"/>
        <v>70</v>
      </c>
      <c r="AN12" s="59">
        <f t="shared" si="4"/>
        <v>70</v>
      </c>
      <c r="AO12" s="59">
        <f t="shared" si="4"/>
        <v>70</v>
      </c>
      <c r="AP12" s="59">
        <f t="shared" si="4"/>
        <v>70</v>
      </c>
      <c r="AQ12" s="59">
        <f t="shared" si="4"/>
        <v>70</v>
      </c>
      <c r="AR12" s="59">
        <f t="shared" si="4"/>
        <v>70</v>
      </c>
      <c r="AS12" s="59">
        <f t="shared" si="4"/>
        <v>70</v>
      </c>
      <c r="AT12" s="59">
        <f t="shared" si="4"/>
        <v>70</v>
      </c>
      <c r="AU12" s="59">
        <f t="shared" si="4"/>
        <v>70</v>
      </c>
      <c r="AV12" s="59">
        <f t="shared" si="4"/>
        <v>70</v>
      </c>
      <c r="AW12" s="59">
        <f t="shared" si="4"/>
        <v>70</v>
      </c>
      <c r="AX12" s="59">
        <f t="shared" si="4"/>
        <v>70</v>
      </c>
      <c r="AY12" s="59">
        <f t="shared" si="4"/>
        <v>70</v>
      </c>
      <c r="AZ12" s="59">
        <f t="shared" si="4"/>
        <v>70</v>
      </c>
      <c r="BA12" s="59">
        <f t="shared" si="4"/>
        <v>70</v>
      </c>
      <c r="BB12" s="59">
        <f t="shared" si="4"/>
        <v>70</v>
      </c>
      <c r="BC12" s="59">
        <f t="shared" si="4"/>
        <v>70</v>
      </c>
      <c r="BD12" s="59">
        <f t="shared" si="4"/>
        <v>70</v>
      </c>
      <c r="BE12" s="59">
        <f t="shared" si="4"/>
        <v>70</v>
      </c>
      <c r="BF12" s="59">
        <f t="shared" si="4"/>
        <v>70</v>
      </c>
      <c r="BG12" s="59">
        <f t="shared" si="4"/>
        <v>70</v>
      </c>
      <c r="BH12" s="59">
        <f t="shared" si="4"/>
        <v>70</v>
      </c>
      <c r="BI12" s="59">
        <f t="shared" si="4"/>
        <v>70</v>
      </c>
      <c r="BJ12" s="59">
        <f t="shared" si="4"/>
        <v>70</v>
      </c>
      <c r="BK12" s="59">
        <f t="shared" si="4"/>
        <v>70</v>
      </c>
      <c r="BL12" s="59">
        <f t="shared" si="4"/>
        <v>70</v>
      </c>
      <c r="BM12" s="59">
        <f t="shared" si="4"/>
        <v>70</v>
      </c>
      <c r="BN12" s="59">
        <f t="shared" si="4"/>
        <v>70</v>
      </c>
      <c r="BO12" s="59">
        <f t="shared" si="4"/>
        <v>70</v>
      </c>
      <c r="BP12" s="59">
        <f t="shared" si="4"/>
        <v>70</v>
      </c>
      <c r="BQ12" s="59">
        <f t="shared" si="4"/>
        <v>70</v>
      </c>
      <c r="BR12" s="59">
        <f t="shared" si="4"/>
        <v>70</v>
      </c>
      <c r="BS12" s="59">
        <f t="shared" si="4"/>
        <v>70</v>
      </c>
      <c r="BT12" s="59">
        <f t="shared" ref="BT12:DG12" si="5">$F$3*70</f>
        <v>70</v>
      </c>
      <c r="BU12" s="59">
        <f t="shared" si="5"/>
        <v>70</v>
      </c>
      <c r="BV12" s="59">
        <f t="shared" si="5"/>
        <v>70</v>
      </c>
      <c r="BW12" s="59">
        <f t="shared" si="5"/>
        <v>70</v>
      </c>
      <c r="BX12" s="59">
        <f t="shared" si="5"/>
        <v>70</v>
      </c>
      <c r="BY12" s="59">
        <f t="shared" si="5"/>
        <v>70</v>
      </c>
      <c r="BZ12" s="59">
        <f t="shared" si="5"/>
        <v>70</v>
      </c>
      <c r="CA12" s="59">
        <f t="shared" si="5"/>
        <v>70</v>
      </c>
      <c r="CB12" s="59">
        <f t="shared" si="5"/>
        <v>70</v>
      </c>
      <c r="CC12" s="59">
        <f t="shared" si="5"/>
        <v>70</v>
      </c>
      <c r="CD12" s="59">
        <f t="shared" si="5"/>
        <v>70</v>
      </c>
      <c r="CE12" s="59">
        <f t="shared" si="5"/>
        <v>70</v>
      </c>
      <c r="CF12" s="59">
        <f t="shared" si="5"/>
        <v>70</v>
      </c>
      <c r="CG12" s="59">
        <f t="shared" si="5"/>
        <v>70</v>
      </c>
      <c r="CH12" s="59">
        <f t="shared" si="5"/>
        <v>70</v>
      </c>
      <c r="CI12" s="59">
        <f t="shared" si="5"/>
        <v>70</v>
      </c>
      <c r="CJ12" s="59">
        <f t="shared" si="5"/>
        <v>70</v>
      </c>
      <c r="CK12" s="59">
        <f t="shared" si="5"/>
        <v>70</v>
      </c>
      <c r="CL12" s="59">
        <f t="shared" si="5"/>
        <v>70</v>
      </c>
      <c r="CM12" s="59">
        <f t="shared" si="5"/>
        <v>70</v>
      </c>
      <c r="CN12" s="59">
        <f t="shared" si="5"/>
        <v>70</v>
      </c>
      <c r="CO12" s="59">
        <f t="shared" si="5"/>
        <v>70</v>
      </c>
      <c r="CP12" s="59">
        <f t="shared" si="5"/>
        <v>70</v>
      </c>
      <c r="CQ12" s="59">
        <f t="shared" si="5"/>
        <v>70</v>
      </c>
      <c r="CR12" s="59">
        <f t="shared" si="5"/>
        <v>70</v>
      </c>
      <c r="CS12" s="59">
        <f t="shared" si="5"/>
        <v>70</v>
      </c>
      <c r="CT12" s="59">
        <f t="shared" si="5"/>
        <v>70</v>
      </c>
      <c r="CU12" s="59">
        <f t="shared" si="5"/>
        <v>70</v>
      </c>
      <c r="CV12" s="59">
        <f t="shared" si="5"/>
        <v>70</v>
      </c>
      <c r="CW12" s="59">
        <f t="shared" si="5"/>
        <v>70</v>
      </c>
      <c r="CX12" s="59">
        <f t="shared" si="5"/>
        <v>70</v>
      </c>
      <c r="CY12" s="59">
        <f t="shared" si="5"/>
        <v>70</v>
      </c>
      <c r="CZ12" s="59">
        <f t="shared" si="5"/>
        <v>70</v>
      </c>
      <c r="DA12" s="59">
        <f t="shared" si="5"/>
        <v>70</v>
      </c>
      <c r="DB12" s="59">
        <f t="shared" si="5"/>
        <v>70</v>
      </c>
      <c r="DC12" s="59">
        <f t="shared" si="5"/>
        <v>70</v>
      </c>
      <c r="DD12" s="59">
        <f t="shared" si="5"/>
        <v>70</v>
      </c>
      <c r="DE12" s="59">
        <f t="shared" si="5"/>
        <v>70</v>
      </c>
      <c r="DF12" s="59">
        <f t="shared" si="5"/>
        <v>70</v>
      </c>
      <c r="DG12" s="59">
        <f t="shared" si="5"/>
        <v>70</v>
      </c>
      <c r="DH12" s="59"/>
      <c r="DI12" s="59"/>
      <c r="DJ12" s="59"/>
      <c r="DK12" s="59"/>
      <c r="DL12" s="59"/>
      <c r="DM12" s="59"/>
      <c r="DN12" s="59"/>
      <c r="DO12" s="59"/>
      <c r="DP12" s="59"/>
      <c r="DQ12" s="59"/>
    </row>
    <row r="13" spans="1:121" ht="16.5" x14ac:dyDescent="0.25">
      <c r="D13" s="46" t="s">
        <v>92</v>
      </c>
      <c r="E13" t="s">
        <v>93</v>
      </c>
      <c r="F13" s="61" t="s">
        <v>94</v>
      </c>
      <c r="G13" s="59">
        <f t="shared" ref="G13:BR13" si="6">IF(G2&gt;30,10*$F$3,$F$3*(10/2+10/30*G2/2))</f>
        <v>5.166666666666667</v>
      </c>
      <c r="H13" s="59">
        <f t="shared" si="6"/>
        <v>5.333333333333333</v>
      </c>
      <c r="I13" s="59">
        <f t="shared" si="6"/>
        <v>5.5</v>
      </c>
      <c r="J13" s="59">
        <f t="shared" si="6"/>
        <v>5.666666666666667</v>
      </c>
      <c r="K13" s="59">
        <f t="shared" si="6"/>
        <v>5.833333333333333</v>
      </c>
      <c r="L13" s="59">
        <f t="shared" si="6"/>
        <v>6</v>
      </c>
      <c r="M13" s="59">
        <f t="shared" si="6"/>
        <v>6.1666666666666661</v>
      </c>
      <c r="N13" s="59">
        <f t="shared" si="6"/>
        <v>6.333333333333333</v>
      </c>
      <c r="O13" s="59">
        <f t="shared" si="6"/>
        <v>6.5</v>
      </c>
      <c r="P13" s="59">
        <f t="shared" si="6"/>
        <v>6.6666666666666661</v>
      </c>
      <c r="Q13" s="59">
        <f t="shared" si="6"/>
        <v>6.833333333333333</v>
      </c>
      <c r="R13" s="59">
        <f t="shared" si="6"/>
        <v>7</v>
      </c>
      <c r="S13" s="59">
        <f t="shared" si="6"/>
        <v>7.1666666666666661</v>
      </c>
      <c r="T13" s="59">
        <f t="shared" si="6"/>
        <v>7.333333333333333</v>
      </c>
      <c r="U13" s="59">
        <f t="shared" si="6"/>
        <v>7.5</v>
      </c>
      <c r="V13" s="59">
        <f t="shared" si="6"/>
        <v>7.6666666666666661</v>
      </c>
      <c r="W13" s="59">
        <f t="shared" si="6"/>
        <v>7.833333333333333</v>
      </c>
      <c r="X13" s="59">
        <f t="shared" si="6"/>
        <v>8</v>
      </c>
      <c r="Y13" s="59">
        <f t="shared" si="6"/>
        <v>8.1666666666666661</v>
      </c>
      <c r="Z13" s="59">
        <f t="shared" si="6"/>
        <v>8.3333333333333321</v>
      </c>
      <c r="AA13" s="59">
        <f t="shared" si="6"/>
        <v>8.5</v>
      </c>
      <c r="AB13" s="59">
        <f t="shared" si="6"/>
        <v>8.6666666666666661</v>
      </c>
      <c r="AC13" s="59">
        <f t="shared" si="6"/>
        <v>8.8333333333333321</v>
      </c>
      <c r="AD13" s="59">
        <f t="shared" si="6"/>
        <v>9</v>
      </c>
      <c r="AE13" s="59">
        <f t="shared" si="6"/>
        <v>9.1666666666666661</v>
      </c>
      <c r="AF13" s="59">
        <f t="shared" si="6"/>
        <v>9.3333333333333321</v>
      </c>
      <c r="AG13" s="59">
        <f t="shared" si="6"/>
        <v>9.5</v>
      </c>
      <c r="AH13" s="59">
        <f t="shared" si="6"/>
        <v>9.6666666666666661</v>
      </c>
      <c r="AI13" s="59">
        <f t="shared" si="6"/>
        <v>9.8333333333333321</v>
      </c>
      <c r="AJ13" s="50">
        <f t="shared" si="6"/>
        <v>10</v>
      </c>
      <c r="AK13" s="59">
        <f t="shared" si="6"/>
        <v>10</v>
      </c>
      <c r="AL13" s="59">
        <f t="shared" si="6"/>
        <v>10</v>
      </c>
      <c r="AM13" s="59">
        <f t="shared" si="6"/>
        <v>10</v>
      </c>
      <c r="AN13" s="59">
        <f t="shared" si="6"/>
        <v>10</v>
      </c>
      <c r="AO13" s="59">
        <f t="shared" si="6"/>
        <v>10</v>
      </c>
      <c r="AP13" s="59">
        <f t="shared" si="6"/>
        <v>10</v>
      </c>
      <c r="AQ13" s="59">
        <f t="shared" si="6"/>
        <v>10</v>
      </c>
      <c r="AR13" s="59">
        <f t="shared" si="6"/>
        <v>10</v>
      </c>
      <c r="AS13" s="59">
        <f t="shared" si="6"/>
        <v>10</v>
      </c>
      <c r="AT13" s="59">
        <f t="shared" si="6"/>
        <v>10</v>
      </c>
      <c r="AU13" s="59">
        <f t="shared" si="6"/>
        <v>10</v>
      </c>
      <c r="AV13" s="59">
        <f t="shared" si="6"/>
        <v>10</v>
      </c>
      <c r="AW13" s="59">
        <f t="shared" si="6"/>
        <v>10</v>
      </c>
      <c r="AX13" s="59">
        <f t="shared" si="6"/>
        <v>10</v>
      </c>
      <c r="AY13" s="59">
        <f t="shared" si="6"/>
        <v>10</v>
      </c>
      <c r="AZ13" s="59">
        <f t="shared" si="6"/>
        <v>10</v>
      </c>
      <c r="BA13" s="59">
        <f t="shared" si="6"/>
        <v>10</v>
      </c>
      <c r="BB13" s="59">
        <f t="shared" si="6"/>
        <v>10</v>
      </c>
      <c r="BC13" s="59">
        <f t="shared" si="6"/>
        <v>10</v>
      </c>
      <c r="BD13" s="59">
        <f t="shared" si="6"/>
        <v>10</v>
      </c>
      <c r="BE13" s="59">
        <f t="shared" si="6"/>
        <v>10</v>
      </c>
      <c r="BF13" s="59">
        <f t="shared" si="6"/>
        <v>10</v>
      </c>
      <c r="BG13" s="59">
        <f t="shared" si="6"/>
        <v>10</v>
      </c>
      <c r="BH13" s="59">
        <f t="shared" si="6"/>
        <v>10</v>
      </c>
      <c r="BI13" s="59">
        <f t="shared" si="6"/>
        <v>10</v>
      </c>
      <c r="BJ13" s="59">
        <f t="shared" si="6"/>
        <v>10</v>
      </c>
      <c r="BK13" s="59">
        <f t="shared" si="6"/>
        <v>10</v>
      </c>
      <c r="BL13" s="59">
        <f t="shared" si="6"/>
        <v>10</v>
      </c>
      <c r="BM13" s="59">
        <f t="shared" si="6"/>
        <v>10</v>
      </c>
      <c r="BN13" s="59">
        <f t="shared" si="6"/>
        <v>10</v>
      </c>
      <c r="BO13" s="59">
        <f t="shared" si="6"/>
        <v>10</v>
      </c>
      <c r="BP13" s="59">
        <f t="shared" si="6"/>
        <v>10</v>
      </c>
      <c r="BQ13" s="59">
        <f t="shared" si="6"/>
        <v>10</v>
      </c>
      <c r="BR13" s="59">
        <f t="shared" si="6"/>
        <v>10</v>
      </c>
      <c r="BS13" s="59">
        <f t="shared" ref="BS13:DG13" si="7">IF(BS2&gt;30,10*$F$3,$F$3*(10/2+10/30*BS2/2))</f>
        <v>10</v>
      </c>
      <c r="BT13" s="59">
        <f t="shared" si="7"/>
        <v>10</v>
      </c>
      <c r="BU13" s="59">
        <f t="shared" si="7"/>
        <v>10</v>
      </c>
      <c r="BV13" s="59">
        <f t="shared" si="7"/>
        <v>10</v>
      </c>
      <c r="BW13" s="59">
        <f t="shared" si="7"/>
        <v>10</v>
      </c>
      <c r="BX13" s="59">
        <f t="shared" si="7"/>
        <v>10</v>
      </c>
      <c r="BY13" s="59">
        <f t="shared" si="7"/>
        <v>10</v>
      </c>
      <c r="BZ13" s="59">
        <f t="shared" si="7"/>
        <v>10</v>
      </c>
      <c r="CA13" s="59">
        <f t="shared" si="7"/>
        <v>10</v>
      </c>
      <c r="CB13" s="59">
        <f t="shared" si="7"/>
        <v>10</v>
      </c>
      <c r="CC13" s="59">
        <f t="shared" si="7"/>
        <v>10</v>
      </c>
      <c r="CD13" s="59">
        <f t="shared" si="7"/>
        <v>10</v>
      </c>
      <c r="CE13" s="59">
        <f t="shared" si="7"/>
        <v>10</v>
      </c>
      <c r="CF13" s="59">
        <f t="shared" si="7"/>
        <v>10</v>
      </c>
      <c r="CG13" s="59">
        <f t="shared" si="7"/>
        <v>10</v>
      </c>
      <c r="CH13" s="59">
        <f t="shared" si="7"/>
        <v>10</v>
      </c>
      <c r="CI13" s="59">
        <f t="shared" si="7"/>
        <v>10</v>
      </c>
      <c r="CJ13" s="59">
        <f t="shared" si="7"/>
        <v>10</v>
      </c>
      <c r="CK13" s="59">
        <f t="shared" si="7"/>
        <v>10</v>
      </c>
      <c r="CL13" s="59">
        <f t="shared" si="7"/>
        <v>10</v>
      </c>
      <c r="CM13" s="59">
        <f t="shared" si="7"/>
        <v>10</v>
      </c>
      <c r="CN13" s="59">
        <f t="shared" si="7"/>
        <v>10</v>
      </c>
      <c r="CO13" s="59">
        <f t="shared" si="7"/>
        <v>10</v>
      </c>
      <c r="CP13" s="59">
        <f t="shared" si="7"/>
        <v>10</v>
      </c>
      <c r="CQ13" s="59">
        <f t="shared" si="7"/>
        <v>10</v>
      </c>
      <c r="CR13" s="59">
        <f t="shared" si="7"/>
        <v>10</v>
      </c>
      <c r="CS13" s="59">
        <f t="shared" si="7"/>
        <v>10</v>
      </c>
      <c r="CT13" s="59">
        <f t="shared" si="7"/>
        <v>10</v>
      </c>
      <c r="CU13" s="59">
        <f t="shared" si="7"/>
        <v>10</v>
      </c>
      <c r="CV13" s="59">
        <f t="shared" si="7"/>
        <v>10</v>
      </c>
      <c r="CW13" s="59">
        <f t="shared" si="7"/>
        <v>10</v>
      </c>
      <c r="CX13" s="59">
        <f t="shared" si="7"/>
        <v>10</v>
      </c>
      <c r="CY13" s="59">
        <f t="shared" si="7"/>
        <v>10</v>
      </c>
      <c r="CZ13" s="59">
        <f t="shared" si="7"/>
        <v>10</v>
      </c>
      <c r="DA13" s="59">
        <f t="shared" si="7"/>
        <v>10</v>
      </c>
      <c r="DB13" s="59">
        <f t="shared" si="7"/>
        <v>10</v>
      </c>
      <c r="DC13" s="59">
        <f t="shared" si="7"/>
        <v>10</v>
      </c>
      <c r="DD13" s="59">
        <f t="shared" si="7"/>
        <v>10</v>
      </c>
      <c r="DE13" s="59">
        <f t="shared" si="7"/>
        <v>10</v>
      </c>
      <c r="DF13" s="59">
        <f t="shared" si="7"/>
        <v>10</v>
      </c>
      <c r="DG13" s="59">
        <f t="shared" si="7"/>
        <v>10</v>
      </c>
      <c r="DH13" s="59"/>
      <c r="DI13" s="59"/>
      <c r="DJ13" s="59"/>
      <c r="DK13" s="59"/>
      <c r="DL13" s="59"/>
      <c r="DM13" s="59"/>
      <c r="DN13" s="59"/>
      <c r="DO13" s="59"/>
      <c r="DP13" s="59"/>
      <c r="DQ13" s="59"/>
    </row>
    <row r="14" spans="1:121" x14ac:dyDescent="0.25">
      <c r="D14" t="s">
        <v>95</v>
      </c>
      <c r="E14" t="s">
        <v>96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0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0</v>
      </c>
      <c r="CF14" s="59">
        <v>0</v>
      </c>
      <c r="CG14" s="59">
        <v>0</v>
      </c>
      <c r="CH14" s="59">
        <v>0</v>
      </c>
      <c r="CI14" s="59">
        <v>0</v>
      </c>
      <c r="CJ14" s="59">
        <v>0</v>
      </c>
      <c r="CK14" s="59">
        <v>0</v>
      </c>
      <c r="CL14" s="59">
        <v>0</v>
      </c>
      <c r="CM14" s="59">
        <v>0</v>
      </c>
      <c r="CN14" s="59">
        <v>0</v>
      </c>
      <c r="CO14" s="59">
        <v>0</v>
      </c>
      <c r="CP14" s="59">
        <v>0</v>
      </c>
      <c r="CQ14" s="59">
        <v>0</v>
      </c>
      <c r="CR14" s="59">
        <v>0</v>
      </c>
      <c r="CS14" s="59">
        <v>0</v>
      </c>
      <c r="CT14" s="59">
        <v>0</v>
      </c>
      <c r="CU14" s="59">
        <v>0</v>
      </c>
      <c r="CV14" s="59">
        <v>0</v>
      </c>
      <c r="CW14" s="59">
        <v>0</v>
      </c>
      <c r="CX14" s="59">
        <v>0</v>
      </c>
      <c r="CY14" s="59">
        <v>0</v>
      </c>
      <c r="CZ14" s="59">
        <v>0</v>
      </c>
      <c r="DA14" s="59">
        <v>0</v>
      </c>
      <c r="DB14" s="59">
        <v>0</v>
      </c>
      <c r="DC14" s="59">
        <v>0</v>
      </c>
      <c r="DD14" s="59">
        <v>0</v>
      </c>
      <c r="DE14" s="59">
        <v>0</v>
      </c>
      <c r="DF14" s="59">
        <v>0</v>
      </c>
      <c r="DG14" s="59">
        <v>0</v>
      </c>
      <c r="DH14" s="59"/>
      <c r="DI14" s="59"/>
      <c r="DJ14" s="59"/>
      <c r="DK14" s="59"/>
      <c r="DL14" s="59"/>
      <c r="DM14" s="59"/>
      <c r="DN14" s="59"/>
      <c r="DO14" s="59"/>
      <c r="DP14" s="59"/>
      <c r="DQ14" s="59"/>
    </row>
    <row r="15" spans="1:121" x14ac:dyDescent="0.25">
      <c r="D15" t="s">
        <v>97</v>
      </c>
      <c r="E15" t="s">
        <v>98</v>
      </c>
      <c r="F15" s="59"/>
      <c r="G15" s="59">
        <f t="shared" ref="G15:BR15" si="8">((G10+G11)*0.475+G12+G13+G14)*44/12</f>
        <v>275.72710588393187</v>
      </c>
      <c r="H15" s="59">
        <f t="shared" si="8"/>
        <v>276.44699367748973</v>
      </c>
      <c r="I15" s="59">
        <f t="shared" si="8"/>
        <v>277.16455039018234</v>
      </c>
      <c r="J15" s="59">
        <f t="shared" si="8"/>
        <v>277.8806701703914</v>
      </c>
      <c r="K15" s="59">
        <f t="shared" si="8"/>
        <v>278.59575827547536</v>
      </c>
      <c r="L15" s="59">
        <f t="shared" si="8"/>
        <v>279.31004588115189</v>
      </c>
      <c r="M15" s="59">
        <f t="shared" si="8"/>
        <v>280.02368201746725</v>
      </c>
      <c r="N15" s="59">
        <f t="shared" si="8"/>
        <v>280.73677048973241</v>
      </c>
      <c r="O15" s="59">
        <f t="shared" si="8"/>
        <v>281.44938759617173</v>
      </c>
      <c r="P15" s="59">
        <f t="shared" si="8"/>
        <v>282.16159168517157</v>
      </c>
      <c r="Q15" s="59">
        <f t="shared" si="8"/>
        <v>282.87342876014804</v>
      </c>
      <c r="R15" s="59">
        <f t="shared" si="8"/>
        <v>283.58493598051365</v>
      </c>
      <c r="S15" s="59">
        <f t="shared" si="8"/>
        <v>284.29614395928087</v>
      </c>
      <c r="T15" s="59">
        <f t="shared" si="8"/>
        <v>285.00707833222708</v>
      </c>
      <c r="U15" s="59">
        <f t="shared" si="8"/>
        <v>285.71776086535527</v>
      </c>
      <c r="V15" s="59">
        <f t="shared" si="8"/>
        <v>297.14622470481942</v>
      </c>
      <c r="W15" s="59">
        <f t="shared" si="8"/>
        <v>308.23095588446068</v>
      </c>
      <c r="X15" s="59">
        <f t="shared" si="8"/>
        <v>319.17407373268981</v>
      </c>
      <c r="Y15" s="59">
        <f t="shared" si="8"/>
        <v>330.02739411673264</v>
      </c>
      <c r="Z15" s="59">
        <f t="shared" si="8"/>
        <v>340.81540401627052</v>
      </c>
      <c r="AA15" s="59">
        <f t="shared" si="8"/>
        <v>354.47539654153519</v>
      </c>
      <c r="AB15" s="59">
        <f t="shared" si="8"/>
        <v>368.06925663595433</v>
      </c>
      <c r="AC15" s="59">
        <f t="shared" si="8"/>
        <v>381.6093387997426</v>
      </c>
      <c r="AD15" s="59">
        <f t="shared" si="8"/>
        <v>395.10423726246427</v>
      </c>
      <c r="AE15" s="59">
        <f t="shared" si="8"/>
        <v>408.56026299555992</v>
      </c>
      <c r="AF15" s="59">
        <f t="shared" si="8"/>
        <v>424.33186730162606</v>
      </c>
      <c r="AG15" s="59">
        <f t="shared" si="8"/>
        <v>440.06191469081892</v>
      </c>
      <c r="AH15" s="59">
        <f t="shared" si="8"/>
        <v>455.7552340675482</v>
      </c>
      <c r="AI15" s="59">
        <f t="shared" si="8"/>
        <v>471.41568953986462</v>
      </c>
      <c r="AJ15" s="50">
        <f t="shared" si="8"/>
        <v>487.0464400803948</v>
      </c>
      <c r="AK15" s="59">
        <f t="shared" si="8"/>
        <v>503.07203331213242</v>
      </c>
      <c r="AL15" s="59">
        <f t="shared" si="8"/>
        <v>519.06937899709749</v>
      </c>
      <c r="AM15" s="59">
        <f t="shared" si="8"/>
        <v>535.04076111494066</v>
      </c>
      <c r="AN15" s="59">
        <f t="shared" si="8"/>
        <v>550.98813696308912</v>
      </c>
      <c r="AO15" s="59">
        <f t="shared" si="8"/>
        <v>566.91320164573744</v>
      </c>
      <c r="AP15" s="59">
        <f t="shared" si="8"/>
        <v>583.07379337335897</v>
      </c>
      <c r="AQ15" s="59">
        <f t="shared" si="8"/>
        <v>599.2142460906208</v>
      </c>
      <c r="AR15" s="59">
        <f t="shared" si="8"/>
        <v>615.33577198252658</v>
      </c>
      <c r="AS15" s="59">
        <f t="shared" si="8"/>
        <v>631.43945193841353</v>
      </c>
      <c r="AT15" s="59">
        <f t="shared" si="8"/>
        <v>647.52625548035746</v>
      </c>
      <c r="AU15" s="59">
        <f t="shared" si="8"/>
        <v>561.2648289925761</v>
      </c>
      <c r="AV15" s="59">
        <f t="shared" si="8"/>
        <v>574.86783754915859</v>
      </c>
      <c r="AW15" s="59">
        <f t="shared" si="8"/>
        <v>588.4561191353439</v>
      </c>
      <c r="AX15" s="59">
        <f t="shared" si="8"/>
        <v>602.0304474657097</v>
      </c>
      <c r="AY15" s="59">
        <f t="shared" si="8"/>
        <v>615.59152263540977</v>
      </c>
      <c r="AZ15" s="59">
        <f t="shared" si="8"/>
        <v>628.62894042912433</v>
      </c>
      <c r="BA15" s="59">
        <f t="shared" si="8"/>
        <v>641.65519429101073</v>
      </c>
      <c r="BB15" s="59">
        <f t="shared" si="8"/>
        <v>654.67076059902058</v>
      </c>
      <c r="BC15" s="59">
        <f t="shared" si="8"/>
        <v>667.67607860612839</v>
      </c>
      <c r="BD15" s="59">
        <f t="shared" si="8"/>
        <v>680.67155455010391</v>
      </c>
      <c r="BE15" s="59">
        <f t="shared" si="8"/>
        <v>693.40302623817615</v>
      </c>
      <c r="BF15" s="59">
        <f t="shared" si="8"/>
        <v>706.12573057438749</v>
      </c>
      <c r="BG15" s="59">
        <f t="shared" si="8"/>
        <v>718.83997586198632</v>
      </c>
      <c r="BH15" s="59">
        <f t="shared" si="8"/>
        <v>731.54605047636016</v>
      </c>
      <c r="BI15" s="59">
        <f t="shared" si="8"/>
        <v>744.24422470578031</v>
      </c>
      <c r="BJ15" s="59">
        <f t="shared" si="8"/>
        <v>655.180963384954</v>
      </c>
      <c r="BK15" s="59">
        <f t="shared" si="8"/>
        <v>666.65641444113771</v>
      </c>
      <c r="BL15" s="59">
        <f t="shared" si="8"/>
        <v>678.12417947494794</v>
      </c>
      <c r="BM15" s="59">
        <f t="shared" si="8"/>
        <v>689.58451988768263</v>
      </c>
      <c r="BN15" s="59">
        <f t="shared" si="8"/>
        <v>701.03768072307832</v>
      </c>
      <c r="BO15" s="59">
        <f t="shared" si="8"/>
        <v>711.97531614843604</v>
      </c>
      <c r="BP15" s="59">
        <f t="shared" si="8"/>
        <v>722.90679542090822</v>
      </c>
      <c r="BQ15" s="59">
        <f t="shared" si="8"/>
        <v>733.83229730934897</v>
      </c>
      <c r="BR15" s="59">
        <f t="shared" si="8"/>
        <v>744.75199098984478</v>
      </c>
      <c r="BS15" s="59">
        <f t="shared" ref="BS15:DG15" si="9">((BS10+BS11)*0.475+BS12+BS13+BS14)*44/12</f>
        <v>755.66603678501269</v>
      </c>
      <c r="BT15" s="59">
        <f t="shared" si="9"/>
        <v>766.82820982410033</v>
      </c>
      <c r="BU15" s="59">
        <f t="shared" si="9"/>
        <v>777.9847832753685</v>
      </c>
      <c r="BV15" s="59">
        <f t="shared" si="9"/>
        <v>789.13590421341132</v>
      </c>
      <c r="BW15" s="59">
        <f t="shared" si="9"/>
        <v>800.28171255742143</v>
      </c>
      <c r="BX15" s="59">
        <f t="shared" si="9"/>
        <v>811.42234157231894</v>
      </c>
      <c r="BY15" s="59">
        <f t="shared" si="9"/>
        <v>725.19401720638996</v>
      </c>
      <c r="BZ15" s="59">
        <f t="shared" si="9"/>
        <v>735.35632043170881</v>
      </c>
      <c r="CA15" s="59">
        <f t="shared" si="9"/>
        <v>745.51361751438719</v>
      </c>
      <c r="CB15" s="59">
        <f t="shared" si="9"/>
        <v>755.66603678501269</v>
      </c>
      <c r="CC15" s="59">
        <f t="shared" si="9"/>
        <v>765.81370047725943</v>
      </c>
      <c r="CD15" s="59">
        <f t="shared" si="9"/>
        <v>775.70320516339564</v>
      </c>
      <c r="CE15" s="59">
        <f t="shared" si="9"/>
        <v>785.58840307231958</v>
      </c>
      <c r="CF15" s="59">
        <f t="shared" si="9"/>
        <v>795.46939289628551</v>
      </c>
      <c r="CG15" s="59">
        <f t="shared" si="9"/>
        <v>805.34626912613749</v>
      </c>
      <c r="CH15" s="59">
        <f t="shared" si="9"/>
        <v>815.2191223095009</v>
      </c>
      <c r="CI15" s="59">
        <f t="shared" si="9"/>
        <v>737.13420509187779</v>
      </c>
      <c r="CJ15" s="59">
        <f t="shared" si="9"/>
        <v>746.52907687978779</v>
      </c>
      <c r="CK15" s="59">
        <f t="shared" si="9"/>
        <v>755.91978583924595</v>
      </c>
      <c r="CL15" s="59">
        <f t="shared" si="9"/>
        <v>765.30642841625331</v>
      </c>
      <c r="CM15" s="59">
        <f t="shared" si="9"/>
        <v>774.68909690664498</v>
      </c>
      <c r="CN15" s="59">
        <f t="shared" si="9"/>
        <v>784.0678797138338</v>
      </c>
      <c r="CO15" s="59">
        <f t="shared" si="9"/>
        <v>793.44286158582145</v>
      </c>
      <c r="CP15" s="59">
        <f t="shared" si="9"/>
        <v>802.81412383351233</v>
      </c>
      <c r="CQ15" s="59">
        <f t="shared" si="9"/>
        <v>812.18174453212839</v>
      </c>
      <c r="CR15" s="59">
        <f t="shared" si="9"/>
        <v>821.54579870731902</v>
      </c>
      <c r="CS15" s="59">
        <f t="shared" si="9"/>
        <v>830.90635850738863</v>
      </c>
      <c r="CT15" s="59">
        <f t="shared" si="9"/>
        <v>840.26349336290252</v>
      </c>
      <c r="CU15" s="59">
        <f t="shared" si="9"/>
        <v>849.61727013480458</v>
      </c>
      <c r="CV15" s="59">
        <f t="shared" si="9"/>
        <v>858.96775325205306</v>
      </c>
      <c r="CW15" s="59">
        <f t="shared" si="9"/>
        <v>868.31500483968409</v>
      </c>
      <c r="CX15" s="59">
        <f t="shared" si="9"/>
        <v>565.88642157199195</v>
      </c>
      <c r="CY15" s="59">
        <f t="shared" si="9"/>
        <v>572.55895324063601</v>
      </c>
      <c r="CZ15" s="59">
        <f t="shared" si="9"/>
        <v>579.22790854613129</v>
      </c>
      <c r="DA15" s="59">
        <f t="shared" si="9"/>
        <v>585.89338278687489</v>
      </c>
      <c r="DB15" s="59">
        <f t="shared" si="9"/>
        <v>592.55546655907222</v>
      </c>
      <c r="DC15" s="59">
        <f t="shared" si="9"/>
        <v>599.47028813624252</v>
      </c>
      <c r="DD15" s="59">
        <f t="shared" si="9"/>
        <v>606.38163831493921</v>
      </c>
      <c r="DE15" s="59">
        <f t="shared" si="9"/>
        <v>613.28960463124156</v>
      </c>
      <c r="DF15" s="59">
        <f t="shared" si="9"/>
        <v>620.1942705288061</v>
      </c>
      <c r="DG15" s="59">
        <f t="shared" si="9"/>
        <v>627.09571563452437</v>
      </c>
      <c r="DH15" s="59"/>
      <c r="DI15" s="59"/>
      <c r="DJ15" s="59"/>
      <c r="DK15" s="59"/>
      <c r="DL15" s="59"/>
      <c r="DM15" s="59"/>
      <c r="DN15" s="59"/>
      <c r="DO15" s="59"/>
      <c r="DP15" s="59"/>
      <c r="DQ15" s="59"/>
    </row>
    <row r="16" spans="1:121" x14ac:dyDescent="0.25">
      <c r="E16" s="62" t="s">
        <v>99</v>
      </c>
      <c r="F16" s="63"/>
      <c r="G16" s="63">
        <f>AJ15-AJ74</f>
        <v>159.21043008641379</v>
      </c>
      <c r="H16" s="6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</row>
    <row r="17" spans="4:16384" ht="15.75" thickBot="1" x14ac:dyDescent="0.3">
      <c r="E17" s="62" t="s">
        <v>100</v>
      </c>
      <c r="F17" s="63"/>
      <c r="G17" s="63">
        <f>1/$F$2*SUM(G15:GZ15)-1/$F$62*SUM(G74:GZ74)</f>
        <v>257.07300883854532</v>
      </c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</row>
    <row r="18" spans="4:16384" s="67" customFormat="1" ht="15.75" thickBot="1" x14ac:dyDescent="0.3">
      <c r="E18" s="68" t="s">
        <v>73</v>
      </c>
      <c r="F18" s="69"/>
      <c r="G18" s="69">
        <f>MIN(G16:G17)</f>
        <v>159.21043008641379</v>
      </c>
      <c r="H18" s="70" t="s">
        <v>158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7" customFormat="1" x14ac:dyDescent="0.25">
      <c r="E19" s="67" t="s">
        <v>101</v>
      </c>
      <c r="F19" s="73"/>
      <c r="G19" s="73">
        <f t="shared" ref="G19:AL19" si="10">G15-G74</f>
        <v>-1.1748103383549164</v>
      </c>
      <c r="H19" s="73">
        <f t="shared" si="10"/>
        <v>-2.2901119333241127</v>
      </c>
      <c r="I19" s="73">
        <f t="shared" si="10"/>
        <v>-3.386195191331808</v>
      </c>
      <c r="J19" s="73">
        <f t="shared" si="10"/>
        <v>-4.4704318192749497</v>
      </c>
      <c r="K19" s="73">
        <f t="shared" si="10"/>
        <v>-5.5461629163799557</v>
      </c>
      <c r="L19" s="73">
        <f t="shared" si="10"/>
        <v>-6.6152943851402028</v>
      </c>
      <c r="M19" s="73">
        <f t="shared" si="10"/>
        <v>-7.6790548872004933</v>
      </c>
      <c r="N19" s="73">
        <f t="shared" si="10"/>
        <v>-8.7383002339038853</v>
      </c>
      <c r="O19" s="73">
        <f t="shared" si="10"/>
        <v>-9.7936594574743481</v>
      </c>
      <c r="P19" s="73">
        <f t="shared" si="10"/>
        <v>-10.845613604695586</v>
      </c>
      <c r="Q19" s="73">
        <f t="shared" si="10"/>
        <v>-11.89454194561614</v>
      </c>
      <c r="R19" s="73">
        <f t="shared" si="10"/>
        <v>-12.940750836878976</v>
      </c>
      <c r="S19" s="73">
        <f t="shared" si="10"/>
        <v>-13.984492664061861</v>
      </c>
      <c r="T19" s="73">
        <f t="shared" si="10"/>
        <v>-15.025978778480635</v>
      </c>
      <c r="U19" s="73">
        <f t="shared" si="10"/>
        <v>-16.065388627525579</v>
      </c>
      <c r="V19" s="73">
        <f t="shared" si="10"/>
        <v>-6.3848619321741467</v>
      </c>
      <c r="W19" s="73">
        <f t="shared" si="10"/>
        <v>2.9539373039851853</v>
      </c>
      <c r="X19" s="73">
        <f t="shared" si="10"/>
        <v>12.152997020539544</v>
      </c>
      <c r="Y19" s="73">
        <f t="shared" si="10"/>
        <v>21.264017119171967</v>
      </c>
      <c r="Z19" s="73">
        <f t="shared" si="10"/>
        <v>30.311381510362821</v>
      </c>
      <c r="AA19" s="73">
        <f t="shared" si="10"/>
        <v>42.23229112429533</v>
      </c>
      <c r="AB19" s="73">
        <f t="shared" si="10"/>
        <v>54.088547999467096</v>
      </c>
      <c r="AC19" s="73">
        <f t="shared" si="10"/>
        <v>65.892431694002369</v>
      </c>
      <c r="AD19" s="73">
        <f t="shared" si="10"/>
        <v>77.652468380598123</v>
      </c>
      <c r="AE19" s="73">
        <f t="shared" si="10"/>
        <v>89.374906966098649</v>
      </c>
      <c r="AF19" s="73">
        <f t="shared" si="10"/>
        <v>103.41414193471604</v>
      </c>
      <c r="AG19" s="73">
        <f t="shared" si="10"/>
        <v>117.41298559638233</v>
      </c>
      <c r="AH19" s="73">
        <f t="shared" si="10"/>
        <v>131.37621874105128</v>
      </c>
      <c r="AI19" s="73">
        <f t="shared" si="10"/>
        <v>145.30766099388819</v>
      </c>
      <c r="AJ19" s="74">
        <f t="shared" si="10"/>
        <v>159.21043008641379</v>
      </c>
      <c r="AK19" s="73">
        <f t="shared" si="10"/>
        <v>174.12014641704894</v>
      </c>
      <c r="AL19" s="73">
        <f t="shared" si="10"/>
        <v>189.00257291470194</v>
      </c>
      <c r="AM19" s="73">
        <f t="shared" ref="AM19:BR19" si="11">AM15-AM74</f>
        <v>203.85996019646024</v>
      </c>
      <c r="AN19" s="73">
        <f t="shared" si="11"/>
        <v>218.69423433406246</v>
      </c>
      <c r="AO19" s="73">
        <f t="shared" si="11"/>
        <v>233.50706114724602</v>
      </c>
      <c r="AP19" s="73">
        <f t="shared" si="11"/>
        <v>248.55625133060306</v>
      </c>
      <c r="AQ19" s="73">
        <f t="shared" si="11"/>
        <v>263.58611292856364</v>
      </c>
      <c r="AR19" s="73">
        <f t="shared" si="11"/>
        <v>278.59783370560393</v>
      </c>
      <c r="AS19" s="73">
        <f t="shared" si="11"/>
        <v>293.59247148902102</v>
      </c>
      <c r="AT19" s="73">
        <f t="shared" si="11"/>
        <v>308.57097398889817</v>
      </c>
      <c r="AU19" s="73">
        <f t="shared" si="11"/>
        <v>221.20196693021734</v>
      </c>
      <c r="AV19" s="73">
        <f t="shared" si="11"/>
        <v>233.69809579305758</v>
      </c>
      <c r="AW19" s="73">
        <f t="shared" si="11"/>
        <v>246.18017995491283</v>
      </c>
      <c r="AX19" s="73">
        <f t="shared" si="11"/>
        <v>258.64897543747276</v>
      </c>
      <c r="AY19" s="73">
        <f t="shared" si="11"/>
        <v>271.10516549312638</v>
      </c>
      <c r="AZ19" s="73">
        <f t="shared" si="11"/>
        <v>283.03832985509524</v>
      </c>
      <c r="BA19" s="73">
        <f t="shared" si="11"/>
        <v>294.96094665382594</v>
      </c>
      <c r="BB19" s="73">
        <f t="shared" si="11"/>
        <v>306.8734776424352</v>
      </c>
      <c r="BC19" s="73">
        <f t="shared" si="11"/>
        <v>318.77634809325451</v>
      </c>
      <c r="BD19" s="73">
        <f t="shared" si="11"/>
        <v>330.66995086666969</v>
      </c>
      <c r="BE19" s="73">
        <f t="shared" si="11"/>
        <v>342.30011095821783</v>
      </c>
      <c r="BF19" s="73">
        <f t="shared" si="11"/>
        <v>353.92205299140534</v>
      </c>
      <c r="BG19" s="73">
        <f t="shared" si="11"/>
        <v>365.53607348829604</v>
      </c>
      <c r="BH19" s="73">
        <f t="shared" si="11"/>
        <v>377.14244951310695</v>
      </c>
      <c r="BI19" s="73">
        <f t="shared" si="11"/>
        <v>388.74144048585151</v>
      </c>
      <c r="BJ19" s="73">
        <f t="shared" si="11"/>
        <v>298.57950079081644</v>
      </c>
      <c r="BK19" s="73">
        <f t="shared" si="11"/>
        <v>308.95676829944131</v>
      </c>
      <c r="BL19" s="73">
        <f t="shared" si="11"/>
        <v>319.32683492957284</v>
      </c>
      <c r="BM19" s="73">
        <f t="shared" si="11"/>
        <v>329.68995275275836</v>
      </c>
      <c r="BN19" s="73">
        <f t="shared" si="11"/>
        <v>340.04635781737062</v>
      </c>
      <c r="BO19" s="73">
        <f t="shared" si="11"/>
        <v>349.88769561237979</v>
      </c>
      <c r="BP19" s="73">
        <f t="shared" si="11"/>
        <v>359.72332701745597</v>
      </c>
      <c r="BQ19" s="73">
        <f t="shared" si="11"/>
        <v>369.55342270970925</v>
      </c>
      <c r="BR19" s="73">
        <f t="shared" si="11"/>
        <v>379.37814404509624</v>
      </c>
      <c r="BS19" s="73">
        <f t="shared" ref="BS19:CX19" si="12">BS15-BS74</f>
        <v>389.19764378450242</v>
      </c>
      <c r="BT19" s="73">
        <f t="shared" si="12"/>
        <v>399.26568974146261</v>
      </c>
      <c r="BU19" s="73">
        <f t="shared" si="12"/>
        <v>409.32854800293518</v>
      </c>
      <c r="BV19" s="73">
        <f t="shared" si="12"/>
        <v>419.3863587857274</v>
      </c>
      <c r="BW19" s="73">
        <f t="shared" si="12"/>
        <v>429.43925536452338</v>
      </c>
      <c r="BX19" s="73">
        <f t="shared" si="12"/>
        <v>439.48736456338787</v>
      </c>
      <c r="BY19" s="73">
        <f t="shared" si="12"/>
        <v>352.16690608434436</v>
      </c>
      <c r="BZ19" s="73">
        <f t="shared" si="12"/>
        <v>361.2374548392616</v>
      </c>
      <c r="CA19" s="73">
        <f t="shared" si="12"/>
        <v>370.30337121205531</v>
      </c>
      <c r="CB19" s="73">
        <f t="shared" si="12"/>
        <v>379.36477782153224</v>
      </c>
      <c r="CC19" s="73">
        <f t="shared" si="12"/>
        <v>388.42179135282925</v>
      </c>
      <c r="CD19" s="73">
        <f t="shared" si="12"/>
        <v>397.2210029861418</v>
      </c>
      <c r="CE19" s="73">
        <f t="shared" si="12"/>
        <v>406.01625970834857</v>
      </c>
      <c r="CF19" s="73">
        <f t="shared" si="12"/>
        <v>414.80765511366809</v>
      </c>
      <c r="CG19" s="73">
        <f t="shared" si="12"/>
        <v>423.5952787331434</v>
      </c>
      <c r="CH19" s="73">
        <f t="shared" si="12"/>
        <v>432.37921628738394</v>
      </c>
      <c r="CI19" s="73">
        <f t="shared" si="12"/>
        <v>737.13420509187779</v>
      </c>
      <c r="CJ19" s="73">
        <f t="shared" si="12"/>
        <v>746.52907687978779</v>
      </c>
      <c r="CK19" s="73">
        <f t="shared" si="12"/>
        <v>755.91978583924595</v>
      </c>
      <c r="CL19" s="73">
        <f t="shared" si="12"/>
        <v>765.30642841625331</v>
      </c>
      <c r="CM19" s="73">
        <f t="shared" si="12"/>
        <v>774.68909690664498</v>
      </c>
      <c r="CN19" s="73">
        <f t="shared" si="12"/>
        <v>784.0678797138338</v>
      </c>
      <c r="CO19" s="73">
        <f t="shared" si="12"/>
        <v>793.44286158582145</v>
      </c>
      <c r="CP19" s="73">
        <f t="shared" si="12"/>
        <v>802.81412383351233</v>
      </c>
      <c r="CQ19" s="73">
        <f t="shared" si="12"/>
        <v>812.18174453212839</v>
      </c>
      <c r="CR19" s="73">
        <f t="shared" si="12"/>
        <v>821.54579870731902</v>
      </c>
      <c r="CS19" s="73">
        <f t="shared" si="12"/>
        <v>830.90635850738863</v>
      </c>
      <c r="CT19" s="73">
        <f t="shared" si="12"/>
        <v>840.26349336290252</v>
      </c>
      <c r="CU19" s="73">
        <f t="shared" si="12"/>
        <v>849.61727013480458</v>
      </c>
      <c r="CV19" s="73">
        <f t="shared" si="12"/>
        <v>858.96775325205306</v>
      </c>
      <c r="CW19" s="73">
        <f t="shared" si="12"/>
        <v>868.31500483968409</v>
      </c>
      <c r="CX19" s="73">
        <f t="shared" si="12"/>
        <v>565.88642157199195</v>
      </c>
      <c r="CY19" s="73">
        <f t="shared" ref="CY19:DG19" si="13">CY15-CY74</f>
        <v>572.55895324063601</v>
      </c>
      <c r="CZ19" s="73">
        <f t="shared" si="13"/>
        <v>579.22790854613129</v>
      </c>
      <c r="DA19" s="73">
        <f t="shared" si="13"/>
        <v>585.89338278687489</v>
      </c>
      <c r="DB19" s="73">
        <f t="shared" si="13"/>
        <v>592.55546655907222</v>
      </c>
      <c r="DC19" s="73">
        <f t="shared" si="13"/>
        <v>599.47028813624252</v>
      </c>
      <c r="DD19" s="73">
        <f t="shared" si="13"/>
        <v>606.38163831493921</v>
      </c>
      <c r="DE19" s="73">
        <f t="shared" si="13"/>
        <v>613.28960463124156</v>
      </c>
      <c r="DF19" s="73">
        <f t="shared" si="13"/>
        <v>620.1942705288061</v>
      </c>
      <c r="DG19" s="73">
        <f t="shared" si="13"/>
        <v>627.09571563452437</v>
      </c>
      <c r="DH19" s="75"/>
      <c r="DI19" s="75"/>
      <c r="DJ19" s="75"/>
      <c r="DK19" s="75"/>
      <c r="DL19" s="75"/>
    </row>
    <row r="20" spans="4:16384" x14ac:dyDescent="0.25">
      <c r="D20" s="67"/>
      <c r="E20" s="67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4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5"/>
      <c r="DI20" s="75"/>
      <c r="DJ20" s="75"/>
      <c r="DK20" s="75"/>
      <c r="DL20" s="75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  <c r="WX20" s="67"/>
      <c r="WY20" s="67"/>
      <c r="WZ20" s="67"/>
      <c r="XA20" s="67"/>
      <c r="XB20" s="67"/>
      <c r="XC20" s="67"/>
      <c r="XD20" s="67"/>
      <c r="XE20" s="67"/>
      <c r="XF20" s="67"/>
      <c r="XG20" s="67"/>
      <c r="XH20" s="67"/>
      <c r="XI20" s="67"/>
      <c r="XJ20" s="67"/>
      <c r="XK20" s="67"/>
      <c r="XL20" s="67"/>
      <c r="XM20" s="67"/>
      <c r="XN20" s="67"/>
      <c r="XO20" s="67"/>
      <c r="XP20" s="67"/>
      <c r="XQ20" s="67"/>
      <c r="XR20" s="67"/>
      <c r="XS20" s="67"/>
      <c r="XT20" s="67"/>
      <c r="XU20" s="67"/>
      <c r="XV20" s="67"/>
      <c r="XW20" s="67"/>
      <c r="XX20" s="67"/>
      <c r="XY20" s="67"/>
      <c r="XZ20" s="67"/>
      <c r="YA20" s="67"/>
      <c r="YB20" s="67"/>
      <c r="YC20" s="67"/>
      <c r="YD20" s="67"/>
      <c r="YE20" s="67"/>
      <c r="YF20" s="67"/>
      <c r="YG20" s="67"/>
      <c r="YH20" s="67"/>
      <c r="YI20" s="67"/>
      <c r="YJ20" s="67"/>
      <c r="YK20" s="67"/>
      <c r="YL20" s="67"/>
      <c r="YM20" s="67"/>
      <c r="YN20" s="67"/>
      <c r="YO20" s="67"/>
      <c r="YP20" s="67"/>
      <c r="YQ20" s="67"/>
      <c r="YR20" s="67"/>
      <c r="YS20" s="67"/>
      <c r="YT20" s="67"/>
      <c r="YU20" s="67"/>
      <c r="YV20" s="67"/>
      <c r="YW20" s="67"/>
      <c r="YX20" s="67"/>
      <c r="YY20" s="67"/>
      <c r="YZ20" s="67"/>
      <c r="ZA20" s="67"/>
      <c r="ZB20" s="67"/>
      <c r="ZC20" s="67"/>
      <c r="ZD20" s="67"/>
      <c r="ZE20" s="67"/>
      <c r="ZF20" s="67"/>
      <c r="ZG20" s="67"/>
      <c r="ZH20" s="67"/>
      <c r="ZI20" s="67"/>
      <c r="ZJ20" s="67"/>
      <c r="ZK20" s="67"/>
      <c r="ZL20" s="67"/>
      <c r="ZM20" s="67"/>
      <c r="ZN20" s="67"/>
      <c r="ZO20" s="67"/>
      <c r="ZP20" s="67"/>
      <c r="ZQ20" s="67"/>
      <c r="ZR20" s="67"/>
      <c r="ZS20" s="67"/>
      <c r="ZT20" s="67"/>
      <c r="ZU20" s="67"/>
      <c r="ZV20" s="67"/>
      <c r="ZW20" s="67"/>
      <c r="ZX20" s="67"/>
      <c r="ZY20" s="67"/>
      <c r="ZZ20" s="67"/>
      <c r="AAA20" s="67"/>
      <c r="AAB20" s="67"/>
      <c r="AAC20" s="67"/>
      <c r="AAD20" s="67"/>
      <c r="AAE20" s="67"/>
      <c r="AAF20" s="67"/>
      <c r="AAG20" s="67"/>
      <c r="AAH20" s="67"/>
      <c r="AAI20" s="67"/>
      <c r="AAJ20" s="67"/>
      <c r="AAK20" s="67"/>
      <c r="AAL20" s="67"/>
      <c r="AAM20" s="67"/>
      <c r="AAN20" s="67"/>
      <c r="AAO20" s="67"/>
      <c r="AAP20" s="67"/>
      <c r="AAQ20" s="67"/>
      <c r="AAR20" s="67"/>
      <c r="AAS20" s="67"/>
      <c r="AAT20" s="67"/>
      <c r="AAU20" s="67"/>
      <c r="AAV20" s="67"/>
      <c r="AAW20" s="67"/>
      <c r="AAX20" s="67"/>
      <c r="AAY20" s="67"/>
      <c r="AAZ20" s="67"/>
      <c r="ABA20" s="67"/>
      <c r="ABB20" s="67"/>
      <c r="ABC20" s="67"/>
      <c r="ABD20" s="67"/>
      <c r="ABE20" s="67"/>
      <c r="ABF20" s="67"/>
      <c r="ABG20" s="67"/>
      <c r="ABH20" s="67"/>
      <c r="ABI20" s="67"/>
      <c r="ABJ20" s="67"/>
      <c r="ABK20" s="67"/>
      <c r="ABL20" s="67"/>
      <c r="ABM20" s="67"/>
      <c r="ABN20" s="67"/>
      <c r="ABO20" s="67"/>
      <c r="ABP20" s="67"/>
      <c r="ABQ20" s="67"/>
      <c r="ABR20" s="67"/>
      <c r="ABS20" s="67"/>
      <c r="ABT20" s="67"/>
      <c r="ABU20" s="67"/>
      <c r="ABV20" s="67"/>
      <c r="ABW20" s="67"/>
      <c r="ABX20" s="67"/>
      <c r="ABY20" s="67"/>
      <c r="ABZ20" s="67"/>
      <c r="ACA20" s="67"/>
      <c r="ACB20" s="67"/>
      <c r="ACC20" s="67"/>
      <c r="ACD20" s="67"/>
      <c r="ACE20" s="67"/>
      <c r="ACF20" s="67"/>
      <c r="ACG20" s="67"/>
      <c r="ACH20" s="67"/>
      <c r="ACI20" s="67"/>
      <c r="ACJ20" s="67"/>
      <c r="ACK20" s="67"/>
      <c r="ACL20" s="67"/>
      <c r="ACM20" s="67"/>
      <c r="ACN20" s="67"/>
      <c r="ACO20" s="67"/>
      <c r="ACP20" s="67"/>
      <c r="ACQ20" s="67"/>
      <c r="ACR20" s="67"/>
      <c r="ACS20" s="67"/>
      <c r="ACT20" s="67"/>
      <c r="ACU20" s="67"/>
      <c r="ACV20" s="67"/>
      <c r="ACW20" s="67"/>
      <c r="ACX20" s="67"/>
      <c r="ACY20" s="67"/>
      <c r="ACZ20" s="67"/>
      <c r="ADA20" s="67"/>
      <c r="ADB20" s="67"/>
      <c r="ADC20" s="67"/>
      <c r="ADD20" s="67"/>
      <c r="ADE20" s="67"/>
      <c r="ADF20" s="67"/>
      <c r="ADG20" s="67"/>
      <c r="ADH20" s="67"/>
      <c r="ADI20" s="67"/>
      <c r="ADJ20" s="67"/>
      <c r="ADK20" s="67"/>
      <c r="ADL20" s="67"/>
      <c r="ADM20" s="67"/>
      <c r="ADN20" s="67"/>
      <c r="ADO20" s="67"/>
      <c r="ADP20" s="67"/>
      <c r="ADQ20" s="67"/>
      <c r="ADR20" s="67"/>
      <c r="ADS20" s="67"/>
      <c r="ADT20" s="67"/>
      <c r="ADU20" s="67"/>
      <c r="ADV20" s="67"/>
      <c r="ADW20" s="67"/>
      <c r="ADX20" s="67"/>
      <c r="ADY20" s="67"/>
      <c r="ADZ20" s="67"/>
      <c r="AEA20" s="67"/>
      <c r="AEB20" s="67"/>
      <c r="AEC20" s="67"/>
      <c r="AED20" s="67"/>
      <c r="AEE20" s="67"/>
      <c r="AEF20" s="67"/>
      <c r="AEG20" s="67"/>
      <c r="AEH20" s="67"/>
      <c r="AEI20" s="67"/>
      <c r="AEJ20" s="67"/>
      <c r="AEK20" s="67"/>
      <c r="AEL20" s="67"/>
      <c r="AEM20" s="67"/>
      <c r="AEN20" s="67"/>
      <c r="AEO20" s="67"/>
      <c r="AEP20" s="67"/>
      <c r="AEQ20" s="67"/>
      <c r="AER20" s="67"/>
      <c r="AES20" s="67"/>
      <c r="AET20" s="67"/>
      <c r="AEU20" s="67"/>
      <c r="AEV20" s="67"/>
      <c r="AEW20" s="67"/>
      <c r="AEX20" s="67"/>
      <c r="AEY20" s="67"/>
      <c r="AEZ20" s="67"/>
      <c r="AFA20" s="67"/>
      <c r="AFB20" s="67"/>
      <c r="AFC20" s="67"/>
      <c r="AFD20" s="67"/>
      <c r="AFE20" s="67"/>
      <c r="AFF20" s="67"/>
      <c r="AFG20" s="67"/>
      <c r="AFH20" s="67"/>
      <c r="AFI20" s="67"/>
      <c r="AFJ20" s="67"/>
      <c r="AFK20" s="67"/>
      <c r="AFL20" s="67"/>
      <c r="AFM20" s="67"/>
      <c r="AFN20" s="67"/>
      <c r="AFO20" s="67"/>
      <c r="AFP20" s="67"/>
      <c r="AFQ20" s="67"/>
      <c r="AFR20" s="67"/>
      <c r="AFS20" s="67"/>
      <c r="AFT20" s="67"/>
      <c r="AFU20" s="67"/>
      <c r="AFV20" s="67"/>
      <c r="AFW20" s="67"/>
      <c r="AFX20" s="67"/>
      <c r="AFY20" s="67"/>
      <c r="AFZ20" s="67"/>
      <c r="AGA20" s="67"/>
      <c r="AGB20" s="67"/>
      <c r="AGC20" s="67"/>
      <c r="AGD20" s="67"/>
      <c r="AGE20" s="67"/>
      <c r="AGF20" s="67"/>
      <c r="AGG20" s="67"/>
      <c r="AGH20" s="67"/>
      <c r="AGI20" s="67"/>
      <c r="AGJ20" s="67"/>
      <c r="AGK20" s="67"/>
      <c r="AGL20" s="67"/>
      <c r="AGM20" s="67"/>
      <c r="AGN20" s="67"/>
      <c r="AGO20" s="67"/>
      <c r="AGP20" s="67"/>
      <c r="AGQ20" s="67"/>
      <c r="AGR20" s="67"/>
      <c r="AGS20" s="67"/>
      <c r="AGT20" s="67"/>
      <c r="AGU20" s="67"/>
      <c r="AGV20" s="67"/>
      <c r="AGW20" s="67"/>
      <c r="AGX20" s="67"/>
      <c r="AGY20" s="67"/>
      <c r="AGZ20" s="67"/>
      <c r="AHA20" s="67"/>
      <c r="AHB20" s="67"/>
      <c r="AHC20" s="67"/>
      <c r="AHD20" s="67"/>
      <c r="AHE20" s="67"/>
      <c r="AHF20" s="67"/>
      <c r="AHG20" s="67"/>
      <c r="AHH20" s="67"/>
      <c r="AHI20" s="67"/>
      <c r="AHJ20" s="67"/>
      <c r="AHK20" s="67"/>
      <c r="AHL20" s="67"/>
      <c r="AHM20" s="67"/>
      <c r="AHN20" s="67"/>
      <c r="AHO20" s="67"/>
      <c r="AHP20" s="67"/>
      <c r="AHQ20" s="67"/>
      <c r="AHR20" s="67"/>
      <c r="AHS20" s="67"/>
      <c r="AHT20" s="67"/>
      <c r="AHU20" s="67"/>
      <c r="AHV20" s="67"/>
      <c r="AHW20" s="67"/>
      <c r="AHX20" s="67"/>
      <c r="AHY20" s="67"/>
      <c r="AHZ20" s="67"/>
      <c r="AIA20" s="67"/>
      <c r="AIB20" s="67"/>
      <c r="AIC20" s="67"/>
      <c r="AID20" s="67"/>
      <c r="AIE20" s="67"/>
      <c r="AIF20" s="67"/>
      <c r="AIG20" s="67"/>
      <c r="AIH20" s="67"/>
      <c r="AII20" s="67"/>
      <c r="AIJ20" s="67"/>
      <c r="AIK20" s="67"/>
      <c r="AIL20" s="67"/>
      <c r="AIM20" s="67"/>
      <c r="AIN20" s="67"/>
      <c r="AIO20" s="67"/>
      <c r="AIP20" s="67"/>
      <c r="AIQ20" s="67"/>
      <c r="AIR20" s="67"/>
      <c r="AIS20" s="67"/>
      <c r="AIT20" s="67"/>
      <c r="AIU20" s="67"/>
      <c r="AIV20" s="67"/>
      <c r="AIW20" s="67"/>
      <c r="AIX20" s="67"/>
      <c r="AIY20" s="67"/>
      <c r="AIZ20" s="67"/>
      <c r="AJA20" s="67"/>
      <c r="AJB20" s="67"/>
      <c r="AJC20" s="67"/>
      <c r="AJD20" s="67"/>
      <c r="AJE20" s="67"/>
      <c r="AJF20" s="67"/>
      <c r="AJG20" s="67"/>
      <c r="AJH20" s="67"/>
      <c r="AJI20" s="67"/>
      <c r="AJJ20" s="67"/>
      <c r="AJK20" s="67"/>
      <c r="AJL20" s="67"/>
      <c r="AJM20" s="67"/>
      <c r="AJN20" s="67"/>
      <c r="AJO20" s="67"/>
      <c r="AJP20" s="67"/>
      <c r="AJQ20" s="67"/>
      <c r="AJR20" s="67"/>
      <c r="AJS20" s="67"/>
      <c r="AJT20" s="67"/>
      <c r="AJU20" s="67"/>
      <c r="AJV20" s="67"/>
      <c r="AJW20" s="67"/>
      <c r="AJX20" s="67"/>
      <c r="AJY20" s="67"/>
      <c r="AJZ20" s="67"/>
      <c r="AKA20" s="67"/>
      <c r="AKB20" s="67"/>
      <c r="AKC20" s="67"/>
      <c r="AKD20" s="67"/>
      <c r="AKE20" s="67"/>
      <c r="AKF20" s="67"/>
      <c r="AKG20" s="67"/>
      <c r="AKH20" s="67"/>
      <c r="AKI20" s="67"/>
      <c r="AKJ20" s="67"/>
      <c r="AKK20" s="67"/>
      <c r="AKL20" s="67"/>
      <c r="AKM20" s="67"/>
      <c r="AKN20" s="67"/>
      <c r="AKO20" s="67"/>
      <c r="AKP20" s="67"/>
      <c r="AKQ20" s="67"/>
      <c r="AKR20" s="67"/>
      <c r="AKS20" s="67"/>
      <c r="AKT20" s="67"/>
      <c r="AKU20" s="67"/>
      <c r="AKV20" s="67"/>
      <c r="AKW20" s="67"/>
      <c r="AKX20" s="67"/>
      <c r="AKY20" s="67"/>
      <c r="AKZ20" s="67"/>
      <c r="ALA20" s="67"/>
      <c r="ALB20" s="67"/>
      <c r="ALC20" s="67"/>
      <c r="ALD20" s="67"/>
      <c r="ALE20" s="67"/>
      <c r="ALF20" s="67"/>
      <c r="ALG20" s="67"/>
      <c r="ALH20" s="67"/>
      <c r="ALI20" s="67"/>
      <c r="ALJ20" s="67"/>
      <c r="ALK20" s="67"/>
      <c r="ALL20" s="67"/>
      <c r="ALM20" s="67"/>
      <c r="ALN20" s="67"/>
      <c r="ALO20" s="67"/>
      <c r="ALP20" s="67"/>
      <c r="ALQ20" s="67"/>
      <c r="ALR20" s="67"/>
      <c r="ALS20" s="67"/>
      <c r="ALT20" s="67"/>
      <c r="ALU20" s="67"/>
      <c r="ALV20" s="67"/>
      <c r="ALW20" s="67"/>
      <c r="ALX20" s="67"/>
      <c r="ALY20" s="67"/>
      <c r="ALZ20" s="67"/>
      <c r="AMA20" s="67"/>
      <c r="AMB20" s="67"/>
      <c r="AMC20" s="67"/>
      <c r="AMD20" s="67"/>
      <c r="AME20" s="67"/>
      <c r="AMF20" s="67"/>
      <c r="AMG20" s="67"/>
      <c r="AMH20" s="67"/>
      <c r="AMI20" s="67"/>
      <c r="AMJ20" s="67"/>
      <c r="AMK20" s="67"/>
      <c r="AML20" s="67"/>
      <c r="AMM20" s="67"/>
      <c r="AMN20" s="67"/>
      <c r="AMO20" s="67"/>
      <c r="AMP20" s="67"/>
      <c r="AMQ20" s="67"/>
      <c r="AMR20" s="67"/>
      <c r="AMS20" s="67"/>
      <c r="AMT20" s="67"/>
      <c r="AMU20" s="67"/>
      <c r="AMV20" s="67"/>
      <c r="AMW20" s="67"/>
      <c r="AMX20" s="67"/>
      <c r="AMY20" s="67"/>
      <c r="AMZ20" s="67"/>
      <c r="ANA20" s="67"/>
      <c r="ANB20" s="67"/>
      <c r="ANC20" s="67"/>
      <c r="AND20" s="67"/>
      <c r="ANE20" s="67"/>
      <c r="ANF20" s="67"/>
      <c r="ANG20" s="67"/>
      <c r="ANH20" s="67"/>
      <c r="ANI20" s="67"/>
      <c r="ANJ20" s="67"/>
      <c r="ANK20" s="67"/>
      <c r="ANL20" s="67"/>
      <c r="ANM20" s="67"/>
      <c r="ANN20" s="67"/>
      <c r="ANO20" s="67"/>
      <c r="ANP20" s="67"/>
      <c r="ANQ20" s="67"/>
      <c r="ANR20" s="67"/>
      <c r="ANS20" s="67"/>
      <c r="ANT20" s="67"/>
      <c r="ANU20" s="67"/>
      <c r="ANV20" s="67"/>
      <c r="ANW20" s="67"/>
      <c r="ANX20" s="67"/>
      <c r="ANY20" s="67"/>
      <c r="ANZ20" s="67"/>
      <c r="AOA20" s="67"/>
      <c r="AOB20" s="67"/>
      <c r="AOC20" s="67"/>
      <c r="AOD20" s="67"/>
      <c r="AOE20" s="67"/>
      <c r="AOF20" s="67"/>
      <c r="AOG20" s="67"/>
      <c r="AOH20" s="67"/>
      <c r="AOI20" s="67"/>
      <c r="AOJ20" s="67"/>
      <c r="AOK20" s="67"/>
      <c r="AOL20" s="67"/>
      <c r="AOM20" s="67"/>
      <c r="AON20" s="67"/>
      <c r="AOO20" s="67"/>
      <c r="AOP20" s="67"/>
      <c r="AOQ20" s="67"/>
      <c r="AOR20" s="67"/>
      <c r="AOS20" s="67"/>
      <c r="AOT20" s="67"/>
      <c r="AOU20" s="67"/>
      <c r="AOV20" s="67"/>
      <c r="AOW20" s="67"/>
      <c r="AOX20" s="67"/>
      <c r="AOY20" s="67"/>
      <c r="AOZ20" s="67"/>
      <c r="APA20" s="67"/>
      <c r="APB20" s="67"/>
      <c r="APC20" s="67"/>
      <c r="APD20" s="67"/>
      <c r="APE20" s="67"/>
      <c r="APF20" s="67"/>
      <c r="APG20" s="67"/>
      <c r="APH20" s="67"/>
      <c r="API20" s="67"/>
      <c r="APJ20" s="67"/>
      <c r="APK20" s="67"/>
      <c r="APL20" s="67"/>
      <c r="APM20" s="67"/>
      <c r="APN20" s="67"/>
      <c r="APO20" s="67"/>
      <c r="APP20" s="67"/>
      <c r="APQ20" s="67"/>
      <c r="APR20" s="67"/>
      <c r="APS20" s="67"/>
      <c r="APT20" s="67"/>
      <c r="APU20" s="67"/>
      <c r="APV20" s="67"/>
      <c r="APW20" s="67"/>
      <c r="APX20" s="67"/>
      <c r="APY20" s="67"/>
      <c r="APZ20" s="67"/>
      <c r="AQA20" s="67"/>
      <c r="AQB20" s="67"/>
      <c r="AQC20" s="67"/>
      <c r="AQD20" s="67"/>
      <c r="AQE20" s="67"/>
      <c r="AQF20" s="67"/>
      <c r="AQG20" s="67"/>
      <c r="AQH20" s="67"/>
      <c r="AQI20" s="67"/>
      <c r="AQJ20" s="67"/>
      <c r="AQK20" s="67"/>
      <c r="AQL20" s="67"/>
      <c r="AQM20" s="67"/>
      <c r="AQN20" s="67"/>
      <c r="AQO20" s="67"/>
      <c r="AQP20" s="67"/>
      <c r="AQQ20" s="67"/>
      <c r="AQR20" s="67"/>
      <c r="AQS20" s="67"/>
      <c r="AQT20" s="67"/>
      <c r="AQU20" s="67"/>
      <c r="AQV20" s="67"/>
      <c r="AQW20" s="67"/>
      <c r="AQX20" s="67"/>
      <c r="AQY20" s="67"/>
      <c r="AQZ20" s="67"/>
      <c r="ARA20" s="67"/>
      <c r="ARB20" s="67"/>
      <c r="ARC20" s="67"/>
      <c r="ARD20" s="67"/>
      <c r="ARE20" s="67"/>
      <c r="ARF20" s="67"/>
      <c r="ARG20" s="67"/>
      <c r="ARH20" s="67"/>
      <c r="ARI20" s="67"/>
      <c r="ARJ20" s="67"/>
      <c r="ARK20" s="67"/>
      <c r="ARL20" s="67"/>
      <c r="ARM20" s="67"/>
      <c r="ARN20" s="67"/>
      <c r="ARO20" s="67"/>
      <c r="ARP20" s="67"/>
      <c r="ARQ20" s="67"/>
      <c r="ARR20" s="67"/>
      <c r="ARS20" s="67"/>
      <c r="ART20" s="67"/>
      <c r="ARU20" s="67"/>
      <c r="ARV20" s="67"/>
      <c r="ARW20" s="67"/>
      <c r="ARX20" s="67"/>
      <c r="ARY20" s="67"/>
      <c r="ARZ20" s="67"/>
      <c r="ASA20" s="67"/>
      <c r="ASB20" s="67"/>
      <c r="ASC20" s="67"/>
      <c r="ASD20" s="67"/>
      <c r="ASE20" s="67"/>
      <c r="ASF20" s="67"/>
      <c r="ASG20" s="67"/>
      <c r="ASH20" s="67"/>
      <c r="ASI20" s="67"/>
      <c r="ASJ20" s="67"/>
      <c r="ASK20" s="67"/>
      <c r="ASL20" s="67"/>
      <c r="ASM20" s="67"/>
      <c r="ASN20" s="67"/>
      <c r="ASO20" s="67"/>
      <c r="ASP20" s="67"/>
      <c r="ASQ20" s="67"/>
      <c r="ASR20" s="67"/>
      <c r="ASS20" s="67"/>
      <c r="AST20" s="67"/>
      <c r="ASU20" s="67"/>
      <c r="ASV20" s="67"/>
      <c r="ASW20" s="67"/>
      <c r="ASX20" s="67"/>
      <c r="ASY20" s="67"/>
      <c r="ASZ20" s="67"/>
      <c r="ATA20" s="67"/>
      <c r="ATB20" s="67"/>
      <c r="ATC20" s="67"/>
      <c r="ATD20" s="67"/>
      <c r="ATE20" s="67"/>
      <c r="ATF20" s="67"/>
      <c r="ATG20" s="67"/>
      <c r="ATH20" s="67"/>
      <c r="ATI20" s="67"/>
      <c r="ATJ20" s="67"/>
      <c r="ATK20" s="67"/>
      <c r="ATL20" s="67"/>
      <c r="ATM20" s="67"/>
      <c r="ATN20" s="67"/>
      <c r="ATO20" s="67"/>
      <c r="ATP20" s="67"/>
      <c r="ATQ20" s="67"/>
      <c r="ATR20" s="67"/>
      <c r="ATS20" s="67"/>
      <c r="ATT20" s="67"/>
      <c r="ATU20" s="67"/>
      <c r="ATV20" s="67"/>
      <c r="ATW20" s="67"/>
      <c r="ATX20" s="67"/>
      <c r="ATY20" s="67"/>
      <c r="ATZ20" s="67"/>
      <c r="AUA20" s="67"/>
      <c r="AUB20" s="67"/>
      <c r="AUC20" s="67"/>
      <c r="AUD20" s="67"/>
      <c r="AUE20" s="67"/>
      <c r="AUF20" s="67"/>
      <c r="AUG20" s="67"/>
      <c r="AUH20" s="67"/>
      <c r="AUI20" s="67"/>
      <c r="AUJ20" s="67"/>
      <c r="AUK20" s="67"/>
      <c r="AUL20" s="67"/>
      <c r="AUM20" s="67"/>
      <c r="AUN20" s="67"/>
      <c r="AUO20" s="67"/>
      <c r="AUP20" s="67"/>
      <c r="AUQ20" s="67"/>
      <c r="AUR20" s="67"/>
      <c r="AUS20" s="67"/>
      <c r="AUT20" s="67"/>
      <c r="AUU20" s="67"/>
      <c r="AUV20" s="67"/>
      <c r="AUW20" s="67"/>
      <c r="AUX20" s="67"/>
      <c r="AUY20" s="67"/>
      <c r="AUZ20" s="67"/>
      <c r="AVA20" s="67"/>
      <c r="AVB20" s="67"/>
      <c r="AVC20" s="67"/>
      <c r="AVD20" s="67"/>
      <c r="AVE20" s="67"/>
      <c r="AVF20" s="67"/>
      <c r="AVG20" s="67"/>
      <c r="AVH20" s="67"/>
      <c r="AVI20" s="67"/>
      <c r="AVJ20" s="67"/>
      <c r="AVK20" s="67"/>
      <c r="AVL20" s="67"/>
      <c r="AVM20" s="67"/>
      <c r="AVN20" s="67"/>
      <c r="AVO20" s="67"/>
      <c r="AVP20" s="67"/>
      <c r="AVQ20" s="67"/>
      <c r="AVR20" s="67"/>
      <c r="AVS20" s="67"/>
      <c r="AVT20" s="67"/>
      <c r="AVU20" s="67"/>
      <c r="AVV20" s="67"/>
      <c r="AVW20" s="67"/>
      <c r="AVX20" s="67"/>
      <c r="AVY20" s="67"/>
      <c r="AVZ20" s="67"/>
      <c r="AWA20" s="67"/>
      <c r="AWB20" s="67"/>
      <c r="AWC20" s="67"/>
      <c r="AWD20" s="67"/>
      <c r="AWE20" s="67"/>
      <c r="AWF20" s="67"/>
      <c r="AWG20" s="67"/>
      <c r="AWH20" s="67"/>
      <c r="AWI20" s="67"/>
      <c r="AWJ20" s="67"/>
      <c r="AWK20" s="67"/>
      <c r="AWL20" s="67"/>
      <c r="AWM20" s="67"/>
      <c r="AWN20" s="67"/>
      <c r="AWO20" s="67"/>
      <c r="AWP20" s="67"/>
      <c r="AWQ20" s="67"/>
      <c r="AWR20" s="67"/>
      <c r="AWS20" s="67"/>
      <c r="AWT20" s="67"/>
      <c r="AWU20" s="67"/>
      <c r="AWV20" s="67"/>
      <c r="AWW20" s="67"/>
      <c r="AWX20" s="67"/>
      <c r="AWY20" s="67"/>
      <c r="AWZ20" s="67"/>
      <c r="AXA20" s="67"/>
      <c r="AXB20" s="67"/>
      <c r="AXC20" s="67"/>
      <c r="AXD20" s="67"/>
      <c r="AXE20" s="67"/>
      <c r="AXF20" s="67"/>
      <c r="AXG20" s="67"/>
      <c r="AXH20" s="67"/>
      <c r="AXI20" s="67"/>
      <c r="AXJ20" s="67"/>
      <c r="AXK20" s="67"/>
      <c r="AXL20" s="67"/>
      <c r="AXM20" s="67"/>
      <c r="AXN20" s="67"/>
      <c r="AXO20" s="67"/>
      <c r="AXP20" s="67"/>
      <c r="AXQ20" s="67"/>
      <c r="AXR20" s="67"/>
      <c r="AXS20" s="67"/>
      <c r="AXT20" s="67"/>
      <c r="AXU20" s="67"/>
      <c r="AXV20" s="67"/>
      <c r="AXW20" s="67"/>
      <c r="AXX20" s="67"/>
      <c r="AXY20" s="67"/>
      <c r="AXZ20" s="67"/>
      <c r="AYA20" s="67"/>
      <c r="AYB20" s="67"/>
      <c r="AYC20" s="67"/>
      <c r="AYD20" s="67"/>
      <c r="AYE20" s="67"/>
      <c r="AYF20" s="67"/>
      <c r="AYG20" s="67"/>
      <c r="AYH20" s="67"/>
      <c r="AYI20" s="67"/>
      <c r="AYJ20" s="67"/>
      <c r="AYK20" s="67"/>
      <c r="AYL20" s="67"/>
      <c r="AYM20" s="67"/>
      <c r="AYN20" s="67"/>
      <c r="AYO20" s="67"/>
      <c r="AYP20" s="67"/>
      <c r="AYQ20" s="67"/>
      <c r="AYR20" s="67"/>
      <c r="AYS20" s="67"/>
      <c r="AYT20" s="67"/>
      <c r="AYU20" s="67"/>
      <c r="AYV20" s="67"/>
      <c r="AYW20" s="67"/>
      <c r="AYX20" s="67"/>
      <c r="AYY20" s="67"/>
      <c r="AYZ20" s="67"/>
      <c r="AZA20" s="67"/>
      <c r="AZB20" s="67"/>
      <c r="AZC20" s="67"/>
      <c r="AZD20" s="67"/>
      <c r="AZE20" s="67"/>
      <c r="AZF20" s="67"/>
      <c r="AZG20" s="67"/>
      <c r="AZH20" s="67"/>
      <c r="AZI20" s="67"/>
      <c r="AZJ20" s="67"/>
      <c r="AZK20" s="67"/>
      <c r="AZL20" s="67"/>
      <c r="AZM20" s="67"/>
      <c r="AZN20" s="67"/>
      <c r="AZO20" s="67"/>
      <c r="AZP20" s="67"/>
      <c r="AZQ20" s="67"/>
      <c r="AZR20" s="67"/>
      <c r="AZS20" s="67"/>
      <c r="AZT20" s="67"/>
      <c r="AZU20" s="67"/>
      <c r="AZV20" s="67"/>
      <c r="AZW20" s="67"/>
      <c r="AZX20" s="67"/>
      <c r="AZY20" s="67"/>
      <c r="AZZ20" s="67"/>
      <c r="BAA20" s="67"/>
      <c r="BAB20" s="67"/>
      <c r="BAC20" s="67"/>
      <c r="BAD20" s="67"/>
      <c r="BAE20" s="67"/>
      <c r="BAF20" s="67"/>
      <c r="BAG20" s="67"/>
      <c r="BAH20" s="67"/>
      <c r="BAI20" s="67"/>
      <c r="BAJ20" s="67"/>
      <c r="BAK20" s="67"/>
      <c r="BAL20" s="67"/>
      <c r="BAM20" s="67"/>
      <c r="BAN20" s="67"/>
      <c r="BAO20" s="67"/>
      <c r="BAP20" s="67"/>
      <c r="BAQ20" s="67"/>
      <c r="BAR20" s="67"/>
      <c r="BAS20" s="67"/>
      <c r="BAT20" s="67"/>
      <c r="BAU20" s="67"/>
      <c r="BAV20" s="67"/>
      <c r="BAW20" s="67"/>
      <c r="BAX20" s="67"/>
      <c r="BAY20" s="67"/>
      <c r="BAZ20" s="67"/>
      <c r="BBA20" s="67"/>
      <c r="BBB20" s="67"/>
      <c r="BBC20" s="67"/>
      <c r="BBD20" s="67"/>
      <c r="BBE20" s="67"/>
      <c r="BBF20" s="67"/>
      <c r="BBG20" s="67"/>
      <c r="BBH20" s="67"/>
      <c r="BBI20" s="67"/>
      <c r="BBJ20" s="67"/>
      <c r="BBK20" s="67"/>
      <c r="BBL20" s="67"/>
      <c r="BBM20" s="67"/>
      <c r="BBN20" s="67"/>
      <c r="BBO20" s="67"/>
      <c r="BBP20" s="67"/>
      <c r="BBQ20" s="67"/>
      <c r="BBR20" s="67"/>
      <c r="BBS20" s="67"/>
      <c r="BBT20" s="67"/>
      <c r="BBU20" s="67"/>
      <c r="BBV20" s="67"/>
      <c r="BBW20" s="67"/>
      <c r="BBX20" s="67"/>
      <c r="BBY20" s="67"/>
      <c r="BBZ20" s="67"/>
      <c r="BCA20" s="67"/>
      <c r="BCB20" s="67"/>
      <c r="BCC20" s="67"/>
      <c r="BCD20" s="67"/>
      <c r="BCE20" s="67"/>
      <c r="BCF20" s="67"/>
      <c r="BCG20" s="67"/>
      <c r="BCH20" s="67"/>
      <c r="BCI20" s="67"/>
      <c r="BCJ20" s="67"/>
      <c r="BCK20" s="67"/>
      <c r="BCL20" s="67"/>
      <c r="BCM20" s="67"/>
      <c r="BCN20" s="67"/>
      <c r="BCO20" s="67"/>
      <c r="BCP20" s="67"/>
      <c r="BCQ20" s="67"/>
      <c r="BCR20" s="67"/>
      <c r="BCS20" s="67"/>
      <c r="BCT20" s="67"/>
      <c r="BCU20" s="67"/>
      <c r="BCV20" s="67"/>
      <c r="BCW20" s="67"/>
      <c r="BCX20" s="67"/>
      <c r="BCY20" s="67"/>
      <c r="BCZ20" s="67"/>
      <c r="BDA20" s="67"/>
      <c r="BDB20" s="67"/>
      <c r="BDC20" s="67"/>
      <c r="BDD20" s="67"/>
      <c r="BDE20" s="67"/>
      <c r="BDF20" s="67"/>
      <c r="BDG20" s="67"/>
      <c r="BDH20" s="67"/>
      <c r="BDI20" s="67"/>
      <c r="BDJ20" s="67"/>
      <c r="BDK20" s="67"/>
      <c r="BDL20" s="67"/>
      <c r="BDM20" s="67"/>
      <c r="BDN20" s="67"/>
      <c r="BDO20" s="67"/>
      <c r="BDP20" s="67"/>
      <c r="BDQ20" s="67"/>
      <c r="BDR20" s="67"/>
      <c r="BDS20" s="67"/>
      <c r="BDT20" s="67"/>
      <c r="BDU20" s="67"/>
      <c r="BDV20" s="67"/>
      <c r="BDW20" s="67"/>
      <c r="BDX20" s="67"/>
      <c r="BDY20" s="67"/>
      <c r="BDZ20" s="67"/>
      <c r="BEA20" s="67"/>
      <c r="BEB20" s="67"/>
      <c r="BEC20" s="67"/>
      <c r="BED20" s="67"/>
      <c r="BEE20" s="67"/>
      <c r="BEF20" s="67"/>
      <c r="BEG20" s="67"/>
      <c r="BEH20" s="67"/>
      <c r="BEI20" s="67"/>
      <c r="BEJ20" s="67"/>
      <c r="BEK20" s="67"/>
      <c r="BEL20" s="67"/>
      <c r="BEM20" s="67"/>
      <c r="BEN20" s="67"/>
      <c r="BEO20" s="67"/>
      <c r="BEP20" s="67"/>
      <c r="BEQ20" s="67"/>
      <c r="BER20" s="67"/>
      <c r="BES20" s="67"/>
      <c r="BET20" s="67"/>
      <c r="BEU20" s="67"/>
      <c r="BEV20" s="67"/>
      <c r="BEW20" s="67"/>
      <c r="BEX20" s="67"/>
      <c r="BEY20" s="67"/>
      <c r="BEZ20" s="67"/>
      <c r="BFA20" s="67"/>
      <c r="BFB20" s="67"/>
      <c r="BFC20" s="67"/>
      <c r="BFD20" s="67"/>
      <c r="BFE20" s="67"/>
      <c r="BFF20" s="67"/>
      <c r="BFG20" s="67"/>
      <c r="BFH20" s="67"/>
      <c r="BFI20" s="67"/>
      <c r="BFJ20" s="67"/>
      <c r="BFK20" s="67"/>
      <c r="BFL20" s="67"/>
      <c r="BFM20" s="67"/>
      <c r="BFN20" s="67"/>
      <c r="BFO20" s="67"/>
      <c r="BFP20" s="67"/>
      <c r="BFQ20" s="67"/>
      <c r="BFR20" s="67"/>
      <c r="BFS20" s="67"/>
      <c r="BFT20" s="67"/>
      <c r="BFU20" s="67"/>
      <c r="BFV20" s="67"/>
      <c r="BFW20" s="67"/>
      <c r="BFX20" s="67"/>
      <c r="BFY20" s="67"/>
      <c r="BFZ20" s="67"/>
      <c r="BGA20" s="67"/>
      <c r="BGB20" s="67"/>
      <c r="BGC20" s="67"/>
      <c r="BGD20" s="67"/>
      <c r="BGE20" s="67"/>
      <c r="BGF20" s="67"/>
      <c r="BGG20" s="67"/>
      <c r="BGH20" s="67"/>
      <c r="BGI20" s="67"/>
      <c r="BGJ20" s="67"/>
      <c r="BGK20" s="67"/>
      <c r="BGL20" s="67"/>
      <c r="BGM20" s="67"/>
      <c r="BGN20" s="67"/>
      <c r="BGO20" s="67"/>
      <c r="BGP20" s="67"/>
      <c r="BGQ20" s="67"/>
      <c r="BGR20" s="67"/>
      <c r="BGS20" s="67"/>
      <c r="BGT20" s="67"/>
      <c r="BGU20" s="67"/>
      <c r="BGV20" s="67"/>
      <c r="BGW20" s="67"/>
      <c r="BGX20" s="67"/>
      <c r="BGY20" s="67"/>
      <c r="BGZ20" s="67"/>
      <c r="BHA20" s="67"/>
      <c r="BHB20" s="67"/>
      <c r="BHC20" s="67"/>
      <c r="BHD20" s="67"/>
      <c r="BHE20" s="67"/>
      <c r="BHF20" s="67"/>
      <c r="BHG20" s="67"/>
      <c r="BHH20" s="67"/>
      <c r="BHI20" s="67"/>
      <c r="BHJ20" s="67"/>
      <c r="BHK20" s="67"/>
      <c r="BHL20" s="67"/>
      <c r="BHM20" s="67"/>
      <c r="BHN20" s="67"/>
      <c r="BHO20" s="67"/>
      <c r="BHP20" s="67"/>
      <c r="BHQ20" s="67"/>
      <c r="BHR20" s="67"/>
      <c r="BHS20" s="67"/>
      <c r="BHT20" s="67"/>
      <c r="BHU20" s="67"/>
      <c r="BHV20" s="67"/>
      <c r="BHW20" s="67"/>
      <c r="BHX20" s="67"/>
      <c r="BHY20" s="67"/>
      <c r="BHZ20" s="67"/>
      <c r="BIA20" s="67"/>
      <c r="BIB20" s="67"/>
      <c r="BIC20" s="67"/>
      <c r="BID20" s="67"/>
      <c r="BIE20" s="67"/>
      <c r="BIF20" s="67"/>
      <c r="BIG20" s="67"/>
      <c r="BIH20" s="67"/>
      <c r="BII20" s="67"/>
      <c r="BIJ20" s="67"/>
      <c r="BIK20" s="67"/>
      <c r="BIL20" s="67"/>
      <c r="BIM20" s="67"/>
      <c r="BIN20" s="67"/>
      <c r="BIO20" s="67"/>
      <c r="BIP20" s="67"/>
      <c r="BIQ20" s="67"/>
      <c r="BIR20" s="67"/>
      <c r="BIS20" s="67"/>
      <c r="BIT20" s="67"/>
      <c r="BIU20" s="67"/>
      <c r="BIV20" s="67"/>
      <c r="BIW20" s="67"/>
      <c r="BIX20" s="67"/>
      <c r="BIY20" s="67"/>
      <c r="BIZ20" s="67"/>
      <c r="BJA20" s="67"/>
      <c r="BJB20" s="67"/>
      <c r="BJC20" s="67"/>
      <c r="BJD20" s="67"/>
      <c r="BJE20" s="67"/>
      <c r="BJF20" s="67"/>
      <c r="BJG20" s="67"/>
      <c r="BJH20" s="67"/>
      <c r="BJI20" s="67"/>
      <c r="BJJ20" s="67"/>
      <c r="BJK20" s="67"/>
      <c r="BJL20" s="67"/>
      <c r="BJM20" s="67"/>
      <c r="BJN20" s="67"/>
      <c r="BJO20" s="67"/>
      <c r="BJP20" s="67"/>
      <c r="BJQ20" s="67"/>
      <c r="BJR20" s="67"/>
      <c r="BJS20" s="67"/>
      <c r="BJT20" s="67"/>
      <c r="BJU20" s="67"/>
      <c r="BJV20" s="67"/>
      <c r="BJW20" s="67"/>
      <c r="BJX20" s="67"/>
      <c r="BJY20" s="67"/>
      <c r="BJZ20" s="67"/>
      <c r="BKA20" s="67"/>
      <c r="BKB20" s="67"/>
      <c r="BKC20" s="67"/>
      <c r="BKD20" s="67"/>
      <c r="BKE20" s="67"/>
      <c r="BKF20" s="67"/>
      <c r="BKG20" s="67"/>
      <c r="BKH20" s="67"/>
      <c r="BKI20" s="67"/>
      <c r="BKJ20" s="67"/>
      <c r="BKK20" s="67"/>
      <c r="BKL20" s="67"/>
      <c r="BKM20" s="67"/>
      <c r="BKN20" s="67"/>
      <c r="BKO20" s="67"/>
      <c r="BKP20" s="67"/>
      <c r="BKQ20" s="67"/>
      <c r="BKR20" s="67"/>
      <c r="BKS20" s="67"/>
      <c r="BKT20" s="67"/>
      <c r="BKU20" s="67"/>
      <c r="BKV20" s="67"/>
      <c r="BKW20" s="67"/>
      <c r="BKX20" s="67"/>
      <c r="BKY20" s="67"/>
      <c r="BKZ20" s="67"/>
      <c r="BLA20" s="67"/>
      <c r="BLB20" s="67"/>
      <c r="BLC20" s="67"/>
      <c r="BLD20" s="67"/>
      <c r="BLE20" s="67"/>
      <c r="BLF20" s="67"/>
      <c r="BLG20" s="67"/>
      <c r="BLH20" s="67"/>
      <c r="BLI20" s="67"/>
      <c r="BLJ20" s="67"/>
      <c r="BLK20" s="67"/>
      <c r="BLL20" s="67"/>
      <c r="BLM20" s="67"/>
      <c r="BLN20" s="67"/>
      <c r="BLO20" s="67"/>
      <c r="BLP20" s="67"/>
      <c r="BLQ20" s="67"/>
      <c r="BLR20" s="67"/>
      <c r="BLS20" s="67"/>
      <c r="BLT20" s="67"/>
      <c r="BLU20" s="67"/>
      <c r="BLV20" s="67"/>
      <c r="BLW20" s="67"/>
      <c r="BLX20" s="67"/>
      <c r="BLY20" s="67"/>
      <c r="BLZ20" s="67"/>
      <c r="BMA20" s="67"/>
      <c r="BMB20" s="67"/>
      <c r="BMC20" s="67"/>
      <c r="BMD20" s="67"/>
      <c r="BME20" s="67"/>
      <c r="BMF20" s="67"/>
      <c r="BMG20" s="67"/>
      <c r="BMH20" s="67"/>
      <c r="BMI20" s="67"/>
      <c r="BMJ20" s="67"/>
      <c r="BMK20" s="67"/>
      <c r="BML20" s="67"/>
      <c r="BMM20" s="67"/>
      <c r="BMN20" s="67"/>
      <c r="BMO20" s="67"/>
      <c r="BMP20" s="67"/>
      <c r="BMQ20" s="67"/>
      <c r="BMR20" s="67"/>
      <c r="BMS20" s="67"/>
      <c r="BMT20" s="67"/>
      <c r="BMU20" s="67"/>
      <c r="BMV20" s="67"/>
      <c r="BMW20" s="67"/>
      <c r="BMX20" s="67"/>
      <c r="BMY20" s="67"/>
      <c r="BMZ20" s="67"/>
      <c r="BNA20" s="67"/>
      <c r="BNB20" s="67"/>
      <c r="BNC20" s="67"/>
      <c r="BND20" s="67"/>
      <c r="BNE20" s="67"/>
      <c r="BNF20" s="67"/>
      <c r="BNG20" s="67"/>
      <c r="BNH20" s="67"/>
      <c r="BNI20" s="67"/>
      <c r="BNJ20" s="67"/>
      <c r="BNK20" s="67"/>
      <c r="BNL20" s="67"/>
      <c r="BNM20" s="67"/>
      <c r="BNN20" s="67"/>
      <c r="BNO20" s="67"/>
      <c r="BNP20" s="67"/>
      <c r="BNQ20" s="67"/>
      <c r="BNR20" s="67"/>
      <c r="BNS20" s="67"/>
      <c r="BNT20" s="67"/>
      <c r="BNU20" s="67"/>
      <c r="BNV20" s="67"/>
      <c r="BNW20" s="67"/>
      <c r="BNX20" s="67"/>
      <c r="BNY20" s="67"/>
      <c r="BNZ20" s="67"/>
      <c r="BOA20" s="67"/>
      <c r="BOB20" s="67"/>
      <c r="BOC20" s="67"/>
      <c r="BOD20" s="67"/>
      <c r="BOE20" s="67"/>
      <c r="BOF20" s="67"/>
      <c r="BOG20" s="67"/>
      <c r="BOH20" s="67"/>
      <c r="BOI20" s="67"/>
      <c r="BOJ20" s="67"/>
      <c r="BOK20" s="67"/>
      <c r="BOL20" s="67"/>
      <c r="BOM20" s="67"/>
      <c r="BON20" s="67"/>
      <c r="BOO20" s="67"/>
      <c r="BOP20" s="67"/>
      <c r="BOQ20" s="67"/>
      <c r="BOR20" s="67"/>
      <c r="BOS20" s="67"/>
      <c r="BOT20" s="67"/>
      <c r="BOU20" s="67"/>
      <c r="BOV20" s="67"/>
      <c r="BOW20" s="67"/>
      <c r="BOX20" s="67"/>
      <c r="BOY20" s="67"/>
      <c r="BOZ20" s="67"/>
      <c r="BPA20" s="67"/>
      <c r="BPB20" s="67"/>
      <c r="BPC20" s="67"/>
      <c r="BPD20" s="67"/>
      <c r="BPE20" s="67"/>
      <c r="BPF20" s="67"/>
      <c r="BPG20" s="67"/>
      <c r="BPH20" s="67"/>
      <c r="BPI20" s="67"/>
      <c r="BPJ20" s="67"/>
      <c r="BPK20" s="67"/>
      <c r="BPL20" s="67"/>
      <c r="BPM20" s="67"/>
      <c r="BPN20" s="67"/>
      <c r="BPO20" s="67"/>
      <c r="BPP20" s="67"/>
      <c r="BPQ20" s="67"/>
      <c r="BPR20" s="67"/>
      <c r="BPS20" s="67"/>
      <c r="BPT20" s="67"/>
      <c r="BPU20" s="67"/>
      <c r="BPV20" s="67"/>
      <c r="BPW20" s="67"/>
      <c r="BPX20" s="67"/>
      <c r="BPY20" s="67"/>
      <c r="BPZ20" s="67"/>
      <c r="BQA20" s="67"/>
      <c r="BQB20" s="67"/>
      <c r="BQC20" s="67"/>
      <c r="BQD20" s="67"/>
      <c r="BQE20" s="67"/>
      <c r="BQF20" s="67"/>
      <c r="BQG20" s="67"/>
      <c r="BQH20" s="67"/>
      <c r="BQI20" s="67"/>
      <c r="BQJ20" s="67"/>
      <c r="BQK20" s="67"/>
      <c r="BQL20" s="67"/>
      <c r="BQM20" s="67"/>
      <c r="BQN20" s="67"/>
      <c r="BQO20" s="67"/>
      <c r="BQP20" s="67"/>
      <c r="BQQ20" s="67"/>
      <c r="BQR20" s="67"/>
      <c r="BQS20" s="67"/>
      <c r="BQT20" s="67"/>
      <c r="BQU20" s="67"/>
      <c r="BQV20" s="67"/>
      <c r="BQW20" s="67"/>
      <c r="BQX20" s="67"/>
      <c r="BQY20" s="67"/>
      <c r="BQZ20" s="67"/>
      <c r="BRA20" s="67"/>
      <c r="BRB20" s="67"/>
      <c r="BRC20" s="67"/>
      <c r="BRD20" s="67"/>
      <c r="BRE20" s="67"/>
      <c r="BRF20" s="67"/>
      <c r="BRG20" s="67"/>
      <c r="BRH20" s="67"/>
      <c r="BRI20" s="67"/>
      <c r="BRJ20" s="67"/>
      <c r="BRK20" s="67"/>
      <c r="BRL20" s="67"/>
      <c r="BRM20" s="67"/>
      <c r="BRN20" s="67"/>
      <c r="BRO20" s="67"/>
      <c r="BRP20" s="67"/>
      <c r="BRQ20" s="67"/>
      <c r="BRR20" s="67"/>
      <c r="BRS20" s="67"/>
      <c r="BRT20" s="67"/>
      <c r="BRU20" s="67"/>
      <c r="BRV20" s="67"/>
      <c r="BRW20" s="67"/>
      <c r="BRX20" s="67"/>
      <c r="BRY20" s="67"/>
      <c r="BRZ20" s="67"/>
      <c r="BSA20" s="67"/>
      <c r="BSB20" s="67"/>
      <c r="BSC20" s="67"/>
      <c r="BSD20" s="67"/>
      <c r="BSE20" s="67"/>
      <c r="BSF20" s="67"/>
      <c r="BSG20" s="67"/>
      <c r="BSH20" s="67"/>
      <c r="BSI20" s="67"/>
      <c r="BSJ20" s="67"/>
      <c r="BSK20" s="67"/>
      <c r="BSL20" s="67"/>
      <c r="BSM20" s="67"/>
      <c r="BSN20" s="67"/>
      <c r="BSO20" s="67"/>
      <c r="BSP20" s="67"/>
      <c r="BSQ20" s="67"/>
      <c r="BSR20" s="67"/>
      <c r="BSS20" s="67"/>
      <c r="BST20" s="67"/>
      <c r="BSU20" s="67"/>
      <c r="BSV20" s="67"/>
      <c r="BSW20" s="67"/>
      <c r="BSX20" s="67"/>
      <c r="BSY20" s="67"/>
      <c r="BSZ20" s="67"/>
      <c r="BTA20" s="67"/>
      <c r="BTB20" s="67"/>
      <c r="BTC20" s="67"/>
      <c r="BTD20" s="67"/>
      <c r="BTE20" s="67"/>
      <c r="BTF20" s="67"/>
      <c r="BTG20" s="67"/>
      <c r="BTH20" s="67"/>
      <c r="BTI20" s="67"/>
      <c r="BTJ20" s="67"/>
      <c r="BTK20" s="67"/>
      <c r="BTL20" s="67"/>
      <c r="BTM20" s="67"/>
      <c r="BTN20" s="67"/>
      <c r="BTO20" s="67"/>
      <c r="BTP20" s="67"/>
      <c r="BTQ20" s="67"/>
      <c r="BTR20" s="67"/>
      <c r="BTS20" s="67"/>
      <c r="BTT20" s="67"/>
      <c r="BTU20" s="67"/>
      <c r="BTV20" s="67"/>
      <c r="BTW20" s="67"/>
      <c r="BTX20" s="67"/>
      <c r="BTY20" s="67"/>
      <c r="BTZ20" s="67"/>
      <c r="BUA20" s="67"/>
      <c r="BUB20" s="67"/>
      <c r="BUC20" s="67"/>
      <c r="BUD20" s="67"/>
      <c r="BUE20" s="67"/>
      <c r="BUF20" s="67"/>
      <c r="BUG20" s="67"/>
      <c r="BUH20" s="67"/>
      <c r="BUI20" s="67"/>
      <c r="BUJ20" s="67"/>
      <c r="BUK20" s="67"/>
      <c r="BUL20" s="67"/>
      <c r="BUM20" s="67"/>
      <c r="BUN20" s="67"/>
      <c r="BUO20" s="67"/>
      <c r="BUP20" s="67"/>
      <c r="BUQ20" s="67"/>
      <c r="BUR20" s="67"/>
      <c r="BUS20" s="67"/>
      <c r="BUT20" s="67"/>
      <c r="BUU20" s="67"/>
      <c r="BUV20" s="67"/>
      <c r="BUW20" s="67"/>
      <c r="BUX20" s="67"/>
      <c r="BUY20" s="67"/>
      <c r="BUZ20" s="67"/>
      <c r="BVA20" s="67"/>
      <c r="BVB20" s="67"/>
      <c r="BVC20" s="67"/>
      <c r="BVD20" s="67"/>
      <c r="BVE20" s="67"/>
      <c r="BVF20" s="67"/>
      <c r="BVG20" s="67"/>
      <c r="BVH20" s="67"/>
      <c r="BVI20" s="67"/>
      <c r="BVJ20" s="67"/>
      <c r="BVK20" s="67"/>
      <c r="BVL20" s="67"/>
      <c r="BVM20" s="67"/>
      <c r="BVN20" s="67"/>
      <c r="BVO20" s="67"/>
      <c r="BVP20" s="67"/>
      <c r="BVQ20" s="67"/>
      <c r="BVR20" s="67"/>
      <c r="BVS20" s="67"/>
      <c r="BVT20" s="67"/>
      <c r="BVU20" s="67"/>
      <c r="BVV20" s="67"/>
      <c r="BVW20" s="67"/>
      <c r="BVX20" s="67"/>
      <c r="BVY20" s="67"/>
      <c r="BVZ20" s="67"/>
      <c r="BWA20" s="67"/>
      <c r="BWB20" s="67"/>
      <c r="BWC20" s="67"/>
      <c r="BWD20" s="67"/>
      <c r="BWE20" s="67"/>
      <c r="BWF20" s="67"/>
      <c r="BWG20" s="67"/>
      <c r="BWH20" s="67"/>
      <c r="BWI20" s="67"/>
      <c r="BWJ20" s="67"/>
      <c r="BWK20" s="67"/>
      <c r="BWL20" s="67"/>
      <c r="BWM20" s="67"/>
      <c r="BWN20" s="67"/>
      <c r="BWO20" s="67"/>
      <c r="BWP20" s="67"/>
      <c r="BWQ20" s="67"/>
      <c r="BWR20" s="67"/>
      <c r="BWS20" s="67"/>
      <c r="BWT20" s="67"/>
      <c r="BWU20" s="67"/>
      <c r="BWV20" s="67"/>
      <c r="BWW20" s="67"/>
      <c r="BWX20" s="67"/>
      <c r="BWY20" s="67"/>
      <c r="BWZ20" s="67"/>
      <c r="BXA20" s="67"/>
      <c r="BXB20" s="67"/>
      <c r="BXC20" s="67"/>
      <c r="BXD20" s="67"/>
      <c r="BXE20" s="67"/>
      <c r="BXF20" s="67"/>
      <c r="BXG20" s="67"/>
      <c r="BXH20" s="67"/>
      <c r="BXI20" s="67"/>
      <c r="BXJ20" s="67"/>
      <c r="BXK20" s="67"/>
      <c r="BXL20" s="67"/>
      <c r="BXM20" s="67"/>
      <c r="BXN20" s="67"/>
      <c r="BXO20" s="67"/>
      <c r="BXP20" s="67"/>
      <c r="BXQ20" s="67"/>
      <c r="BXR20" s="67"/>
      <c r="BXS20" s="67"/>
      <c r="BXT20" s="67"/>
      <c r="BXU20" s="67"/>
      <c r="BXV20" s="67"/>
      <c r="BXW20" s="67"/>
      <c r="BXX20" s="67"/>
      <c r="BXY20" s="67"/>
      <c r="BXZ20" s="67"/>
      <c r="BYA20" s="67"/>
      <c r="BYB20" s="67"/>
      <c r="BYC20" s="67"/>
      <c r="BYD20" s="67"/>
      <c r="BYE20" s="67"/>
      <c r="BYF20" s="67"/>
      <c r="BYG20" s="67"/>
      <c r="BYH20" s="67"/>
      <c r="BYI20" s="67"/>
      <c r="BYJ20" s="67"/>
      <c r="BYK20" s="67"/>
      <c r="BYL20" s="67"/>
      <c r="BYM20" s="67"/>
      <c r="BYN20" s="67"/>
      <c r="BYO20" s="67"/>
      <c r="BYP20" s="67"/>
      <c r="BYQ20" s="67"/>
      <c r="BYR20" s="67"/>
      <c r="BYS20" s="67"/>
      <c r="BYT20" s="67"/>
      <c r="BYU20" s="67"/>
      <c r="BYV20" s="67"/>
      <c r="BYW20" s="67"/>
      <c r="BYX20" s="67"/>
      <c r="BYY20" s="67"/>
      <c r="BYZ20" s="67"/>
      <c r="BZA20" s="67"/>
      <c r="BZB20" s="67"/>
      <c r="BZC20" s="67"/>
      <c r="BZD20" s="67"/>
      <c r="BZE20" s="67"/>
      <c r="BZF20" s="67"/>
      <c r="BZG20" s="67"/>
      <c r="BZH20" s="67"/>
      <c r="BZI20" s="67"/>
      <c r="BZJ20" s="67"/>
      <c r="BZK20" s="67"/>
      <c r="BZL20" s="67"/>
      <c r="BZM20" s="67"/>
      <c r="BZN20" s="67"/>
      <c r="BZO20" s="67"/>
      <c r="BZP20" s="67"/>
      <c r="BZQ20" s="67"/>
      <c r="BZR20" s="67"/>
      <c r="BZS20" s="67"/>
      <c r="BZT20" s="67"/>
      <c r="BZU20" s="67"/>
      <c r="BZV20" s="67"/>
      <c r="BZW20" s="67"/>
      <c r="BZX20" s="67"/>
      <c r="BZY20" s="67"/>
      <c r="BZZ20" s="67"/>
      <c r="CAA20" s="67"/>
      <c r="CAB20" s="67"/>
      <c r="CAC20" s="67"/>
      <c r="CAD20" s="67"/>
      <c r="CAE20" s="67"/>
      <c r="CAF20" s="67"/>
      <c r="CAG20" s="67"/>
      <c r="CAH20" s="67"/>
      <c r="CAI20" s="67"/>
      <c r="CAJ20" s="67"/>
      <c r="CAK20" s="67"/>
      <c r="CAL20" s="67"/>
      <c r="CAM20" s="67"/>
      <c r="CAN20" s="67"/>
      <c r="CAO20" s="67"/>
      <c r="CAP20" s="67"/>
      <c r="CAQ20" s="67"/>
      <c r="CAR20" s="67"/>
      <c r="CAS20" s="67"/>
      <c r="CAT20" s="67"/>
      <c r="CAU20" s="67"/>
      <c r="CAV20" s="67"/>
      <c r="CAW20" s="67"/>
      <c r="CAX20" s="67"/>
      <c r="CAY20" s="67"/>
      <c r="CAZ20" s="67"/>
      <c r="CBA20" s="67"/>
      <c r="CBB20" s="67"/>
      <c r="CBC20" s="67"/>
      <c r="CBD20" s="67"/>
      <c r="CBE20" s="67"/>
      <c r="CBF20" s="67"/>
      <c r="CBG20" s="67"/>
      <c r="CBH20" s="67"/>
      <c r="CBI20" s="67"/>
      <c r="CBJ20" s="67"/>
      <c r="CBK20" s="67"/>
      <c r="CBL20" s="67"/>
      <c r="CBM20" s="67"/>
      <c r="CBN20" s="67"/>
      <c r="CBO20" s="67"/>
      <c r="CBP20" s="67"/>
      <c r="CBQ20" s="67"/>
      <c r="CBR20" s="67"/>
      <c r="CBS20" s="67"/>
      <c r="CBT20" s="67"/>
      <c r="CBU20" s="67"/>
      <c r="CBV20" s="67"/>
      <c r="CBW20" s="67"/>
      <c r="CBX20" s="67"/>
      <c r="CBY20" s="67"/>
      <c r="CBZ20" s="67"/>
      <c r="CCA20" s="67"/>
      <c r="CCB20" s="67"/>
      <c r="CCC20" s="67"/>
      <c r="CCD20" s="67"/>
      <c r="CCE20" s="67"/>
      <c r="CCF20" s="67"/>
      <c r="CCG20" s="67"/>
      <c r="CCH20" s="67"/>
      <c r="CCI20" s="67"/>
      <c r="CCJ20" s="67"/>
      <c r="CCK20" s="67"/>
      <c r="CCL20" s="67"/>
      <c r="CCM20" s="67"/>
      <c r="CCN20" s="67"/>
      <c r="CCO20" s="67"/>
      <c r="CCP20" s="67"/>
      <c r="CCQ20" s="67"/>
      <c r="CCR20" s="67"/>
      <c r="CCS20" s="67"/>
      <c r="CCT20" s="67"/>
      <c r="CCU20" s="67"/>
      <c r="CCV20" s="67"/>
      <c r="CCW20" s="67"/>
      <c r="CCX20" s="67"/>
      <c r="CCY20" s="67"/>
      <c r="CCZ20" s="67"/>
      <c r="CDA20" s="67"/>
      <c r="CDB20" s="67"/>
      <c r="CDC20" s="67"/>
      <c r="CDD20" s="67"/>
      <c r="CDE20" s="67"/>
      <c r="CDF20" s="67"/>
      <c r="CDG20" s="67"/>
      <c r="CDH20" s="67"/>
      <c r="CDI20" s="67"/>
      <c r="CDJ20" s="67"/>
      <c r="CDK20" s="67"/>
      <c r="CDL20" s="67"/>
      <c r="CDM20" s="67"/>
      <c r="CDN20" s="67"/>
      <c r="CDO20" s="67"/>
      <c r="CDP20" s="67"/>
      <c r="CDQ20" s="67"/>
      <c r="CDR20" s="67"/>
      <c r="CDS20" s="67"/>
      <c r="CDT20" s="67"/>
      <c r="CDU20" s="67"/>
      <c r="CDV20" s="67"/>
      <c r="CDW20" s="67"/>
      <c r="CDX20" s="67"/>
      <c r="CDY20" s="67"/>
      <c r="CDZ20" s="67"/>
      <c r="CEA20" s="67"/>
      <c r="CEB20" s="67"/>
      <c r="CEC20" s="67"/>
      <c r="CED20" s="67"/>
      <c r="CEE20" s="67"/>
      <c r="CEF20" s="67"/>
      <c r="CEG20" s="67"/>
      <c r="CEH20" s="67"/>
      <c r="CEI20" s="67"/>
      <c r="CEJ20" s="67"/>
      <c r="CEK20" s="67"/>
      <c r="CEL20" s="67"/>
      <c r="CEM20" s="67"/>
      <c r="CEN20" s="67"/>
      <c r="CEO20" s="67"/>
      <c r="CEP20" s="67"/>
      <c r="CEQ20" s="67"/>
      <c r="CER20" s="67"/>
      <c r="CES20" s="67"/>
      <c r="CET20" s="67"/>
      <c r="CEU20" s="67"/>
      <c r="CEV20" s="67"/>
      <c r="CEW20" s="67"/>
      <c r="CEX20" s="67"/>
      <c r="CEY20" s="67"/>
      <c r="CEZ20" s="67"/>
      <c r="CFA20" s="67"/>
      <c r="CFB20" s="67"/>
      <c r="CFC20" s="67"/>
      <c r="CFD20" s="67"/>
      <c r="CFE20" s="67"/>
      <c r="CFF20" s="67"/>
      <c r="CFG20" s="67"/>
      <c r="CFH20" s="67"/>
      <c r="CFI20" s="67"/>
      <c r="CFJ20" s="67"/>
      <c r="CFK20" s="67"/>
      <c r="CFL20" s="67"/>
      <c r="CFM20" s="67"/>
      <c r="CFN20" s="67"/>
      <c r="CFO20" s="67"/>
      <c r="CFP20" s="67"/>
      <c r="CFQ20" s="67"/>
      <c r="CFR20" s="67"/>
      <c r="CFS20" s="67"/>
      <c r="CFT20" s="67"/>
      <c r="CFU20" s="67"/>
      <c r="CFV20" s="67"/>
      <c r="CFW20" s="67"/>
      <c r="CFX20" s="67"/>
      <c r="CFY20" s="67"/>
      <c r="CFZ20" s="67"/>
      <c r="CGA20" s="67"/>
      <c r="CGB20" s="67"/>
      <c r="CGC20" s="67"/>
      <c r="CGD20" s="67"/>
      <c r="CGE20" s="67"/>
      <c r="CGF20" s="67"/>
      <c r="CGG20" s="67"/>
      <c r="CGH20" s="67"/>
      <c r="CGI20" s="67"/>
      <c r="CGJ20" s="67"/>
      <c r="CGK20" s="67"/>
      <c r="CGL20" s="67"/>
      <c r="CGM20" s="67"/>
      <c r="CGN20" s="67"/>
      <c r="CGO20" s="67"/>
      <c r="CGP20" s="67"/>
      <c r="CGQ20" s="67"/>
      <c r="CGR20" s="67"/>
      <c r="CGS20" s="67"/>
      <c r="CGT20" s="67"/>
      <c r="CGU20" s="67"/>
      <c r="CGV20" s="67"/>
      <c r="CGW20" s="67"/>
      <c r="CGX20" s="67"/>
      <c r="CGY20" s="67"/>
      <c r="CGZ20" s="67"/>
      <c r="CHA20" s="67"/>
      <c r="CHB20" s="67"/>
      <c r="CHC20" s="67"/>
      <c r="CHD20" s="67"/>
      <c r="CHE20" s="67"/>
      <c r="CHF20" s="67"/>
      <c r="CHG20" s="67"/>
      <c r="CHH20" s="67"/>
      <c r="CHI20" s="67"/>
      <c r="CHJ20" s="67"/>
      <c r="CHK20" s="67"/>
      <c r="CHL20" s="67"/>
      <c r="CHM20" s="67"/>
      <c r="CHN20" s="67"/>
      <c r="CHO20" s="67"/>
      <c r="CHP20" s="67"/>
      <c r="CHQ20" s="67"/>
      <c r="CHR20" s="67"/>
      <c r="CHS20" s="67"/>
      <c r="CHT20" s="67"/>
      <c r="CHU20" s="67"/>
      <c r="CHV20" s="67"/>
      <c r="CHW20" s="67"/>
      <c r="CHX20" s="67"/>
      <c r="CHY20" s="67"/>
      <c r="CHZ20" s="67"/>
      <c r="CIA20" s="67"/>
      <c r="CIB20" s="67"/>
      <c r="CIC20" s="67"/>
      <c r="CID20" s="67"/>
      <c r="CIE20" s="67"/>
      <c r="CIF20" s="67"/>
      <c r="CIG20" s="67"/>
      <c r="CIH20" s="67"/>
      <c r="CII20" s="67"/>
      <c r="CIJ20" s="67"/>
      <c r="CIK20" s="67"/>
      <c r="CIL20" s="67"/>
      <c r="CIM20" s="67"/>
      <c r="CIN20" s="67"/>
      <c r="CIO20" s="67"/>
      <c r="CIP20" s="67"/>
      <c r="CIQ20" s="67"/>
      <c r="CIR20" s="67"/>
      <c r="CIS20" s="67"/>
      <c r="CIT20" s="67"/>
      <c r="CIU20" s="67"/>
      <c r="CIV20" s="67"/>
      <c r="CIW20" s="67"/>
      <c r="CIX20" s="67"/>
      <c r="CIY20" s="67"/>
      <c r="CIZ20" s="67"/>
      <c r="CJA20" s="67"/>
      <c r="CJB20" s="67"/>
      <c r="CJC20" s="67"/>
      <c r="CJD20" s="67"/>
      <c r="CJE20" s="67"/>
      <c r="CJF20" s="67"/>
      <c r="CJG20" s="67"/>
      <c r="CJH20" s="67"/>
      <c r="CJI20" s="67"/>
      <c r="CJJ20" s="67"/>
      <c r="CJK20" s="67"/>
      <c r="CJL20" s="67"/>
      <c r="CJM20" s="67"/>
      <c r="CJN20" s="67"/>
      <c r="CJO20" s="67"/>
      <c r="CJP20" s="67"/>
      <c r="CJQ20" s="67"/>
      <c r="CJR20" s="67"/>
      <c r="CJS20" s="67"/>
      <c r="CJT20" s="67"/>
      <c r="CJU20" s="67"/>
      <c r="CJV20" s="67"/>
      <c r="CJW20" s="67"/>
      <c r="CJX20" s="67"/>
      <c r="CJY20" s="67"/>
      <c r="CJZ20" s="67"/>
      <c r="CKA20" s="67"/>
      <c r="CKB20" s="67"/>
      <c r="CKC20" s="67"/>
      <c r="CKD20" s="67"/>
      <c r="CKE20" s="67"/>
      <c r="CKF20" s="67"/>
      <c r="CKG20" s="67"/>
      <c r="CKH20" s="67"/>
      <c r="CKI20" s="67"/>
      <c r="CKJ20" s="67"/>
      <c r="CKK20" s="67"/>
      <c r="CKL20" s="67"/>
      <c r="CKM20" s="67"/>
      <c r="CKN20" s="67"/>
      <c r="CKO20" s="67"/>
      <c r="CKP20" s="67"/>
      <c r="CKQ20" s="67"/>
      <c r="CKR20" s="67"/>
      <c r="CKS20" s="67"/>
      <c r="CKT20" s="67"/>
      <c r="CKU20" s="67"/>
      <c r="CKV20" s="67"/>
      <c r="CKW20" s="67"/>
      <c r="CKX20" s="67"/>
      <c r="CKY20" s="67"/>
      <c r="CKZ20" s="67"/>
      <c r="CLA20" s="67"/>
      <c r="CLB20" s="67"/>
      <c r="CLC20" s="67"/>
      <c r="CLD20" s="67"/>
      <c r="CLE20" s="67"/>
      <c r="CLF20" s="67"/>
      <c r="CLG20" s="67"/>
      <c r="CLH20" s="67"/>
      <c r="CLI20" s="67"/>
      <c r="CLJ20" s="67"/>
      <c r="CLK20" s="67"/>
      <c r="CLL20" s="67"/>
      <c r="CLM20" s="67"/>
      <c r="CLN20" s="67"/>
      <c r="CLO20" s="67"/>
      <c r="CLP20" s="67"/>
      <c r="CLQ20" s="67"/>
      <c r="CLR20" s="67"/>
      <c r="CLS20" s="67"/>
      <c r="CLT20" s="67"/>
      <c r="CLU20" s="67"/>
      <c r="CLV20" s="67"/>
      <c r="CLW20" s="67"/>
      <c r="CLX20" s="67"/>
      <c r="CLY20" s="67"/>
      <c r="CLZ20" s="67"/>
      <c r="CMA20" s="67"/>
      <c r="CMB20" s="67"/>
      <c r="CMC20" s="67"/>
      <c r="CMD20" s="67"/>
      <c r="CME20" s="67"/>
      <c r="CMF20" s="67"/>
      <c r="CMG20" s="67"/>
      <c r="CMH20" s="67"/>
      <c r="CMI20" s="67"/>
      <c r="CMJ20" s="67"/>
      <c r="CMK20" s="67"/>
      <c r="CML20" s="67"/>
      <c r="CMM20" s="67"/>
      <c r="CMN20" s="67"/>
      <c r="CMO20" s="67"/>
      <c r="CMP20" s="67"/>
      <c r="CMQ20" s="67"/>
      <c r="CMR20" s="67"/>
      <c r="CMS20" s="67"/>
      <c r="CMT20" s="67"/>
      <c r="CMU20" s="67"/>
      <c r="CMV20" s="67"/>
      <c r="CMW20" s="67"/>
      <c r="CMX20" s="67"/>
      <c r="CMY20" s="67"/>
      <c r="CMZ20" s="67"/>
      <c r="CNA20" s="67"/>
      <c r="CNB20" s="67"/>
      <c r="CNC20" s="67"/>
      <c r="CND20" s="67"/>
      <c r="CNE20" s="67"/>
      <c r="CNF20" s="67"/>
      <c r="CNG20" s="67"/>
      <c r="CNH20" s="67"/>
      <c r="CNI20" s="67"/>
      <c r="CNJ20" s="67"/>
      <c r="CNK20" s="67"/>
      <c r="CNL20" s="67"/>
      <c r="CNM20" s="67"/>
      <c r="CNN20" s="67"/>
      <c r="CNO20" s="67"/>
      <c r="CNP20" s="67"/>
      <c r="CNQ20" s="67"/>
      <c r="CNR20" s="67"/>
      <c r="CNS20" s="67"/>
      <c r="CNT20" s="67"/>
      <c r="CNU20" s="67"/>
      <c r="CNV20" s="67"/>
      <c r="CNW20" s="67"/>
      <c r="CNX20" s="67"/>
      <c r="CNY20" s="67"/>
      <c r="CNZ20" s="67"/>
      <c r="COA20" s="67"/>
      <c r="COB20" s="67"/>
      <c r="COC20" s="67"/>
      <c r="COD20" s="67"/>
      <c r="COE20" s="67"/>
      <c r="COF20" s="67"/>
      <c r="COG20" s="67"/>
      <c r="COH20" s="67"/>
      <c r="COI20" s="67"/>
      <c r="COJ20" s="67"/>
      <c r="COK20" s="67"/>
      <c r="COL20" s="67"/>
      <c r="COM20" s="67"/>
      <c r="CON20" s="67"/>
      <c r="COO20" s="67"/>
      <c r="COP20" s="67"/>
      <c r="COQ20" s="67"/>
      <c r="COR20" s="67"/>
      <c r="COS20" s="67"/>
      <c r="COT20" s="67"/>
      <c r="COU20" s="67"/>
      <c r="COV20" s="67"/>
      <c r="COW20" s="67"/>
      <c r="COX20" s="67"/>
      <c r="COY20" s="67"/>
      <c r="COZ20" s="67"/>
      <c r="CPA20" s="67"/>
      <c r="CPB20" s="67"/>
      <c r="CPC20" s="67"/>
      <c r="CPD20" s="67"/>
      <c r="CPE20" s="67"/>
      <c r="CPF20" s="67"/>
      <c r="CPG20" s="67"/>
      <c r="CPH20" s="67"/>
      <c r="CPI20" s="67"/>
      <c r="CPJ20" s="67"/>
      <c r="CPK20" s="67"/>
      <c r="CPL20" s="67"/>
      <c r="CPM20" s="67"/>
      <c r="CPN20" s="67"/>
      <c r="CPO20" s="67"/>
      <c r="CPP20" s="67"/>
      <c r="CPQ20" s="67"/>
      <c r="CPR20" s="67"/>
      <c r="CPS20" s="67"/>
      <c r="CPT20" s="67"/>
      <c r="CPU20" s="67"/>
      <c r="CPV20" s="67"/>
      <c r="CPW20" s="67"/>
      <c r="CPX20" s="67"/>
      <c r="CPY20" s="67"/>
      <c r="CPZ20" s="67"/>
      <c r="CQA20" s="67"/>
      <c r="CQB20" s="67"/>
      <c r="CQC20" s="67"/>
      <c r="CQD20" s="67"/>
      <c r="CQE20" s="67"/>
      <c r="CQF20" s="67"/>
      <c r="CQG20" s="67"/>
      <c r="CQH20" s="67"/>
      <c r="CQI20" s="67"/>
      <c r="CQJ20" s="67"/>
      <c r="CQK20" s="67"/>
      <c r="CQL20" s="67"/>
      <c r="CQM20" s="67"/>
      <c r="CQN20" s="67"/>
      <c r="CQO20" s="67"/>
      <c r="CQP20" s="67"/>
      <c r="CQQ20" s="67"/>
      <c r="CQR20" s="67"/>
      <c r="CQS20" s="67"/>
      <c r="CQT20" s="67"/>
      <c r="CQU20" s="67"/>
      <c r="CQV20" s="67"/>
      <c r="CQW20" s="67"/>
      <c r="CQX20" s="67"/>
      <c r="CQY20" s="67"/>
      <c r="CQZ20" s="67"/>
      <c r="CRA20" s="67"/>
      <c r="CRB20" s="67"/>
      <c r="CRC20" s="67"/>
      <c r="CRD20" s="67"/>
      <c r="CRE20" s="67"/>
      <c r="CRF20" s="67"/>
      <c r="CRG20" s="67"/>
      <c r="CRH20" s="67"/>
      <c r="CRI20" s="67"/>
      <c r="CRJ20" s="67"/>
      <c r="CRK20" s="67"/>
      <c r="CRL20" s="67"/>
      <c r="CRM20" s="67"/>
      <c r="CRN20" s="67"/>
      <c r="CRO20" s="67"/>
      <c r="CRP20" s="67"/>
      <c r="CRQ20" s="67"/>
      <c r="CRR20" s="67"/>
      <c r="CRS20" s="67"/>
      <c r="CRT20" s="67"/>
      <c r="CRU20" s="67"/>
      <c r="CRV20" s="67"/>
      <c r="CRW20" s="67"/>
      <c r="CRX20" s="67"/>
      <c r="CRY20" s="67"/>
      <c r="CRZ20" s="67"/>
      <c r="CSA20" s="67"/>
      <c r="CSB20" s="67"/>
      <c r="CSC20" s="67"/>
      <c r="CSD20" s="67"/>
      <c r="CSE20" s="67"/>
      <c r="CSF20" s="67"/>
      <c r="CSG20" s="67"/>
      <c r="CSH20" s="67"/>
      <c r="CSI20" s="67"/>
      <c r="CSJ20" s="67"/>
      <c r="CSK20" s="67"/>
      <c r="CSL20" s="67"/>
      <c r="CSM20" s="67"/>
      <c r="CSN20" s="67"/>
      <c r="CSO20" s="67"/>
      <c r="CSP20" s="67"/>
      <c r="CSQ20" s="67"/>
      <c r="CSR20" s="67"/>
      <c r="CSS20" s="67"/>
      <c r="CST20" s="67"/>
      <c r="CSU20" s="67"/>
      <c r="CSV20" s="67"/>
      <c r="CSW20" s="67"/>
      <c r="CSX20" s="67"/>
      <c r="CSY20" s="67"/>
      <c r="CSZ20" s="67"/>
      <c r="CTA20" s="67"/>
      <c r="CTB20" s="67"/>
      <c r="CTC20" s="67"/>
      <c r="CTD20" s="67"/>
      <c r="CTE20" s="67"/>
      <c r="CTF20" s="67"/>
      <c r="CTG20" s="67"/>
      <c r="CTH20" s="67"/>
      <c r="CTI20" s="67"/>
      <c r="CTJ20" s="67"/>
      <c r="CTK20" s="67"/>
      <c r="CTL20" s="67"/>
      <c r="CTM20" s="67"/>
      <c r="CTN20" s="67"/>
      <c r="CTO20" s="67"/>
      <c r="CTP20" s="67"/>
      <c r="CTQ20" s="67"/>
      <c r="CTR20" s="67"/>
      <c r="CTS20" s="67"/>
      <c r="CTT20" s="67"/>
      <c r="CTU20" s="67"/>
      <c r="CTV20" s="67"/>
      <c r="CTW20" s="67"/>
      <c r="CTX20" s="67"/>
      <c r="CTY20" s="67"/>
      <c r="CTZ20" s="67"/>
      <c r="CUA20" s="67"/>
      <c r="CUB20" s="67"/>
      <c r="CUC20" s="67"/>
      <c r="CUD20" s="67"/>
      <c r="CUE20" s="67"/>
      <c r="CUF20" s="67"/>
      <c r="CUG20" s="67"/>
      <c r="CUH20" s="67"/>
      <c r="CUI20" s="67"/>
      <c r="CUJ20" s="67"/>
      <c r="CUK20" s="67"/>
      <c r="CUL20" s="67"/>
      <c r="CUM20" s="67"/>
      <c r="CUN20" s="67"/>
      <c r="CUO20" s="67"/>
      <c r="CUP20" s="67"/>
      <c r="CUQ20" s="67"/>
      <c r="CUR20" s="67"/>
      <c r="CUS20" s="67"/>
      <c r="CUT20" s="67"/>
      <c r="CUU20" s="67"/>
      <c r="CUV20" s="67"/>
      <c r="CUW20" s="67"/>
      <c r="CUX20" s="67"/>
      <c r="CUY20" s="67"/>
      <c r="CUZ20" s="67"/>
      <c r="CVA20" s="67"/>
      <c r="CVB20" s="67"/>
      <c r="CVC20" s="67"/>
      <c r="CVD20" s="67"/>
      <c r="CVE20" s="67"/>
      <c r="CVF20" s="67"/>
      <c r="CVG20" s="67"/>
      <c r="CVH20" s="67"/>
      <c r="CVI20" s="67"/>
      <c r="CVJ20" s="67"/>
      <c r="CVK20" s="67"/>
      <c r="CVL20" s="67"/>
      <c r="CVM20" s="67"/>
      <c r="CVN20" s="67"/>
      <c r="CVO20" s="67"/>
      <c r="CVP20" s="67"/>
      <c r="CVQ20" s="67"/>
      <c r="CVR20" s="67"/>
      <c r="CVS20" s="67"/>
      <c r="CVT20" s="67"/>
      <c r="CVU20" s="67"/>
      <c r="CVV20" s="67"/>
      <c r="CVW20" s="67"/>
      <c r="CVX20" s="67"/>
      <c r="CVY20" s="67"/>
      <c r="CVZ20" s="67"/>
      <c r="CWA20" s="67"/>
      <c r="CWB20" s="67"/>
      <c r="CWC20" s="67"/>
      <c r="CWD20" s="67"/>
      <c r="CWE20" s="67"/>
      <c r="CWF20" s="67"/>
      <c r="CWG20" s="67"/>
      <c r="CWH20" s="67"/>
      <c r="CWI20" s="67"/>
      <c r="CWJ20" s="67"/>
      <c r="CWK20" s="67"/>
      <c r="CWL20" s="67"/>
      <c r="CWM20" s="67"/>
      <c r="CWN20" s="67"/>
      <c r="CWO20" s="67"/>
      <c r="CWP20" s="67"/>
      <c r="CWQ20" s="67"/>
      <c r="CWR20" s="67"/>
      <c r="CWS20" s="67"/>
      <c r="CWT20" s="67"/>
      <c r="CWU20" s="67"/>
      <c r="CWV20" s="67"/>
      <c r="CWW20" s="67"/>
      <c r="CWX20" s="67"/>
      <c r="CWY20" s="67"/>
      <c r="CWZ20" s="67"/>
      <c r="CXA20" s="67"/>
      <c r="CXB20" s="67"/>
      <c r="CXC20" s="67"/>
      <c r="CXD20" s="67"/>
      <c r="CXE20" s="67"/>
      <c r="CXF20" s="67"/>
      <c r="CXG20" s="67"/>
      <c r="CXH20" s="67"/>
      <c r="CXI20" s="67"/>
      <c r="CXJ20" s="67"/>
      <c r="CXK20" s="67"/>
      <c r="CXL20" s="67"/>
      <c r="CXM20" s="67"/>
      <c r="CXN20" s="67"/>
      <c r="CXO20" s="67"/>
      <c r="CXP20" s="67"/>
      <c r="CXQ20" s="67"/>
      <c r="CXR20" s="67"/>
      <c r="CXS20" s="67"/>
      <c r="CXT20" s="67"/>
      <c r="CXU20" s="67"/>
      <c r="CXV20" s="67"/>
      <c r="CXW20" s="67"/>
      <c r="CXX20" s="67"/>
      <c r="CXY20" s="67"/>
      <c r="CXZ20" s="67"/>
      <c r="CYA20" s="67"/>
      <c r="CYB20" s="67"/>
      <c r="CYC20" s="67"/>
      <c r="CYD20" s="67"/>
      <c r="CYE20" s="67"/>
      <c r="CYF20" s="67"/>
      <c r="CYG20" s="67"/>
      <c r="CYH20" s="67"/>
      <c r="CYI20" s="67"/>
      <c r="CYJ20" s="67"/>
      <c r="CYK20" s="67"/>
      <c r="CYL20" s="67"/>
      <c r="CYM20" s="67"/>
      <c r="CYN20" s="67"/>
      <c r="CYO20" s="67"/>
      <c r="CYP20" s="67"/>
      <c r="CYQ20" s="67"/>
      <c r="CYR20" s="67"/>
      <c r="CYS20" s="67"/>
      <c r="CYT20" s="67"/>
      <c r="CYU20" s="67"/>
      <c r="CYV20" s="67"/>
      <c r="CYW20" s="67"/>
      <c r="CYX20" s="67"/>
      <c r="CYY20" s="67"/>
      <c r="CYZ20" s="67"/>
      <c r="CZA20" s="67"/>
      <c r="CZB20" s="67"/>
      <c r="CZC20" s="67"/>
      <c r="CZD20" s="67"/>
      <c r="CZE20" s="67"/>
      <c r="CZF20" s="67"/>
      <c r="CZG20" s="67"/>
      <c r="CZH20" s="67"/>
      <c r="CZI20" s="67"/>
      <c r="CZJ20" s="67"/>
      <c r="CZK20" s="67"/>
      <c r="CZL20" s="67"/>
      <c r="CZM20" s="67"/>
      <c r="CZN20" s="67"/>
      <c r="CZO20" s="67"/>
      <c r="CZP20" s="67"/>
      <c r="CZQ20" s="67"/>
      <c r="CZR20" s="67"/>
      <c r="CZS20" s="67"/>
      <c r="CZT20" s="67"/>
      <c r="CZU20" s="67"/>
      <c r="CZV20" s="67"/>
      <c r="CZW20" s="67"/>
      <c r="CZX20" s="67"/>
      <c r="CZY20" s="67"/>
      <c r="CZZ20" s="67"/>
      <c r="DAA20" s="67"/>
      <c r="DAB20" s="67"/>
      <c r="DAC20" s="67"/>
      <c r="DAD20" s="67"/>
      <c r="DAE20" s="67"/>
      <c r="DAF20" s="67"/>
      <c r="DAG20" s="67"/>
      <c r="DAH20" s="67"/>
      <c r="DAI20" s="67"/>
      <c r="DAJ20" s="67"/>
      <c r="DAK20" s="67"/>
      <c r="DAL20" s="67"/>
      <c r="DAM20" s="67"/>
      <c r="DAN20" s="67"/>
      <c r="DAO20" s="67"/>
      <c r="DAP20" s="67"/>
      <c r="DAQ20" s="67"/>
      <c r="DAR20" s="67"/>
      <c r="DAS20" s="67"/>
      <c r="DAT20" s="67"/>
      <c r="DAU20" s="67"/>
      <c r="DAV20" s="67"/>
      <c r="DAW20" s="67"/>
      <c r="DAX20" s="67"/>
      <c r="DAY20" s="67"/>
      <c r="DAZ20" s="67"/>
      <c r="DBA20" s="67"/>
      <c r="DBB20" s="67"/>
      <c r="DBC20" s="67"/>
      <c r="DBD20" s="67"/>
      <c r="DBE20" s="67"/>
      <c r="DBF20" s="67"/>
      <c r="DBG20" s="67"/>
      <c r="DBH20" s="67"/>
      <c r="DBI20" s="67"/>
      <c r="DBJ20" s="67"/>
      <c r="DBK20" s="67"/>
      <c r="DBL20" s="67"/>
      <c r="DBM20" s="67"/>
      <c r="DBN20" s="67"/>
      <c r="DBO20" s="67"/>
      <c r="DBP20" s="67"/>
      <c r="DBQ20" s="67"/>
      <c r="DBR20" s="67"/>
      <c r="DBS20" s="67"/>
      <c r="DBT20" s="67"/>
      <c r="DBU20" s="67"/>
      <c r="DBV20" s="67"/>
      <c r="DBW20" s="67"/>
      <c r="DBX20" s="67"/>
      <c r="DBY20" s="67"/>
      <c r="DBZ20" s="67"/>
      <c r="DCA20" s="67"/>
      <c r="DCB20" s="67"/>
      <c r="DCC20" s="67"/>
      <c r="DCD20" s="67"/>
      <c r="DCE20" s="67"/>
      <c r="DCF20" s="67"/>
      <c r="DCG20" s="67"/>
      <c r="DCH20" s="67"/>
      <c r="DCI20" s="67"/>
      <c r="DCJ20" s="67"/>
      <c r="DCK20" s="67"/>
      <c r="DCL20" s="67"/>
      <c r="DCM20" s="67"/>
      <c r="DCN20" s="67"/>
      <c r="DCO20" s="67"/>
      <c r="DCP20" s="67"/>
      <c r="DCQ20" s="67"/>
      <c r="DCR20" s="67"/>
      <c r="DCS20" s="67"/>
      <c r="DCT20" s="67"/>
      <c r="DCU20" s="67"/>
      <c r="DCV20" s="67"/>
      <c r="DCW20" s="67"/>
      <c r="DCX20" s="67"/>
      <c r="DCY20" s="67"/>
      <c r="DCZ20" s="67"/>
      <c r="DDA20" s="67"/>
      <c r="DDB20" s="67"/>
      <c r="DDC20" s="67"/>
      <c r="DDD20" s="67"/>
      <c r="DDE20" s="67"/>
      <c r="DDF20" s="67"/>
      <c r="DDG20" s="67"/>
      <c r="DDH20" s="67"/>
      <c r="DDI20" s="67"/>
      <c r="DDJ20" s="67"/>
      <c r="DDK20" s="67"/>
      <c r="DDL20" s="67"/>
      <c r="DDM20" s="67"/>
      <c r="DDN20" s="67"/>
      <c r="DDO20" s="67"/>
      <c r="DDP20" s="67"/>
      <c r="DDQ20" s="67"/>
      <c r="DDR20" s="67"/>
      <c r="DDS20" s="67"/>
      <c r="DDT20" s="67"/>
      <c r="DDU20" s="67"/>
      <c r="DDV20" s="67"/>
      <c r="DDW20" s="67"/>
      <c r="DDX20" s="67"/>
      <c r="DDY20" s="67"/>
      <c r="DDZ20" s="67"/>
      <c r="DEA20" s="67"/>
      <c r="DEB20" s="67"/>
      <c r="DEC20" s="67"/>
      <c r="DED20" s="67"/>
      <c r="DEE20" s="67"/>
      <c r="DEF20" s="67"/>
      <c r="DEG20" s="67"/>
      <c r="DEH20" s="67"/>
      <c r="DEI20" s="67"/>
      <c r="DEJ20" s="67"/>
      <c r="DEK20" s="67"/>
      <c r="DEL20" s="67"/>
      <c r="DEM20" s="67"/>
      <c r="DEN20" s="67"/>
      <c r="DEO20" s="67"/>
      <c r="DEP20" s="67"/>
      <c r="DEQ20" s="67"/>
      <c r="DER20" s="67"/>
      <c r="DES20" s="67"/>
      <c r="DET20" s="67"/>
      <c r="DEU20" s="67"/>
      <c r="DEV20" s="67"/>
      <c r="DEW20" s="67"/>
      <c r="DEX20" s="67"/>
      <c r="DEY20" s="67"/>
      <c r="DEZ20" s="67"/>
      <c r="DFA20" s="67"/>
      <c r="DFB20" s="67"/>
      <c r="DFC20" s="67"/>
      <c r="DFD20" s="67"/>
      <c r="DFE20" s="67"/>
      <c r="DFF20" s="67"/>
      <c r="DFG20" s="67"/>
      <c r="DFH20" s="67"/>
      <c r="DFI20" s="67"/>
      <c r="DFJ20" s="67"/>
      <c r="DFK20" s="67"/>
      <c r="DFL20" s="67"/>
      <c r="DFM20" s="67"/>
      <c r="DFN20" s="67"/>
      <c r="DFO20" s="67"/>
      <c r="DFP20" s="67"/>
      <c r="DFQ20" s="67"/>
      <c r="DFR20" s="67"/>
      <c r="DFS20" s="67"/>
      <c r="DFT20" s="67"/>
      <c r="DFU20" s="67"/>
      <c r="DFV20" s="67"/>
      <c r="DFW20" s="67"/>
      <c r="DFX20" s="67"/>
      <c r="DFY20" s="67"/>
      <c r="DFZ20" s="67"/>
      <c r="DGA20" s="67"/>
      <c r="DGB20" s="67"/>
      <c r="DGC20" s="67"/>
      <c r="DGD20" s="67"/>
      <c r="DGE20" s="67"/>
      <c r="DGF20" s="67"/>
      <c r="DGG20" s="67"/>
      <c r="DGH20" s="67"/>
      <c r="DGI20" s="67"/>
      <c r="DGJ20" s="67"/>
      <c r="DGK20" s="67"/>
      <c r="DGL20" s="67"/>
      <c r="DGM20" s="67"/>
      <c r="DGN20" s="67"/>
      <c r="DGO20" s="67"/>
      <c r="DGP20" s="67"/>
      <c r="DGQ20" s="67"/>
      <c r="DGR20" s="67"/>
      <c r="DGS20" s="67"/>
      <c r="DGT20" s="67"/>
      <c r="DGU20" s="67"/>
      <c r="DGV20" s="67"/>
      <c r="DGW20" s="67"/>
      <c r="DGX20" s="67"/>
      <c r="DGY20" s="67"/>
      <c r="DGZ20" s="67"/>
      <c r="DHA20" s="67"/>
      <c r="DHB20" s="67"/>
      <c r="DHC20" s="67"/>
      <c r="DHD20" s="67"/>
      <c r="DHE20" s="67"/>
      <c r="DHF20" s="67"/>
      <c r="DHG20" s="67"/>
      <c r="DHH20" s="67"/>
      <c r="DHI20" s="67"/>
      <c r="DHJ20" s="67"/>
      <c r="DHK20" s="67"/>
      <c r="DHL20" s="67"/>
      <c r="DHM20" s="67"/>
      <c r="DHN20" s="67"/>
      <c r="DHO20" s="67"/>
      <c r="DHP20" s="67"/>
      <c r="DHQ20" s="67"/>
      <c r="DHR20" s="67"/>
      <c r="DHS20" s="67"/>
      <c r="DHT20" s="67"/>
      <c r="DHU20" s="67"/>
      <c r="DHV20" s="67"/>
      <c r="DHW20" s="67"/>
      <c r="DHX20" s="67"/>
      <c r="DHY20" s="67"/>
      <c r="DHZ20" s="67"/>
      <c r="DIA20" s="67"/>
      <c r="DIB20" s="67"/>
      <c r="DIC20" s="67"/>
      <c r="DID20" s="67"/>
      <c r="DIE20" s="67"/>
      <c r="DIF20" s="67"/>
      <c r="DIG20" s="67"/>
      <c r="DIH20" s="67"/>
      <c r="DII20" s="67"/>
      <c r="DIJ20" s="67"/>
      <c r="DIK20" s="67"/>
      <c r="DIL20" s="67"/>
      <c r="DIM20" s="67"/>
      <c r="DIN20" s="67"/>
      <c r="DIO20" s="67"/>
      <c r="DIP20" s="67"/>
      <c r="DIQ20" s="67"/>
      <c r="DIR20" s="67"/>
      <c r="DIS20" s="67"/>
      <c r="DIT20" s="67"/>
      <c r="DIU20" s="67"/>
      <c r="DIV20" s="67"/>
      <c r="DIW20" s="67"/>
      <c r="DIX20" s="67"/>
      <c r="DIY20" s="67"/>
      <c r="DIZ20" s="67"/>
      <c r="DJA20" s="67"/>
      <c r="DJB20" s="67"/>
      <c r="DJC20" s="67"/>
      <c r="DJD20" s="67"/>
      <c r="DJE20" s="67"/>
      <c r="DJF20" s="67"/>
      <c r="DJG20" s="67"/>
      <c r="DJH20" s="67"/>
      <c r="DJI20" s="67"/>
      <c r="DJJ20" s="67"/>
      <c r="DJK20" s="67"/>
      <c r="DJL20" s="67"/>
      <c r="DJM20" s="67"/>
      <c r="DJN20" s="67"/>
      <c r="DJO20" s="67"/>
      <c r="DJP20" s="67"/>
      <c r="DJQ20" s="67"/>
      <c r="DJR20" s="67"/>
      <c r="DJS20" s="67"/>
      <c r="DJT20" s="67"/>
      <c r="DJU20" s="67"/>
      <c r="DJV20" s="67"/>
      <c r="DJW20" s="67"/>
      <c r="DJX20" s="67"/>
      <c r="DJY20" s="67"/>
      <c r="DJZ20" s="67"/>
      <c r="DKA20" s="67"/>
      <c r="DKB20" s="67"/>
      <c r="DKC20" s="67"/>
      <c r="DKD20" s="67"/>
      <c r="DKE20" s="67"/>
      <c r="DKF20" s="67"/>
      <c r="DKG20" s="67"/>
      <c r="DKH20" s="67"/>
      <c r="DKI20" s="67"/>
      <c r="DKJ20" s="67"/>
      <c r="DKK20" s="67"/>
      <c r="DKL20" s="67"/>
      <c r="DKM20" s="67"/>
      <c r="DKN20" s="67"/>
      <c r="DKO20" s="67"/>
      <c r="DKP20" s="67"/>
      <c r="DKQ20" s="67"/>
      <c r="DKR20" s="67"/>
      <c r="DKS20" s="67"/>
      <c r="DKT20" s="67"/>
      <c r="DKU20" s="67"/>
      <c r="DKV20" s="67"/>
      <c r="DKW20" s="67"/>
      <c r="DKX20" s="67"/>
      <c r="DKY20" s="67"/>
      <c r="DKZ20" s="67"/>
      <c r="DLA20" s="67"/>
      <c r="DLB20" s="67"/>
      <c r="DLC20" s="67"/>
      <c r="DLD20" s="67"/>
      <c r="DLE20" s="67"/>
      <c r="DLF20" s="67"/>
      <c r="DLG20" s="67"/>
      <c r="DLH20" s="67"/>
      <c r="DLI20" s="67"/>
      <c r="DLJ20" s="67"/>
      <c r="DLK20" s="67"/>
      <c r="DLL20" s="67"/>
      <c r="DLM20" s="67"/>
      <c r="DLN20" s="67"/>
      <c r="DLO20" s="67"/>
      <c r="DLP20" s="67"/>
      <c r="DLQ20" s="67"/>
      <c r="DLR20" s="67"/>
      <c r="DLS20" s="67"/>
      <c r="DLT20" s="67"/>
      <c r="DLU20" s="67"/>
      <c r="DLV20" s="67"/>
      <c r="DLW20" s="67"/>
      <c r="DLX20" s="67"/>
      <c r="DLY20" s="67"/>
      <c r="DLZ20" s="67"/>
      <c r="DMA20" s="67"/>
      <c r="DMB20" s="67"/>
      <c r="DMC20" s="67"/>
      <c r="DMD20" s="67"/>
      <c r="DME20" s="67"/>
      <c r="DMF20" s="67"/>
      <c r="DMG20" s="67"/>
      <c r="DMH20" s="67"/>
      <c r="DMI20" s="67"/>
      <c r="DMJ20" s="67"/>
      <c r="DMK20" s="67"/>
      <c r="DML20" s="67"/>
      <c r="DMM20" s="67"/>
      <c r="DMN20" s="67"/>
      <c r="DMO20" s="67"/>
      <c r="DMP20" s="67"/>
      <c r="DMQ20" s="67"/>
      <c r="DMR20" s="67"/>
      <c r="DMS20" s="67"/>
      <c r="DMT20" s="67"/>
      <c r="DMU20" s="67"/>
      <c r="DMV20" s="67"/>
      <c r="DMW20" s="67"/>
      <c r="DMX20" s="67"/>
      <c r="DMY20" s="67"/>
      <c r="DMZ20" s="67"/>
      <c r="DNA20" s="67"/>
      <c r="DNB20" s="67"/>
      <c r="DNC20" s="67"/>
      <c r="DND20" s="67"/>
      <c r="DNE20" s="67"/>
      <c r="DNF20" s="67"/>
      <c r="DNG20" s="67"/>
      <c r="DNH20" s="67"/>
      <c r="DNI20" s="67"/>
      <c r="DNJ20" s="67"/>
      <c r="DNK20" s="67"/>
      <c r="DNL20" s="67"/>
      <c r="DNM20" s="67"/>
      <c r="DNN20" s="67"/>
      <c r="DNO20" s="67"/>
      <c r="DNP20" s="67"/>
      <c r="DNQ20" s="67"/>
      <c r="DNR20" s="67"/>
      <c r="DNS20" s="67"/>
      <c r="DNT20" s="67"/>
      <c r="DNU20" s="67"/>
      <c r="DNV20" s="67"/>
      <c r="DNW20" s="67"/>
      <c r="DNX20" s="67"/>
      <c r="DNY20" s="67"/>
      <c r="DNZ20" s="67"/>
      <c r="DOA20" s="67"/>
      <c r="DOB20" s="67"/>
      <c r="DOC20" s="67"/>
      <c r="DOD20" s="67"/>
      <c r="DOE20" s="67"/>
      <c r="DOF20" s="67"/>
      <c r="DOG20" s="67"/>
      <c r="DOH20" s="67"/>
      <c r="DOI20" s="67"/>
      <c r="DOJ20" s="67"/>
      <c r="DOK20" s="67"/>
      <c r="DOL20" s="67"/>
      <c r="DOM20" s="67"/>
      <c r="DON20" s="67"/>
      <c r="DOO20" s="67"/>
      <c r="DOP20" s="67"/>
      <c r="DOQ20" s="67"/>
      <c r="DOR20" s="67"/>
      <c r="DOS20" s="67"/>
      <c r="DOT20" s="67"/>
      <c r="DOU20" s="67"/>
      <c r="DOV20" s="67"/>
      <c r="DOW20" s="67"/>
      <c r="DOX20" s="67"/>
      <c r="DOY20" s="67"/>
      <c r="DOZ20" s="67"/>
      <c r="DPA20" s="67"/>
      <c r="DPB20" s="67"/>
      <c r="DPC20" s="67"/>
      <c r="DPD20" s="67"/>
      <c r="DPE20" s="67"/>
      <c r="DPF20" s="67"/>
      <c r="DPG20" s="67"/>
      <c r="DPH20" s="67"/>
      <c r="DPI20" s="67"/>
      <c r="DPJ20" s="67"/>
      <c r="DPK20" s="67"/>
      <c r="DPL20" s="67"/>
      <c r="DPM20" s="67"/>
      <c r="DPN20" s="67"/>
      <c r="DPO20" s="67"/>
      <c r="DPP20" s="67"/>
      <c r="DPQ20" s="67"/>
      <c r="DPR20" s="67"/>
      <c r="DPS20" s="67"/>
      <c r="DPT20" s="67"/>
      <c r="DPU20" s="67"/>
      <c r="DPV20" s="67"/>
      <c r="DPW20" s="67"/>
      <c r="DPX20" s="67"/>
      <c r="DPY20" s="67"/>
      <c r="DPZ20" s="67"/>
      <c r="DQA20" s="67"/>
      <c r="DQB20" s="67"/>
      <c r="DQC20" s="67"/>
      <c r="DQD20" s="67"/>
      <c r="DQE20" s="67"/>
      <c r="DQF20" s="67"/>
      <c r="DQG20" s="67"/>
      <c r="DQH20" s="67"/>
      <c r="DQI20" s="67"/>
      <c r="DQJ20" s="67"/>
      <c r="DQK20" s="67"/>
      <c r="DQL20" s="67"/>
      <c r="DQM20" s="67"/>
      <c r="DQN20" s="67"/>
      <c r="DQO20" s="67"/>
      <c r="DQP20" s="67"/>
      <c r="DQQ20" s="67"/>
      <c r="DQR20" s="67"/>
      <c r="DQS20" s="67"/>
      <c r="DQT20" s="67"/>
      <c r="DQU20" s="67"/>
      <c r="DQV20" s="67"/>
      <c r="DQW20" s="67"/>
      <c r="DQX20" s="67"/>
      <c r="DQY20" s="67"/>
      <c r="DQZ20" s="67"/>
      <c r="DRA20" s="67"/>
      <c r="DRB20" s="67"/>
      <c r="DRC20" s="67"/>
      <c r="DRD20" s="67"/>
      <c r="DRE20" s="67"/>
      <c r="DRF20" s="67"/>
      <c r="DRG20" s="67"/>
      <c r="DRH20" s="67"/>
      <c r="DRI20" s="67"/>
      <c r="DRJ20" s="67"/>
      <c r="DRK20" s="67"/>
      <c r="DRL20" s="67"/>
      <c r="DRM20" s="67"/>
      <c r="DRN20" s="67"/>
      <c r="DRO20" s="67"/>
      <c r="DRP20" s="67"/>
      <c r="DRQ20" s="67"/>
      <c r="DRR20" s="67"/>
      <c r="DRS20" s="67"/>
      <c r="DRT20" s="67"/>
      <c r="DRU20" s="67"/>
      <c r="DRV20" s="67"/>
      <c r="DRW20" s="67"/>
      <c r="DRX20" s="67"/>
      <c r="DRY20" s="67"/>
      <c r="DRZ20" s="67"/>
      <c r="DSA20" s="67"/>
      <c r="DSB20" s="67"/>
      <c r="DSC20" s="67"/>
      <c r="DSD20" s="67"/>
      <c r="DSE20" s="67"/>
      <c r="DSF20" s="67"/>
      <c r="DSG20" s="67"/>
      <c r="DSH20" s="67"/>
      <c r="DSI20" s="67"/>
      <c r="DSJ20" s="67"/>
      <c r="DSK20" s="67"/>
      <c r="DSL20" s="67"/>
      <c r="DSM20" s="67"/>
      <c r="DSN20" s="67"/>
      <c r="DSO20" s="67"/>
      <c r="DSP20" s="67"/>
      <c r="DSQ20" s="67"/>
      <c r="DSR20" s="67"/>
      <c r="DSS20" s="67"/>
      <c r="DST20" s="67"/>
      <c r="DSU20" s="67"/>
      <c r="DSV20" s="67"/>
      <c r="DSW20" s="67"/>
      <c r="DSX20" s="67"/>
      <c r="DSY20" s="67"/>
      <c r="DSZ20" s="67"/>
      <c r="DTA20" s="67"/>
      <c r="DTB20" s="67"/>
      <c r="DTC20" s="67"/>
      <c r="DTD20" s="67"/>
      <c r="DTE20" s="67"/>
      <c r="DTF20" s="67"/>
      <c r="DTG20" s="67"/>
      <c r="DTH20" s="67"/>
      <c r="DTI20" s="67"/>
      <c r="DTJ20" s="67"/>
      <c r="DTK20" s="67"/>
      <c r="DTL20" s="67"/>
      <c r="DTM20" s="67"/>
      <c r="DTN20" s="67"/>
      <c r="DTO20" s="67"/>
      <c r="DTP20" s="67"/>
      <c r="DTQ20" s="67"/>
      <c r="DTR20" s="67"/>
      <c r="DTS20" s="67"/>
      <c r="DTT20" s="67"/>
      <c r="DTU20" s="67"/>
      <c r="DTV20" s="67"/>
      <c r="DTW20" s="67"/>
      <c r="DTX20" s="67"/>
      <c r="DTY20" s="67"/>
      <c r="DTZ20" s="67"/>
      <c r="DUA20" s="67"/>
      <c r="DUB20" s="67"/>
      <c r="DUC20" s="67"/>
      <c r="DUD20" s="67"/>
      <c r="DUE20" s="67"/>
      <c r="DUF20" s="67"/>
      <c r="DUG20" s="67"/>
      <c r="DUH20" s="67"/>
      <c r="DUI20" s="67"/>
      <c r="DUJ20" s="67"/>
      <c r="DUK20" s="67"/>
      <c r="DUL20" s="67"/>
      <c r="DUM20" s="67"/>
      <c r="DUN20" s="67"/>
      <c r="DUO20" s="67"/>
      <c r="DUP20" s="67"/>
      <c r="DUQ20" s="67"/>
      <c r="DUR20" s="67"/>
      <c r="DUS20" s="67"/>
      <c r="DUT20" s="67"/>
      <c r="DUU20" s="67"/>
      <c r="DUV20" s="67"/>
      <c r="DUW20" s="67"/>
      <c r="DUX20" s="67"/>
      <c r="DUY20" s="67"/>
      <c r="DUZ20" s="67"/>
      <c r="DVA20" s="67"/>
      <c r="DVB20" s="67"/>
      <c r="DVC20" s="67"/>
      <c r="DVD20" s="67"/>
      <c r="DVE20" s="67"/>
      <c r="DVF20" s="67"/>
      <c r="DVG20" s="67"/>
      <c r="DVH20" s="67"/>
      <c r="DVI20" s="67"/>
      <c r="DVJ20" s="67"/>
      <c r="DVK20" s="67"/>
      <c r="DVL20" s="67"/>
      <c r="DVM20" s="67"/>
      <c r="DVN20" s="67"/>
      <c r="DVO20" s="67"/>
      <c r="DVP20" s="67"/>
      <c r="DVQ20" s="67"/>
      <c r="DVR20" s="67"/>
      <c r="DVS20" s="67"/>
      <c r="DVT20" s="67"/>
      <c r="DVU20" s="67"/>
      <c r="DVV20" s="67"/>
      <c r="DVW20" s="67"/>
      <c r="DVX20" s="67"/>
      <c r="DVY20" s="67"/>
      <c r="DVZ20" s="67"/>
      <c r="DWA20" s="67"/>
      <c r="DWB20" s="67"/>
      <c r="DWC20" s="67"/>
      <c r="DWD20" s="67"/>
      <c r="DWE20" s="67"/>
      <c r="DWF20" s="67"/>
      <c r="DWG20" s="67"/>
      <c r="DWH20" s="67"/>
      <c r="DWI20" s="67"/>
      <c r="DWJ20" s="67"/>
      <c r="DWK20" s="67"/>
      <c r="DWL20" s="67"/>
      <c r="DWM20" s="67"/>
      <c r="DWN20" s="67"/>
      <c r="DWO20" s="67"/>
      <c r="DWP20" s="67"/>
      <c r="DWQ20" s="67"/>
      <c r="DWR20" s="67"/>
      <c r="DWS20" s="67"/>
      <c r="DWT20" s="67"/>
      <c r="DWU20" s="67"/>
      <c r="DWV20" s="67"/>
      <c r="DWW20" s="67"/>
      <c r="DWX20" s="67"/>
      <c r="DWY20" s="67"/>
      <c r="DWZ20" s="67"/>
      <c r="DXA20" s="67"/>
      <c r="DXB20" s="67"/>
      <c r="DXC20" s="67"/>
      <c r="DXD20" s="67"/>
      <c r="DXE20" s="67"/>
      <c r="DXF20" s="67"/>
      <c r="DXG20" s="67"/>
      <c r="DXH20" s="67"/>
      <c r="DXI20" s="67"/>
      <c r="DXJ20" s="67"/>
      <c r="DXK20" s="67"/>
      <c r="DXL20" s="67"/>
      <c r="DXM20" s="67"/>
      <c r="DXN20" s="67"/>
      <c r="DXO20" s="67"/>
      <c r="DXP20" s="67"/>
      <c r="DXQ20" s="67"/>
      <c r="DXR20" s="67"/>
      <c r="DXS20" s="67"/>
      <c r="DXT20" s="67"/>
      <c r="DXU20" s="67"/>
      <c r="DXV20" s="67"/>
      <c r="DXW20" s="67"/>
      <c r="DXX20" s="67"/>
      <c r="DXY20" s="67"/>
      <c r="DXZ20" s="67"/>
      <c r="DYA20" s="67"/>
      <c r="DYB20" s="67"/>
      <c r="DYC20" s="67"/>
      <c r="DYD20" s="67"/>
      <c r="DYE20" s="67"/>
      <c r="DYF20" s="67"/>
      <c r="DYG20" s="67"/>
      <c r="DYH20" s="67"/>
      <c r="DYI20" s="67"/>
      <c r="DYJ20" s="67"/>
      <c r="DYK20" s="67"/>
      <c r="DYL20" s="67"/>
      <c r="DYM20" s="67"/>
      <c r="DYN20" s="67"/>
      <c r="DYO20" s="67"/>
      <c r="DYP20" s="67"/>
      <c r="DYQ20" s="67"/>
      <c r="DYR20" s="67"/>
      <c r="DYS20" s="67"/>
      <c r="DYT20" s="67"/>
      <c r="DYU20" s="67"/>
      <c r="DYV20" s="67"/>
      <c r="DYW20" s="67"/>
      <c r="DYX20" s="67"/>
      <c r="DYY20" s="67"/>
      <c r="DYZ20" s="67"/>
      <c r="DZA20" s="67"/>
      <c r="DZB20" s="67"/>
      <c r="DZC20" s="67"/>
      <c r="DZD20" s="67"/>
      <c r="DZE20" s="67"/>
      <c r="DZF20" s="67"/>
      <c r="DZG20" s="67"/>
      <c r="DZH20" s="67"/>
      <c r="DZI20" s="67"/>
      <c r="DZJ20" s="67"/>
      <c r="DZK20" s="67"/>
      <c r="DZL20" s="67"/>
      <c r="DZM20" s="67"/>
      <c r="DZN20" s="67"/>
      <c r="DZO20" s="67"/>
      <c r="DZP20" s="67"/>
      <c r="DZQ20" s="67"/>
      <c r="DZR20" s="67"/>
      <c r="DZS20" s="67"/>
      <c r="DZT20" s="67"/>
      <c r="DZU20" s="67"/>
      <c r="DZV20" s="67"/>
      <c r="DZW20" s="67"/>
      <c r="DZX20" s="67"/>
      <c r="DZY20" s="67"/>
      <c r="DZZ20" s="67"/>
      <c r="EAA20" s="67"/>
      <c r="EAB20" s="67"/>
      <c r="EAC20" s="67"/>
      <c r="EAD20" s="67"/>
      <c r="EAE20" s="67"/>
      <c r="EAF20" s="67"/>
      <c r="EAG20" s="67"/>
      <c r="EAH20" s="67"/>
      <c r="EAI20" s="67"/>
      <c r="EAJ20" s="67"/>
      <c r="EAK20" s="67"/>
      <c r="EAL20" s="67"/>
      <c r="EAM20" s="67"/>
      <c r="EAN20" s="67"/>
      <c r="EAO20" s="67"/>
      <c r="EAP20" s="67"/>
      <c r="EAQ20" s="67"/>
      <c r="EAR20" s="67"/>
      <c r="EAS20" s="67"/>
      <c r="EAT20" s="67"/>
      <c r="EAU20" s="67"/>
      <c r="EAV20" s="67"/>
      <c r="EAW20" s="67"/>
      <c r="EAX20" s="67"/>
      <c r="EAY20" s="67"/>
      <c r="EAZ20" s="67"/>
      <c r="EBA20" s="67"/>
      <c r="EBB20" s="67"/>
      <c r="EBC20" s="67"/>
      <c r="EBD20" s="67"/>
      <c r="EBE20" s="67"/>
      <c r="EBF20" s="67"/>
      <c r="EBG20" s="67"/>
      <c r="EBH20" s="67"/>
      <c r="EBI20" s="67"/>
      <c r="EBJ20" s="67"/>
      <c r="EBK20" s="67"/>
      <c r="EBL20" s="67"/>
      <c r="EBM20" s="67"/>
      <c r="EBN20" s="67"/>
      <c r="EBO20" s="67"/>
      <c r="EBP20" s="67"/>
      <c r="EBQ20" s="67"/>
      <c r="EBR20" s="67"/>
      <c r="EBS20" s="67"/>
      <c r="EBT20" s="67"/>
      <c r="EBU20" s="67"/>
      <c r="EBV20" s="67"/>
      <c r="EBW20" s="67"/>
      <c r="EBX20" s="67"/>
      <c r="EBY20" s="67"/>
      <c r="EBZ20" s="67"/>
      <c r="ECA20" s="67"/>
      <c r="ECB20" s="67"/>
      <c r="ECC20" s="67"/>
      <c r="ECD20" s="67"/>
      <c r="ECE20" s="67"/>
      <c r="ECF20" s="67"/>
      <c r="ECG20" s="67"/>
      <c r="ECH20" s="67"/>
      <c r="ECI20" s="67"/>
      <c r="ECJ20" s="67"/>
      <c r="ECK20" s="67"/>
      <c r="ECL20" s="67"/>
      <c r="ECM20" s="67"/>
      <c r="ECN20" s="67"/>
      <c r="ECO20" s="67"/>
      <c r="ECP20" s="67"/>
      <c r="ECQ20" s="67"/>
      <c r="ECR20" s="67"/>
      <c r="ECS20" s="67"/>
      <c r="ECT20" s="67"/>
      <c r="ECU20" s="67"/>
      <c r="ECV20" s="67"/>
      <c r="ECW20" s="67"/>
      <c r="ECX20" s="67"/>
      <c r="ECY20" s="67"/>
      <c r="ECZ20" s="67"/>
      <c r="EDA20" s="67"/>
      <c r="EDB20" s="67"/>
      <c r="EDC20" s="67"/>
      <c r="EDD20" s="67"/>
      <c r="EDE20" s="67"/>
      <c r="EDF20" s="67"/>
      <c r="EDG20" s="67"/>
      <c r="EDH20" s="67"/>
      <c r="EDI20" s="67"/>
      <c r="EDJ20" s="67"/>
      <c r="EDK20" s="67"/>
      <c r="EDL20" s="67"/>
      <c r="EDM20" s="67"/>
      <c r="EDN20" s="67"/>
      <c r="EDO20" s="67"/>
      <c r="EDP20" s="67"/>
      <c r="EDQ20" s="67"/>
      <c r="EDR20" s="67"/>
      <c r="EDS20" s="67"/>
      <c r="EDT20" s="67"/>
      <c r="EDU20" s="67"/>
      <c r="EDV20" s="67"/>
      <c r="EDW20" s="67"/>
      <c r="EDX20" s="67"/>
      <c r="EDY20" s="67"/>
      <c r="EDZ20" s="67"/>
      <c r="EEA20" s="67"/>
      <c r="EEB20" s="67"/>
      <c r="EEC20" s="67"/>
      <c r="EED20" s="67"/>
      <c r="EEE20" s="67"/>
      <c r="EEF20" s="67"/>
      <c r="EEG20" s="67"/>
      <c r="EEH20" s="67"/>
      <c r="EEI20" s="67"/>
      <c r="EEJ20" s="67"/>
      <c r="EEK20" s="67"/>
      <c r="EEL20" s="67"/>
      <c r="EEM20" s="67"/>
      <c r="EEN20" s="67"/>
      <c r="EEO20" s="67"/>
      <c r="EEP20" s="67"/>
      <c r="EEQ20" s="67"/>
      <c r="EER20" s="67"/>
      <c r="EES20" s="67"/>
      <c r="EET20" s="67"/>
      <c r="EEU20" s="67"/>
      <c r="EEV20" s="67"/>
      <c r="EEW20" s="67"/>
      <c r="EEX20" s="67"/>
      <c r="EEY20" s="67"/>
      <c r="EEZ20" s="67"/>
      <c r="EFA20" s="67"/>
      <c r="EFB20" s="67"/>
      <c r="EFC20" s="67"/>
      <c r="EFD20" s="67"/>
      <c r="EFE20" s="67"/>
      <c r="EFF20" s="67"/>
      <c r="EFG20" s="67"/>
      <c r="EFH20" s="67"/>
      <c r="EFI20" s="67"/>
      <c r="EFJ20" s="67"/>
      <c r="EFK20" s="67"/>
      <c r="EFL20" s="67"/>
      <c r="EFM20" s="67"/>
      <c r="EFN20" s="67"/>
      <c r="EFO20" s="67"/>
      <c r="EFP20" s="67"/>
      <c r="EFQ20" s="67"/>
      <c r="EFR20" s="67"/>
      <c r="EFS20" s="67"/>
      <c r="EFT20" s="67"/>
      <c r="EFU20" s="67"/>
      <c r="EFV20" s="67"/>
      <c r="EFW20" s="67"/>
      <c r="EFX20" s="67"/>
      <c r="EFY20" s="67"/>
      <c r="EFZ20" s="67"/>
      <c r="EGA20" s="67"/>
      <c r="EGB20" s="67"/>
      <c r="EGC20" s="67"/>
      <c r="EGD20" s="67"/>
      <c r="EGE20" s="67"/>
      <c r="EGF20" s="67"/>
      <c r="EGG20" s="67"/>
      <c r="EGH20" s="67"/>
      <c r="EGI20" s="67"/>
      <c r="EGJ20" s="67"/>
      <c r="EGK20" s="67"/>
      <c r="EGL20" s="67"/>
      <c r="EGM20" s="67"/>
      <c r="EGN20" s="67"/>
      <c r="EGO20" s="67"/>
      <c r="EGP20" s="67"/>
      <c r="EGQ20" s="67"/>
      <c r="EGR20" s="67"/>
      <c r="EGS20" s="67"/>
      <c r="EGT20" s="67"/>
      <c r="EGU20" s="67"/>
      <c r="EGV20" s="67"/>
      <c r="EGW20" s="67"/>
      <c r="EGX20" s="67"/>
      <c r="EGY20" s="67"/>
      <c r="EGZ20" s="67"/>
      <c r="EHA20" s="67"/>
      <c r="EHB20" s="67"/>
      <c r="EHC20" s="67"/>
      <c r="EHD20" s="67"/>
      <c r="EHE20" s="67"/>
      <c r="EHF20" s="67"/>
      <c r="EHG20" s="67"/>
      <c r="EHH20" s="67"/>
      <c r="EHI20" s="67"/>
      <c r="EHJ20" s="67"/>
      <c r="EHK20" s="67"/>
      <c r="EHL20" s="67"/>
      <c r="EHM20" s="67"/>
      <c r="EHN20" s="67"/>
      <c r="EHO20" s="67"/>
      <c r="EHP20" s="67"/>
      <c r="EHQ20" s="67"/>
      <c r="EHR20" s="67"/>
      <c r="EHS20" s="67"/>
      <c r="EHT20" s="67"/>
      <c r="EHU20" s="67"/>
      <c r="EHV20" s="67"/>
      <c r="EHW20" s="67"/>
      <c r="EHX20" s="67"/>
      <c r="EHY20" s="67"/>
      <c r="EHZ20" s="67"/>
      <c r="EIA20" s="67"/>
      <c r="EIB20" s="67"/>
      <c r="EIC20" s="67"/>
      <c r="EID20" s="67"/>
      <c r="EIE20" s="67"/>
      <c r="EIF20" s="67"/>
      <c r="EIG20" s="67"/>
      <c r="EIH20" s="67"/>
      <c r="EII20" s="67"/>
      <c r="EIJ20" s="67"/>
      <c r="EIK20" s="67"/>
      <c r="EIL20" s="67"/>
      <c r="EIM20" s="67"/>
      <c r="EIN20" s="67"/>
      <c r="EIO20" s="67"/>
      <c r="EIP20" s="67"/>
      <c r="EIQ20" s="67"/>
      <c r="EIR20" s="67"/>
      <c r="EIS20" s="67"/>
      <c r="EIT20" s="67"/>
      <c r="EIU20" s="67"/>
      <c r="EIV20" s="67"/>
      <c r="EIW20" s="67"/>
      <c r="EIX20" s="67"/>
      <c r="EIY20" s="67"/>
      <c r="EIZ20" s="67"/>
      <c r="EJA20" s="67"/>
      <c r="EJB20" s="67"/>
      <c r="EJC20" s="67"/>
      <c r="EJD20" s="67"/>
      <c r="EJE20" s="67"/>
      <c r="EJF20" s="67"/>
      <c r="EJG20" s="67"/>
      <c r="EJH20" s="67"/>
      <c r="EJI20" s="67"/>
      <c r="EJJ20" s="67"/>
      <c r="EJK20" s="67"/>
      <c r="EJL20" s="67"/>
      <c r="EJM20" s="67"/>
      <c r="EJN20" s="67"/>
      <c r="EJO20" s="67"/>
      <c r="EJP20" s="67"/>
      <c r="EJQ20" s="67"/>
      <c r="EJR20" s="67"/>
      <c r="EJS20" s="67"/>
      <c r="EJT20" s="67"/>
      <c r="EJU20" s="67"/>
      <c r="EJV20" s="67"/>
      <c r="EJW20" s="67"/>
      <c r="EJX20" s="67"/>
      <c r="EJY20" s="67"/>
      <c r="EJZ20" s="67"/>
      <c r="EKA20" s="67"/>
      <c r="EKB20" s="67"/>
      <c r="EKC20" s="67"/>
      <c r="EKD20" s="67"/>
      <c r="EKE20" s="67"/>
      <c r="EKF20" s="67"/>
      <c r="EKG20" s="67"/>
      <c r="EKH20" s="67"/>
      <c r="EKI20" s="67"/>
      <c r="EKJ20" s="67"/>
      <c r="EKK20" s="67"/>
      <c r="EKL20" s="67"/>
      <c r="EKM20" s="67"/>
      <c r="EKN20" s="67"/>
      <c r="EKO20" s="67"/>
      <c r="EKP20" s="67"/>
      <c r="EKQ20" s="67"/>
      <c r="EKR20" s="67"/>
      <c r="EKS20" s="67"/>
      <c r="EKT20" s="67"/>
      <c r="EKU20" s="67"/>
      <c r="EKV20" s="67"/>
      <c r="EKW20" s="67"/>
      <c r="EKX20" s="67"/>
      <c r="EKY20" s="67"/>
      <c r="EKZ20" s="67"/>
      <c r="ELA20" s="67"/>
      <c r="ELB20" s="67"/>
      <c r="ELC20" s="67"/>
      <c r="ELD20" s="67"/>
      <c r="ELE20" s="67"/>
      <c r="ELF20" s="67"/>
      <c r="ELG20" s="67"/>
      <c r="ELH20" s="67"/>
      <c r="ELI20" s="67"/>
      <c r="ELJ20" s="67"/>
      <c r="ELK20" s="67"/>
      <c r="ELL20" s="67"/>
      <c r="ELM20" s="67"/>
      <c r="ELN20" s="67"/>
      <c r="ELO20" s="67"/>
      <c r="ELP20" s="67"/>
      <c r="ELQ20" s="67"/>
      <c r="ELR20" s="67"/>
      <c r="ELS20" s="67"/>
      <c r="ELT20" s="67"/>
      <c r="ELU20" s="67"/>
      <c r="ELV20" s="67"/>
      <c r="ELW20" s="67"/>
      <c r="ELX20" s="67"/>
      <c r="ELY20" s="67"/>
      <c r="ELZ20" s="67"/>
      <c r="EMA20" s="67"/>
      <c r="EMB20" s="67"/>
      <c r="EMC20" s="67"/>
      <c r="EMD20" s="67"/>
      <c r="EME20" s="67"/>
      <c r="EMF20" s="67"/>
      <c r="EMG20" s="67"/>
      <c r="EMH20" s="67"/>
      <c r="EMI20" s="67"/>
      <c r="EMJ20" s="67"/>
      <c r="EMK20" s="67"/>
      <c r="EML20" s="67"/>
      <c r="EMM20" s="67"/>
      <c r="EMN20" s="67"/>
      <c r="EMO20" s="67"/>
      <c r="EMP20" s="67"/>
      <c r="EMQ20" s="67"/>
      <c r="EMR20" s="67"/>
      <c r="EMS20" s="67"/>
      <c r="EMT20" s="67"/>
      <c r="EMU20" s="67"/>
      <c r="EMV20" s="67"/>
      <c r="EMW20" s="67"/>
      <c r="EMX20" s="67"/>
      <c r="EMY20" s="67"/>
      <c r="EMZ20" s="67"/>
      <c r="ENA20" s="67"/>
      <c r="ENB20" s="67"/>
      <c r="ENC20" s="67"/>
      <c r="END20" s="67"/>
      <c r="ENE20" s="67"/>
      <c r="ENF20" s="67"/>
      <c r="ENG20" s="67"/>
      <c r="ENH20" s="67"/>
      <c r="ENI20" s="67"/>
      <c r="ENJ20" s="67"/>
      <c r="ENK20" s="67"/>
      <c r="ENL20" s="67"/>
      <c r="ENM20" s="67"/>
      <c r="ENN20" s="67"/>
      <c r="ENO20" s="67"/>
      <c r="ENP20" s="67"/>
      <c r="ENQ20" s="67"/>
      <c r="ENR20" s="67"/>
      <c r="ENS20" s="67"/>
      <c r="ENT20" s="67"/>
      <c r="ENU20" s="67"/>
      <c r="ENV20" s="67"/>
      <c r="ENW20" s="67"/>
      <c r="ENX20" s="67"/>
      <c r="ENY20" s="67"/>
      <c r="ENZ20" s="67"/>
      <c r="EOA20" s="67"/>
      <c r="EOB20" s="67"/>
      <c r="EOC20" s="67"/>
      <c r="EOD20" s="67"/>
      <c r="EOE20" s="67"/>
      <c r="EOF20" s="67"/>
      <c r="EOG20" s="67"/>
      <c r="EOH20" s="67"/>
      <c r="EOI20" s="67"/>
      <c r="EOJ20" s="67"/>
      <c r="EOK20" s="67"/>
      <c r="EOL20" s="67"/>
      <c r="EOM20" s="67"/>
      <c r="EON20" s="67"/>
      <c r="EOO20" s="67"/>
      <c r="EOP20" s="67"/>
      <c r="EOQ20" s="67"/>
      <c r="EOR20" s="67"/>
      <c r="EOS20" s="67"/>
      <c r="EOT20" s="67"/>
      <c r="EOU20" s="67"/>
      <c r="EOV20" s="67"/>
      <c r="EOW20" s="67"/>
      <c r="EOX20" s="67"/>
      <c r="EOY20" s="67"/>
      <c r="EOZ20" s="67"/>
      <c r="EPA20" s="67"/>
      <c r="EPB20" s="67"/>
      <c r="EPC20" s="67"/>
      <c r="EPD20" s="67"/>
      <c r="EPE20" s="67"/>
      <c r="EPF20" s="67"/>
      <c r="EPG20" s="67"/>
      <c r="EPH20" s="67"/>
      <c r="EPI20" s="67"/>
      <c r="EPJ20" s="67"/>
      <c r="EPK20" s="67"/>
      <c r="EPL20" s="67"/>
      <c r="EPM20" s="67"/>
      <c r="EPN20" s="67"/>
      <c r="EPO20" s="67"/>
      <c r="EPP20" s="67"/>
      <c r="EPQ20" s="67"/>
      <c r="EPR20" s="67"/>
      <c r="EPS20" s="67"/>
      <c r="EPT20" s="67"/>
      <c r="EPU20" s="67"/>
      <c r="EPV20" s="67"/>
      <c r="EPW20" s="67"/>
      <c r="EPX20" s="67"/>
      <c r="EPY20" s="67"/>
      <c r="EPZ20" s="67"/>
      <c r="EQA20" s="67"/>
      <c r="EQB20" s="67"/>
      <c r="EQC20" s="67"/>
      <c r="EQD20" s="67"/>
      <c r="EQE20" s="67"/>
      <c r="EQF20" s="67"/>
      <c r="EQG20" s="67"/>
      <c r="EQH20" s="67"/>
      <c r="EQI20" s="67"/>
      <c r="EQJ20" s="67"/>
      <c r="EQK20" s="67"/>
      <c r="EQL20" s="67"/>
      <c r="EQM20" s="67"/>
      <c r="EQN20" s="67"/>
      <c r="EQO20" s="67"/>
      <c r="EQP20" s="67"/>
      <c r="EQQ20" s="67"/>
      <c r="EQR20" s="67"/>
      <c r="EQS20" s="67"/>
      <c r="EQT20" s="67"/>
      <c r="EQU20" s="67"/>
      <c r="EQV20" s="67"/>
      <c r="EQW20" s="67"/>
      <c r="EQX20" s="67"/>
      <c r="EQY20" s="67"/>
      <c r="EQZ20" s="67"/>
      <c r="ERA20" s="67"/>
      <c r="ERB20" s="67"/>
      <c r="ERC20" s="67"/>
      <c r="ERD20" s="67"/>
      <c r="ERE20" s="67"/>
      <c r="ERF20" s="67"/>
      <c r="ERG20" s="67"/>
      <c r="ERH20" s="67"/>
      <c r="ERI20" s="67"/>
      <c r="ERJ20" s="67"/>
      <c r="ERK20" s="67"/>
      <c r="ERL20" s="67"/>
      <c r="ERM20" s="67"/>
      <c r="ERN20" s="67"/>
      <c r="ERO20" s="67"/>
      <c r="ERP20" s="67"/>
      <c r="ERQ20" s="67"/>
      <c r="ERR20" s="67"/>
      <c r="ERS20" s="67"/>
      <c r="ERT20" s="67"/>
      <c r="ERU20" s="67"/>
      <c r="ERV20" s="67"/>
      <c r="ERW20" s="67"/>
      <c r="ERX20" s="67"/>
      <c r="ERY20" s="67"/>
      <c r="ERZ20" s="67"/>
      <c r="ESA20" s="67"/>
      <c r="ESB20" s="67"/>
      <c r="ESC20" s="67"/>
      <c r="ESD20" s="67"/>
      <c r="ESE20" s="67"/>
      <c r="ESF20" s="67"/>
      <c r="ESG20" s="67"/>
      <c r="ESH20" s="67"/>
      <c r="ESI20" s="67"/>
      <c r="ESJ20" s="67"/>
      <c r="ESK20" s="67"/>
      <c r="ESL20" s="67"/>
      <c r="ESM20" s="67"/>
      <c r="ESN20" s="67"/>
      <c r="ESO20" s="67"/>
      <c r="ESP20" s="67"/>
      <c r="ESQ20" s="67"/>
      <c r="ESR20" s="67"/>
      <c r="ESS20" s="67"/>
      <c r="EST20" s="67"/>
      <c r="ESU20" s="67"/>
      <c r="ESV20" s="67"/>
      <c r="ESW20" s="67"/>
      <c r="ESX20" s="67"/>
      <c r="ESY20" s="67"/>
      <c r="ESZ20" s="67"/>
      <c r="ETA20" s="67"/>
      <c r="ETB20" s="67"/>
      <c r="ETC20" s="67"/>
      <c r="ETD20" s="67"/>
      <c r="ETE20" s="67"/>
      <c r="ETF20" s="67"/>
      <c r="ETG20" s="67"/>
      <c r="ETH20" s="67"/>
      <c r="ETI20" s="67"/>
      <c r="ETJ20" s="67"/>
      <c r="ETK20" s="67"/>
      <c r="ETL20" s="67"/>
      <c r="ETM20" s="67"/>
      <c r="ETN20" s="67"/>
      <c r="ETO20" s="67"/>
      <c r="ETP20" s="67"/>
      <c r="ETQ20" s="67"/>
      <c r="ETR20" s="67"/>
      <c r="ETS20" s="67"/>
      <c r="ETT20" s="67"/>
      <c r="ETU20" s="67"/>
      <c r="ETV20" s="67"/>
      <c r="ETW20" s="67"/>
      <c r="ETX20" s="67"/>
      <c r="ETY20" s="67"/>
      <c r="ETZ20" s="67"/>
      <c r="EUA20" s="67"/>
      <c r="EUB20" s="67"/>
      <c r="EUC20" s="67"/>
      <c r="EUD20" s="67"/>
      <c r="EUE20" s="67"/>
      <c r="EUF20" s="67"/>
      <c r="EUG20" s="67"/>
      <c r="EUH20" s="67"/>
      <c r="EUI20" s="67"/>
      <c r="EUJ20" s="67"/>
      <c r="EUK20" s="67"/>
      <c r="EUL20" s="67"/>
      <c r="EUM20" s="67"/>
      <c r="EUN20" s="67"/>
      <c r="EUO20" s="67"/>
      <c r="EUP20" s="67"/>
      <c r="EUQ20" s="67"/>
      <c r="EUR20" s="67"/>
      <c r="EUS20" s="67"/>
      <c r="EUT20" s="67"/>
      <c r="EUU20" s="67"/>
      <c r="EUV20" s="67"/>
      <c r="EUW20" s="67"/>
      <c r="EUX20" s="67"/>
      <c r="EUY20" s="67"/>
      <c r="EUZ20" s="67"/>
      <c r="EVA20" s="67"/>
      <c r="EVB20" s="67"/>
      <c r="EVC20" s="67"/>
      <c r="EVD20" s="67"/>
      <c r="EVE20" s="67"/>
      <c r="EVF20" s="67"/>
      <c r="EVG20" s="67"/>
      <c r="EVH20" s="67"/>
      <c r="EVI20" s="67"/>
      <c r="EVJ20" s="67"/>
      <c r="EVK20" s="67"/>
      <c r="EVL20" s="67"/>
      <c r="EVM20" s="67"/>
      <c r="EVN20" s="67"/>
      <c r="EVO20" s="67"/>
      <c r="EVP20" s="67"/>
      <c r="EVQ20" s="67"/>
      <c r="EVR20" s="67"/>
      <c r="EVS20" s="67"/>
      <c r="EVT20" s="67"/>
      <c r="EVU20" s="67"/>
      <c r="EVV20" s="67"/>
      <c r="EVW20" s="67"/>
      <c r="EVX20" s="67"/>
      <c r="EVY20" s="67"/>
      <c r="EVZ20" s="67"/>
      <c r="EWA20" s="67"/>
      <c r="EWB20" s="67"/>
      <c r="EWC20" s="67"/>
      <c r="EWD20" s="67"/>
      <c r="EWE20" s="67"/>
      <c r="EWF20" s="67"/>
      <c r="EWG20" s="67"/>
      <c r="EWH20" s="67"/>
      <c r="EWI20" s="67"/>
      <c r="EWJ20" s="67"/>
      <c r="EWK20" s="67"/>
      <c r="EWL20" s="67"/>
      <c r="EWM20" s="67"/>
      <c r="EWN20" s="67"/>
      <c r="EWO20" s="67"/>
      <c r="EWP20" s="67"/>
      <c r="EWQ20" s="67"/>
      <c r="EWR20" s="67"/>
      <c r="EWS20" s="67"/>
      <c r="EWT20" s="67"/>
      <c r="EWU20" s="67"/>
      <c r="EWV20" s="67"/>
      <c r="EWW20" s="67"/>
      <c r="EWX20" s="67"/>
      <c r="EWY20" s="67"/>
      <c r="EWZ20" s="67"/>
      <c r="EXA20" s="67"/>
      <c r="EXB20" s="67"/>
      <c r="EXC20" s="67"/>
      <c r="EXD20" s="67"/>
      <c r="EXE20" s="67"/>
      <c r="EXF20" s="67"/>
      <c r="EXG20" s="67"/>
      <c r="EXH20" s="67"/>
      <c r="EXI20" s="67"/>
      <c r="EXJ20" s="67"/>
      <c r="EXK20" s="67"/>
      <c r="EXL20" s="67"/>
      <c r="EXM20" s="67"/>
      <c r="EXN20" s="67"/>
      <c r="EXO20" s="67"/>
      <c r="EXP20" s="67"/>
      <c r="EXQ20" s="67"/>
      <c r="EXR20" s="67"/>
      <c r="EXS20" s="67"/>
      <c r="EXT20" s="67"/>
      <c r="EXU20" s="67"/>
      <c r="EXV20" s="67"/>
      <c r="EXW20" s="67"/>
      <c r="EXX20" s="67"/>
      <c r="EXY20" s="67"/>
      <c r="EXZ20" s="67"/>
      <c r="EYA20" s="67"/>
      <c r="EYB20" s="67"/>
      <c r="EYC20" s="67"/>
      <c r="EYD20" s="67"/>
      <c r="EYE20" s="67"/>
      <c r="EYF20" s="67"/>
      <c r="EYG20" s="67"/>
      <c r="EYH20" s="67"/>
      <c r="EYI20" s="67"/>
      <c r="EYJ20" s="67"/>
      <c r="EYK20" s="67"/>
      <c r="EYL20" s="67"/>
      <c r="EYM20" s="67"/>
      <c r="EYN20" s="67"/>
      <c r="EYO20" s="67"/>
      <c r="EYP20" s="67"/>
      <c r="EYQ20" s="67"/>
      <c r="EYR20" s="67"/>
      <c r="EYS20" s="67"/>
      <c r="EYT20" s="67"/>
      <c r="EYU20" s="67"/>
      <c r="EYV20" s="67"/>
      <c r="EYW20" s="67"/>
      <c r="EYX20" s="67"/>
      <c r="EYY20" s="67"/>
      <c r="EYZ20" s="67"/>
      <c r="EZA20" s="67"/>
      <c r="EZB20" s="67"/>
      <c r="EZC20" s="67"/>
      <c r="EZD20" s="67"/>
      <c r="EZE20" s="67"/>
      <c r="EZF20" s="67"/>
      <c r="EZG20" s="67"/>
      <c r="EZH20" s="67"/>
      <c r="EZI20" s="67"/>
      <c r="EZJ20" s="67"/>
      <c r="EZK20" s="67"/>
      <c r="EZL20" s="67"/>
      <c r="EZM20" s="67"/>
      <c r="EZN20" s="67"/>
      <c r="EZO20" s="67"/>
      <c r="EZP20" s="67"/>
      <c r="EZQ20" s="67"/>
      <c r="EZR20" s="67"/>
      <c r="EZS20" s="67"/>
      <c r="EZT20" s="67"/>
      <c r="EZU20" s="67"/>
      <c r="EZV20" s="67"/>
      <c r="EZW20" s="67"/>
      <c r="EZX20" s="67"/>
      <c r="EZY20" s="67"/>
      <c r="EZZ20" s="67"/>
      <c r="FAA20" s="67"/>
      <c r="FAB20" s="67"/>
      <c r="FAC20" s="67"/>
      <c r="FAD20" s="67"/>
      <c r="FAE20" s="67"/>
      <c r="FAF20" s="67"/>
      <c r="FAG20" s="67"/>
      <c r="FAH20" s="67"/>
      <c r="FAI20" s="67"/>
      <c r="FAJ20" s="67"/>
      <c r="FAK20" s="67"/>
      <c r="FAL20" s="67"/>
      <c r="FAM20" s="67"/>
      <c r="FAN20" s="67"/>
      <c r="FAO20" s="67"/>
      <c r="FAP20" s="67"/>
      <c r="FAQ20" s="67"/>
      <c r="FAR20" s="67"/>
      <c r="FAS20" s="67"/>
      <c r="FAT20" s="67"/>
      <c r="FAU20" s="67"/>
      <c r="FAV20" s="67"/>
      <c r="FAW20" s="67"/>
      <c r="FAX20" s="67"/>
      <c r="FAY20" s="67"/>
      <c r="FAZ20" s="67"/>
      <c r="FBA20" s="67"/>
      <c r="FBB20" s="67"/>
      <c r="FBC20" s="67"/>
      <c r="FBD20" s="67"/>
      <c r="FBE20" s="67"/>
      <c r="FBF20" s="67"/>
      <c r="FBG20" s="67"/>
      <c r="FBH20" s="67"/>
      <c r="FBI20" s="67"/>
      <c r="FBJ20" s="67"/>
      <c r="FBK20" s="67"/>
      <c r="FBL20" s="67"/>
      <c r="FBM20" s="67"/>
      <c r="FBN20" s="67"/>
      <c r="FBO20" s="67"/>
      <c r="FBP20" s="67"/>
      <c r="FBQ20" s="67"/>
      <c r="FBR20" s="67"/>
      <c r="FBS20" s="67"/>
      <c r="FBT20" s="67"/>
      <c r="FBU20" s="67"/>
      <c r="FBV20" s="67"/>
      <c r="FBW20" s="67"/>
      <c r="FBX20" s="67"/>
      <c r="FBY20" s="67"/>
      <c r="FBZ20" s="67"/>
      <c r="FCA20" s="67"/>
      <c r="FCB20" s="67"/>
      <c r="FCC20" s="67"/>
      <c r="FCD20" s="67"/>
      <c r="FCE20" s="67"/>
      <c r="FCF20" s="67"/>
      <c r="FCG20" s="67"/>
      <c r="FCH20" s="67"/>
      <c r="FCI20" s="67"/>
      <c r="FCJ20" s="67"/>
      <c r="FCK20" s="67"/>
      <c r="FCL20" s="67"/>
      <c r="FCM20" s="67"/>
      <c r="FCN20" s="67"/>
      <c r="FCO20" s="67"/>
      <c r="FCP20" s="67"/>
      <c r="FCQ20" s="67"/>
      <c r="FCR20" s="67"/>
      <c r="FCS20" s="67"/>
      <c r="FCT20" s="67"/>
      <c r="FCU20" s="67"/>
      <c r="FCV20" s="67"/>
      <c r="FCW20" s="67"/>
      <c r="FCX20" s="67"/>
      <c r="FCY20" s="67"/>
      <c r="FCZ20" s="67"/>
      <c r="FDA20" s="67"/>
      <c r="FDB20" s="67"/>
      <c r="FDC20" s="67"/>
      <c r="FDD20" s="67"/>
      <c r="FDE20" s="67"/>
      <c r="FDF20" s="67"/>
      <c r="FDG20" s="67"/>
      <c r="FDH20" s="67"/>
      <c r="FDI20" s="67"/>
      <c r="FDJ20" s="67"/>
      <c r="FDK20" s="67"/>
      <c r="FDL20" s="67"/>
      <c r="FDM20" s="67"/>
      <c r="FDN20" s="67"/>
      <c r="FDO20" s="67"/>
      <c r="FDP20" s="67"/>
      <c r="FDQ20" s="67"/>
      <c r="FDR20" s="67"/>
      <c r="FDS20" s="67"/>
      <c r="FDT20" s="67"/>
      <c r="FDU20" s="67"/>
      <c r="FDV20" s="67"/>
      <c r="FDW20" s="67"/>
      <c r="FDX20" s="67"/>
      <c r="FDY20" s="67"/>
      <c r="FDZ20" s="67"/>
      <c r="FEA20" s="67"/>
      <c r="FEB20" s="67"/>
      <c r="FEC20" s="67"/>
      <c r="FED20" s="67"/>
      <c r="FEE20" s="67"/>
      <c r="FEF20" s="67"/>
      <c r="FEG20" s="67"/>
      <c r="FEH20" s="67"/>
      <c r="FEI20" s="67"/>
      <c r="FEJ20" s="67"/>
      <c r="FEK20" s="67"/>
      <c r="FEL20" s="67"/>
      <c r="FEM20" s="67"/>
      <c r="FEN20" s="67"/>
      <c r="FEO20" s="67"/>
      <c r="FEP20" s="67"/>
      <c r="FEQ20" s="67"/>
      <c r="FER20" s="67"/>
      <c r="FES20" s="67"/>
      <c r="FET20" s="67"/>
      <c r="FEU20" s="67"/>
      <c r="FEV20" s="67"/>
      <c r="FEW20" s="67"/>
      <c r="FEX20" s="67"/>
      <c r="FEY20" s="67"/>
      <c r="FEZ20" s="67"/>
      <c r="FFA20" s="67"/>
      <c r="FFB20" s="67"/>
      <c r="FFC20" s="67"/>
      <c r="FFD20" s="67"/>
      <c r="FFE20" s="67"/>
      <c r="FFF20" s="67"/>
      <c r="FFG20" s="67"/>
      <c r="FFH20" s="67"/>
      <c r="FFI20" s="67"/>
      <c r="FFJ20" s="67"/>
      <c r="FFK20" s="67"/>
      <c r="FFL20" s="67"/>
      <c r="FFM20" s="67"/>
      <c r="FFN20" s="67"/>
      <c r="FFO20" s="67"/>
      <c r="FFP20" s="67"/>
      <c r="FFQ20" s="67"/>
      <c r="FFR20" s="67"/>
      <c r="FFS20" s="67"/>
      <c r="FFT20" s="67"/>
      <c r="FFU20" s="67"/>
      <c r="FFV20" s="67"/>
      <c r="FFW20" s="67"/>
      <c r="FFX20" s="67"/>
      <c r="FFY20" s="67"/>
      <c r="FFZ20" s="67"/>
      <c r="FGA20" s="67"/>
      <c r="FGB20" s="67"/>
      <c r="FGC20" s="67"/>
      <c r="FGD20" s="67"/>
      <c r="FGE20" s="67"/>
      <c r="FGF20" s="67"/>
      <c r="FGG20" s="67"/>
      <c r="FGH20" s="67"/>
      <c r="FGI20" s="67"/>
      <c r="FGJ20" s="67"/>
      <c r="FGK20" s="67"/>
      <c r="FGL20" s="67"/>
      <c r="FGM20" s="67"/>
      <c r="FGN20" s="67"/>
      <c r="FGO20" s="67"/>
      <c r="FGP20" s="67"/>
      <c r="FGQ20" s="67"/>
      <c r="FGR20" s="67"/>
      <c r="FGS20" s="67"/>
      <c r="FGT20" s="67"/>
      <c r="FGU20" s="67"/>
      <c r="FGV20" s="67"/>
      <c r="FGW20" s="67"/>
      <c r="FGX20" s="67"/>
      <c r="FGY20" s="67"/>
      <c r="FGZ20" s="67"/>
      <c r="FHA20" s="67"/>
      <c r="FHB20" s="67"/>
      <c r="FHC20" s="67"/>
      <c r="FHD20" s="67"/>
      <c r="FHE20" s="67"/>
      <c r="FHF20" s="67"/>
      <c r="FHG20" s="67"/>
      <c r="FHH20" s="67"/>
      <c r="FHI20" s="67"/>
      <c r="FHJ20" s="67"/>
      <c r="FHK20" s="67"/>
      <c r="FHL20" s="67"/>
      <c r="FHM20" s="67"/>
      <c r="FHN20" s="67"/>
      <c r="FHO20" s="67"/>
      <c r="FHP20" s="67"/>
      <c r="FHQ20" s="67"/>
      <c r="FHR20" s="67"/>
      <c r="FHS20" s="67"/>
      <c r="FHT20" s="67"/>
      <c r="FHU20" s="67"/>
      <c r="FHV20" s="67"/>
      <c r="FHW20" s="67"/>
      <c r="FHX20" s="67"/>
      <c r="FHY20" s="67"/>
      <c r="FHZ20" s="67"/>
      <c r="FIA20" s="67"/>
      <c r="FIB20" s="67"/>
      <c r="FIC20" s="67"/>
      <c r="FID20" s="67"/>
      <c r="FIE20" s="67"/>
      <c r="FIF20" s="67"/>
      <c r="FIG20" s="67"/>
      <c r="FIH20" s="67"/>
      <c r="FII20" s="67"/>
      <c r="FIJ20" s="67"/>
      <c r="FIK20" s="67"/>
      <c r="FIL20" s="67"/>
      <c r="FIM20" s="67"/>
      <c r="FIN20" s="67"/>
      <c r="FIO20" s="67"/>
      <c r="FIP20" s="67"/>
      <c r="FIQ20" s="67"/>
      <c r="FIR20" s="67"/>
      <c r="FIS20" s="67"/>
      <c r="FIT20" s="67"/>
      <c r="FIU20" s="67"/>
      <c r="FIV20" s="67"/>
      <c r="FIW20" s="67"/>
      <c r="FIX20" s="67"/>
      <c r="FIY20" s="67"/>
      <c r="FIZ20" s="67"/>
      <c r="FJA20" s="67"/>
      <c r="FJB20" s="67"/>
      <c r="FJC20" s="67"/>
      <c r="FJD20" s="67"/>
      <c r="FJE20" s="67"/>
      <c r="FJF20" s="67"/>
      <c r="FJG20" s="67"/>
      <c r="FJH20" s="67"/>
      <c r="FJI20" s="67"/>
      <c r="FJJ20" s="67"/>
      <c r="FJK20" s="67"/>
      <c r="FJL20" s="67"/>
      <c r="FJM20" s="67"/>
      <c r="FJN20" s="67"/>
      <c r="FJO20" s="67"/>
      <c r="FJP20" s="67"/>
      <c r="FJQ20" s="67"/>
      <c r="FJR20" s="67"/>
      <c r="FJS20" s="67"/>
      <c r="FJT20" s="67"/>
      <c r="FJU20" s="67"/>
      <c r="FJV20" s="67"/>
      <c r="FJW20" s="67"/>
      <c r="FJX20" s="67"/>
      <c r="FJY20" s="67"/>
      <c r="FJZ20" s="67"/>
      <c r="FKA20" s="67"/>
      <c r="FKB20" s="67"/>
      <c r="FKC20" s="67"/>
      <c r="FKD20" s="67"/>
      <c r="FKE20" s="67"/>
      <c r="FKF20" s="67"/>
      <c r="FKG20" s="67"/>
      <c r="FKH20" s="67"/>
      <c r="FKI20" s="67"/>
      <c r="FKJ20" s="67"/>
      <c r="FKK20" s="67"/>
      <c r="FKL20" s="67"/>
      <c r="FKM20" s="67"/>
      <c r="FKN20" s="67"/>
      <c r="FKO20" s="67"/>
      <c r="FKP20" s="67"/>
      <c r="FKQ20" s="67"/>
      <c r="FKR20" s="67"/>
      <c r="FKS20" s="67"/>
      <c r="FKT20" s="67"/>
      <c r="FKU20" s="67"/>
      <c r="FKV20" s="67"/>
      <c r="FKW20" s="67"/>
      <c r="FKX20" s="67"/>
      <c r="FKY20" s="67"/>
      <c r="FKZ20" s="67"/>
      <c r="FLA20" s="67"/>
      <c r="FLB20" s="67"/>
      <c r="FLC20" s="67"/>
      <c r="FLD20" s="67"/>
      <c r="FLE20" s="67"/>
      <c r="FLF20" s="67"/>
      <c r="FLG20" s="67"/>
      <c r="FLH20" s="67"/>
      <c r="FLI20" s="67"/>
      <c r="FLJ20" s="67"/>
      <c r="FLK20" s="67"/>
      <c r="FLL20" s="67"/>
      <c r="FLM20" s="67"/>
      <c r="FLN20" s="67"/>
      <c r="FLO20" s="67"/>
      <c r="FLP20" s="67"/>
      <c r="FLQ20" s="67"/>
      <c r="FLR20" s="67"/>
      <c r="FLS20" s="67"/>
      <c r="FLT20" s="67"/>
      <c r="FLU20" s="67"/>
      <c r="FLV20" s="67"/>
      <c r="FLW20" s="67"/>
      <c r="FLX20" s="67"/>
      <c r="FLY20" s="67"/>
      <c r="FLZ20" s="67"/>
      <c r="FMA20" s="67"/>
      <c r="FMB20" s="67"/>
      <c r="FMC20" s="67"/>
      <c r="FMD20" s="67"/>
      <c r="FME20" s="67"/>
      <c r="FMF20" s="67"/>
      <c r="FMG20" s="67"/>
      <c r="FMH20" s="67"/>
      <c r="FMI20" s="67"/>
      <c r="FMJ20" s="67"/>
      <c r="FMK20" s="67"/>
      <c r="FML20" s="67"/>
      <c r="FMM20" s="67"/>
      <c r="FMN20" s="67"/>
      <c r="FMO20" s="67"/>
      <c r="FMP20" s="67"/>
      <c r="FMQ20" s="67"/>
      <c r="FMR20" s="67"/>
      <c r="FMS20" s="67"/>
      <c r="FMT20" s="67"/>
      <c r="FMU20" s="67"/>
      <c r="FMV20" s="67"/>
      <c r="FMW20" s="67"/>
      <c r="FMX20" s="67"/>
      <c r="FMY20" s="67"/>
      <c r="FMZ20" s="67"/>
      <c r="FNA20" s="67"/>
      <c r="FNB20" s="67"/>
      <c r="FNC20" s="67"/>
      <c r="FND20" s="67"/>
      <c r="FNE20" s="67"/>
      <c r="FNF20" s="67"/>
      <c r="FNG20" s="67"/>
      <c r="FNH20" s="67"/>
      <c r="FNI20" s="67"/>
      <c r="FNJ20" s="67"/>
      <c r="FNK20" s="67"/>
      <c r="FNL20" s="67"/>
      <c r="FNM20" s="67"/>
      <c r="FNN20" s="67"/>
      <c r="FNO20" s="67"/>
      <c r="FNP20" s="67"/>
      <c r="FNQ20" s="67"/>
      <c r="FNR20" s="67"/>
      <c r="FNS20" s="67"/>
      <c r="FNT20" s="67"/>
      <c r="FNU20" s="67"/>
      <c r="FNV20" s="67"/>
      <c r="FNW20" s="67"/>
      <c r="FNX20" s="67"/>
      <c r="FNY20" s="67"/>
      <c r="FNZ20" s="67"/>
      <c r="FOA20" s="67"/>
      <c r="FOB20" s="67"/>
      <c r="FOC20" s="67"/>
      <c r="FOD20" s="67"/>
      <c r="FOE20" s="67"/>
      <c r="FOF20" s="67"/>
      <c r="FOG20" s="67"/>
      <c r="FOH20" s="67"/>
      <c r="FOI20" s="67"/>
      <c r="FOJ20" s="67"/>
      <c r="FOK20" s="67"/>
      <c r="FOL20" s="67"/>
      <c r="FOM20" s="67"/>
      <c r="FON20" s="67"/>
      <c r="FOO20" s="67"/>
      <c r="FOP20" s="67"/>
      <c r="FOQ20" s="67"/>
      <c r="FOR20" s="67"/>
      <c r="FOS20" s="67"/>
      <c r="FOT20" s="67"/>
      <c r="FOU20" s="67"/>
      <c r="FOV20" s="67"/>
      <c r="FOW20" s="67"/>
      <c r="FOX20" s="67"/>
      <c r="FOY20" s="67"/>
      <c r="FOZ20" s="67"/>
      <c r="FPA20" s="67"/>
      <c r="FPB20" s="67"/>
      <c r="FPC20" s="67"/>
      <c r="FPD20" s="67"/>
      <c r="FPE20" s="67"/>
      <c r="FPF20" s="67"/>
      <c r="FPG20" s="67"/>
      <c r="FPH20" s="67"/>
      <c r="FPI20" s="67"/>
      <c r="FPJ20" s="67"/>
      <c r="FPK20" s="67"/>
      <c r="FPL20" s="67"/>
      <c r="FPM20" s="67"/>
      <c r="FPN20" s="67"/>
      <c r="FPO20" s="67"/>
      <c r="FPP20" s="67"/>
      <c r="FPQ20" s="67"/>
      <c r="FPR20" s="67"/>
      <c r="FPS20" s="67"/>
      <c r="FPT20" s="67"/>
      <c r="FPU20" s="67"/>
      <c r="FPV20" s="67"/>
      <c r="FPW20" s="67"/>
      <c r="FPX20" s="67"/>
      <c r="FPY20" s="67"/>
      <c r="FPZ20" s="67"/>
      <c r="FQA20" s="67"/>
      <c r="FQB20" s="67"/>
      <c r="FQC20" s="67"/>
      <c r="FQD20" s="67"/>
      <c r="FQE20" s="67"/>
      <c r="FQF20" s="67"/>
      <c r="FQG20" s="67"/>
      <c r="FQH20" s="67"/>
      <c r="FQI20" s="67"/>
      <c r="FQJ20" s="67"/>
      <c r="FQK20" s="67"/>
      <c r="FQL20" s="67"/>
      <c r="FQM20" s="67"/>
      <c r="FQN20" s="67"/>
      <c r="FQO20" s="67"/>
      <c r="FQP20" s="67"/>
      <c r="FQQ20" s="67"/>
      <c r="FQR20" s="67"/>
      <c r="FQS20" s="67"/>
      <c r="FQT20" s="67"/>
      <c r="FQU20" s="67"/>
      <c r="FQV20" s="67"/>
      <c r="FQW20" s="67"/>
      <c r="FQX20" s="67"/>
      <c r="FQY20" s="67"/>
      <c r="FQZ20" s="67"/>
      <c r="FRA20" s="67"/>
      <c r="FRB20" s="67"/>
      <c r="FRC20" s="67"/>
      <c r="FRD20" s="67"/>
      <c r="FRE20" s="67"/>
      <c r="FRF20" s="67"/>
      <c r="FRG20" s="67"/>
      <c r="FRH20" s="67"/>
      <c r="FRI20" s="67"/>
      <c r="FRJ20" s="67"/>
      <c r="FRK20" s="67"/>
      <c r="FRL20" s="67"/>
      <c r="FRM20" s="67"/>
      <c r="FRN20" s="67"/>
      <c r="FRO20" s="67"/>
      <c r="FRP20" s="67"/>
      <c r="FRQ20" s="67"/>
      <c r="FRR20" s="67"/>
      <c r="FRS20" s="67"/>
      <c r="FRT20" s="67"/>
      <c r="FRU20" s="67"/>
      <c r="FRV20" s="67"/>
      <c r="FRW20" s="67"/>
      <c r="FRX20" s="67"/>
      <c r="FRY20" s="67"/>
      <c r="FRZ20" s="67"/>
      <c r="FSA20" s="67"/>
      <c r="FSB20" s="67"/>
      <c r="FSC20" s="67"/>
      <c r="FSD20" s="67"/>
      <c r="FSE20" s="67"/>
      <c r="FSF20" s="67"/>
      <c r="FSG20" s="67"/>
      <c r="FSH20" s="67"/>
      <c r="FSI20" s="67"/>
      <c r="FSJ20" s="67"/>
      <c r="FSK20" s="67"/>
      <c r="FSL20" s="67"/>
      <c r="FSM20" s="67"/>
      <c r="FSN20" s="67"/>
      <c r="FSO20" s="67"/>
      <c r="FSP20" s="67"/>
      <c r="FSQ20" s="67"/>
      <c r="FSR20" s="67"/>
      <c r="FSS20" s="67"/>
      <c r="FST20" s="67"/>
      <c r="FSU20" s="67"/>
      <c r="FSV20" s="67"/>
      <c r="FSW20" s="67"/>
      <c r="FSX20" s="67"/>
      <c r="FSY20" s="67"/>
      <c r="FSZ20" s="67"/>
      <c r="FTA20" s="67"/>
      <c r="FTB20" s="67"/>
      <c r="FTC20" s="67"/>
      <c r="FTD20" s="67"/>
      <c r="FTE20" s="67"/>
      <c r="FTF20" s="67"/>
      <c r="FTG20" s="67"/>
      <c r="FTH20" s="67"/>
      <c r="FTI20" s="67"/>
      <c r="FTJ20" s="67"/>
      <c r="FTK20" s="67"/>
      <c r="FTL20" s="67"/>
      <c r="FTM20" s="67"/>
      <c r="FTN20" s="67"/>
      <c r="FTO20" s="67"/>
      <c r="FTP20" s="67"/>
      <c r="FTQ20" s="67"/>
      <c r="FTR20" s="67"/>
      <c r="FTS20" s="67"/>
      <c r="FTT20" s="67"/>
      <c r="FTU20" s="67"/>
      <c r="FTV20" s="67"/>
      <c r="FTW20" s="67"/>
      <c r="FTX20" s="67"/>
      <c r="FTY20" s="67"/>
      <c r="FTZ20" s="67"/>
      <c r="FUA20" s="67"/>
      <c r="FUB20" s="67"/>
      <c r="FUC20" s="67"/>
      <c r="FUD20" s="67"/>
      <c r="FUE20" s="67"/>
      <c r="FUF20" s="67"/>
      <c r="FUG20" s="67"/>
      <c r="FUH20" s="67"/>
      <c r="FUI20" s="67"/>
      <c r="FUJ20" s="67"/>
      <c r="FUK20" s="67"/>
      <c r="FUL20" s="67"/>
      <c r="FUM20" s="67"/>
      <c r="FUN20" s="67"/>
      <c r="FUO20" s="67"/>
      <c r="FUP20" s="67"/>
      <c r="FUQ20" s="67"/>
      <c r="FUR20" s="67"/>
      <c r="FUS20" s="67"/>
      <c r="FUT20" s="67"/>
      <c r="FUU20" s="67"/>
      <c r="FUV20" s="67"/>
      <c r="FUW20" s="67"/>
      <c r="FUX20" s="67"/>
      <c r="FUY20" s="67"/>
      <c r="FUZ20" s="67"/>
      <c r="FVA20" s="67"/>
      <c r="FVB20" s="67"/>
      <c r="FVC20" s="67"/>
      <c r="FVD20" s="67"/>
      <c r="FVE20" s="67"/>
      <c r="FVF20" s="67"/>
      <c r="FVG20" s="67"/>
      <c r="FVH20" s="67"/>
      <c r="FVI20" s="67"/>
      <c r="FVJ20" s="67"/>
      <c r="FVK20" s="67"/>
      <c r="FVL20" s="67"/>
      <c r="FVM20" s="67"/>
      <c r="FVN20" s="67"/>
      <c r="FVO20" s="67"/>
      <c r="FVP20" s="67"/>
      <c r="FVQ20" s="67"/>
      <c r="FVR20" s="67"/>
      <c r="FVS20" s="67"/>
      <c r="FVT20" s="67"/>
      <c r="FVU20" s="67"/>
      <c r="FVV20" s="67"/>
      <c r="FVW20" s="67"/>
      <c r="FVX20" s="67"/>
      <c r="FVY20" s="67"/>
      <c r="FVZ20" s="67"/>
      <c r="FWA20" s="67"/>
      <c r="FWB20" s="67"/>
      <c r="FWC20" s="67"/>
      <c r="FWD20" s="67"/>
      <c r="FWE20" s="67"/>
      <c r="FWF20" s="67"/>
      <c r="FWG20" s="67"/>
      <c r="FWH20" s="67"/>
      <c r="FWI20" s="67"/>
      <c r="FWJ20" s="67"/>
      <c r="FWK20" s="67"/>
      <c r="FWL20" s="67"/>
      <c r="FWM20" s="67"/>
      <c r="FWN20" s="67"/>
      <c r="FWO20" s="67"/>
      <c r="FWP20" s="67"/>
      <c r="FWQ20" s="67"/>
      <c r="FWR20" s="67"/>
      <c r="FWS20" s="67"/>
      <c r="FWT20" s="67"/>
      <c r="FWU20" s="67"/>
      <c r="FWV20" s="67"/>
      <c r="FWW20" s="67"/>
      <c r="FWX20" s="67"/>
      <c r="FWY20" s="67"/>
      <c r="FWZ20" s="67"/>
      <c r="FXA20" s="67"/>
      <c r="FXB20" s="67"/>
      <c r="FXC20" s="67"/>
      <c r="FXD20" s="67"/>
      <c r="FXE20" s="67"/>
      <c r="FXF20" s="67"/>
      <c r="FXG20" s="67"/>
      <c r="FXH20" s="67"/>
      <c r="FXI20" s="67"/>
      <c r="FXJ20" s="67"/>
      <c r="FXK20" s="67"/>
      <c r="FXL20" s="67"/>
      <c r="FXM20" s="67"/>
      <c r="FXN20" s="67"/>
      <c r="FXO20" s="67"/>
      <c r="FXP20" s="67"/>
      <c r="FXQ20" s="67"/>
      <c r="FXR20" s="67"/>
      <c r="FXS20" s="67"/>
      <c r="FXT20" s="67"/>
      <c r="FXU20" s="67"/>
      <c r="FXV20" s="67"/>
      <c r="FXW20" s="67"/>
      <c r="FXX20" s="67"/>
      <c r="FXY20" s="67"/>
      <c r="FXZ20" s="67"/>
      <c r="FYA20" s="67"/>
      <c r="FYB20" s="67"/>
      <c r="FYC20" s="67"/>
      <c r="FYD20" s="67"/>
      <c r="FYE20" s="67"/>
      <c r="FYF20" s="67"/>
      <c r="FYG20" s="67"/>
      <c r="FYH20" s="67"/>
      <c r="FYI20" s="67"/>
      <c r="FYJ20" s="67"/>
      <c r="FYK20" s="67"/>
      <c r="FYL20" s="67"/>
      <c r="FYM20" s="67"/>
      <c r="FYN20" s="67"/>
      <c r="FYO20" s="67"/>
      <c r="FYP20" s="67"/>
      <c r="FYQ20" s="67"/>
      <c r="FYR20" s="67"/>
      <c r="FYS20" s="67"/>
      <c r="FYT20" s="67"/>
      <c r="FYU20" s="67"/>
      <c r="FYV20" s="67"/>
      <c r="FYW20" s="67"/>
      <c r="FYX20" s="67"/>
      <c r="FYY20" s="67"/>
      <c r="FYZ20" s="67"/>
      <c r="FZA20" s="67"/>
      <c r="FZB20" s="67"/>
      <c r="FZC20" s="67"/>
      <c r="FZD20" s="67"/>
      <c r="FZE20" s="67"/>
      <c r="FZF20" s="67"/>
      <c r="FZG20" s="67"/>
      <c r="FZH20" s="67"/>
      <c r="FZI20" s="67"/>
      <c r="FZJ20" s="67"/>
      <c r="FZK20" s="67"/>
      <c r="FZL20" s="67"/>
      <c r="FZM20" s="67"/>
      <c r="FZN20" s="67"/>
      <c r="FZO20" s="67"/>
      <c r="FZP20" s="67"/>
      <c r="FZQ20" s="67"/>
      <c r="FZR20" s="67"/>
      <c r="FZS20" s="67"/>
      <c r="FZT20" s="67"/>
      <c r="FZU20" s="67"/>
      <c r="FZV20" s="67"/>
      <c r="FZW20" s="67"/>
      <c r="FZX20" s="67"/>
      <c r="FZY20" s="67"/>
      <c r="FZZ20" s="67"/>
      <c r="GAA20" s="67"/>
      <c r="GAB20" s="67"/>
      <c r="GAC20" s="67"/>
      <c r="GAD20" s="67"/>
      <c r="GAE20" s="67"/>
      <c r="GAF20" s="67"/>
      <c r="GAG20" s="67"/>
      <c r="GAH20" s="67"/>
      <c r="GAI20" s="67"/>
      <c r="GAJ20" s="67"/>
      <c r="GAK20" s="67"/>
      <c r="GAL20" s="67"/>
      <c r="GAM20" s="67"/>
      <c r="GAN20" s="67"/>
      <c r="GAO20" s="67"/>
      <c r="GAP20" s="67"/>
      <c r="GAQ20" s="67"/>
      <c r="GAR20" s="67"/>
      <c r="GAS20" s="67"/>
      <c r="GAT20" s="67"/>
      <c r="GAU20" s="67"/>
      <c r="GAV20" s="67"/>
      <c r="GAW20" s="67"/>
      <c r="GAX20" s="67"/>
      <c r="GAY20" s="67"/>
      <c r="GAZ20" s="67"/>
      <c r="GBA20" s="67"/>
      <c r="GBB20" s="67"/>
      <c r="GBC20" s="67"/>
      <c r="GBD20" s="67"/>
      <c r="GBE20" s="67"/>
      <c r="GBF20" s="67"/>
      <c r="GBG20" s="67"/>
      <c r="GBH20" s="67"/>
      <c r="GBI20" s="67"/>
      <c r="GBJ20" s="67"/>
      <c r="GBK20" s="67"/>
      <c r="GBL20" s="67"/>
      <c r="GBM20" s="67"/>
      <c r="GBN20" s="67"/>
      <c r="GBO20" s="67"/>
      <c r="GBP20" s="67"/>
      <c r="GBQ20" s="67"/>
      <c r="GBR20" s="67"/>
      <c r="GBS20" s="67"/>
      <c r="GBT20" s="67"/>
      <c r="GBU20" s="67"/>
      <c r="GBV20" s="67"/>
      <c r="GBW20" s="67"/>
      <c r="GBX20" s="67"/>
      <c r="GBY20" s="67"/>
      <c r="GBZ20" s="67"/>
      <c r="GCA20" s="67"/>
      <c r="GCB20" s="67"/>
      <c r="GCC20" s="67"/>
      <c r="GCD20" s="67"/>
      <c r="GCE20" s="67"/>
      <c r="GCF20" s="67"/>
      <c r="GCG20" s="67"/>
      <c r="GCH20" s="67"/>
      <c r="GCI20" s="67"/>
      <c r="GCJ20" s="67"/>
      <c r="GCK20" s="67"/>
      <c r="GCL20" s="67"/>
      <c r="GCM20" s="67"/>
      <c r="GCN20" s="67"/>
      <c r="GCO20" s="67"/>
      <c r="GCP20" s="67"/>
      <c r="GCQ20" s="67"/>
      <c r="GCR20" s="67"/>
      <c r="GCS20" s="67"/>
      <c r="GCT20" s="67"/>
      <c r="GCU20" s="67"/>
      <c r="GCV20" s="67"/>
      <c r="GCW20" s="67"/>
      <c r="GCX20" s="67"/>
      <c r="GCY20" s="67"/>
      <c r="GCZ20" s="67"/>
      <c r="GDA20" s="67"/>
      <c r="GDB20" s="67"/>
      <c r="GDC20" s="67"/>
      <c r="GDD20" s="67"/>
      <c r="GDE20" s="67"/>
      <c r="GDF20" s="67"/>
      <c r="GDG20" s="67"/>
      <c r="GDH20" s="67"/>
      <c r="GDI20" s="67"/>
      <c r="GDJ20" s="67"/>
      <c r="GDK20" s="67"/>
      <c r="GDL20" s="67"/>
      <c r="GDM20" s="67"/>
      <c r="GDN20" s="67"/>
      <c r="GDO20" s="67"/>
      <c r="GDP20" s="67"/>
      <c r="GDQ20" s="67"/>
      <c r="GDR20" s="67"/>
      <c r="GDS20" s="67"/>
      <c r="GDT20" s="67"/>
      <c r="GDU20" s="67"/>
      <c r="GDV20" s="67"/>
      <c r="GDW20" s="67"/>
      <c r="GDX20" s="67"/>
      <c r="GDY20" s="67"/>
      <c r="GDZ20" s="67"/>
      <c r="GEA20" s="67"/>
      <c r="GEB20" s="67"/>
      <c r="GEC20" s="67"/>
      <c r="GED20" s="67"/>
      <c r="GEE20" s="67"/>
      <c r="GEF20" s="67"/>
      <c r="GEG20" s="67"/>
      <c r="GEH20" s="67"/>
      <c r="GEI20" s="67"/>
      <c r="GEJ20" s="67"/>
      <c r="GEK20" s="67"/>
      <c r="GEL20" s="67"/>
      <c r="GEM20" s="67"/>
      <c r="GEN20" s="67"/>
      <c r="GEO20" s="67"/>
      <c r="GEP20" s="67"/>
      <c r="GEQ20" s="67"/>
      <c r="GER20" s="67"/>
      <c r="GES20" s="67"/>
      <c r="GET20" s="67"/>
      <c r="GEU20" s="67"/>
      <c r="GEV20" s="67"/>
      <c r="GEW20" s="67"/>
      <c r="GEX20" s="67"/>
      <c r="GEY20" s="67"/>
      <c r="GEZ20" s="67"/>
      <c r="GFA20" s="67"/>
      <c r="GFB20" s="67"/>
      <c r="GFC20" s="67"/>
      <c r="GFD20" s="67"/>
      <c r="GFE20" s="67"/>
      <c r="GFF20" s="67"/>
      <c r="GFG20" s="67"/>
      <c r="GFH20" s="67"/>
      <c r="GFI20" s="67"/>
      <c r="GFJ20" s="67"/>
      <c r="GFK20" s="67"/>
      <c r="GFL20" s="67"/>
      <c r="GFM20" s="67"/>
      <c r="GFN20" s="67"/>
      <c r="GFO20" s="67"/>
      <c r="GFP20" s="67"/>
      <c r="GFQ20" s="67"/>
      <c r="GFR20" s="67"/>
      <c r="GFS20" s="67"/>
      <c r="GFT20" s="67"/>
      <c r="GFU20" s="67"/>
      <c r="GFV20" s="67"/>
      <c r="GFW20" s="67"/>
      <c r="GFX20" s="67"/>
      <c r="GFY20" s="67"/>
      <c r="GFZ20" s="67"/>
      <c r="GGA20" s="67"/>
      <c r="GGB20" s="67"/>
      <c r="GGC20" s="67"/>
      <c r="GGD20" s="67"/>
      <c r="GGE20" s="67"/>
      <c r="GGF20" s="67"/>
      <c r="GGG20" s="67"/>
      <c r="GGH20" s="67"/>
      <c r="GGI20" s="67"/>
      <c r="GGJ20" s="67"/>
      <c r="GGK20" s="67"/>
      <c r="GGL20" s="67"/>
      <c r="GGM20" s="67"/>
      <c r="GGN20" s="67"/>
      <c r="GGO20" s="67"/>
      <c r="GGP20" s="67"/>
      <c r="GGQ20" s="67"/>
      <c r="GGR20" s="67"/>
      <c r="GGS20" s="67"/>
      <c r="GGT20" s="67"/>
      <c r="GGU20" s="67"/>
      <c r="GGV20" s="67"/>
      <c r="GGW20" s="67"/>
      <c r="GGX20" s="67"/>
      <c r="GGY20" s="67"/>
      <c r="GGZ20" s="67"/>
      <c r="GHA20" s="67"/>
      <c r="GHB20" s="67"/>
      <c r="GHC20" s="67"/>
      <c r="GHD20" s="67"/>
      <c r="GHE20" s="67"/>
      <c r="GHF20" s="67"/>
      <c r="GHG20" s="67"/>
      <c r="GHH20" s="67"/>
      <c r="GHI20" s="67"/>
      <c r="GHJ20" s="67"/>
      <c r="GHK20" s="67"/>
      <c r="GHL20" s="67"/>
      <c r="GHM20" s="67"/>
      <c r="GHN20" s="67"/>
      <c r="GHO20" s="67"/>
      <c r="GHP20" s="67"/>
      <c r="GHQ20" s="67"/>
      <c r="GHR20" s="67"/>
      <c r="GHS20" s="67"/>
      <c r="GHT20" s="67"/>
      <c r="GHU20" s="67"/>
      <c r="GHV20" s="67"/>
      <c r="GHW20" s="67"/>
      <c r="GHX20" s="67"/>
      <c r="GHY20" s="67"/>
      <c r="GHZ20" s="67"/>
      <c r="GIA20" s="67"/>
      <c r="GIB20" s="67"/>
      <c r="GIC20" s="67"/>
      <c r="GID20" s="67"/>
      <c r="GIE20" s="67"/>
      <c r="GIF20" s="67"/>
      <c r="GIG20" s="67"/>
      <c r="GIH20" s="67"/>
      <c r="GII20" s="67"/>
      <c r="GIJ20" s="67"/>
      <c r="GIK20" s="67"/>
      <c r="GIL20" s="67"/>
      <c r="GIM20" s="67"/>
      <c r="GIN20" s="67"/>
      <c r="GIO20" s="67"/>
      <c r="GIP20" s="67"/>
      <c r="GIQ20" s="67"/>
      <c r="GIR20" s="67"/>
      <c r="GIS20" s="67"/>
      <c r="GIT20" s="67"/>
      <c r="GIU20" s="67"/>
      <c r="GIV20" s="67"/>
      <c r="GIW20" s="67"/>
      <c r="GIX20" s="67"/>
      <c r="GIY20" s="67"/>
      <c r="GIZ20" s="67"/>
      <c r="GJA20" s="67"/>
      <c r="GJB20" s="67"/>
      <c r="GJC20" s="67"/>
      <c r="GJD20" s="67"/>
      <c r="GJE20" s="67"/>
      <c r="GJF20" s="67"/>
      <c r="GJG20" s="67"/>
      <c r="GJH20" s="67"/>
      <c r="GJI20" s="67"/>
      <c r="GJJ20" s="67"/>
      <c r="GJK20" s="67"/>
      <c r="GJL20" s="67"/>
      <c r="GJM20" s="67"/>
      <c r="GJN20" s="67"/>
      <c r="GJO20" s="67"/>
      <c r="GJP20" s="67"/>
      <c r="GJQ20" s="67"/>
      <c r="GJR20" s="67"/>
      <c r="GJS20" s="67"/>
      <c r="GJT20" s="67"/>
      <c r="GJU20" s="67"/>
      <c r="GJV20" s="67"/>
      <c r="GJW20" s="67"/>
      <c r="GJX20" s="67"/>
      <c r="GJY20" s="67"/>
      <c r="GJZ20" s="67"/>
      <c r="GKA20" s="67"/>
      <c r="GKB20" s="67"/>
      <c r="GKC20" s="67"/>
      <c r="GKD20" s="67"/>
      <c r="GKE20" s="67"/>
      <c r="GKF20" s="67"/>
      <c r="GKG20" s="67"/>
      <c r="GKH20" s="67"/>
      <c r="GKI20" s="67"/>
      <c r="GKJ20" s="67"/>
      <c r="GKK20" s="67"/>
      <c r="GKL20" s="67"/>
      <c r="GKM20" s="67"/>
      <c r="GKN20" s="67"/>
      <c r="GKO20" s="67"/>
      <c r="GKP20" s="67"/>
      <c r="GKQ20" s="67"/>
      <c r="GKR20" s="67"/>
      <c r="GKS20" s="67"/>
      <c r="GKT20" s="67"/>
      <c r="GKU20" s="67"/>
      <c r="GKV20" s="67"/>
      <c r="GKW20" s="67"/>
      <c r="GKX20" s="67"/>
      <c r="GKY20" s="67"/>
      <c r="GKZ20" s="67"/>
      <c r="GLA20" s="67"/>
      <c r="GLB20" s="67"/>
      <c r="GLC20" s="67"/>
      <c r="GLD20" s="67"/>
      <c r="GLE20" s="67"/>
      <c r="GLF20" s="67"/>
      <c r="GLG20" s="67"/>
      <c r="GLH20" s="67"/>
      <c r="GLI20" s="67"/>
      <c r="GLJ20" s="67"/>
      <c r="GLK20" s="67"/>
      <c r="GLL20" s="67"/>
      <c r="GLM20" s="67"/>
      <c r="GLN20" s="67"/>
      <c r="GLO20" s="67"/>
      <c r="GLP20" s="67"/>
      <c r="GLQ20" s="67"/>
      <c r="GLR20" s="67"/>
      <c r="GLS20" s="67"/>
      <c r="GLT20" s="67"/>
      <c r="GLU20" s="67"/>
      <c r="GLV20" s="67"/>
      <c r="GLW20" s="67"/>
      <c r="GLX20" s="67"/>
      <c r="GLY20" s="67"/>
      <c r="GLZ20" s="67"/>
      <c r="GMA20" s="67"/>
      <c r="GMB20" s="67"/>
      <c r="GMC20" s="67"/>
      <c r="GMD20" s="67"/>
      <c r="GME20" s="67"/>
      <c r="GMF20" s="67"/>
      <c r="GMG20" s="67"/>
      <c r="GMH20" s="67"/>
      <c r="GMI20" s="67"/>
      <c r="GMJ20" s="67"/>
      <c r="GMK20" s="67"/>
      <c r="GML20" s="67"/>
      <c r="GMM20" s="67"/>
      <c r="GMN20" s="67"/>
      <c r="GMO20" s="67"/>
      <c r="GMP20" s="67"/>
      <c r="GMQ20" s="67"/>
      <c r="GMR20" s="67"/>
      <c r="GMS20" s="67"/>
      <c r="GMT20" s="67"/>
      <c r="GMU20" s="67"/>
      <c r="GMV20" s="67"/>
      <c r="GMW20" s="67"/>
      <c r="GMX20" s="67"/>
      <c r="GMY20" s="67"/>
      <c r="GMZ20" s="67"/>
      <c r="GNA20" s="67"/>
      <c r="GNB20" s="67"/>
      <c r="GNC20" s="67"/>
      <c r="GND20" s="67"/>
      <c r="GNE20" s="67"/>
      <c r="GNF20" s="67"/>
      <c r="GNG20" s="67"/>
      <c r="GNH20" s="67"/>
      <c r="GNI20" s="67"/>
      <c r="GNJ20" s="67"/>
      <c r="GNK20" s="67"/>
      <c r="GNL20" s="67"/>
      <c r="GNM20" s="67"/>
      <c r="GNN20" s="67"/>
      <c r="GNO20" s="67"/>
      <c r="GNP20" s="67"/>
      <c r="GNQ20" s="67"/>
      <c r="GNR20" s="67"/>
      <c r="GNS20" s="67"/>
      <c r="GNT20" s="67"/>
      <c r="GNU20" s="67"/>
      <c r="GNV20" s="67"/>
      <c r="GNW20" s="67"/>
      <c r="GNX20" s="67"/>
      <c r="GNY20" s="67"/>
      <c r="GNZ20" s="67"/>
      <c r="GOA20" s="67"/>
      <c r="GOB20" s="67"/>
      <c r="GOC20" s="67"/>
      <c r="GOD20" s="67"/>
      <c r="GOE20" s="67"/>
      <c r="GOF20" s="67"/>
      <c r="GOG20" s="67"/>
      <c r="GOH20" s="67"/>
      <c r="GOI20" s="67"/>
      <c r="GOJ20" s="67"/>
      <c r="GOK20" s="67"/>
      <c r="GOL20" s="67"/>
      <c r="GOM20" s="67"/>
      <c r="GON20" s="67"/>
      <c r="GOO20" s="67"/>
      <c r="GOP20" s="67"/>
      <c r="GOQ20" s="67"/>
      <c r="GOR20" s="67"/>
      <c r="GOS20" s="67"/>
      <c r="GOT20" s="67"/>
      <c r="GOU20" s="67"/>
      <c r="GOV20" s="67"/>
      <c r="GOW20" s="67"/>
      <c r="GOX20" s="67"/>
      <c r="GOY20" s="67"/>
      <c r="GOZ20" s="67"/>
      <c r="GPA20" s="67"/>
      <c r="GPB20" s="67"/>
      <c r="GPC20" s="67"/>
      <c r="GPD20" s="67"/>
      <c r="GPE20" s="67"/>
      <c r="GPF20" s="67"/>
      <c r="GPG20" s="67"/>
      <c r="GPH20" s="67"/>
      <c r="GPI20" s="67"/>
      <c r="GPJ20" s="67"/>
      <c r="GPK20" s="67"/>
      <c r="GPL20" s="67"/>
      <c r="GPM20" s="67"/>
      <c r="GPN20" s="67"/>
      <c r="GPO20" s="67"/>
      <c r="GPP20" s="67"/>
      <c r="GPQ20" s="67"/>
      <c r="GPR20" s="67"/>
      <c r="GPS20" s="67"/>
      <c r="GPT20" s="67"/>
      <c r="GPU20" s="67"/>
      <c r="GPV20" s="67"/>
      <c r="GPW20" s="67"/>
      <c r="GPX20" s="67"/>
      <c r="GPY20" s="67"/>
      <c r="GPZ20" s="67"/>
      <c r="GQA20" s="67"/>
      <c r="GQB20" s="67"/>
      <c r="GQC20" s="67"/>
      <c r="GQD20" s="67"/>
      <c r="GQE20" s="67"/>
      <c r="GQF20" s="67"/>
      <c r="GQG20" s="67"/>
      <c r="GQH20" s="67"/>
      <c r="GQI20" s="67"/>
      <c r="GQJ20" s="67"/>
      <c r="GQK20" s="67"/>
      <c r="GQL20" s="67"/>
      <c r="GQM20" s="67"/>
      <c r="GQN20" s="67"/>
      <c r="GQO20" s="67"/>
      <c r="GQP20" s="67"/>
      <c r="GQQ20" s="67"/>
      <c r="GQR20" s="67"/>
      <c r="GQS20" s="67"/>
      <c r="GQT20" s="67"/>
      <c r="GQU20" s="67"/>
      <c r="GQV20" s="67"/>
      <c r="GQW20" s="67"/>
      <c r="GQX20" s="67"/>
      <c r="GQY20" s="67"/>
      <c r="GQZ20" s="67"/>
      <c r="GRA20" s="67"/>
      <c r="GRB20" s="67"/>
      <c r="GRC20" s="67"/>
      <c r="GRD20" s="67"/>
      <c r="GRE20" s="67"/>
      <c r="GRF20" s="67"/>
      <c r="GRG20" s="67"/>
      <c r="GRH20" s="67"/>
      <c r="GRI20" s="67"/>
      <c r="GRJ20" s="67"/>
      <c r="GRK20" s="67"/>
      <c r="GRL20" s="67"/>
      <c r="GRM20" s="67"/>
      <c r="GRN20" s="67"/>
      <c r="GRO20" s="67"/>
      <c r="GRP20" s="67"/>
      <c r="GRQ20" s="67"/>
      <c r="GRR20" s="67"/>
      <c r="GRS20" s="67"/>
      <c r="GRT20" s="67"/>
      <c r="GRU20" s="67"/>
      <c r="GRV20" s="67"/>
      <c r="GRW20" s="67"/>
      <c r="GRX20" s="67"/>
      <c r="GRY20" s="67"/>
      <c r="GRZ20" s="67"/>
      <c r="GSA20" s="67"/>
      <c r="GSB20" s="67"/>
      <c r="GSC20" s="67"/>
      <c r="GSD20" s="67"/>
      <c r="GSE20" s="67"/>
      <c r="GSF20" s="67"/>
      <c r="GSG20" s="67"/>
      <c r="GSH20" s="67"/>
      <c r="GSI20" s="67"/>
      <c r="GSJ20" s="67"/>
      <c r="GSK20" s="67"/>
      <c r="GSL20" s="67"/>
      <c r="GSM20" s="67"/>
      <c r="GSN20" s="67"/>
      <c r="GSO20" s="67"/>
      <c r="GSP20" s="67"/>
      <c r="GSQ20" s="67"/>
      <c r="GSR20" s="67"/>
      <c r="GSS20" s="67"/>
      <c r="GST20" s="67"/>
      <c r="GSU20" s="67"/>
      <c r="GSV20" s="67"/>
      <c r="GSW20" s="67"/>
      <c r="GSX20" s="67"/>
      <c r="GSY20" s="67"/>
      <c r="GSZ20" s="67"/>
      <c r="GTA20" s="67"/>
      <c r="GTB20" s="67"/>
      <c r="GTC20" s="67"/>
      <c r="GTD20" s="67"/>
      <c r="GTE20" s="67"/>
      <c r="GTF20" s="67"/>
      <c r="GTG20" s="67"/>
      <c r="GTH20" s="67"/>
      <c r="GTI20" s="67"/>
      <c r="GTJ20" s="67"/>
      <c r="GTK20" s="67"/>
      <c r="GTL20" s="67"/>
      <c r="GTM20" s="67"/>
      <c r="GTN20" s="67"/>
      <c r="GTO20" s="67"/>
      <c r="GTP20" s="67"/>
      <c r="GTQ20" s="67"/>
      <c r="GTR20" s="67"/>
      <c r="GTS20" s="67"/>
      <c r="GTT20" s="67"/>
      <c r="GTU20" s="67"/>
      <c r="GTV20" s="67"/>
      <c r="GTW20" s="67"/>
      <c r="GTX20" s="67"/>
      <c r="GTY20" s="67"/>
      <c r="GTZ20" s="67"/>
      <c r="GUA20" s="67"/>
      <c r="GUB20" s="67"/>
      <c r="GUC20" s="67"/>
      <c r="GUD20" s="67"/>
      <c r="GUE20" s="67"/>
      <c r="GUF20" s="67"/>
      <c r="GUG20" s="67"/>
      <c r="GUH20" s="67"/>
      <c r="GUI20" s="67"/>
      <c r="GUJ20" s="67"/>
      <c r="GUK20" s="67"/>
      <c r="GUL20" s="67"/>
      <c r="GUM20" s="67"/>
      <c r="GUN20" s="67"/>
      <c r="GUO20" s="67"/>
      <c r="GUP20" s="67"/>
      <c r="GUQ20" s="67"/>
      <c r="GUR20" s="67"/>
      <c r="GUS20" s="67"/>
      <c r="GUT20" s="67"/>
      <c r="GUU20" s="67"/>
      <c r="GUV20" s="67"/>
      <c r="GUW20" s="67"/>
      <c r="GUX20" s="67"/>
      <c r="GUY20" s="67"/>
      <c r="GUZ20" s="67"/>
      <c r="GVA20" s="67"/>
      <c r="GVB20" s="67"/>
      <c r="GVC20" s="67"/>
      <c r="GVD20" s="67"/>
      <c r="GVE20" s="67"/>
      <c r="GVF20" s="67"/>
      <c r="GVG20" s="67"/>
      <c r="GVH20" s="67"/>
      <c r="GVI20" s="67"/>
      <c r="GVJ20" s="67"/>
      <c r="GVK20" s="67"/>
      <c r="GVL20" s="67"/>
      <c r="GVM20" s="67"/>
      <c r="GVN20" s="67"/>
      <c r="GVO20" s="67"/>
      <c r="GVP20" s="67"/>
      <c r="GVQ20" s="67"/>
      <c r="GVR20" s="67"/>
      <c r="GVS20" s="67"/>
      <c r="GVT20" s="67"/>
      <c r="GVU20" s="67"/>
      <c r="GVV20" s="67"/>
      <c r="GVW20" s="67"/>
      <c r="GVX20" s="67"/>
      <c r="GVY20" s="67"/>
      <c r="GVZ20" s="67"/>
      <c r="GWA20" s="67"/>
      <c r="GWB20" s="67"/>
      <c r="GWC20" s="67"/>
      <c r="GWD20" s="67"/>
      <c r="GWE20" s="67"/>
      <c r="GWF20" s="67"/>
      <c r="GWG20" s="67"/>
      <c r="GWH20" s="67"/>
      <c r="GWI20" s="67"/>
      <c r="GWJ20" s="67"/>
      <c r="GWK20" s="67"/>
      <c r="GWL20" s="67"/>
      <c r="GWM20" s="67"/>
      <c r="GWN20" s="67"/>
      <c r="GWO20" s="67"/>
      <c r="GWP20" s="67"/>
      <c r="GWQ20" s="67"/>
      <c r="GWR20" s="67"/>
      <c r="GWS20" s="67"/>
      <c r="GWT20" s="67"/>
      <c r="GWU20" s="67"/>
      <c r="GWV20" s="67"/>
      <c r="GWW20" s="67"/>
      <c r="GWX20" s="67"/>
      <c r="GWY20" s="67"/>
      <c r="GWZ20" s="67"/>
      <c r="GXA20" s="67"/>
      <c r="GXB20" s="67"/>
      <c r="GXC20" s="67"/>
      <c r="GXD20" s="67"/>
      <c r="GXE20" s="67"/>
      <c r="GXF20" s="67"/>
      <c r="GXG20" s="67"/>
      <c r="GXH20" s="67"/>
      <c r="GXI20" s="67"/>
      <c r="GXJ20" s="67"/>
      <c r="GXK20" s="67"/>
      <c r="GXL20" s="67"/>
      <c r="GXM20" s="67"/>
      <c r="GXN20" s="67"/>
      <c r="GXO20" s="67"/>
      <c r="GXP20" s="67"/>
      <c r="GXQ20" s="67"/>
      <c r="GXR20" s="67"/>
      <c r="GXS20" s="67"/>
      <c r="GXT20" s="67"/>
      <c r="GXU20" s="67"/>
      <c r="GXV20" s="67"/>
      <c r="GXW20" s="67"/>
      <c r="GXX20" s="67"/>
      <c r="GXY20" s="67"/>
      <c r="GXZ20" s="67"/>
      <c r="GYA20" s="67"/>
      <c r="GYB20" s="67"/>
      <c r="GYC20" s="67"/>
      <c r="GYD20" s="67"/>
      <c r="GYE20" s="67"/>
      <c r="GYF20" s="67"/>
      <c r="GYG20" s="67"/>
      <c r="GYH20" s="67"/>
      <c r="GYI20" s="67"/>
      <c r="GYJ20" s="67"/>
      <c r="GYK20" s="67"/>
      <c r="GYL20" s="67"/>
      <c r="GYM20" s="67"/>
      <c r="GYN20" s="67"/>
      <c r="GYO20" s="67"/>
      <c r="GYP20" s="67"/>
      <c r="GYQ20" s="67"/>
      <c r="GYR20" s="67"/>
      <c r="GYS20" s="67"/>
      <c r="GYT20" s="67"/>
      <c r="GYU20" s="67"/>
      <c r="GYV20" s="67"/>
      <c r="GYW20" s="67"/>
      <c r="GYX20" s="67"/>
      <c r="GYY20" s="67"/>
      <c r="GYZ20" s="67"/>
      <c r="GZA20" s="67"/>
      <c r="GZB20" s="67"/>
      <c r="GZC20" s="67"/>
      <c r="GZD20" s="67"/>
      <c r="GZE20" s="67"/>
      <c r="GZF20" s="67"/>
      <c r="GZG20" s="67"/>
      <c r="GZH20" s="67"/>
      <c r="GZI20" s="67"/>
      <c r="GZJ20" s="67"/>
      <c r="GZK20" s="67"/>
      <c r="GZL20" s="67"/>
      <c r="GZM20" s="67"/>
      <c r="GZN20" s="67"/>
      <c r="GZO20" s="67"/>
      <c r="GZP20" s="67"/>
      <c r="GZQ20" s="67"/>
      <c r="GZR20" s="67"/>
      <c r="GZS20" s="67"/>
      <c r="GZT20" s="67"/>
      <c r="GZU20" s="67"/>
      <c r="GZV20" s="67"/>
      <c r="GZW20" s="67"/>
      <c r="GZX20" s="67"/>
      <c r="GZY20" s="67"/>
      <c r="GZZ20" s="67"/>
      <c r="HAA20" s="67"/>
      <c r="HAB20" s="67"/>
      <c r="HAC20" s="67"/>
      <c r="HAD20" s="67"/>
      <c r="HAE20" s="67"/>
      <c r="HAF20" s="67"/>
      <c r="HAG20" s="67"/>
      <c r="HAH20" s="67"/>
      <c r="HAI20" s="67"/>
      <c r="HAJ20" s="67"/>
      <c r="HAK20" s="67"/>
      <c r="HAL20" s="67"/>
      <c r="HAM20" s="67"/>
      <c r="HAN20" s="67"/>
      <c r="HAO20" s="67"/>
      <c r="HAP20" s="67"/>
      <c r="HAQ20" s="67"/>
      <c r="HAR20" s="67"/>
      <c r="HAS20" s="67"/>
      <c r="HAT20" s="67"/>
      <c r="HAU20" s="67"/>
      <c r="HAV20" s="67"/>
      <c r="HAW20" s="67"/>
      <c r="HAX20" s="67"/>
      <c r="HAY20" s="67"/>
      <c r="HAZ20" s="67"/>
      <c r="HBA20" s="67"/>
      <c r="HBB20" s="67"/>
      <c r="HBC20" s="67"/>
      <c r="HBD20" s="67"/>
      <c r="HBE20" s="67"/>
      <c r="HBF20" s="67"/>
      <c r="HBG20" s="67"/>
      <c r="HBH20" s="67"/>
      <c r="HBI20" s="67"/>
      <c r="HBJ20" s="67"/>
      <c r="HBK20" s="67"/>
      <c r="HBL20" s="67"/>
      <c r="HBM20" s="67"/>
      <c r="HBN20" s="67"/>
      <c r="HBO20" s="67"/>
      <c r="HBP20" s="67"/>
      <c r="HBQ20" s="67"/>
      <c r="HBR20" s="67"/>
      <c r="HBS20" s="67"/>
      <c r="HBT20" s="67"/>
      <c r="HBU20" s="67"/>
      <c r="HBV20" s="67"/>
      <c r="HBW20" s="67"/>
      <c r="HBX20" s="67"/>
      <c r="HBY20" s="67"/>
      <c r="HBZ20" s="67"/>
      <c r="HCA20" s="67"/>
      <c r="HCB20" s="67"/>
      <c r="HCC20" s="67"/>
      <c r="HCD20" s="67"/>
      <c r="HCE20" s="67"/>
      <c r="HCF20" s="67"/>
      <c r="HCG20" s="67"/>
      <c r="HCH20" s="67"/>
      <c r="HCI20" s="67"/>
      <c r="HCJ20" s="67"/>
      <c r="HCK20" s="67"/>
      <c r="HCL20" s="67"/>
      <c r="HCM20" s="67"/>
      <c r="HCN20" s="67"/>
      <c r="HCO20" s="67"/>
      <c r="HCP20" s="67"/>
      <c r="HCQ20" s="67"/>
      <c r="HCR20" s="67"/>
      <c r="HCS20" s="67"/>
      <c r="HCT20" s="67"/>
      <c r="HCU20" s="67"/>
      <c r="HCV20" s="67"/>
      <c r="HCW20" s="67"/>
      <c r="HCX20" s="67"/>
      <c r="HCY20" s="67"/>
      <c r="HCZ20" s="67"/>
      <c r="HDA20" s="67"/>
      <c r="HDB20" s="67"/>
      <c r="HDC20" s="67"/>
      <c r="HDD20" s="67"/>
      <c r="HDE20" s="67"/>
      <c r="HDF20" s="67"/>
      <c r="HDG20" s="67"/>
      <c r="HDH20" s="67"/>
      <c r="HDI20" s="67"/>
      <c r="HDJ20" s="67"/>
      <c r="HDK20" s="67"/>
      <c r="HDL20" s="67"/>
      <c r="HDM20" s="67"/>
      <c r="HDN20" s="67"/>
      <c r="HDO20" s="67"/>
      <c r="HDP20" s="67"/>
      <c r="HDQ20" s="67"/>
      <c r="HDR20" s="67"/>
      <c r="HDS20" s="67"/>
      <c r="HDT20" s="67"/>
      <c r="HDU20" s="67"/>
      <c r="HDV20" s="67"/>
      <c r="HDW20" s="67"/>
      <c r="HDX20" s="67"/>
      <c r="HDY20" s="67"/>
      <c r="HDZ20" s="67"/>
      <c r="HEA20" s="67"/>
      <c r="HEB20" s="67"/>
      <c r="HEC20" s="67"/>
      <c r="HED20" s="67"/>
      <c r="HEE20" s="67"/>
      <c r="HEF20" s="67"/>
      <c r="HEG20" s="67"/>
      <c r="HEH20" s="67"/>
      <c r="HEI20" s="67"/>
      <c r="HEJ20" s="67"/>
      <c r="HEK20" s="67"/>
      <c r="HEL20" s="67"/>
      <c r="HEM20" s="67"/>
      <c r="HEN20" s="67"/>
      <c r="HEO20" s="67"/>
      <c r="HEP20" s="67"/>
      <c r="HEQ20" s="67"/>
      <c r="HER20" s="67"/>
      <c r="HES20" s="67"/>
      <c r="HET20" s="67"/>
      <c r="HEU20" s="67"/>
      <c r="HEV20" s="67"/>
      <c r="HEW20" s="67"/>
      <c r="HEX20" s="67"/>
      <c r="HEY20" s="67"/>
      <c r="HEZ20" s="67"/>
      <c r="HFA20" s="67"/>
      <c r="HFB20" s="67"/>
      <c r="HFC20" s="67"/>
      <c r="HFD20" s="67"/>
      <c r="HFE20" s="67"/>
      <c r="HFF20" s="67"/>
      <c r="HFG20" s="67"/>
      <c r="HFH20" s="67"/>
      <c r="HFI20" s="67"/>
      <c r="HFJ20" s="67"/>
      <c r="HFK20" s="67"/>
      <c r="HFL20" s="67"/>
      <c r="HFM20" s="67"/>
      <c r="HFN20" s="67"/>
      <c r="HFO20" s="67"/>
      <c r="HFP20" s="67"/>
      <c r="HFQ20" s="67"/>
      <c r="HFR20" s="67"/>
      <c r="HFS20" s="67"/>
      <c r="HFT20" s="67"/>
      <c r="HFU20" s="67"/>
      <c r="HFV20" s="67"/>
      <c r="HFW20" s="67"/>
      <c r="HFX20" s="67"/>
      <c r="HFY20" s="67"/>
      <c r="HFZ20" s="67"/>
      <c r="HGA20" s="67"/>
      <c r="HGB20" s="67"/>
      <c r="HGC20" s="67"/>
      <c r="HGD20" s="67"/>
      <c r="HGE20" s="67"/>
      <c r="HGF20" s="67"/>
      <c r="HGG20" s="67"/>
      <c r="HGH20" s="67"/>
      <c r="HGI20" s="67"/>
      <c r="HGJ20" s="67"/>
      <c r="HGK20" s="67"/>
      <c r="HGL20" s="67"/>
      <c r="HGM20" s="67"/>
      <c r="HGN20" s="67"/>
      <c r="HGO20" s="67"/>
      <c r="HGP20" s="67"/>
      <c r="HGQ20" s="67"/>
      <c r="HGR20" s="67"/>
      <c r="HGS20" s="67"/>
      <c r="HGT20" s="67"/>
      <c r="HGU20" s="67"/>
      <c r="HGV20" s="67"/>
      <c r="HGW20" s="67"/>
      <c r="HGX20" s="67"/>
      <c r="HGY20" s="67"/>
      <c r="HGZ20" s="67"/>
      <c r="HHA20" s="67"/>
      <c r="HHB20" s="67"/>
      <c r="HHC20" s="67"/>
      <c r="HHD20" s="67"/>
      <c r="HHE20" s="67"/>
      <c r="HHF20" s="67"/>
      <c r="HHG20" s="67"/>
      <c r="HHH20" s="67"/>
      <c r="HHI20" s="67"/>
      <c r="HHJ20" s="67"/>
      <c r="HHK20" s="67"/>
      <c r="HHL20" s="67"/>
      <c r="HHM20" s="67"/>
      <c r="HHN20" s="67"/>
      <c r="HHO20" s="67"/>
      <c r="HHP20" s="67"/>
      <c r="HHQ20" s="67"/>
      <c r="HHR20" s="67"/>
      <c r="HHS20" s="67"/>
      <c r="HHT20" s="67"/>
      <c r="HHU20" s="67"/>
      <c r="HHV20" s="67"/>
      <c r="HHW20" s="67"/>
      <c r="HHX20" s="67"/>
      <c r="HHY20" s="67"/>
      <c r="HHZ20" s="67"/>
      <c r="HIA20" s="67"/>
      <c r="HIB20" s="67"/>
      <c r="HIC20" s="67"/>
      <c r="HID20" s="67"/>
      <c r="HIE20" s="67"/>
      <c r="HIF20" s="67"/>
      <c r="HIG20" s="67"/>
      <c r="HIH20" s="67"/>
      <c r="HII20" s="67"/>
      <c r="HIJ20" s="67"/>
      <c r="HIK20" s="67"/>
      <c r="HIL20" s="67"/>
      <c r="HIM20" s="67"/>
      <c r="HIN20" s="67"/>
      <c r="HIO20" s="67"/>
      <c r="HIP20" s="67"/>
      <c r="HIQ20" s="67"/>
      <c r="HIR20" s="67"/>
      <c r="HIS20" s="67"/>
      <c r="HIT20" s="67"/>
      <c r="HIU20" s="67"/>
      <c r="HIV20" s="67"/>
      <c r="HIW20" s="67"/>
      <c r="HIX20" s="67"/>
      <c r="HIY20" s="67"/>
      <c r="HIZ20" s="67"/>
      <c r="HJA20" s="67"/>
      <c r="HJB20" s="67"/>
      <c r="HJC20" s="67"/>
      <c r="HJD20" s="67"/>
      <c r="HJE20" s="67"/>
      <c r="HJF20" s="67"/>
      <c r="HJG20" s="67"/>
      <c r="HJH20" s="67"/>
      <c r="HJI20" s="67"/>
      <c r="HJJ20" s="67"/>
      <c r="HJK20" s="67"/>
      <c r="HJL20" s="67"/>
      <c r="HJM20" s="67"/>
      <c r="HJN20" s="67"/>
      <c r="HJO20" s="67"/>
      <c r="HJP20" s="67"/>
      <c r="HJQ20" s="67"/>
      <c r="HJR20" s="67"/>
      <c r="HJS20" s="67"/>
      <c r="HJT20" s="67"/>
      <c r="HJU20" s="67"/>
      <c r="HJV20" s="67"/>
      <c r="HJW20" s="67"/>
      <c r="HJX20" s="67"/>
      <c r="HJY20" s="67"/>
      <c r="HJZ20" s="67"/>
      <c r="HKA20" s="67"/>
      <c r="HKB20" s="67"/>
      <c r="HKC20" s="67"/>
      <c r="HKD20" s="67"/>
      <c r="HKE20" s="67"/>
      <c r="HKF20" s="67"/>
      <c r="HKG20" s="67"/>
      <c r="HKH20" s="67"/>
      <c r="HKI20" s="67"/>
      <c r="HKJ20" s="67"/>
      <c r="HKK20" s="67"/>
      <c r="HKL20" s="67"/>
      <c r="HKM20" s="67"/>
      <c r="HKN20" s="67"/>
      <c r="HKO20" s="67"/>
      <c r="HKP20" s="67"/>
      <c r="HKQ20" s="67"/>
      <c r="HKR20" s="67"/>
      <c r="HKS20" s="67"/>
      <c r="HKT20" s="67"/>
      <c r="HKU20" s="67"/>
      <c r="HKV20" s="67"/>
      <c r="HKW20" s="67"/>
      <c r="HKX20" s="67"/>
      <c r="HKY20" s="67"/>
      <c r="HKZ20" s="67"/>
      <c r="HLA20" s="67"/>
      <c r="HLB20" s="67"/>
      <c r="HLC20" s="67"/>
      <c r="HLD20" s="67"/>
      <c r="HLE20" s="67"/>
      <c r="HLF20" s="67"/>
      <c r="HLG20" s="67"/>
      <c r="HLH20" s="67"/>
      <c r="HLI20" s="67"/>
      <c r="HLJ20" s="67"/>
      <c r="HLK20" s="67"/>
      <c r="HLL20" s="67"/>
      <c r="HLM20" s="67"/>
      <c r="HLN20" s="67"/>
      <c r="HLO20" s="67"/>
      <c r="HLP20" s="67"/>
      <c r="HLQ20" s="67"/>
      <c r="HLR20" s="67"/>
      <c r="HLS20" s="67"/>
      <c r="HLT20" s="67"/>
      <c r="HLU20" s="67"/>
      <c r="HLV20" s="67"/>
      <c r="HLW20" s="67"/>
      <c r="HLX20" s="67"/>
      <c r="HLY20" s="67"/>
      <c r="HLZ20" s="67"/>
      <c r="HMA20" s="67"/>
      <c r="HMB20" s="67"/>
      <c r="HMC20" s="67"/>
      <c r="HMD20" s="67"/>
      <c r="HME20" s="67"/>
      <c r="HMF20" s="67"/>
      <c r="HMG20" s="67"/>
      <c r="HMH20" s="67"/>
      <c r="HMI20" s="67"/>
      <c r="HMJ20" s="67"/>
      <c r="HMK20" s="67"/>
      <c r="HML20" s="67"/>
      <c r="HMM20" s="67"/>
      <c r="HMN20" s="67"/>
      <c r="HMO20" s="67"/>
      <c r="HMP20" s="67"/>
      <c r="HMQ20" s="67"/>
      <c r="HMR20" s="67"/>
      <c r="HMS20" s="67"/>
      <c r="HMT20" s="67"/>
      <c r="HMU20" s="67"/>
      <c r="HMV20" s="67"/>
      <c r="HMW20" s="67"/>
      <c r="HMX20" s="67"/>
      <c r="HMY20" s="67"/>
      <c r="HMZ20" s="67"/>
      <c r="HNA20" s="67"/>
      <c r="HNB20" s="67"/>
      <c r="HNC20" s="67"/>
      <c r="HND20" s="67"/>
      <c r="HNE20" s="67"/>
      <c r="HNF20" s="67"/>
      <c r="HNG20" s="67"/>
      <c r="HNH20" s="67"/>
      <c r="HNI20" s="67"/>
      <c r="HNJ20" s="67"/>
      <c r="HNK20" s="67"/>
      <c r="HNL20" s="67"/>
      <c r="HNM20" s="67"/>
      <c r="HNN20" s="67"/>
      <c r="HNO20" s="67"/>
      <c r="HNP20" s="67"/>
      <c r="HNQ20" s="67"/>
      <c r="HNR20" s="67"/>
      <c r="HNS20" s="67"/>
      <c r="HNT20" s="67"/>
      <c r="HNU20" s="67"/>
      <c r="HNV20" s="67"/>
      <c r="HNW20" s="67"/>
      <c r="HNX20" s="67"/>
      <c r="HNY20" s="67"/>
      <c r="HNZ20" s="67"/>
      <c r="HOA20" s="67"/>
      <c r="HOB20" s="67"/>
      <c r="HOC20" s="67"/>
      <c r="HOD20" s="67"/>
      <c r="HOE20" s="67"/>
      <c r="HOF20" s="67"/>
      <c r="HOG20" s="67"/>
      <c r="HOH20" s="67"/>
      <c r="HOI20" s="67"/>
      <c r="HOJ20" s="67"/>
      <c r="HOK20" s="67"/>
      <c r="HOL20" s="67"/>
      <c r="HOM20" s="67"/>
      <c r="HON20" s="67"/>
      <c r="HOO20" s="67"/>
      <c r="HOP20" s="67"/>
      <c r="HOQ20" s="67"/>
      <c r="HOR20" s="67"/>
      <c r="HOS20" s="67"/>
      <c r="HOT20" s="67"/>
      <c r="HOU20" s="67"/>
      <c r="HOV20" s="67"/>
      <c r="HOW20" s="67"/>
      <c r="HOX20" s="67"/>
      <c r="HOY20" s="67"/>
      <c r="HOZ20" s="67"/>
      <c r="HPA20" s="67"/>
      <c r="HPB20" s="67"/>
      <c r="HPC20" s="67"/>
      <c r="HPD20" s="67"/>
      <c r="HPE20" s="67"/>
      <c r="HPF20" s="67"/>
      <c r="HPG20" s="67"/>
      <c r="HPH20" s="67"/>
      <c r="HPI20" s="67"/>
      <c r="HPJ20" s="67"/>
      <c r="HPK20" s="67"/>
      <c r="HPL20" s="67"/>
      <c r="HPM20" s="67"/>
      <c r="HPN20" s="67"/>
      <c r="HPO20" s="67"/>
      <c r="HPP20" s="67"/>
      <c r="HPQ20" s="67"/>
      <c r="HPR20" s="67"/>
      <c r="HPS20" s="67"/>
      <c r="HPT20" s="67"/>
      <c r="HPU20" s="67"/>
      <c r="HPV20" s="67"/>
      <c r="HPW20" s="67"/>
      <c r="HPX20" s="67"/>
      <c r="HPY20" s="67"/>
      <c r="HPZ20" s="67"/>
      <c r="HQA20" s="67"/>
      <c r="HQB20" s="67"/>
      <c r="HQC20" s="67"/>
      <c r="HQD20" s="67"/>
      <c r="HQE20" s="67"/>
      <c r="HQF20" s="67"/>
      <c r="HQG20" s="67"/>
      <c r="HQH20" s="67"/>
      <c r="HQI20" s="67"/>
      <c r="HQJ20" s="67"/>
      <c r="HQK20" s="67"/>
      <c r="HQL20" s="67"/>
      <c r="HQM20" s="67"/>
      <c r="HQN20" s="67"/>
      <c r="HQO20" s="67"/>
      <c r="HQP20" s="67"/>
      <c r="HQQ20" s="67"/>
      <c r="HQR20" s="67"/>
      <c r="HQS20" s="67"/>
      <c r="HQT20" s="67"/>
      <c r="HQU20" s="67"/>
      <c r="HQV20" s="67"/>
      <c r="HQW20" s="67"/>
      <c r="HQX20" s="67"/>
      <c r="HQY20" s="67"/>
      <c r="HQZ20" s="67"/>
      <c r="HRA20" s="67"/>
      <c r="HRB20" s="67"/>
      <c r="HRC20" s="67"/>
      <c r="HRD20" s="67"/>
      <c r="HRE20" s="67"/>
      <c r="HRF20" s="67"/>
      <c r="HRG20" s="67"/>
      <c r="HRH20" s="67"/>
      <c r="HRI20" s="67"/>
      <c r="HRJ20" s="67"/>
      <c r="HRK20" s="67"/>
      <c r="HRL20" s="67"/>
      <c r="HRM20" s="67"/>
      <c r="HRN20" s="67"/>
      <c r="HRO20" s="67"/>
      <c r="HRP20" s="67"/>
      <c r="HRQ20" s="67"/>
      <c r="HRR20" s="67"/>
      <c r="HRS20" s="67"/>
      <c r="HRT20" s="67"/>
      <c r="HRU20" s="67"/>
      <c r="HRV20" s="67"/>
      <c r="HRW20" s="67"/>
      <c r="HRX20" s="67"/>
      <c r="HRY20" s="67"/>
      <c r="HRZ20" s="67"/>
      <c r="HSA20" s="67"/>
      <c r="HSB20" s="67"/>
      <c r="HSC20" s="67"/>
      <c r="HSD20" s="67"/>
      <c r="HSE20" s="67"/>
      <c r="HSF20" s="67"/>
      <c r="HSG20" s="67"/>
      <c r="HSH20" s="67"/>
      <c r="HSI20" s="67"/>
      <c r="HSJ20" s="67"/>
      <c r="HSK20" s="67"/>
      <c r="HSL20" s="67"/>
      <c r="HSM20" s="67"/>
      <c r="HSN20" s="67"/>
      <c r="HSO20" s="67"/>
      <c r="HSP20" s="67"/>
      <c r="HSQ20" s="67"/>
      <c r="HSR20" s="67"/>
      <c r="HSS20" s="67"/>
      <c r="HST20" s="67"/>
      <c r="HSU20" s="67"/>
      <c r="HSV20" s="67"/>
      <c r="HSW20" s="67"/>
      <c r="HSX20" s="67"/>
      <c r="HSY20" s="67"/>
      <c r="HSZ20" s="67"/>
      <c r="HTA20" s="67"/>
      <c r="HTB20" s="67"/>
      <c r="HTC20" s="67"/>
      <c r="HTD20" s="67"/>
      <c r="HTE20" s="67"/>
      <c r="HTF20" s="67"/>
      <c r="HTG20" s="67"/>
      <c r="HTH20" s="67"/>
      <c r="HTI20" s="67"/>
      <c r="HTJ20" s="67"/>
      <c r="HTK20" s="67"/>
      <c r="HTL20" s="67"/>
      <c r="HTM20" s="67"/>
      <c r="HTN20" s="67"/>
      <c r="HTO20" s="67"/>
      <c r="HTP20" s="67"/>
      <c r="HTQ20" s="67"/>
      <c r="HTR20" s="67"/>
      <c r="HTS20" s="67"/>
      <c r="HTT20" s="67"/>
      <c r="HTU20" s="67"/>
      <c r="HTV20" s="67"/>
      <c r="HTW20" s="67"/>
      <c r="HTX20" s="67"/>
      <c r="HTY20" s="67"/>
      <c r="HTZ20" s="67"/>
      <c r="HUA20" s="67"/>
      <c r="HUB20" s="67"/>
      <c r="HUC20" s="67"/>
      <c r="HUD20" s="67"/>
      <c r="HUE20" s="67"/>
      <c r="HUF20" s="67"/>
      <c r="HUG20" s="67"/>
      <c r="HUH20" s="67"/>
      <c r="HUI20" s="67"/>
      <c r="HUJ20" s="67"/>
      <c r="HUK20" s="67"/>
      <c r="HUL20" s="67"/>
      <c r="HUM20" s="67"/>
      <c r="HUN20" s="67"/>
      <c r="HUO20" s="67"/>
      <c r="HUP20" s="67"/>
      <c r="HUQ20" s="67"/>
      <c r="HUR20" s="67"/>
      <c r="HUS20" s="67"/>
      <c r="HUT20" s="67"/>
      <c r="HUU20" s="67"/>
      <c r="HUV20" s="67"/>
      <c r="HUW20" s="67"/>
      <c r="HUX20" s="67"/>
      <c r="HUY20" s="67"/>
      <c r="HUZ20" s="67"/>
      <c r="HVA20" s="67"/>
      <c r="HVB20" s="67"/>
      <c r="HVC20" s="67"/>
      <c r="HVD20" s="67"/>
      <c r="HVE20" s="67"/>
      <c r="HVF20" s="67"/>
      <c r="HVG20" s="67"/>
      <c r="HVH20" s="67"/>
      <c r="HVI20" s="67"/>
      <c r="HVJ20" s="67"/>
      <c r="HVK20" s="67"/>
      <c r="HVL20" s="67"/>
      <c r="HVM20" s="67"/>
      <c r="HVN20" s="67"/>
      <c r="HVO20" s="67"/>
      <c r="HVP20" s="67"/>
      <c r="HVQ20" s="67"/>
      <c r="HVR20" s="67"/>
      <c r="HVS20" s="67"/>
      <c r="HVT20" s="67"/>
      <c r="HVU20" s="67"/>
      <c r="HVV20" s="67"/>
      <c r="HVW20" s="67"/>
      <c r="HVX20" s="67"/>
      <c r="HVY20" s="67"/>
      <c r="HVZ20" s="67"/>
      <c r="HWA20" s="67"/>
      <c r="HWB20" s="67"/>
      <c r="HWC20" s="67"/>
      <c r="HWD20" s="67"/>
      <c r="HWE20" s="67"/>
      <c r="HWF20" s="67"/>
      <c r="HWG20" s="67"/>
      <c r="HWH20" s="67"/>
      <c r="HWI20" s="67"/>
      <c r="HWJ20" s="67"/>
      <c r="HWK20" s="67"/>
      <c r="HWL20" s="67"/>
      <c r="HWM20" s="67"/>
      <c r="HWN20" s="67"/>
      <c r="HWO20" s="67"/>
      <c r="HWP20" s="67"/>
      <c r="HWQ20" s="67"/>
      <c r="HWR20" s="67"/>
      <c r="HWS20" s="67"/>
      <c r="HWT20" s="67"/>
      <c r="HWU20" s="67"/>
      <c r="HWV20" s="67"/>
      <c r="HWW20" s="67"/>
      <c r="HWX20" s="67"/>
      <c r="HWY20" s="67"/>
      <c r="HWZ20" s="67"/>
      <c r="HXA20" s="67"/>
      <c r="HXB20" s="67"/>
      <c r="HXC20" s="67"/>
      <c r="HXD20" s="67"/>
      <c r="HXE20" s="67"/>
      <c r="HXF20" s="67"/>
      <c r="HXG20" s="67"/>
      <c r="HXH20" s="67"/>
      <c r="HXI20" s="67"/>
      <c r="HXJ20" s="67"/>
      <c r="HXK20" s="67"/>
      <c r="HXL20" s="67"/>
      <c r="HXM20" s="67"/>
      <c r="HXN20" s="67"/>
      <c r="HXO20" s="67"/>
      <c r="HXP20" s="67"/>
      <c r="HXQ20" s="67"/>
      <c r="HXR20" s="67"/>
      <c r="HXS20" s="67"/>
      <c r="HXT20" s="67"/>
      <c r="HXU20" s="67"/>
      <c r="HXV20" s="67"/>
      <c r="HXW20" s="67"/>
      <c r="HXX20" s="67"/>
      <c r="HXY20" s="67"/>
      <c r="HXZ20" s="67"/>
      <c r="HYA20" s="67"/>
      <c r="HYB20" s="67"/>
      <c r="HYC20" s="67"/>
      <c r="HYD20" s="67"/>
      <c r="HYE20" s="67"/>
      <c r="HYF20" s="67"/>
      <c r="HYG20" s="67"/>
      <c r="HYH20" s="67"/>
      <c r="HYI20" s="67"/>
      <c r="HYJ20" s="67"/>
      <c r="HYK20" s="67"/>
      <c r="HYL20" s="67"/>
      <c r="HYM20" s="67"/>
      <c r="HYN20" s="67"/>
      <c r="HYO20" s="67"/>
      <c r="HYP20" s="67"/>
      <c r="HYQ20" s="67"/>
      <c r="HYR20" s="67"/>
      <c r="HYS20" s="67"/>
      <c r="HYT20" s="67"/>
      <c r="HYU20" s="67"/>
      <c r="HYV20" s="67"/>
      <c r="HYW20" s="67"/>
      <c r="HYX20" s="67"/>
      <c r="HYY20" s="67"/>
      <c r="HYZ20" s="67"/>
      <c r="HZA20" s="67"/>
      <c r="HZB20" s="67"/>
      <c r="HZC20" s="67"/>
      <c r="HZD20" s="67"/>
      <c r="HZE20" s="67"/>
      <c r="HZF20" s="67"/>
      <c r="HZG20" s="67"/>
      <c r="HZH20" s="67"/>
      <c r="HZI20" s="67"/>
      <c r="HZJ20" s="67"/>
      <c r="HZK20" s="67"/>
      <c r="HZL20" s="67"/>
      <c r="HZM20" s="67"/>
      <c r="HZN20" s="67"/>
      <c r="HZO20" s="67"/>
      <c r="HZP20" s="67"/>
      <c r="HZQ20" s="67"/>
      <c r="HZR20" s="67"/>
      <c r="HZS20" s="67"/>
      <c r="HZT20" s="67"/>
      <c r="HZU20" s="67"/>
      <c r="HZV20" s="67"/>
      <c r="HZW20" s="67"/>
      <c r="HZX20" s="67"/>
      <c r="HZY20" s="67"/>
      <c r="HZZ20" s="67"/>
      <c r="IAA20" s="67"/>
      <c r="IAB20" s="67"/>
      <c r="IAC20" s="67"/>
      <c r="IAD20" s="67"/>
      <c r="IAE20" s="67"/>
      <c r="IAF20" s="67"/>
      <c r="IAG20" s="67"/>
      <c r="IAH20" s="67"/>
      <c r="IAI20" s="67"/>
      <c r="IAJ20" s="67"/>
      <c r="IAK20" s="67"/>
      <c r="IAL20" s="67"/>
      <c r="IAM20" s="67"/>
      <c r="IAN20" s="67"/>
      <c r="IAO20" s="67"/>
      <c r="IAP20" s="67"/>
      <c r="IAQ20" s="67"/>
      <c r="IAR20" s="67"/>
      <c r="IAS20" s="67"/>
      <c r="IAT20" s="67"/>
      <c r="IAU20" s="67"/>
      <c r="IAV20" s="67"/>
      <c r="IAW20" s="67"/>
      <c r="IAX20" s="67"/>
      <c r="IAY20" s="67"/>
      <c r="IAZ20" s="67"/>
      <c r="IBA20" s="67"/>
      <c r="IBB20" s="67"/>
      <c r="IBC20" s="67"/>
      <c r="IBD20" s="67"/>
      <c r="IBE20" s="67"/>
      <c r="IBF20" s="67"/>
      <c r="IBG20" s="67"/>
      <c r="IBH20" s="67"/>
      <c r="IBI20" s="67"/>
      <c r="IBJ20" s="67"/>
      <c r="IBK20" s="67"/>
      <c r="IBL20" s="67"/>
      <c r="IBM20" s="67"/>
      <c r="IBN20" s="67"/>
      <c r="IBO20" s="67"/>
      <c r="IBP20" s="67"/>
      <c r="IBQ20" s="67"/>
      <c r="IBR20" s="67"/>
      <c r="IBS20" s="67"/>
      <c r="IBT20" s="67"/>
      <c r="IBU20" s="67"/>
      <c r="IBV20" s="67"/>
      <c r="IBW20" s="67"/>
      <c r="IBX20" s="67"/>
      <c r="IBY20" s="67"/>
      <c r="IBZ20" s="67"/>
      <c r="ICA20" s="67"/>
      <c r="ICB20" s="67"/>
      <c r="ICC20" s="67"/>
      <c r="ICD20" s="67"/>
      <c r="ICE20" s="67"/>
      <c r="ICF20" s="67"/>
      <c r="ICG20" s="67"/>
      <c r="ICH20" s="67"/>
      <c r="ICI20" s="67"/>
      <c r="ICJ20" s="67"/>
      <c r="ICK20" s="67"/>
      <c r="ICL20" s="67"/>
      <c r="ICM20" s="67"/>
      <c r="ICN20" s="67"/>
      <c r="ICO20" s="67"/>
      <c r="ICP20" s="67"/>
      <c r="ICQ20" s="67"/>
      <c r="ICR20" s="67"/>
      <c r="ICS20" s="67"/>
      <c r="ICT20" s="67"/>
      <c r="ICU20" s="67"/>
      <c r="ICV20" s="67"/>
      <c r="ICW20" s="67"/>
      <c r="ICX20" s="67"/>
      <c r="ICY20" s="67"/>
      <c r="ICZ20" s="67"/>
      <c r="IDA20" s="67"/>
      <c r="IDB20" s="67"/>
      <c r="IDC20" s="67"/>
      <c r="IDD20" s="67"/>
      <c r="IDE20" s="67"/>
      <c r="IDF20" s="67"/>
      <c r="IDG20" s="67"/>
      <c r="IDH20" s="67"/>
      <c r="IDI20" s="67"/>
      <c r="IDJ20" s="67"/>
      <c r="IDK20" s="67"/>
      <c r="IDL20" s="67"/>
      <c r="IDM20" s="67"/>
      <c r="IDN20" s="67"/>
      <c r="IDO20" s="67"/>
      <c r="IDP20" s="67"/>
      <c r="IDQ20" s="67"/>
      <c r="IDR20" s="67"/>
      <c r="IDS20" s="67"/>
      <c r="IDT20" s="67"/>
      <c r="IDU20" s="67"/>
      <c r="IDV20" s="67"/>
      <c r="IDW20" s="67"/>
      <c r="IDX20" s="67"/>
      <c r="IDY20" s="67"/>
      <c r="IDZ20" s="67"/>
      <c r="IEA20" s="67"/>
      <c r="IEB20" s="67"/>
      <c r="IEC20" s="67"/>
      <c r="IED20" s="67"/>
      <c r="IEE20" s="67"/>
      <c r="IEF20" s="67"/>
      <c r="IEG20" s="67"/>
      <c r="IEH20" s="67"/>
      <c r="IEI20" s="67"/>
      <c r="IEJ20" s="67"/>
      <c r="IEK20" s="67"/>
      <c r="IEL20" s="67"/>
      <c r="IEM20" s="67"/>
      <c r="IEN20" s="67"/>
      <c r="IEO20" s="67"/>
      <c r="IEP20" s="67"/>
      <c r="IEQ20" s="67"/>
      <c r="IER20" s="67"/>
      <c r="IES20" s="67"/>
      <c r="IET20" s="67"/>
      <c r="IEU20" s="67"/>
      <c r="IEV20" s="67"/>
      <c r="IEW20" s="67"/>
      <c r="IEX20" s="67"/>
      <c r="IEY20" s="67"/>
      <c r="IEZ20" s="67"/>
      <c r="IFA20" s="67"/>
      <c r="IFB20" s="67"/>
      <c r="IFC20" s="67"/>
      <c r="IFD20" s="67"/>
      <c r="IFE20" s="67"/>
      <c r="IFF20" s="67"/>
      <c r="IFG20" s="67"/>
      <c r="IFH20" s="67"/>
      <c r="IFI20" s="67"/>
      <c r="IFJ20" s="67"/>
      <c r="IFK20" s="67"/>
      <c r="IFL20" s="67"/>
      <c r="IFM20" s="67"/>
      <c r="IFN20" s="67"/>
      <c r="IFO20" s="67"/>
      <c r="IFP20" s="67"/>
      <c r="IFQ20" s="67"/>
      <c r="IFR20" s="67"/>
      <c r="IFS20" s="67"/>
      <c r="IFT20" s="67"/>
      <c r="IFU20" s="67"/>
      <c r="IFV20" s="67"/>
      <c r="IFW20" s="67"/>
      <c r="IFX20" s="67"/>
      <c r="IFY20" s="67"/>
      <c r="IFZ20" s="67"/>
      <c r="IGA20" s="67"/>
      <c r="IGB20" s="67"/>
      <c r="IGC20" s="67"/>
      <c r="IGD20" s="67"/>
      <c r="IGE20" s="67"/>
      <c r="IGF20" s="67"/>
      <c r="IGG20" s="67"/>
      <c r="IGH20" s="67"/>
      <c r="IGI20" s="67"/>
      <c r="IGJ20" s="67"/>
      <c r="IGK20" s="67"/>
      <c r="IGL20" s="67"/>
      <c r="IGM20" s="67"/>
      <c r="IGN20" s="67"/>
      <c r="IGO20" s="67"/>
      <c r="IGP20" s="67"/>
      <c r="IGQ20" s="67"/>
      <c r="IGR20" s="67"/>
      <c r="IGS20" s="67"/>
      <c r="IGT20" s="67"/>
      <c r="IGU20" s="67"/>
      <c r="IGV20" s="67"/>
      <c r="IGW20" s="67"/>
      <c r="IGX20" s="67"/>
      <c r="IGY20" s="67"/>
      <c r="IGZ20" s="67"/>
      <c r="IHA20" s="67"/>
      <c r="IHB20" s="67"/>
      <c r="IHC20" s="67"/>
      <c r="IHD20" s="67"/>
      <c r="IHE20" s="67"/>
      <c r="IHF20" s="67"/>
      <c r="IHG20" s="67"/>
      <c r="IHH20" s="67"/>
      <c r="IHI20" s="67"/>
      <c r="IHJ20" s="67"/>
      <c r="IHK20" s="67"/>
      <c r="IHL20" s="67"/>
      <c r="IHM20" s="67"/>
      <c r="IHN20" s="67"/>
      <c r="IHO20" s="67"/>
      <c r="IHP20" s="67"/>
      <c r="IHQ20" s="67"/>
      <c r="IHR20" s="67"/>
      <c r="IHS20" s="67"/>
      <c r="IHT20" s="67"/>
      <c r="IHU20" s="67"/>
      <c r="IHV20" s="67"/>
      <c r="IHW20" s="67"/>
      <c r="IHX20" s="67"/>
      <c r="IHY20" s="67"/>
      <c r="IHZ20" s="67"/>
      <c r="IIA20" s="67"/>
      <c r="IIB20" s="67"/>
      <c r="IIC20" s="67"/>
      <c r="IID20" s="67"/>
      <c r="IIE20" s="67"/>
      <c r="IIF20" s="67"/>
      <c r="IIG20" s="67"/>
      <c r="IIH20" s="67"/>
      <c r="III20" s="67"/>
      <c r="IIJ20" s="67"/>
      <c r="IIK20" s="67"/>
      <c r="IIL20" s="67"/>
      <c r="IIM20" s="67"/>
      <c r="IIN20" s="67"/>
      <c r="IIO20" s="67"/>
      <c r="IIP20" s="67"/>
      <c r="IIQ20" s="67"/>
      <c r="IIR20" s="67"/>
      <c r="IIS20" s="67"/>
      <c r="IIT20" s="67"/>
      <c r="IIU20" s="67"/>
      <c r="IIV20" s="67"/>
      <c r="IIW20" s="67"/>
      <c r="IIX20" s="67"/>
      <c r="IIY20" s="67"/>
      <c r="IIZ20" s="67"/>
      <c r="IJA20" s="67"/>
      <c r="IJB20" s="67"/>
      <c r="IJC20" s="67"/>
      <c r="IJD20" s="67"/>
      <c r="IJE20" s="67"/>
      <c r="IJF20" s="67"/>
      <c r="IJG20" s="67"/>
      <c r="IJH20" s="67"/>
      <c r="IJI20" s="67"/>
      <c r="IJJ20" s="67"/>
      <c r="IJK20" s="67"/>
      <c r="IJL20" s="67"/>
      <c r="IJM20" s="67"/>
      <c r="IJN20" s="67"/>
      <c r="IJO20" s="67"/>
      <c r="IJP20" s="67"/>
      <c r="IJQ20" s="67"/>
      <c r="IJR20" s="67"/>
      <c r="IJS20" s="67"/>
      <c r="IJT20" s="67"/>
      <c r="IJU20" s="67"/>
      <c r="IJV20" s="67"/>
      <c r="IJW20" s="67"/>
      <c r="IJX20" s="67"/>
      <c r="IJY20" s="67"/>
      <c r="IJZ20" s="67"/>
      <c r="IKA20" s="67"/>
      <c r="IKB20" s="67"/>
      <c r="IKC20" s="67"/>
      <c r="IKD20" s="67"/>
      <c r="IKE20" s="67"/>
      <c r="IKF20" s="67"/>
      <c r="IKG20" s="67"/>
      <c r="IKH20" s="67"/>
      <c r="IKI20" s="67"/>
      <c r="IKJ20" s="67"/>
      <c r="IKK20" s="67"/>
      <c r="IKL20" s="67"/>
      <c r="IKM20" s="67"/>
      <c r="IKN20" s="67"/>
      <c r="IKO20" s="67"/>
      <c r="IKP20" s="67"/>
      <c r="IKQ20" s="67"/>
      <c r="IKR20" s="67"/>
      <c r="IKS20" s="67"/>
      <c r="IKT20" s="67"/>
      <c r="IKU20" s="67"/>
      <c r="IKV20" s="67"/>
      <c r="IKW20" s="67"/>
      <c r="IKX20" s="67"/>
      <c r="IKY20" s="67"/>
      <c r="IKZ20" s="67"/>
      <c r="ILA20" s="67"/>
      <c r="ILB20" s="67"/>
      <c r="ILC20" s="67"/>
      <c r="ILD20" s="67"/>
      <c r="ILE20" s="67"/>
      <c r="ILF20" s="67"/>
      <c r="ILG20" s="67"/>
      <c r="ILH20" s="67"/>
      <c r="ILI20" s="67"/>
      <c r="ILJ20" s="67"/>
      <c r="ILK20" s="67"/>
      <c r="ILL20" s="67"/>
      <c r="ILM20" s="67"/>
      <c r="ILN20" s="67"/>
      <c r="ILO20" s="67"/>
      <c r="ILP20" s="67"/>
      <c r="ILQ20" s="67"/>
      <c r="ILR20" s="67"/>
      <c r="ILS20" s="67"/>
      <c r="ILT20" s="67"/>
      <c r="ILU20" s="67"/>
      <c r="ILV20" s="67"/>
      <c r="ILW20" s="67"/>
      <c r="ILX20" s="67"/>
      <c r="ILY20" s="67"/>
      <c r="ILZ20" s="67"/>
      <c r="IMA20" s="67"/>
      <c r="IMB20" s="67"/>
      <c r="IMC20" s="67"/>
      <c r="IMD20" s="67"/>
      <c r="IME20" s="67"/>
      <c r="IMF20" s="67"/>
      <c r="IMG20" s="67"/>
      <c r="IMH20" s="67"/>
      <c r="IMI20" s="67"/>
      <c r="IMJ20" s="67"/>
      <c r="IMK20" s="67"/>
      <c r="IML20" s="67"/>
      <c r="IMM20" s="67"/>
      <c r="IMN20" s="67"/>
      <c r="IMO20" s="67"/>
      <c r="IMP20" s="67"/>
      <c r="IMQ20" s="67"/>
      <c r="IMR20" s="67"/>
      <c r="IMS20" s="67"/>
      <c r="IMT20" s="67"/>
      <c r="IMU20" s="67"/>
      <c r="IMV20" s="67"/>
      <c r="IMW20" s="67"/>
      <c r="IMX20" s="67"/>
      <c r="IMY20" s="67"/>
      <c r="IMZ20" s="67"/>
      <c r="INA20" s="67"/>
      <c r="INB20" s="67"/>
      <c r="INC20" s="67"/>
      <c r="IND20" s="67"/>
      <c r="INE20" s="67"/>
      <c r="INF20" s="67"/>
      <c r="ING20" s="67"/>
      <c r="INH20" s="67"/>
      <c r="INI20" s="67"/>
      <c r="INJ20" s="67"/>
      <c r="INK20" s="67"/>
      <c r="INL20" s="67"/>
      <c r="INM20" s="67"/>
      <c r="INN20" s="67"/>
      <c r="INO20" s="67"/>
      <c r="INP20" s="67"/>
      <c r="INQ20" s="67"/>
      <c r="INR20" s="67"/>
      <c r="INS20" s="67"/>
      <c r="INT20" s="67"/>
      <c r="INU20" s="67"/>
      <c r="INV20" s="67"/>
      <c r="INW20" s="67"/>
      <c r="INX20" s="67"/>
      <c r="INY20" s="67"/>
      <c r="INZ20" s="67"/>
      <c r="IOA20" s="67"/>
      <c r="IOB20" s="67"/>
      <c r="IOC20" s="67"/>
      <c r="IOD20" s="67"/>
      <c r="IOE20" s="67"/>
      <c r="IOF20" s="67"/>
      <c r="IOG20" s="67"/>
      <c r="IOH20" s="67"/>
      <c r="IOI20" s="67"/>
      <c r="IOJ20" s="67"/>
      <c r="IOK20" s="67"/>
      <c r="IOL20" s="67"/>
      <c r="IOM20" s="67"/>
      <c r="ION20" s="67"/>
      <c r="IOO20" s="67"/>
      <c r="IOP20" s="67"/>
      <c r="IOQ20" s="67"/>
      <c r="IOR20" s="67"/>
      <c r="IOS20" s="67"/>
      <c r="IOT20" s="67"/>
      <c r="IOU20" s="67"/>
      <c r="IOV20" s="67"/>
      <c r="IOW20" s="67"/>
      <c r="IOX20" s="67"/>
      <c r="IOY20" s="67"/>
      <c r="IOZ20" s="67"/>
      <c r="IPA20" s="67"/>
      <c r="IPB20" s="67"/>
      <c r="IPC20" s="67"/>
      <c r="IPD20" s="67"/>
      <c r="IPE20" s="67"/>
      <c r="IPF20" s="67"/>
      <c r="IPG20" s="67"/>
      <c r="IPH20" s="67"/>
      <c r="IPI20" s="67"/>
      <c r="IPJ20" s="67"/>
      <c r="IPK20" s="67"/>
      <c r="IPL20" s="67"/>
      <c r="IPM20" s="67"/>
      <c r="IPN20" s="67"/>
      <c r="IPO20" s="67"/>
      <c r="IPP20" s="67"/>
      <c r="IPQ20" s="67"/>
      <c r="IPR20" s="67"/>
      <c r="IPS20" s="67"/>
      <c r="IPT20" s="67"/>
      <c r="IPU20" s="67"/>
      <c r="IPV20" s="67"/>
      <c r="IPW20" s="67"/>
      <c r="IPX20" s="67"/>
      <c r="IPY20" s="67"/>
      <c r="IPZ20" s="67"/>
      <c r="IQA20" s="67"/>
      <c r="IQB20" s="67"/>
      <c r="IQC20" s="67"/>
      <c r="IQD20" s="67"/>
      <c r="IQE20" s="67"/>
      <c r="IQF20" s="67"/>
      <c r="IQG20" s="67"/>
      <c r="IQH20" s="67"/>
      <c r="IQI20" s="67"/>
      <c r="IQJ20" s="67"/>
      <c r="IQK20" s="67"/>
      <c r="IQL20" s="67"/>
      <c r="IQM20" s="67"/>
      <c r="IQN20" s="67"/>
      <c r="IQO20" s="67"/>
      <c r="IQP20" s="67"/>
      <c r="IQQ20" s="67"/>
      <c r="IQR20" s="67"/>
      <c r="IQS20" s="67"/>
      <c r="IQT20" s="67"/>
      <c r="IQU20" s="67"/>
      <c r="IQV20" s="67"/>
      <c r="IQW20" s="67"/>
      <c r="IQX20" s="67"/>
      <c r="IQY20" s="67"/>
      <c r="IQZ20" s="67"/>
      <c r="IRA20" s="67"/>
      <c r="IRB20" s="67"/>
      <c r="IRC20" s="67"/>
      <c r="IRD20" s="67"/>
      <c r="IRE20" s="67"/>
      <c r="IRF20" s="67"/>
      <c r="IRG20" s="67"/>
      <c r="IRH20" s="67"/>
      <c r="IRI20" s="67"/>
      <c r="IRJ20" s="67"/>
      <c r="IRK20" s="67"/>
      <c r="IRL20" s="67"/>
      <c r="IRM20" s="67"/>
      <c r="IRN20" s="67"/>
      <c r="IRO20" s="67"/>
      <c r="IRP20" s="67"/>
      <c r="IRQ20" s="67"/>
      <c r="IRR20" s="67"/>
      <c r="IRS20" s="67"/>
      <c r="IRT20" s="67"/>
      <c r="IRU20" s="67"/>
      <c r="IRV20" s="67"/>
      <c r="IRW20" s="67"/>
      <c r="IRX20" s="67"/>
      <c r="IRY20" s="67"/>
      <c r="IRZ20" s="67"/>
      <c r="ISA20" s="67"/>
      <c r="ISB20" s="67"/>
      <c r="ISC20" s="67"/>
      <c r="ISD20" s="67"/>
      <c r="ISE20" s="67"/>
      <c r="ISF20" s="67"/>
      <c r="ISG20" s="67"/>
      <c r="ISH20" s="67"/>
      <c r="ISI20" s="67"/>
      <c r="ISJ20" s="67"/>
      <c r="ISK20" s="67"/>
      <c r="ISL20" s="67"/>
      <c r="ISM20" s="67"/>
      <c r="ISN20" s="67"/>
      <c r="ISO20" s="67"/>
      <c r="ISP20" s="67"/>
      <c r="ISQ20" s="67"/>
      <c r="ISR20" s="67"/>
      <c r="ISS20" s="67"/>
      <c r="IST20" s="67"/>
      <c r="ISU20" s="67"/>
      <c r="ISV20" s="67"/>
      <c r="ISW20" s="67"/>
      <c r="ISX20" s="67"/>
      <c r="ISY20" s="67"/>
      <c r="ISZ20" s="67"/>
      <c r="ITA20" s="67"/>
      <c r="ITB20" s="67"/>
      <c r="ITC20" s="67"/>
      <c r="ITD20" s="67"/>
      <c r="ITE20" s="67"/>
      <c r="ITF20" s="67"/>
      <c r="ITG20" s="67"/>
      <c r="ITH20" s="67"/>
      <c r="ITI20" s="67"/>
      <c r="ITJ20" s="67"/>
      <c r="ITK20" s="67"/>
      <c r="ITL20" s="67"/>
      <c r="ITM20" s="67"/>
      <c r="ITN20" s="67"/>
      <c r="ITO20" s="67"/>
      <c r="ITP20" s="67"/>
      <c r="ITQ20" s="67"/>
      <c r="ITR20" s="67"/>
      <c r="ITS20" s="67"/>
      <c r="ITT20" s="67"/>
      <c r="ITU20" s="67"/>
      <c r="ITV20" s="67"/>
      <c r="ITW20" s="67"/>
      <c r="ITX20" s="67"/>
      <c r="ITY20" s="67"/>
      <c r="ITZ20" s="67"/>
      <c r="IUA20" s="67"/>
      <c r="IUB20" s="67"/>
      <c r="IUC20" s="67"/>
      <c r="IUD20" s="67"/>
      <c r="IUE20" s="67"/>
      <c r="IUF20" s="67"/>
      <c r="IUG20" s="67"/>
      <c r="IUH20" s="67"/>
      <c r="IUI20" s="67"/>
      <c r="IUJ20" s="67"/>
      <c r="IUK20" s="67"/>
      <c r="IUL20" s="67"/>
      <c r="IUM20" s="67"/>
      <c r="IUN20" s="67"/>
      <c r="IUO20" s="67"/>
      <c r="IUP20" s="67"/>
      <c r="IUQ20" s="67"/>
      <c r="IUR20" s="67"/>
      <c r="IUS20" s="67"/>
      <c r="IUT20" s="67"/>
      <c r="IUU20" s="67"/>
      <c r="IUV20" s="67"/>
      <c r="IUW20" s="67"/>
      <c r="IUX20" s="67"/>
      <c r="IUY20" s="67"/>
      <c r="IUZ20" s="67"/>
      <c r="IVA20" s="67"/>
      <c r="IVB20" s="67"/>
      <c r="IVC20" s="67"/>
      <c r="IVD20" s="67"/>
      <c r="IVE20" s="67"/>
      <c r="IVF20" s="67"/>
      <c r="IVG20" s="67"/>
      <c r="IVH20" s="67"/>
      <c r="IVI20" s="67"/>
      <c r="IVJ20" s="67"/>
      <c r="IVK20" s="67"/>
      <c r="IVL20" s="67"/>
      <c r="IVM20" s="67"/>
      <c r="IVN20" s="67"/>
      <c r="IVO20" s="67"/>
      <c r="IVP20" s="67"/>
      <c r="IVQ20" s="67"/>
      <c r="IVR20" s="67"/>
      <c r="IVS20" s="67"/>
      <c r="IVT20" s="67"/>
      <c r="IVU20" s="67"/>
      <c r="IVV20" s="67"/>
      <c r="IVW20" s="67"/>
      <c r="IVX20" s="67"/>
      <c r="IVY20" s="67"/>
      <c r="IVZ20" s="67"/>
      <c r="IWA20" s="67"/>
      <c r="IWB20" s="67"/>
      <c r="IWC20" s="67"/>
      <c r="IWD20" s="67"/>
      <c r="IWE20" s="67"/>
      <c r="IWF20" s="67"/>
      <c r="IWG20" s="67"/>
      <c r="IWH20" s="67"/>
      <c r="IWI20" s="67"/>
      <c r="IWJ20" s="67"/>
      <c r="IWK20" s="67"/>
      <c r="IWL20" s="67"/>
      <c r="IWM20" s="67"/>
      <c r="IWN20" s="67"/>
      <c r="IWO20" s="67"/>
      <c r="IWP20" s="67"/>
      <c r="IWQ20" s="67"/>
      <c r="IWR20" s="67"/>
      <c r="IWS20" s="67"/>
      <c r="IWT20" s="67"/>
      <c r="IWU20" s="67"/>
      <c r="IWV20" s="67"/>
      <c r="IWW20" s="67"/>
      <c r="IWX20" s="67"/>
      <c r="IWY20" s="67"/>
      <c r="IWZ20" s="67"/>
      <c r="IXA20" s="67"/>
      <c r="IXB20" s="67"/>
      <c r="IXC20" s="67"/>
      <c r="IXD20" s="67"/>
      <c r="IXE20" s="67"/>
      <c r="IXF20" s="67"/>
      <c r="IXG20" s="67"/>
      <c r="IXH20" s="67"/>
      <c r="IXI20" s="67"/>
      <c r="IXJ20" s="67"/>
      <c r="IXK20" s="67"/>
      <c r="IXL20" s="67"/>
      <c r="IXM20" s="67"/>
      <c r="IXN20" s="67"/>
      <c r="IXO20" s="67"/>
      <c r="IXP20" s="67"/>
      <c r="IXQ20" s="67"/>
      <c r="IXR20" s="67"/>
      <c r="IXS20" s="67"/>
      <c r="IXT20" s="67"/>
      <c r="IXU20" s="67"/>
      <c r="IXV20" s="67"/>
      <c r="IXW20" s="67"/>
      <c r="IXX20" s="67"/>
      <c r="IXY20" s="67"/>
      <c r="IXZ20" s="67"/>
      <c r="IYA20" s="67"/>
      <c r="IYB20" s="67"/>
      <c r="IYC20" s="67"/>
      <c r="IYD20" s="67"/>
      <c r="IYE20" s="67"/>
      <c r="IYF20" s="67"/>
      <c r="IYG20" s="67"/>
      <c r="IYH20" s="67"/>
      <c r="IYI20" s="67"/>
      <c r="IYJ20" s="67"/>
      <c r="IYK20" s="67"/>
      <c r="IYL20" s="67"/>
      <c r="IYM20" s="67"/>
      <c r="IYN20" s="67"/>
      <c r="IYO20" s="67"/>
      <c r="IYP20" s="67"/>
      <c r="IYQ20" s="67"/>
      <c r="IYR20" s="67"/>
      <c r="IYS20" s="67"/>
      <c r="IYT20" s="67"/>
      <c r="IYU20" s="67"/>
      <c r="IYV20" s="67"/>
      <c r="IYW20" s="67"/>
      <c r="IYX20" s="67"/>
      <c r="IYY20" s="67"/>
      <c r="IYZ20" s="67"/>
      <c r="IZA20" s="67"/>
      <c r="IZB20" s="67"/>
      <c r="IZC20" s="67"/>
      <c r="IZD20" s="67"/>
      <c r="IZE20" s="67"/>
      <c r="IZF20" s="67"/>
      <c r="IZG20" s="67"/>
      <c r="IZH20" s="67"/>
      <c r="IZI20" s="67"/>
      <c r="IZJ20" s="67"/>
      <c r="IZK20" s="67"/>
      <c r="IZL20" s="67"/>
      <c r="IZM20" s="67"/>
      <c r="IZN20" s="67"/>
      <c r="IZO20" s="67"/>
      <c r="IZP20" s="67"/>
      <c r="IZQ20" s="67"/>
      <c r="IZR20" s="67"/>
      <c r="IZS20" s="67"/>
      <c r="IZT20" s="67"/>
      <c r="IZU20" s="67"/>
      <c r="IZV20" s="67"/>
      <c r="IZW20" s="67"/>
      <c r="IZX20" s="67"/>
      <c r="IZY20" s="67"/>
      <c r="IZZ20" s="67"/>
      <c r="JAA20" s="67"/>
      <c r="JAB20" s="67"/>
      <c r="JAC20" s="67"/>
      <c r="JAD20" s="67"/>
      <c r="JAE20" s="67"/>
      <c r="JAF20" s="67"/>
      <c r="JAG20" s="67"/>
      <c r="JAH20" s="67"/>
      <c r="JAI20" s="67"/>
      <c r="JAJ20" s="67"/>
      <c r="JAK20" s="67"/>
      <c r="JAL20" s="67"/>
      <c r="JAM20" s="67"/>
      <c r="JAN20" s="67"/>
      <c r="JAO20" s="67"/>
      <c r="JAP20" s="67"/>
      <c r="JAQ20" s="67"/>
      <c r="JAR20" s="67"/>
      <c r="JAS20" s="67"/>
      <c r="JAT20" s="67"/>
      <c r="JAU20" s="67"/>
      <c r="JAV20" s="67"/>
      <c r="JAW20" s="67"/>
      <c r="JAX20" s="67"/>
      <c r="JAY20" s="67"/>
      <c r="JAZ20" s="67"/>
      <c r="JBA20" s="67"/>
      <c r="JBB20" s="67"/>
      <c r="JBC20" s="67"/>
      <c r="JBD20" s="67"/>
      <c r="JBE20" s="67"/>
      <c r="JBF20" s="67"/>
      <c r="JBG20" s="67"/>
      <c r="JBH20" s="67"/>
      <c r="JBI20" s="67"/>
      <c r="JBJ20" s="67"/>
      <c r="JBK20" s="67"/>
      <c r="JBL20" s="67"/>
      <c r="JBM20" s="67"/>
      <c r="JBN20" s="67"/>
      <c r="JBO20" s="67"/>
      <c r="JBP20" s="67"/>
      <c r="JBQ20" s="67"/>
      <c r="JBR20" s="67"/>
      <c r="JBS20" s="67"/>
      <c r="JBT20" s="67"/>
      <c r="JBU20" s="67"/>
      <c r="JBV20" s="67"/>
      <c r="JBW20" s="67"/>
      <c r="JBX20" s="67"/>
      <c r="JBY20" s="67"/>
      <c r="JBZ20" s="67"/>
      <c r="JCA20" s="67"/>
      <c r="JCB20" s="67"/>
      <c r="JCC20" s="67"/>
      <c r="JCD20" s="67"/>
      <c r="JCE20" s="67"/>
      <c r="JCF20" s="67"/>
      <c r="JCG20" s="67"/>
      <c r="JCH20" s="67"/>
      <c r="JCI20" s="67"/>
      <c r="JCJ20" s="67"/>
      <c r="JCK20" s="67"/>
      <c r="JCL20" s="67"/>
      <c r="JCM20" s="67"/>
      <c r="JCN20" s="67"/>
      <c r="JCO20" s="67"/>
      <c r="JCP20" s="67"/>
      <c r="JCQ20" s="67"/>
      <c r="JCR20" s="67"/>
      <c r="JCS20" s="67"/>
      <c r="JCT20" s="67"/>
      <c r="JCU20" s="67"/>
      <c r="JCV20" s="67"/>
      <c r="JCW20" s="67"/>
      <c r="JCX20" s="67"/>
      <c r="JCY20" s="67"/>
      <c r="JCZ20" s="67"/>
      <c r="JDA20" s="67"/>
      <c r="JDB20" s="67"/>
      <c r="JDC20" s="67"/>
      <c r="JDD20" s="67"/>
      <c r="JDE20" s="67"/>
      <c r="JDF20" s="67"/>
      <c r="JDG20" s="67"/>
      <c r="JDH20" s="67"/>
      <c r="JDI20" s="67"/>
      <c r="JDJ20" s="67"/>
      <c r="JDK20" s="67"/>
      <c r="JDL20" s="67"/>
      <c r="JDM20" s="67"/>
      <c r="JDN20" s="67"/>
      <c r="JDO20" s="67"/>
      <c r="JDP20" s="67"/>
      <c r="JDQ20" s="67"/>
      <c r="JDR20" s="67"/>
      <c r="JDS20" s="67"/>
      <c r="JDT20" s="67"/>
      <c r="JDU20" s="67"/>
      <c r="JDV20" s="67"/>
      <c r="JDW20" s="67"/>
      <c r="JDX20" s="67"/>
      <c r="JDY20" s="67"/>
      <c r="JDZ20" s="67"/>
      <c r="JEA20" s="67"/>
      <c r="JEB20" s="67"/>
      <c r="JEC20" s="67"/>
      <c r="JED20" s="67"/>
      <c r="JEE20" s="67"/>
      <c r="JEF20" s="67"/>
      <c r="JEG20" s="67"/>
      <c r="JEH20" s="67"/>
      <c r="JEI20" s="67"/>
      <c r="JEJ20" s="67"/>
      <c r="JEK20" s="67"/>
      <c r="JEL20" s="67"/>
      <c r="JEM20" s="67"/>
      <c r="JEN20" s="67"/>
      <c r="JEO20" s="67"/>
      <c r="JEP20" s="67"/>
      <c r="JEQ20" s="67"/>
      <c r="JER20" s="67"/>
      <c r="JES20" s="67"/>
      <c r="JET20" s="67"/>
      <c r="JEU20" s="67"/>
      <c r="JEV20" s="67"/>
      <c r="JEW20" s="67"/>
      <c r="JEX20" s="67"/>
      <c r="JEY20" s="67"/>
      <c r="JEZ20" s="67"/>
      <c r="JFA20" s="67"/>
      <c r="JFB20" s="67"/>
      <c r="JFC20" s="67"/>
      <c r="JFD20" s="67"/>
      <c r="JFE20" s="67"/>
      <c r="JFF20" s="67"/>
      <c r="JFG20" s="67"/>
      <c r="JFH20" s="67"/>
      <c r="JFI20" s="67"/>
      <c r="JFJ20" s="67"/>
      <c r="JFK20" s="67"/>
      <c r="JFL20" s="67"/>
      <c r="JFM20" s="67"/>
      <c r="JFN20" s="67"/>
      <c r="JFO20" s="67"/>
      <c r="JFP20" s="67"/>
      <c r="JFQ20" s="67"/>
      <c r="JFR20" s="67"/>
      <c r="JFS20" s="67"/>
      <c r="JFT20" s="67"/>
      <c r="JFU20" s="67"/>
      <c r="JFV20" s="67"/>
      <c r="JFW20" s="67"/>
      <c r="JFX20" s="67"/>
      <c r="JFY20" s="67"/>
      <c r="JFZ20" s="67"/>
      <c r="JGA20" s="67"/>
      <c r="JGB20" s="67"/>
      <c r="JGC20" s="67"/>
      <c r="JGD20" s="67"/>
      <c r="JGE20" s="67"/>
      <c r="JGF20" s="67"/>
      <c r="JGG20" s="67"/>
      <c r="JGH20" s="67"/>
      <c r="JGI20" s="67"/>
      <c r="JGJ20" s="67"/>
      <c r="JGK20" s="67"/>
      <c r="JGL20" s="67"/>
      <c r="JGM20" s="67"/>
      <c r="JGN20" s="67"/>
      <c r="JGO20" s="67"/>
      <c r="JGP20" s="67"/>
      <c r="JGQ20" s="67"/>
      <c r="JGR20" s="67"/>
      <c r="JGS20" s="67"/>
      <c r="JGT20" s="67"/>
      <c r="JGU20" s="67"/>
      <c r="JGV20" s="67"/>
      <c r="JGW20" s="67"/>
      <c r="JGX20" s="67"/>
      <c r="JGY20" s="67"/>
      <c r="JGZ20" s="67"/>
      <c r="JHA20" s="67"/>
      <c r="JHB20" s="67"/>
      <c r="JHC20" s="67"/>
      <c r="JHD20" s="67"/>
      <c r="JHE20" s="67"/>
      <c r="JHF20" s="67"/>
      <c r="JHG20" s="67"/>
      <c r="JHH20" s="67"/>
      <c r="JHI20" s="67"/>
      <c r="JHJ20" s="67"/>
      <c r="JHK20" s="67"/>
      <c r="JHL20" s="67"/>
      <c r="JHM20" s="67"/>
      <c r="JHN20" s="67"/>
      <c r="JHO20" s="67"/>
      <c r="JHP20" s="67"/>
      <c r="JHQ20" s="67"/>
      <c r="JHR20" s="67"/>
      <c r="JHS20" s="67"/>
      <c r="JHT20" s="67"/>
      <c r="JHU20" s="67"/>
      <c r="JHV20" s="67"/>
      <c r="JHW20" s="67"/>
      <c r="JHX20" s="67"/>
      <c r="JHY20" s="67"/>
      <c r="JHZ20" s="67"/>
      <c r="JIA20" s="67"/>
      <c r="JIB20" s="67"/>
      <c r="JIC20" s="67"/>
      <c r="JID20" s="67"/>
      <c r="JIE20" s="67"/>
      <c r="JIF20" s="67"/>
      <c r="JIG20" s="67"/>
      <c r="JIH20" s="67"/>
      <c r="JII20" s="67"/>
      <c r="JIJ20" s="67"/>
      <c r="JIK20" s="67"/>
      <c r="JIL20" s="67"/>
      <c r="JIM20" s="67"/>
      <c r="JIN20" s="67"/>
      <c r="JIO20" s="67"/>
      <c r="JIP20" s="67"/>
      <c r="JIQ20" s="67"/>
      <c r="JIR20" s="67"/>
      <c r="JIS20" s="67"/>
      <c r="JIT20" s="67"/>
      <c r="JIU20" s="67"/>
      <c r="JIV20" s="67"/>
      <c r="JIW20" s="67"/>
      <c r="JIX20" s="67"/>
      <c r="JIY20" s="67"/>
      <c r="JIZ20" s="67"/>
      <c r="JJA20" s="67"/>
      <c r="JJB20" s="67"/>
      <c r="JJC20" s="67"/>
      <c r="JJD20" s="67"/>
      <c r="JJE20" s="67"/>
      <c r="JJF20" s="67"/>
      <c r="JJG20" s="67"/>
      <c r="JJH20" s="67"/>
      <c r="JJI20" s="67"/>
      <c r="JJJ20" s="67"/>
      <c r="JJK20" s="67"/>
      <c r="JJL20" s="67"/>
      <c r="JJM20" s="67"/>
      <c r="JJN20" s="67"/>
      <c r="JJO20" s="67"/>
      <c r="JJP20" s="67"/>
      <c r="JJQ20" s="67"/>
      <c r="JJR20" s="67"/>
      <c r="JJS20" s="67"/>
      <c r="JJT20" s="67"/>
      <c r="JJU20" s="67"/>
      <c r="JJV20" s="67"/>
      <c r="JJW20" s="67"/>
      <c r="JJX20" s="67"/>
      <c r="JJY20" s="67"/>
      <c r="JJZ20" s="67"/>
      <c r="JKA20" s="67"/>
      <c r="JKB20" s="67"/>
      <c r="JKC20" s="67"/>
      <c r="JKD20" s="67"/>
      <c r="JKE20" s="67"/>
      <c r="JKF20" s="67"/>
      <c r="JKG20" s="67"/>
      <c r="JKH20" s="67"/>
      <c r="JKI20" s="67"/>
      <c r="JKJ20" s="67"/>
      <c r="JKK20" s="67"/>
      <c r="JKL20" s="67"/>
      <c r="JKM20" s="67"/>
      <c r="JKN20" s="67"/>
      <c r="JKO20" s="67"/>
      <c r="JKP20" s="67"/>
      <c r="JKQ20" s="67"/>
      <c r="JKR20" s="67"/>
      <c r="JKS20" s="67"/>
      <c r="JKT20" s="67"/>
      <c r="JKU20" s="67"/>
      <c r="JKV20" s="67"/>
      <c r="JKW20" s="67"/>
      <c r="JKX20" s="67"/>
      <c r="JKY20" s="67"/>
      <c r="JKZ20" s="67"/>
      <c r="JLA20" s="67"/>
      <c r="JLB20" s="67"/>
      <c r="JLC20" s="67"/>
      <c r="JLD20" s="67"/>
      <c r="JLE20" s="67"/>
      <c r="JLF20" s="67"/>
      <c r="JLG20" s="67"/>
      <c r="JLH20" s="67"/>
      <c r="JLI20" s="67"/>
      <c r="JLJ20" s="67"/>
      <c r="JLK20" s="67"/>
      <c r="JLL20" s="67"/>
      <c r="JLM20" s="67"/>
      <c r="JLN20" s="67"/>
      <c r="JLO20" s="67"/>
      <c r="JLP20" s="67"/>
      <c r="JLQ20" s="67"/>
      <c r="JLR20" s="67"/>
      <c r="JLS20" s="67"/>
      <c r="JLT20" s="67"/>
      <c r="JLU20" s="67"/>
      <c r="JLV20" s="67"/>
      <c r="JLW20" s="67"/>
      <c r="JLX20" s="67"/>
      <c r="JLY20" s="67"/>
      <c r="JLZ20" s="67"/>
      <c r="JMA20" s="67"/>
      <c r="JMB20" s="67"/>
      <c r="JMC20" s="67"/>
      <c r="JMD20" s="67"/>
      <c r="JME20" s="67"/>
      <c r="JMF20" s="67"/>
      <c r="JMG20" s="67"/>
      <c r="JMH20" s="67"/>
      <c r="JMI20" s="67"/>
      <c r="JMJ20" s="67"/>
      <c r="JMK20" s="67"/>
      <c r="JML20" s="67"/>
      <c r="JMM20" s="67"/>
      <c r="JMN20" s="67"/>
      <c r="JMO20" s="67"/>
      <c r="JMP20" s="67"/>
      <c r="JMQ20" s="67"/>
      <c r="JMR20" s="67"/>
      <c r="JMS20" s="67"/>
      <c r="JMT20" s="67"/>
      <c r="JMU20" s="67"/>
      <c r="JMV20" s="67"/>
      <c r="JMW20" s="67"/>
      <c r="JMX20" s="67"/>
      <c r="JMY20" s="67"/>
      <c r="JMZ20" s="67"/>
      <c r="JNA20" s="67"/>
      <c r="JNB20" s="67"/>
      <c r="JNC20" s="67"/>
      <c r="JND20" s="67"/>
      <c r="JNE20" s="67"/>
      <c r="JNF20" s="67"/>
      <c r="JNG20" s="67"/>
      <c r="JNH20" s="67"/>
      <c r="JNI20" s="67"/>
      <c r="JNJ20" s="67"/>
      <c r="JNK20" s="67"/>
      <c r="JNL20" s="67"/>
      <c r="JNM20" s="67"/>
      <c r="JNN20" s="67"/>
      <c r="JNO20" s="67"/>
      <c r="JNP20" s="67"/>
      <c r="JNQ20" s="67"/>
      <c r="JNR20" s="67"/>
      <c r="JNS20" s="67"/>
      <c r="JNT20" s="67"/>
      <c r="JNU20" s="67"/>
      <c r="JNV20" s="67"/>
      <c r="JNW20" s="67"/>
      <c r="JNX20" s="67"/>
      <c r="JNY20" s="67"/>
      <c r="JNZ20" s="67"/>
      <c r="JOA20" s="67"/>
      <c r="JOB20" s="67"/>
      <c r="JOC20" s="67"/>
      <c r="JOD20" s="67"/>
      <c r="JOE20" s="67"/>
      <c r="JOF20" s="67"/>
      <c r="JOG20" s="67"/>
      <c r="JOH20" s="67"/>
      <c r="JOI20" s="67"/>
      <c r="JOJ20" s="67"/>
      <c r="JOK20" s="67"/>
      <c r="JOL20" s="67"/>
      <c r="JOM20" s="67"/>
      <c r="JON20" s="67"/>
      <c r="JOO20" s="67"/>
      <c r="JOP20" s="67"/>
      <c r="JOQ20" s="67"/>
      <c r="JOR20" s="67"/>
      <c r="JOS20" s="67"/>
      <c r="JOT20" s="67"/>
      <c r="JOU20" s="67"/>
      <c r="JOV20" s="67"/>
      <c r="JOW20" s="67"/>
      <c r="JOX20" s="67"/>
      <c r="JOY20" s="67"/>
      <c r="JOZ20" s="67"/>
      <c r="JPA20" s="67"/>
      <c r="JPB20" s="67"/>
      <c r="JPC20" s="67"/>
      <c r="JPD20" s="67"/>
      <c r="JPE20" s="67"/>
      <c r="JPF20" s="67"/>
      <c r="JPG20" s="67"/>
      <c r="JPH20" s="67"/>
      <c r="JPI20" s="67"/>
      <c r="JPJ20" s="67"/>
      <c r="JPK20" s="67"/>
      <c r="JPL20" s="67"/>
      <c r="JPM20" s="67"/>
      <c r="JPN20" s="67"/>
      <c r="JPO20" s="67"/>
      <c r="JPP20" s="67"/>
      <c r="JPQ20" s="67"/>
      <c r="JPR20" s="67"/>
      <c r="JPS20" s="67"/>
      <c r="JPT20" s="67"/>
      <c r="JPU20" s="67"/>
      <c r="JPV20" s="67"/>
      <c r="JPW20" s="67"/>
      <c r="JPX20" s="67"/>
      <c r="JPY20" s="67"/>
      <c r="JPZ20" s="67"/>
      <c r="JQA20" s="67"/>
      <c r="JQB20" s="67"/>
      <c r="JQC20" s="67"/>
      <c r="JQD20" s="67"/>
      <c r="JQE20" s="67"/>
      <c r="JQF20" s="67"/>
      <c r="JQG20" s="67"/>
      <c r="JQH20" s="67"/>
      <c r="JQI20" s="67"/>
      <c r="JQJ20" s="67"/>
      <c r="JQK20" s="67"/>
      <c r="JQL20" s="67"/>
      <c r="JQM20" s="67"/>
      <c r="JQN20" s="67"/>
      <c r="JQO20" s="67"/>
      <c r="JQP20" s="67"/>
      <c r="JQQ20" s="67"/>
      <c r="JQR20" s="67"/>
      <c r="JQS20" s="67"/>
      <c r="JQT20" s="67"/>
      <c r="JQU20" s="67"/>
      <c r="JQV20" s="67"/>
      <c r="JQW20" s="67"/>
      <c r="JQX20" s="67"/>
      <c r="JQY20" s="67"/>
      <c r="JQZ20" s="67"/>
      <c r="JRA20" s="67"/>
      <c r="JRB20" s="67"/>
      <c r="JRC20" s="67"/>
      <c r="JRD20" s="67"/>
      <c r="JRE20" s="67"/>
      <c r="JRF20" s="67"/>
      <c r="JRG20" s="67"/>
      <c r="JRH20" s="67"/>
      <c r="JRI20" s="67"/>
      <c r="JRJ20" s="67"/>
      <c r="JRK20" s="67"/>
      <c r="JRL20" s="67"/>
      <c r="JRM20" s="67"/>
      <c r="JRN20" s="67"/>
      <c r="JRO20" s="67"/>
      <c r="JRP20" s="67"/>
      <c r="JRQ20" s="67"/>
      <c r="JRR20" s="67"/>
      <c r="JRS20" s="67"/>
      <c r="JRT20" s="67"/>
      <c r="JRU20" s="67"/>
      <c r="JRV20" s="67"/>
      <c r="JRW20" s="67"/>
      <c r="JRX20" s="67"/>
      <c r="JRY20" s="67"/>
      <c r="JRZ20" s="67"/>
      <c r="JSA20" s="67"/>
      <c r="JSB20" s="67"/>
      <c r="JSC20" s="67"/>
      <c r="JSD20" s="67"/>
      <c r="JSE20" s="67"/>
      <c r="JSF20" s="67"/>
      <c r="JSG20" s="67"/>
      <c r="JSH20" s="67"/>
      <c r="JSI20" s="67"/>
      <c r="JSJ20" s="67"/>
      <c r="JSK20" s="67"/>
      <c r="JSL20" s="67"/>
      <c r="JSM20" s="67"/>
      <c r="JSN20" s="67"/>
      <c r="JSO20" s="67"/>
      <c r="JSP20" s="67"/>
      <c r="JSQ20" s="67"/>
      <c r="JSR20" s="67"/>
      <c r="JSS20" s="67"/>
      <c r="JST20" s="67"/>
      <c r="JSU20" s="67"/>
      <c r="JSV20" s="67"/>
      <c r="JSW20" s="67"/>
      <c r="JSX20" s="67"/>
      <c r="JSY20" s="67"/>
      <c r="JSZ20" s="67"/>
      <c r="JTA20" s="67"/>
      <c r="JTB20" s="67"/>
      <c r="JTC20" s="67"/>
      <c r="JTD20" s="67"/>
      <c r="JTE20" s="67"/>
      <c r="JTF20" s="67"/>
      <c r="JTG20" s="67"/>
      <c r="JTH20" s="67"/>
      <c r="JTI20" s="67"/>
      <c r="JTJ20" s="67"/>
      <c r="JTK20" s="67"/>
      <c r="JTL20" s="67"/>
      <c r="JTM20" s="67"/>
      <c r="JTN20" s="67"/>
      <c r="JTO20" s="67"/>
      <c r="JTP20" s="67"/>
      <c r="JTQ20" s="67"/>
      <c r="JTR20" s="67"/>
      <c r="JTS20" s="67"/>
      <c r="JTT20" s="67"/>
      <c r="JTU20" s="67"/>
      <c r="JTV20" s="67"/>
      <c r="JTW20" s="67"/>
      <c r="JTX20" s="67"/>
      <c r="JTY20" s="67"/>
      <c r="JTZ20" s="67"/>
      <c r="JUA20" s="67"/>
      <c r="JUB20" s="67"/>
      <c r="JUC20" s="67"/>
      <c r="JUD20" s="67"/>
      <c r="JUE20" s="67"/>
      <c r="JUF20" s="67"/>
      <c r="JUG20" s="67"/>
      <c r="JUH20" s="67"/>
      <c r="JUI20" s="67"/>
      <c r="JUJ20" s="67"/>
      <c r="JUK20" s="67"/>
      <c r="JUL20" s="67"/>
      <c r="JUM20" s="67"/>
      <c r="JUN20" s="67"/>
      <c r="JUO20" s="67"/>
      <c r="JUP20" s="67"/>
      <c r="JUQ20" s="67"/>
      <c r="JUR20" s="67"/>
      <c r="JUS20" s="67"/>
      <c r="JUT20" s="67"/>
      <c r="JUU20" s="67"/>
      <c r="JUV20" s="67"/>
      <c r="JUW20" s="67"/>
      <c r="JUX20" s="67"/>
      <c r="JUY20" s="67"/>
      <c r="JUZ20" s="67"/>
      <c r="JVA20" s="67"/>
      <c r="JVB20" s="67"/>
      <c r="JVC20" s="67"/>
      <c r="JVD20" s="67"/>
      <c r="JVE20" s="67"/>
      <c r="JVF20" s="67"/>
      <c r="JVG20" s="67"/>
      <c r="JVH20" s="67"/>
      <c r="JVI20" s="67"/>
      <c r="JVJ20" s="67"/>
      <c r="JVK20" s="67"/>
      <c r="JVL20" s="67"/>
      <c r="JVM20" s="67"/>
      <c r="JVN20" s="67"/>
      <c r="JVO20" s="67"/>
      <c r="JVP20" s="67"/>
      <c r="JVQ20" s="67"/>
      <c r="JVR20" s="67"/>
      <c r="JVS20" s="67"/>
      <c r="JVT20" s="67"/>
      <c r="JVU20" s="67"/>
      <c r="JVV20" s="67"/>
      <c r="JVW20" s="67"/>
      <c r="JVX20" s="67"/>
      <c r="JVY20" s="67"/>
      <c r="JVZ20" s="67"/>
      <c r="JWA20" s="67"/>
      <c r="JWB20" s="67"/>
      <c r="JWC20" s="67"/>
      <c r="JWD20" s="67"/>
      <c r="JWE20" s="67"/>
      <c r="JWF20" s="67"/>
      <c r="JWG20" s="67"/>
      <c r="JWH20" s="67"/>
      <c r="JWI20" s="67"/>
      <c r="JWJ20" s="67"/>
      <c r="JWK20" s="67"/>
      <c r="JWL20" s="67"/>
      <c r="JWM20" s="67"/>
      <c r="JWN20" s="67"/>
      <c r="JWO20" s="67"/>
      <c r="JWP20" s="67"/>
      <c r="JWQ20" s="67"/>
      <c r="JWR20" s="67"/>
      <c r="JWS20" s="67"/>
      <c r="JWT20" s="67"/>
      <c r="JWU20" s="67"/>
      <c r="JWV20" s="67"/>
      <c r="JWW20" s="67"/>
      <c r="JWX20" s="67"/>
      <c r="JWY20" s="67"/>
      <c r="JWZ20" s="67"/>
      <c r="JXA20" s="67"/>
      <c r="JXB20" s="67"/>
      <c r="JXC20" s="67"/>
      <c r="JXD20" s="67"/>
      <c r="JXE20" s="67"/>
      <c r="JXF20" s="67"/>
      <c r="JXG20" s="67"/>
      <c r="JXH20" s="67"/>
      <c r="JXI20" s="67"/>
      <c r="JXJ20" s="67"/>
      <c r="JXK20" s="67"/>
      <c r="JXL20" s="67"/>
      <c r="JXM20" s="67"/>
      <c r="JXN20" s="67"/>
      <c r="JXO20" s="67"/>
      <c r="JXP20" s="67"/>
      <c r="JXQ20" s="67"/>
      <c r="JXR20" s="67"/>
      <c r="JXS20" s="67"/>
      <c r="JXT20" s="67"/>
      <c r="JXU20" s="67"/>
      <c r="JXV20" s="67"/>
      <c r="JXW20" s="67"/>
      <c r="JXX20" s="67"/>
      <c r="JXY20" s="67"/>
      <c r="JXZ20" s="67"/>
      <c r="JYA20" s="67"/>
      <c r="JYB20" s="67"/>
      <c r="JYC20" s="67"/>
      <c r="JYD20" s="67"/>
      <c r="JYE20" s="67"/>
      <c r="JYF20" s="67"/>
      <c r="JYG20" s="67"/>
      <c r="JYH20" s="67"/>
      <c r="JYI20" s="67"/>
      <c r="JYJ20" s="67"/>
      <c r="JYK20" s="67"/>
      <c r="JYL20" s="67"/>
      <c r="JYM20" s="67"/>
      <c r="JYN20" s="67"/>
      <c r="JYO20" s="67"/>
      <c r="JYP20" s="67"/>
      <c r="JYQ20" s="67"/>
      <c r="JYR20" s="67"/>
      <c r="JYS20" s="67"/>
      <c r="JYT20" s="67"/>
      <c r="JYU20" s="67"/>
      <c r="JYV20" s="67"/>
      <c r="JYW20" s="67"/>
      <c r="JYX20" s="67"/>
      <c r="JYY20" s="67"/>
      <c r="JYZ20" s="67"/>
      <c r="JZA20" s="67"/>
      <c r="JZB20" s="67"/>
      <c r="JZC20" s="67"/>
      <c r="JZD20" s="67"/>
      <c r="JZE20" s="67"/>
      <c r="JZF20" s="67"/>
      <c r="JZG20" s="67"/>
      <c r="JZH20" s="67"/>
      <c r="JZI20" s="67"/>
      <c r="JZJ20" s="67"/>
      <c r="JZK20" s="67"/>
      <c r="JZL20" s="67"/>
      <c r="JZM20" s="67"/>
      <c r="JZN20" s="67"/>
      <c r="JZO20" s="67"/>
      <c r="JZP20" s="67"/>
      <c r="JZQ20" s="67"/>
      <c r="JZR20" s="67"/>
      <c r="JZS20" s="67"/>
      <c r="JZT20" s="67"/>
      <c r="JZU20" s="67"/>
      <c r="JZV20" s="67"/>
      <c r="JZW20" s="67"/>
      <c r="JZX20" s="67"/>
      <c r="JZY20" s="67"/>
      <c r="JZZ20" s="67"/>
      <c r="KAA20" s="67"/>
      <c r="KAB20" s="67"/>
      <c r="KAC20" s="67"/>
      <c r="KAD20" s="67"/>
      <c r="KAE20" s="67"/>
      <c r="KAF20" s="67"/>
      <c r="KAG20" s="67"/>
      <c r="KAH20" s="67"/>
      <c r="KAI20" s="67"/>
      <c r="KAJ20" s="67"/>
      <c r="KAK20" s="67"/>
      <c r="KAL20" s="67"/>
      <c r="KAM20" s="67"/>
      <c r="KAN20" s="67"/>
      <c r="KAO20" s="67"/>
      <c r="KAP20" s="67"/>
      <c r="KAQ20" s="67"/>
      <c r="KAR20" s="67"/>
      <c r="KAS20" s="67"/>
      <c r="KAT20" s="67"/>
      <c r="KAU20" s="67"/>
      <c r="KAV20" s="67"/>
      <c r="KAW20" s="67"/>
      <c r="KAX20" s="67"/>
      <c r="KAY20" s="67"/>
      <c r="KAZ20" s="67"/>
      <c r="KBA20" s="67"/>
      <c r="KBB20" s="67"/>
      <c r="KBC20" s="67"/>
      <c r="KBD20" s="67"/>
      <c r="KBE20" s="67"/>
      <c r="KBF20" s="67"/>
      <c r="KBG20" s="67"/>
      <c r="KBH20" s="67"/>
      <c r="KBI20" s="67"/>
      <c r="KBJ20" s="67"/>
      <c r="KBK20" s="67"/>
      <c r="KBL20" s="67"/>
      <c r="KBM20" s="67"/>
      <c r="KBN20" s="67"/>
      <c r="KBO20" s="67"/>
      <c r="KBP20" s="67"/>
      <c r="KBQ20" s="67"/>
      <c r="KBR20" s="67"/>
      <c r="KBS20" s="67"/>
      <c r="KBT20" s="67"/>
      <c r="KBU20" s="67"/>
      <c r="KBV20" s="67"/>
      <c r="KBW20" s="67"/>
      <c r="KBX20" s="67"/>
      <c r="KBY20" s="67"/>
      <c r="KBZ20" s="67"/>
      <c r="KCA20" s="67"/>
      <c r="KCB20" s="67"/>
      <c r="KCC20" s="67"/>
      <c r="KCD20" s="67"/>
      <c r="KCE20" s="67"/>
      <c r="KCF20" s="67"/>
      <c r="KCG20" s="67"/>
      <c r="KCH20" s="67"/>
      <c r="KCI20" s="67"/>
      <c r="KCJ20" s="67"/>
      <c r="KCK20" s="67"/>
      <c r="KCL20" s="67"/>
      <c r="KCM20" s="67"/>
      <c r="KCN20" s="67"/>
      <c r="KCO20" s="67"/>
      <c r="KCP20" s="67"/>
      <c r="KCQ20" s="67"/>
      <c r="KCR20" s="67"/>
      <c r="KCS20" s="67"/>
      <c r="KCT20" s="67"/>
      <c r="KCU20" s="67"/>
      <c r="KCV20" s="67"/>
      <c r="KCW20" s="67"/>
      <c r="KCX20" s="67"/>
      <c r="KCY20" s="67"/>
      <c r="KCZ20" s="67"/>
      <c r="KDA20" s="67"/>
      <c r="KDB20" s="67"/>
      <c r="KDC20" s="67"/>
      <c r="KDD20" s="67"/>
      <c r="KDE20" s="67"/>
      <c r="KDF20" s="67"/>
      <c r="KDG20" s="67"/>
      <c r="KDH20" s="67"/>
      <c r="KDI20" s="67"/>
      <c r="KDJ20" s="67"/>
      <c r="KDK20" s="67"/>
      <c r="KDL20" s="67"/>
      <c r="KDM20" s="67"/>
      <c r="KDN20" s="67"/>
      <c r="KDO20" s="67"/>
      <c r="KDP20" s="67"/>
      <c r="KDQ20" s="67"/>
      <c r="KDR20" s="67"/>
      <c r="KDS20" s="67"/>
      <c r="KDT20" s="67"/>
      <c r="KDU20" s="67"/>
      <c r="KDV20" s="67"/>
      <c r="KDW20" s="67"/>
      <c r="KDX20" s="67"/>
      <c r="KDY20" s="67"/>
      <c r="KDZ20" s="67"/>
      <c r="KEA20" s="67"/>
      <c r="KEB20" s="67"/>
      <c r="KEC20" s="67"/>
      <c r="KED20" s="67"/>
      <c r="KEE20" s="67"/>
      <c r="KEF20" s="67"/>
      <c r="KEG20" s="67"/>
      <c r="KEH20" s="67"/>
      <c r="KEI20" s="67"/>
      <c r="KEJ20" s="67"/>
      <c r="KEK20" s="67"/>
      <c r="KEL20" s="67"/>
      <c r="KEM20" s="67"/>
      <c r="KEN20" s="67"/>
      <c r="KEO20" s="67"/>
      <c r="KEP20" s="67"/>
      <c r="KEQ20" s="67"/>
      <c r="KER20" s="67"/>
      <c r="KES20" s="67"/>
      <c r="KET20" s="67"/>
      <c r="KEU20" s="67"/>
      <c r="KEV20" s="67"/>
      <c r="KEW20" s="67"/>
      <c r="KEX20" s="67"/>
      <c r="KEY20" s="67"/>
      <c r="KEZ20" s="67"/>
      <c r="KFA20" s="67"/>
      <c r="KFB20" s="67"/>
      <c r="KFC20" s="67"/>
      <c r="KFD20" s="67"/>
      <c r="KFE20" s="67"/>
      <c r="KFF20" s="67"/>
      <c r="KFG20" s="67"/>
      <c r="KFH20" s="67"/>
      <c r="KFI20" s="67"/>
      <c r="KFJ20" s="67"/>
      <c r="KFK20" s="67"/>
      <c r="KFL20" s="67"/>
      <c r="KFM20" s="67"/>
      <c r="KFN20" s="67"/>
      <c r="KFO20" s="67"/>
      <c r="KFP20" s="67"/>
      <c r="KFQ20" s="67"/>
      <c r="KFR20" s="67"/>
      <c r="KFS20" s="67"/>
      <c r="KFT20" s="67"/>
      <c r="KFU20" s="67"/>
      <c r="KFV20" s="67"/>
      <c r="KFW20" s="67"/>
      <c r="KFX20" s="67"/>
      <c r="KFY20" s="67"/>
      <c r="KFZ20" s="67"/>
      <c r="KGA20" s="67"/>
      <c r="KGB20" s="67"/>
      <c r="KGC20" s="67"/>
      <c r="KGD20" s="67"/>
      <c r="KGE20" s="67"/>
      <c r="KGF20" s="67"/>
      <c r="KGG20" s="67"/>
      <c r="KGH20" s="67"/>
      <c r="KGI20" s="67"/>
      <c r="KGJ20" s="67"/>
      <c r="KGK20" s="67"/>
      <c r="KGL20" s="67"/>
      <c r="KGM20" s="67"/>
      <c r="KGN20" s="67"/>
      <c r="KGO20" s="67"/>
      <c r="KGP20" s="67"/>
      <c r="KGQ20" s="67"/>
      <c r="KGR20" s="67"/>
      <c r="KGS20" s="67"/>
      <c r="KGT20" s="67"/>
      <c r="KGU20" s="67"/>
      <c r="KGV20" s="67"/>
      <c r="KGW20" s="67"/>
      <c r="KGX20" s="67"/>
      <c r="KGY20" s="67"/>
      <c r="KGZ20" s="67"/>
      <c r="KHA20" s="67"/>
      <c r="KHB20" s="67"/>
      <c r="KHC20" s="67"/>
      <c r="KHD20" s="67"/>
      <c r="KHE20" s="67"/>
      <c r="KHF20" s="67"/>
      <c r="KHG20" s="67"/>
      <c r="KHH20" s="67"/>
      <c r="KHI20" s="67"/>
      <c r="KHJ20" s="67"/>
      <c r="KHK20" s="67"/>
      <c r="KHL20" s="67"/>
      <c r="KHM20" s="67"/>
      <c r="KHN20" s="67"/>
      <c r="KHO20" s="67"/>
      <c r="KHP20" s="67"/>
      <c r="KHQ20" s="67"/>
      <c r="KHR20" s="67"/>
      <c r="KHS20" s="67"/>
      <c r="KHT20" s="67"/>
      <c r="KHU20" s="67"/>
      <c r="KHV20" s="67"/>
      <c r="KHW20" s="67"/>
      <c r="KHX20" s="67"/>
      <c r="KHY20" s="67"/>
      <c r="KHZ20" s="67"/>
      <c r="KIA20" s="67"/>
      <c r="KIB20" s="67"/>
      <c r="KIC20" s="67"/>
      <c r="KID20" s="67"/>
      <c r="KIE20" s="67"/>
      <c r="KIF20" s="67"/>
      <c r="KIG20" s="67"/>
      <c r="KIH20" s="67"/>
      <c r="KII20" s="67"/>
      <c r="KIJ20" s="67"/>
      <c r="KIK20" s="67"/>
      <c r="KIL20" s="67"/>
      <c r="KIM20" s="67"/>
      <c r="KIN20" s="67"/>
      <c r="KIO20" s="67"/>
      <c r="KIP20" s="67"/>
      <c r="KIQ20" s="67"/>
      <c r="KIR20" s="67"/>
      <c r="KIS20" s="67"/>
      <c r="KIT20" s="67"/>
      <c r="KIU20" s="67"/>
      <c r="KIV20" s="67"/>
      <c r="KIW20" s="67"/>
      <c r="KIX20" s="67"/>
      <c r="KIY20" s="67"/>
      <c r="KIZ20" s="67"/>
      <c r="KJA20" s="67"/>
      <c r="KJB20" s="67"/>
      <c r="KJC20" s="67"/>
      <c r="KJD20" s="67"/>
      <c r="KJE20" s="67"/>
      <c r="KJF20" s="67"/>
      <c r="KJG20" s="67"/>
      <c r="KJH20" s="67"/>
      <c r="KJI20" s="67"/>
      <c r="KJJ20" s="67"/>
      <c r="KJK20" s="67"/>
      <c r="KJL20" s="67"/>
      <c r="KJM20" s="67"/>
      <c r="KJN20" s="67"/>
      <c r="KJO20" s="67"/>
      <c r="KJP20" s="67"/>
      <c r="KJQ20" s="67"/>
      <c r="KJR20" s="67"/>
      <c r="KJS20" s="67"/>
      <c r="KJT20" s="67"/>
      <c r="KJU20" s="67"/>
      <c r="KJV20" s="67"/>
      <c r="KJW20" s="67"/>
      <c r="KJX20" s="67"/>
      <c r="KJY20" s="67"/>
      <c r="KJZ20" s="67"/>
      <c r="KKA20" s="67"/>
      <c r="KKB20" s="67"/>
      <c r="KKC20" s="67"/>
      <c r="KKD20" s="67"/>
      <c r="KKE20" s="67"/>
      <c r="KKF20" s="67"/>
      <c r="KKG20" s="67"/>
      <c r="KKH20" s="67"/>
      <c r="KKI20" s="67"/>
      <c r="KKJ20" s="67"/>
      <c r="KKK20" s="67"/>
      <c r="KKL20" s="67"/>
      <c r="KKM20" s="67"/>
      <c r="KKN20" s="67"/>
      <c r="KKO20" s="67"/>
      <c r="KKP20" s="67"/>
      <c r="KKQ20" s="67"/>
      <c r="KKR20" s="67"/>
      <c r="KKS20" s="67"/>
      <c r="KKT20" s="67"/>
      <c r="KKU20" s="67"/>
      <c r="KKV20" s="67"/>
      <c r="KKW20" s="67"/>
      <c r="KKX20" s="67"/>
      <c r="KKY20" s="67"/>
      <c r="KKZ20" s="67"/>
      <c r="KLA20" s="67"/>
      <c r="KLB20" s="67"/>
      <c r="KLC20" s="67"/>
      <c r="KLD20" s="67"/>
      <c r="KLE20" s="67"/>
      <c r="KLF20" s="67"/>
      <c r="KLG20" s="67"/>
      <c r="KLH20" s="67"/>
      <c r="KLI20" s="67"/>
      <c r="KLJ20" s="67"/>
      <c r="KLK20" s="67"/>
      <c r="KLL20" s="67"/>
      <c r="KLM20" s="67"/>
      <c r="KLN20" s="67"/>
      <c r="KLO20" s="67"/>
      <c r="KLP20" s="67"/>
      <c r="KLQ20" s="67"/>
      <c r="KLR20" s="67"/>
      <c r="KLS20" s="67"/>
      <c r="KLT20" s="67"/>
      <c r="KLU20" s="67"/>
      <c r="KLV20" s="67"/>
      <c r="KLW20" s="67"/>
      <c r="KLX20" s="67"/>
      <c r="KLY20" s="67"/>
      <c r="KLZ20" s="67"/>
      <c r="KMA20" s="67"/>
      <c r="KMB20" s="67"/>
      <c r="KMC20" s="67"/>
      <c r="KMD20" s="67"/>
      <c r="KME20" s="67"/>
      <c r="KMF20" s="67"/>
      <c r="KMG20" s="67"/>
      <c r="KMH20" s="67"/>
      <c r="KMI20" s="67"/>
      <c r="KMJ20" s="67"/>
      <c r="KMK20" s="67"/>
      <c r="KML20" s="67"/>
      <c r="KMM20" s="67"/>
      <c r="KMN20" s="67"/>
      <c r="KMO20" s="67"/>
      <c r="KMP20" s="67"/>
      <c r="KMQ20" s="67"/>
      <c r="KMR20" s="67"/>
      <c r="KMS20" s="67"/>
      <c r="KMT20" s="67"/>
      <c r="KMU20" s="67"/>
      <c r="KMV20" s="67"/>
      <c r="KMW20" s="67"/>
      <c r="KMX20" s="67"/>
      <c r="KMY20" s="67"/>
      <c r="KMZ20" s="67"/>
      <c r="KNA20" s="67"/>
      <c r="KNB20" s="67"/>
      <c r="KNC20" s="67"/>
      <c r="KND20" s="67"/>
      <c r="KNE20" s="67"/>
      <c r="KNF20" s="67"/>
      <c r="KNG20" s="67"/>
      <c r="KNH20" s="67"/>
      <c r="KNI20" s="67"/>
      <c r="KNJ20" s="67"/>
      <c r="KNK20" s="67"/>
      <c r="KNL20" s="67"/>
      <c r="KNM20" s="67"/>
      <c r="KNN20" s="67"/>
      <c r="KNO20" s="67"/>
      <c r="KNP20" s="67"/>
      <c r="KNQ20" s="67"/>
      <c r="KNR20" s="67"/>
      <c r="KNS20" s="67"/>
      <c r="KNT20" s="67"/>
      <c r="KNU20" s="67"/>
      <c r="KNV20" s="67"/>
      <c r="KNW20" s="67"/>
      <c r="KNX20" s="67"/>
      <c r="KNY20" s="67"/>
      <c r="KNZ20" s="67"/>
      <c r="KOA20" s="67"/>
      <c r="KOB20" s="67"/>
      <c r="KOC20" s="67"/>
      <c r="KOD20" s="67"/>
      <c r="KOE20" s="67"/>
      <c r="KOF20" s="67"/>
      <c r="KOG20" s="67"/>
      <c r="KOH20" s="67"/>
      <c r="KOI20" s="67"/>
      <c r="KOJ20" s="67"/>
      <c r="KOK20" s="67"/>
      <c r="KOL20" s="67"/>
      <c r="KOM20" s="67"/>
      <c r="KON20" s="67"/>
      <c r="KOO20" s="67"/>
      <c r="KOP20" s="67"/>
      <c r="KOQ20" s="67"/>
      <c r="KOR20" s="67"/>
      <c r="KOS20" s="67"/>
      <c r="KOT20" s="67"/>
      <c r="KOU20" s="67"/>
      <c r="KOV20" s="67"/>
      <c r="KOW20" s="67"/>
      <c r="KOX20" s="67"/>
      <c r="KOY20" s="67"/>
      <c r="KOZ20" s="67"/>
      <c r="KPA20" s="67"/>
      <c r="KPB20" s="67"/>
      <c r="KPC20" s="67"/>
      <c r="KPD20" s="67"/>
      <c r="KPE20" s="67"/>
      <c r="KPF20" s="67"/>
      <c r="KPG20" s="67"/>
      <c r="KPH20" s="67"/>
      <c r="KPI20" s="67"/>
      <c r="KPJ20" s="67"/>
      <c r="KPK20" s="67"/>
      <c r="KPL20" s="67"/>
      <c r="KPM20" s="67"/>
      <c r="KPN20" s="67"/>
      <c r="KPO20" s="67"/>
      <c r="KPP20" s="67"/>
      <c r="KPQ20" s="67"/>
      <c r="KPR20" s="67"/>
      <c r="KPS20" s="67"/>
      <c r="KPT20" s="67"/>
      <c r="KPU20" s="67"/>
      <c r="KPV20" s="67"/>
      <c r="KPW20" s="67"/>
      <c r="KPX20" s="67"/>
      <c r="KPY20" s="67"/>
      <c r="KPZ20" s="67"/>
      <c r="KQA20" s="67"/>
      <c r="KQB20" s="67"/>
      <c r="KQC20" s="67"/>
      <c r="KQD20" s="67"/>
      <c r="KQE20" s="67"/>
      <c r="KQF20" s="67"/>
      <c r="KQG20" s="67"/>
      <c r="KQH20" s="67"/>
      <c r="KQI20" s="67"/>
      <c r="KQJ20" s="67"/>
      <c r="KQK20" s="67"/>
      <c r="KQL20" s="67"/>
      <c r="KQM20" s="67"/>
      <c r="KQN20" s="67"/>
      <c r="KQO20" s="67"/>
      <c r="KQP20" s="67"/>
      <c r="KQQ20" s="67"/>
      <c r="KQR20" s="67"/>
      <c r="KQS20" s="67"/>
      <c r="KQT20" s="67"/>
      <c r="KQU20" s="67"/>
      <c r="KQV20" s="67"/>
      <c r="KQW20" s="67"/>
      <c r="KQX20" s="67"/>
      <c r="KQY20" s="67"/>
      <c r="KQZ20" s="67"/>
      <c r="KRA20" s="67"/>
      <c r="KRB20" s="67"/>
      <c r="KRC20" s="67"/>
      <c r="KRD20" s="67"/>
      <c r="KRE20" s="67"/>
      <c r="KRF20" s="67"/>
      <c r="KRG20" s="67"/>
      <c r="KRH20" s="67"/>
      <c r="KRI20" s="67"/>
      <c r="KRJ20" s="67"/>
      <c r="KRK20" s="67"/>
      <c r="KRL20" s="67"/>
      <c r="KRM20" s="67"/>
      <c r="KRN20" s="67"/>
      <c r="KRO20" s="67"/>
      <c r="KRP20" s="67"/>
      <c r="KRQ20" s="67"/>
      <c r="KRR20" s="67"/>
      <c r="KRS20" s="67"/>
      <c r="KRT20" s="67"/>
      <c r="KRU20" s="67"/>
      <c r="KRV20" s="67"/>
      <c r="KRW20" s="67"/>
      <c r="KRX20" s="67"/>
      <c r="KRY20" s="67"/>
      <c r="KRZ20" s="67"/>
      <c r="KSA20" s="67"/>
      <c r="KSB20" s="67"/>
      <c r="KSC20" s="67"/>
      <c r="KSD20" s="67"/>
      <c r="KSE20" s="67"/>
      <c r="KSF20" s="67"/>
      <c r="KSG20" s="67"/>
      <c r="KSH20" s="67"/>
      <c r="KSI20" s="67"/>
      <c r="KSJ20" s="67"/>
      <c r="KSK20" s="67"/>
      <c r="KSL20" s="67"/>
      <c r="KSM20" s="67"/>
      <c r="KSN20" s="67"/>
      <c r="KSO20" s="67"/>
      <c r="KSP20" s="67"/>
      <c r="KSQ20" s="67"/>
      <c r="KSR20" s="67"/>
      <c r="KSS20" s="67"/>
      <c r="KST20" s="67"/>
      <c r="KSU20" s="67"/>
      <c r="KSV20" s="67"/>
      <c r="KSW20" s="67"/>
      <c r="KSX20" s="67"/>
      <c r="KSY20" s="67"/>
      <c r="KSZ20" s="67"/>
      <c r="KTA20" s="67"/>
      <c r="KTB20" s="67"/>
      <c r="KTC20" s="67"/>
      <c r="KTD20" s="67"/>
      <c r="KTE20" s="67"/>
      <c r="KTF20" s="67"/>
      <c r="KTG20" s="67"/>
      <c r="KTH20" s="67"/>
      <c r="KTI20" s="67"/>
      <c r="KTJ20" s="67"/>
      <c r="KTK20" s="67"/>
      <c r="KTL20" s="67"/>
      <c r="KTM20" s="67"/>
      <c r="KTN20" s="67"/>
      <c r="KTO20" s="67"/>
      <c r="KTP20" s="67"/>
      <c r="KTQ20" s="67"/>
      <c r="KTR20" s="67"/>
      <c r="KTS20" s="67"/>
      <c r="KTT20" s="67"/>
      <c r="KTU20" s="67"/>
      <c r="KTV20" s="67"/>
      <c r="KTW20" s="67"/>
      <c r="KTX20" s="67"/>
      <c r="KTY20" s="67"/>
      <c r="KTZ20" s="67"/>
      <c r="KUA20" s="67"/>
      <c r="KUB20" s="67"/>
      <c r="KUC20" s="67"/>
      <c r="KUD20" s="67"/>
      <c r="KUE20" s="67"/>
      <c r="KUF20" s="67"/>
      <c r="KUG20" s="67"/>
      <c r="KUH20" s="67"/>
      <c r="KUI20" s="67"/>
      <c r="KUJ20" s="67"/>
      <c r="KUK20" s="67"/>
      <c r="KUL20" s="67"/>
      <c r="KUM20" s="67"/>
      <c r="KUN20" s="67"/>
      <c r="KUO20" s="67"/>
      <c r="KUP20" s="67"/>
      <c r="KUQ20" s="67"/>
      <c r="KUR20" s="67"/>
      <c r="KUS20" s="67"/>
      <c r="KUT20" s="67"/>
      <c r="KUU20" s="67"/>
      <c r="KUV20" s="67"/>
      <c r="KUW20" s="67"/>
      <c r="KUX20" s="67"/>
      <c r="KUY20" s="67"/>
      <c r="KUZ20" s="67"/>
      <c r="KVA20" s="67"/>
      <c r="KVB20" s="67"/>
      <c r="KVC20" s="67"/>
      <c r="KVD20" s="67"/>
      <c r="KVE20" s="67"/>
      <c r="KVF20" s="67"/>
      <c r="KVG20" s="67"/>
      <c r="KVH20" s="67"/>
      <c r="KVI20" s="67"/>
      <c r="KVJ20" s="67"/>
      <c r="KVK20" s="67"/>
      <c r="KVL20" s="67"/>
      <c r="KVM20" s="67"/>
      <c r="KVN20" s="67"/>
      <c r="KVO20" s="67"/>
      <c r="KVP20" s="67"/>
      <c r="KVQ20" s="67"/>
      <c r="KVR20" s="67"/>
      <c r="KVS20" s="67"/>
      <c r="KVT20" s="67"/>
      <c r="KVU20" s="67"/>
      <c r="KVV20" s="67"/>
      <c r="KVW20" s="67"/>
      <c r="KVX20" s="67"/>
      <c r="KVY20" s="67"/>
      <c r="KVZ20" s="67"/>
      <c r="KWA20" s="67"/>
      <c r="KWB20" s="67"/>
      <c r="KWC20" s="67"/>
      <c r="KWD20" s="67"/>
      <c r="KWE20" s="67"/>
      <c r="KWF20" s="67"/>
      <c r="KWG20" s="67"/>
      <c r="KWH20" s="67"/>
      <c r="KWI20" s="67"/>
      <c r="KWJ20" s="67"/>
      <c r="KWK20" s="67"/>
      <c r="KWL20" s="67"/>
      <c r="KWM20" s="67"/>
      <c r="KWN20" s="67"/>
      <c r="KWO20" s="67"/>
      <c r="KWP20" s="67"/>
      <c r="KWQ20" s="67"/>
      <c r="KWR20" s="67"/>
      <c r="KWS20" s="67"/>
      <c r="KWT20" s="67"/>
      <c r="KWU20" s="67"/>
      <c r="KWV20" s="67"/>
      <c r="KWW20" s="67"/>
      <c r="KWX20" s="67"/>
      <c r="KWY20" s="67"/>
      <c r="KWZ20" s="67"/>
      <c r="KXA20" s="67"/>
      <c r="KXB20" s="67"/>
      <c r="KXC20" s="67"/>
      <c r="KXD20" s="67"/>
      <c r="KXE20" s="67"/>
      <c r="KXF20" s="67"/>
      <c r="KXG20" s="67"/>
      <c r="KXH20" s="67"/>
      <c r="KXI20" s="67"/>
      <c r="KXJ20" s="67"/>
      <c r="KXK20" s="67"/>
      <c r="KXL20" s="67"/>
      <c r="KXM20" s="67"/>
      <c r="KXN20" s="67"/>
      <c r="KXO20" s="67"/>
      <c r="KXP20" s="67"/>
      <c r="KXQ20" s="67"/>
      <c r="KXR20" s="67"/>
      <c r="KXS20" s="67"/>
      <c r="KXT20" s="67"/>
      <c r="KXU20" s="67"/>
      <c r="KXV20" s="67"/>
      <c r="KXW20" s="67"/>
      <c r="KXX20" s="67"/>
      <c r="KXY20" s="67"/>
      <c r="KXZ20" s="67"/>
      <c r="KYA20" s="67"/>
      <c r="KYB20" s="67"/>
      <c r="KYC20" s="67"/>
      <c r="KYD20" s="67"/>
      <c r="KYE20" s="67"/>
      <c r="KYF20" s="67"/>
      <c r="KYG20" s="67"/>
      <c r="KYH20" s="67"/>
      <c r="KYI20" s="67"/>
      <c r="KYJ20" s="67"/>
      <c r="KYK20" s="67"/>
      <c r="KYL20" s="67"/>
      <c r="KYM20" s="67"/>
      <c r="KYN20" s="67"/>
      <c r="KYO20" s="67"/>
      <c r="KYP20" s="67"/>
      <c r="KYQ20" s="67"/>
      <c r="KYR20" s="67"/>
      <c r="KYS20" s="67"/>
      <c r="KYT20" s="67"/>
      <c r="KYU20" s="67"/>
      <c r="KYV20" s="67"/>
      <c r="KYW20" s="67"/>
      <c r="KYX20" s="67"/>
      <c r="KYY20" s="67"/>
      <c r="KYZ20" s="67"/>
      <c r="KZA20" s="67"/>
      <c r="KZB20" s="67"/>
      <c r="KZC20" s="67"/>
      <c r="KZD20" s="67"/>
      <c r="KZE20" s="67"/>
      <c r="KZF20" s="67"/>
      <c r="KZG20" s="67"/>
      <c r="KZH20" s="67"/>
      <c r="KZI20" s="67"/>
      <c r="KZJ20" s="67"/>
      <c r="KZK20" s="67"/>
      <c r="KZL20" s="67"/>
      <c r="KZM20" s="67"/>
      <c r="KZN20" s="67"/>
      <c r="KZO20" s="67"/>
      <c r="KZP20" s="67"/>
      <c r="KZQ20" s="67"/>
      <c r="KZR20" s="67"/>
      <c r="KZS20" s="67"/>
      <c r="KZT20" s="67"/>
      <c r="KZU20" s="67"/>
      <c r="KZV20" s="67"/>
      <c r="KZW20" s="67"/>
      <c r="KZX20" s="67"/>
      <c r="KZY20" s="67"/>
      <c r="KZZ20" s="67"/>
      <c r="LAA20" s="67"/>
      <c r="LAB20" s="67"/>
      <c r="LAC20" s="67"/>
      <c r="LAD20" s="67"/>
      <c r="LAE20" s="67"/>
      <c r="LAF20" s="67"/>
      <c r="LAG20" s="67"/>
      <c r="LAH20" s="67"/>
      <c r="LAI20" s="67"/>
      <c r="LAJ20" s="67"/>
      <c r="LAK20" s="67"/>
      <c r="LAL20" s="67"/>
      <c r="LAM20" s="67"/>
      <c r="LAN20" s="67"/>
      <c r="LAO20" s="67"/>
      <c r="LAP20" s="67"/>
      <c r="LAQ20" s="67"/>
      <c r="LAR20" s="67"/>
      <c r="LAS20" s="67"/>
      <c r="LAT20" s="67"/>
      <c r="LAU20" s="67"/>
      <c r="LAV20" s="67"/>
      <c r="LAW20" s="67"/>
      <c r="LAX20" s="67"/>
      <c r="LAY20" s="67"/>
      <c r="LAZ20" s="67"/>
      <c r="LBA20" s="67"/>
      <c r="LBB20" s="67"/>
      <c r="LBC20" s="67"/>
      <c r="LBD20" s="67"/>
      <c r="LBE20" s="67"/>
      <c r="LBF20" s="67"/>
      <c r="LBG20" s="67"/>
      <c r="LBH20" s="67"/>
      <c r="LBI20" s="67"/>
      <c r="LBJ20" s="67"/>
      <c r="LBK20" s="67"/>
      <c r="LBL20" s="67"/>
      <c r="LBM20" s="67"/>
      <c r="LBN20" s="67"/>
      <c r="LBO20" s="67"/>
      <c r="LBP20" s="67"/>
      <c r="LBQ20" s="67"/>
      <c r="LBR20" s="67"/>
      <c r="LBS20" s="67"/>
      <c r="LBT20" s="67"/>
      <c r="LBU20" s="67"/>
      <c r="LBV20" s="67"/>
      <c r="LBW20" s="67"/>
      <c r="LBX20" s="67"/>
      <c r="LBY20" s="67"/>
      <c r="LBZ20" s="67"/>
      <c r="LCA20" s="67"/>
      <c r="LCB20" s="67"/>
      <c r="LCC20" s="67"/>
      <c r="LCD20" s="67"/>
      <c r="LCE20" s="67"/>
      <c r="LCF20" s="67"/>
      <c r="LCG20" s="67"/>
      <c r="LCH20" s="67"/>
      <c r="LCI20" s="67"/>
      <c r="LCJ20" s="67"/>
      <c r="LCK20" s="67"/>
      <c r="LCL20" s="67"/>
      <c r="LCM20" s="67"/>
      <c r="LCN20" s="67"/>
      <c r="LCO20" s="67"/>
      <c r="LCP20" s="67"/>
      <c r="LCQ20" s="67"/>
      <c r="LCR20" s="67"/>
      <c r="LCS20" s="67"/>
      <c r="LCT20" s="67"/>
      <c r="LCU20" s="67"/>
      <c r="LCV20" s="67"/>
      <c r="LCW20" s="67"/>
      <c r="LCX20" s="67"/>
      <c r="LCY20" s="67"/>
      <c r="LCZ20" s="67"/>
      <c r="LDA20" s="67"/>
      <c r="LDB20" s="67"/>
      <c r="LDC20" s="67"/>
      <c r="LDD20" s="67"/>
      <c r="LDE20" s="67"/>
      <c r="LDF20" s="67"/>
      <c r="LDG20" s="67"/>
      <c r="LDH20" s="67"/>
      <c r="LDI20" s="67"/>
      <c r="LDJ20" s="67"/>
      <c r="LDK20" s="67"/>
      <c r="LDL20" s="67"/>
      <c r="LDM20" s="67"/>
      <c r="LDN20" s="67"/>
      <c r="LDO20" s="67"/>
      <c r="LDP20" s="67"/>
      <c r="LDQ20" s="67"/>
      <c r="LDR20" s="67"/>
      <c r="LDS20" s="67"/>
      <c r="LDT20" s="67"/>
      <c r="LDU20" s="67"/>
      <c r="LDV20" s="67"/>
      <c r="LDW20" s="67"/>
      <c r="LDX20" s="67"/>
      <c r="LDY20" s="67"/>
      <c r="LDZ20" s="67"/>
      <c r="LEA20" s="67"/>
      <c r="LEB20" s="67"/>
      <c r="LEC20" s="67"/>
      <c r="LED20" s="67"/>
      <c r="LEE20" s="67"/>
      <c r="LEF20" s="67"/>
      <c r="LEG20" s="67"/>
      <c r="LEH20" s="67"/>
      <c r="LEI20" s="67"/>
      <c r="LEJ20" s="67"/>
      <c r="LEK20" s="67"/>
      <c r="LEL20" s="67"/>
      <c r="LEM20" s="67"/>
      <c r="LEN20" s="67"/>
      <c r="LEO20" s="67"/>
      <c r="LEP20" s="67"/>
      <c r="LEQ20" s="67"/>
      <c r="LER20" s="67"/>
      <c r="LES20" s="67"/>
      <c r="LET20" s="67"/>
      <c r="LEU20" s="67"/>
      <c r="LEV20" s="67"/>
      <c r="LEW20" s="67"/>
      <c r="LEX20" s="67"/>
      <c r="LEY20" s="67"/>
      <c r="LEZ20" s="67"/>
      <c r="LFA20" s="67"/>
      <c r="LFB20" s="67"/>
      <c r="LFC20" s="67"/>
      <c r="LFD20" s="67"/>
      <c r="LFE20" s="67"/>
      <c r="LFF20" s="67"/>
      <c r="LFG20" s="67"/>
      <c r="LFH20" s="67"/>
      <c r="LFI20" s="67"/>
      <c r="LFJ20" s="67"/>
      <c r="LFK20" s="67"/>
      <c r="LFL20" s="67"/>
      <c r="LFM20" s="67"/>
      <c r="LFN20" s="67"/>
      <c r="LFO20" s="67"/>
      <c r="LFP20" s="67"/>
      <c r="LFQ20" s="67"/>
      <c r="LFR20" s="67"/>
      <c r="LFS20" s="67"/>
      <c r="LFT20" s="67"/>
      <c r="LFU20" s="67"/>
      <c r="LFV20" s="67"/>
      <c r="LFW20" s="67"/>
      <c r="LFX20" s="67"/>
      <c r="LFY20" s="67"/>
      <c r="LFZ20" s="67"/>
      <c r="LGA20" s="67"/>
      <c r="LGB20" s="67"/>
      <c r="LGC20" s="67"/>
      <c r="LGD20" s="67"/>
      <c r="LGE20" s="67"/>
      <c r="LGF20" s="67"/>
      <c r="LGG20" s="67"/>
      <c r="LGH20" s="67"/>
      <c r="LGI20" s="67"/>
      <c r="LGJ20" s="67"/>
      <c r="LGK20" s="67"/>
      <c r="LGL20" s="67"/>
      <c r="LGM20" s="67"/>
      <c r="LGN20" s="67"/>
      <c r="LGO20" s="67"/>
      <c r="LGP20" s="67"/>
      <c r="LGQ20" s="67"/>
      <c r="LGR20" s="67"/>
      <c r="LGS20" s="67"/>
      <c r="LGT20" s="67"/>
      <c r="LGU20" s="67"/>
      <c r="LGV20" s="67"/>
      <c r="LGW20" s="67"/>
      <c r="LGX20" s="67"/>
      <c r="LGY20" s="67"/>
      <c r="LGZ20" s="67"/>
      <c r="LHA20" s="67"/>
      <c r="LHB20" s="67"/>
      <c r="LHC20" s="67"/>
      <c r="LHD20" s="67"/>
      <c r="LHE20" s="67"/>
      <c r="LHF20" s="67"/>
      <c r="LHG20" s="67"/>
      <c r="LHH20" s="67"/>
      <c r="LHI20" s="67"/>
      <c r="LHJ20" s="67"/>
      <c r="LHK20" s="67"/>
      <c r="LHL20" s="67"/>
      <c r="LHM20" s="67"/>
      <c r="LHN20" s="67"/>
      <c r="LHO20" s="67"/>
      <c r="LHP20" s="67"/>
      <c r="LHQ20" s="67"/>
      <c r="LHR20" s="67"/>
      <c r="LHS20" s="67"/>
      <c r="LHT20" s="67"/>
      <c r="LHU20" s="67"/>
      <c r="LHV20" s="67"/>
      <c r="LHW20" s="67"/>
      <c r="LHX20" s="67"/>
      <c r="LHY20" s="67"/>
      <c r="LHZ20" s="67"/>
      <c r="LIA20" s="67"/>
      <c r="LIB20" s="67"/>
      <c r="LIC20" s="67"/>
      <c r="LID20" s="67"/>
      <c r="LIE20" s="67"/>
      <c r="LIF20" s="67"/>
      <c r="LIG20" s="67"/>
      <c r="LIH20" s="67"/>
      <c r="LII20" s="67"/>
      <c r="LIJ20" s="67"/>
      <c r="LIK20" s="67"/>
      <c r="LIL20" s="67"/>
      <c r="LIM20" s="67"/>
      <c r="LIN20" s="67"/>
      <c r="LIO20" s="67"/>
      <c r="LIP20" s="67"/>
      <c r="LIQ20" s="67"/>
      <c r="LIR20" s="67"/>
      <c r="LIS20" s="67"/>
      <c r="LIT20" s="67"/>
      <c r="LIU20" s="67"/>
      <c r="LIV20" s="67"/>
      <c r="LIW20" s="67"/>
      <c r="LIX20" s="67"/>
      <c r="LIY20" s="67"/>
      <c r="LIZ20" s="67"/>
      <c r="LJA20" s="67"/>
      <c r="LJB20" s="67"/>
      <c r="LJC20" s="67"/>
      <c r="LJD20" s="67"/>
      <c r="LJE20" s="67"/>
      <c r="LJF20" s="67"/>
      <c r="LJG20" s="67"/>
      <c r="LJH20" s="67"/>
      <c r="LJI20" s="67"/>
      <c r="LJJ20" s="67"/>
      <c r="LJK20" s="67"/>
      <c r="LJL20" s="67"/>
      <c r="LJM20" s="67"/>
      <c r="LJN20" s="67"/>
      <c r="LJO20" s="67"/>
      <c r="LJP20" s="67"/>
      <c r="LJQ20" s="67"/>
      <c r="LJR20" s="67"/>
      <c r="LJS20" s="67"/>
      <c r="LJT20" s="67"/>
      <c r="LJU20" s="67"/>
      <c r="LJV20" s="67"/>
      <c r="LJW20" s="67"/>
      <c r="LJX20" s="67"/>
      <c r="LJY20" s="67"/>
      <c r="LJZ20" s="67"/>
      <c r="LKA20" s="67"/>
      <c r="LKB20" s="67"/>
      <c r="LKC20" s="67"/>
      <c r="LKD20" s="67"/>
      <c r="LKE20" s="67"/>
      <c r="LKF20" s="67"/>
      <c r="LKG20" s="67"/>
      <c r="LKH20" s="67"/>
      <c r="LKI20" s="67"/>
      <c r="LKJ20" s="67"/>
      <c r="LKK20" s="67"/>
      <c r="LKL20" s="67"/>
      <c r="LKM20" s="67"/>
      <c r="LKN20" s="67"/>
      <c r="LKO20" s="67"/>
      <c r="LKP20" s="67"/>
      <c r="LKQ20" s="67"/>
      <c r="LKR20" s="67"/>
      <c r="LKS20" s="67"/>
      <c r="LKT20" s="67"/>
      <c r="LKU20" s="67"/>
      <c r="LKV20" s="67"/>
      <c r="LKW20" s="67"/>
      <c r="LKX20" s="67"/>
      <c r="LKY20" s="67"/>
      <c r="LKZ20" s="67"/>
      <c r="LLA20" s="67"/>
      <c r="LLB20" s="67"/>
      <c r="LLC20" s="67"/>
      <c r="LLD20" s="67"/>
      <c r="LLE20" s="67"/>
      <c r="LLF20" s="67"/>
      <c r="LLG20" s="67"/>
      <c r="LLH20" s="67"/>
      <c r="LLI20" s="67"/>
      <c r="LLJ20" s="67"/>
      <c r="LLK20" s="67"/>
      <c r="LLL20" s="67"/>
      <c r="LLM20" s="67"/>
      <c r="LLN20" s="67"/>
      <c r="LLO20" s="67"/>
      <c r="LLP20" s="67"/>
      <c r="LLQ20" s="67"/>
      <c r="LLR20" s="67"/>
      <c r="LLS20" s="67"/>
      <c r="LLT20" s="67"/>
      <c r="LLU20" s="67"/>
      <c r="LLV20" s="67"/>
      <c r="LLW20" s="67"/>
      <c r="LLX20" s="67"/>
      <c r="LLY20" s="67"/>
      <c r="LLZ20" s="67"/>
      <c r="LMA20" s="67"/>
      <c r="LMB20" s="67"/>
      <c r="LMC20" s="67"/>
      <c r="LMD20" s="67"/>
      <c r="LME20" s="67"/>
      <c r="LMF20" s="67"/>
      <c r="LMG20" s="67"/>
      <c r="LMH20" s="67"/>
      <c r="LMI20" s="67"/>
      <c r="LMJ20" s="67"/>
      <c r="LMK20" s="67"/>
      <c r="LML20" s="67"/>
      <c r="LMM20" s="67"/>
      <c r="LMN20" s="67"/>
      <c r="LMO20" s="67"/>
      <c r="LMP20" s="67"/>
      <c r="LMQ20" s="67"/>
      <c r="LMR20" s="67"/>
      <c r="LMS20" s="67"/>
      <c r="LMT20" s="67"/>
      <c r="LMU20" s="67"/>
      <c r="LMV20" s="67"/>
      <c r="LMW20" s="67"/>
      <c r="LMX20" s="67"/>
      <c r="LMY20" s="67"/>
      <c r="LMZ20" s="67"/>
      <c r="LNA20" s="67"/>
      <c r="LNB20" s="67"/>
      <c r="LNC20" s="67"/>
      <c r="LND20" s="67"/>
      <c r="LNE20" s="67"/>
      <c r="LNF20" s="67"/>
      <c r="LNG20" s="67"/>
      <c r="LNH20" s="67"/>
      <c r="LNI20" s="67"/>
      <c r="LNJ20" s="67"/>
      <c r="LNK20" s="67"/>
      <c r="LNL20" s="67"/>
      <c r="LNM20" s="67"/>
      <c r="LNN20" s="67"/>
      <c r="LNO20" s="67"/>
      <c r="LNP20" s="67"/>
      <c r="LNQ20" s="67"/>
      <c r="LNR20" s="67"/>
      <c r="LNS20" s="67"/>
      <c r="LNT20" s="67"/>
      <c r="LNU20" s="67"/>
      <c r="LNV20" s="67"/>
      <c r="LNW20" s="67"/>
      <c r="LNX20" s="67"/>
      <c r="LNY20" s="67"/>
      <c r="LNZ20" s="67"/>
      <c r="LOA20" s="67"/>
      <c r="LOB20" s="67"/>
      <c r="LOC20" s="67"/>
      <c r="LOD20" s="67"/>
      <c r="LOE20" s="67"/>
      <c r="LOF20" s="67"/>
      <c r="LOG20" s="67"/>
      <c r="LOH20" s="67"/>
      <c r="LOI20" s="67"/>
      <c r="LOJ20" s="67"/>
      <c r="LOK20" s="67"/>
      <c r="LOL20" s="67"/>
      <c r="LOM20" s="67"/>
      <c r="LON20" s="67"/>
      <c r="LOO20" s="67"/>
      <c r="LOP20" s="67"/>
      <c r="LOQ20" s="67"/>
      <c r="LOR20" s="67"/>
      <c r="LOS20" s="67"/>
      <c r="LOT20" s="67"/>
      <c r="LOU20" s="67"/>
      <c r="LOV20" s="67"/>
      <c r="LOW20" s="67"/>
      <c r="LOX20" s="67"/>
      <c r="LOY20" s="67"/>
      <c r="LOZ20" s="67"/>
      <c r="LPA20" s="67"/>
      <c r="LPB20" s="67"/>
      <c r="LPC20" s="67"/>
      <c r="LPD20" s="67"/>
      <c r="LPE20" s="67"/>
      <c r="LPF20" s="67"/>
      <c r="LPG20" s="67"/>
      <c r="LPH20" s="67"/>
      <c r="LPI20" s="67"/>
      <c r="LPJ20" s="67"/>
      <c r="LPK20" s="67"/>
      <c r="LPL20" s="67"/>
      <c r="LPM20" s="67"/>
      <c r="LPN20" s="67"/>
      <c r="LPO20" s="67"/>
      <c r="LPP20" s="67"/>
      <c r="LPQ20" s="67"/>
      <c r="LPR20" s="67"/>
      <c r="LPS20" s="67"/>
      <c r="LPT20" s="67"/>
      <c r="LPU20" s="67"/>
      <c r="LPV20" s="67"/>
      <c r="LPW20" s="67"/>
      <c r="LPX20" s="67"/>
      <c r="LPY20" s="67"/>
      <c r="LPZ20" s="67"/>
      <c r="LQA20" s="67"/>
      <c r="LQB20" s="67"/>
      <c r="LQC20" s="67"/>
      <c r="LQD20" s="67"/>
      <c r="LQE20" s="67"/>
      <c r="LQF20" s="67"/>
      <c r="LQG20" s="67"/>
      <c r="LQH20" s="67"/>
      <c r="LQI20" s="67"/>
      <c r="LQJ20" s="67"/>
      <c r="LQK20" s="67"/>
      <c r="LQL20" s="67"/>
      <c r="LQM20" s="67"/>
      <c r="LQN20" s="67"/>
      <c r="LQO20" s="67"/>
      <c r="LQP20" s="67"/>
      <c r="LQQ20" s="67"/>
      <c r="LQR20" s="67"/>
      <c r="LQS20" s="67"/>
      <c r="LQT20" s="67"/>
      <c r="LQU20" s="67"/>
      <c r="LQV20" s="67"/>
      <c r="LQW20" s="67"/>
      <c r="LQX20" s="67"/>
      <c r="LQY20" s="67"/>
      <c r="LQZ20" s="67"/>
      <c r="LRA20" s="67"/>
      <c r="LRB20" s="67"/>
      <c r="LRC20" s="67"/>
      <c r="LRD20" s="67"/>
      <c r="LRE20" s="67"/>
      <c r="LRF20" s="67"/>
      <c r="LRG20" s="67"/>
      <c r="LRH20" s="67"/>
      <c r="LRI20" s="67"/>
      <c r="LRJ20" s="67"/>
      <c r="LRK20" s="67"/>
      <c r="LRL20" s="67"/>
      <c r="LRM20" s="67"/>
      <c r="LRN20" s="67"/>
      <c r="LRO20" s="67"/>
      <c r="LRP20" s="67"/>
      <c r="LRQ20" s="67"/>
      <c r="LRR20" s="67"/>
      <c r="LRS20" s="67"/>
      <c r="LRT20" s="67"/>
      <c r="LRU20" s="67"/>
      <c r="LRV20" s="67"/>
      <c r="LRW20" s="67"/>
      <c r="LRX20" s="67"/>
      <c r="LRY20" s="67"/>
      <c r="LRZ20" s="67"/>
      <c r="LSA20" s="67"/>
      <c r="LSB20" s="67"/>
      <c r="LSC20" s="67"/>
      <c r="LSD20" s="67"/>
      <c r="LSE20" s="67"/>
      <c r="LSF20" s="67"/>
      <c r="LSG20" s="67"/>
      <c r="LSH20" s="67"/>
      <c r="LSI20" s="67"/>
      <c r="LSJ20" s="67"/>
      <c r="LSK20" s="67"/>
      <c r="LSL20" s="67"/>
      <c r="LSM20" s="67"/>
      <c r="LSN20" s="67"/>
      <c r="LSO20" s="67"/>
      <c r="LSP20" s="67"/>
      <c r="LSQ20" s="67"/>
      <c r="LSR20" s="67"/>
      <c r="LSS20" s="67"/>
      <c r="LST20" s="67"/>
      <c r="LSU20" s="67"/>
      <c r="LSV20" s="67"/>
      <c r="LSW20" s="67"/>
      <c r="LSX20" s="67"/>
      <c r="LSY20" s="67"/>
      <c r="LSZ20" s="67"/>
      <c r="LTA20" s="67"/>
      <c r="LTB20" s="67"/>
      <c r="LTC20" s="67"/>
      <c r="LTD20" s="67"/>
      <c r="LTE20" s="67"/>
      <c r="LTF20" s="67"/>
      <c r="LTG20" s="67"/>
      <c r="LTH20" s="67"/>
      <c r="LTI20" s="67"/>
      <c r="LTJ20" s="67"/>
      <c r="LTK20" s="67"/>
      <c r="LTL20" s="67"/>
      <c r="LTM20" s="67"/>
      <c r="LTN20" s="67"/>
      <c r="LTO20" s="67"/>
      <c r="LTP20" s="67"/>
      <c r="LTQ20" s="67"/>
      <c r="LTR20" s="67"/>
      <c r="LTS20" s="67"/>
      <c r="LTT20" s="67"/>
      <c r="LTU20" s="67"/>
      <c r="LTV20" s="67"/>
      <c r="LTW20" s="67"/>
      <c r="LTX20" s="67"/>
      <c r="LTY20" s="67"/>
      <c r="LTZ20" s="67"/>
      <c r="LUA20" s="67"/>
      <c r="LUB20" s="67"/>
      <c r="LUC20" s="67"/>
      <c r="LUD20" s="67"/>
      <c r="LUE20" s="67"/>
      <c r="LUF20" s="67"/>
      <c r="LUG20" s="67"/>
      <c r="LUH20" s="67"/>
      <c r="LUI20" s="67"/>
      <c r="LUJ20" s="67"/>
      <c r="LUK20" s="67"/>
      <c r="LUL20" s="67"/>
      <c r="LUM20" s="67"/>
      <c r="LUN20" s="67"/>
      <c r="LUO20" s="67"/>
      <c r="LUP20" s="67"/>
      <c r="LUQ20" s="67"/>
      <c r="LUR20" s="67"/>
      <c r="LUS20" s="67"/>
      <c r="LUT20" s="67"/>
      <c r="LUU20" s="67"/>
      <c r="LUV20" s="67"/>
      <c r="LUW20" s="67"/>
      <c r="LUX20" s="67"/>
      <c r="LUY20" s="67"/>
      <c r="LUZ20" s="67"/>
      <c r="LVA20" s="67"/>
      <c r="LVB20" s="67"/>
      <c r="LVC20" s="67"/>
      <c r="LVD20" s="67"/>
      <c r="LVE20" s="67"/>
      <c r="LVF20" s="67"/>
      <c r="LVG20" s="67"/>
      <c r="LVH20" s="67"/>
      <c r="LVI20" s="67"/>
      <c r="LVJ20" s="67"/>
      <c r="LVK20" s="67"/>
      <c r="LVL20" s="67"/>
      <c r="LVM20" s="67"/>
      <c r="LVN20" s="67"/>
      <c r="LVO20" s="67"/>
      <c r="LVP20" s="67"/>
      <c r="LVQ20" s="67"/>
      <c r="LVR20" s="67"/>
      <c r="LVS20" s="67"/>
      <c r="LVT20" s="67"/>
      <c r="LVU20" s="67"/>
      <c r="LVV20" s="67"/>
      <c r="LVW20" s="67"/>
      <c r="LVX20" s="67"/>
      <c r="LVY20" s="67"/>
      <c r="LVZ20" s="67"/>
      <c r="LWA20" s="67"/>
      <c r="LWB20" s="67"/>
      <c r="LWC20" s="67"/>
      <c r="LWD20" s="67"/>
      <c r="LWE20" s="67"/>
      <c r="LWF20" s="67"/>
      <c r="LWG20" s="67"/>
      <c r="LWH20" s="67"/>
      <c r="LWI20" s="67"/>
      <c r="LWJ20" s="67"/>
      <c r="LWK20" s="67"/>
      <c r="LWL20" s="67"/>
      <c r="LWM20" s="67"/>
      <c r="LWN20" s="67"/>
      <c r="LWO20" s="67"/>
      <c r="LWP20" s="67"/>
      <c r="LWQ20" s="67"/>
      <c r="LWR20" s="67"/>
      <c r="LWS20" s="67"/>
      <c r="LWT20" s="67"/>
      <c r="LWU20" s="67"/>
      <c r="LWV20" s="67"/>
      <c r="LWW20" s="67"/>
      <c r="LWX20" s="67"/>
      <c r="LWY20" s="67"/>
      <c r="LWZ20" s="67"/>
      <c r="LXA20" s="67"/>
      <c r="LXB20" s="67"/>
      <c r="LXC20" s="67"/>
      <c r="LXD20" s="67"/>
      <c r="LXE20" s="67"/>
      <c r="LXF20" s="67"/>
      <c r="LXG20" s="67"/>
      <c r="LXH20" s="67"/>
      <c r="LXI20" s="67"/>
      <c r="LXJ20" s="67"/>
      <c r="LXK20" s="67"/>
      <c r="LXL20" s="67"/>
      <c r="LXM20" s="67"/>
      <c r="LXN20" s="67"/>
      <c r="LXO20" s="67"/>
      <c r="LXP20" s="67"/>
      <c r="LXQ20" s="67"/>
      <c r="LXR20" s="67"/>
      <c r="LXS20" s="67"/>
      <c r="LXT20" s="67"/>
      <c r="LXU20" s="67"/>
      <c r="LXV20" s="67"/>
      <c r="LXW20" s="67"/>
      <c r="LXX20" s="67"/>
      <c r="LXY20" s="67"/>
      <c r="LXZ20" s="67"/>
      <c r="LYA20" s="67"/>
      <c r="LYB20" s="67"/>
      <c r="LYC20" s="67"/>
      <c r="LYD20" s="67"/>
      <c r="LYE20" s="67"/>
      <c r="LYF20" s="67"/>
      <c r="LYG20" s="67"/>
      <c r="LYH20" s="67"/>
      <c r="LYI20" s="67"/>
      <c r="LYJ20" s="67"/>
      <c r="LYK20" s="67"/>
      <c r="LYL20" s="67"/>
      <c r="LYM20" s="67"/>
      <c r="LYN20" s="67"/>
      <c r="LYO20" s="67"/>
      <c r="LYP20" s="67"/>
      <c r="LYQ20" s="67"/>
      <c r="LYR20" s="67"/>
      <c r="LYS20" s="67"/>
      <c r="LYT20" s="67"/>
      <c r="LYU20" s="67"/>
      <c r="LYV20" s="67"/>
      <c r="LYW20" s="67"/>
      <c r="LYX20" s="67"/>
      <c r="LYY20" s="67"/>
      <c r="LYZ20" s="67"/>
      <c r="LZA20" s="67"/>
      <c r="LZB20" s="67"/>
      <c r="LZC20" s="67"/>
      <c r="LZD20" s="67"/>
      <c r="LZE20" s="67"/>
      <c r="LZF20" s="67"/>
      <c r="LZG20" s="67"/>
      <c r="LZH20" s="67"/>
      <c r="LZI20" s="67"/>
      <c r="LZJ20" s="67"/>
      <c r="LZK20" s="67"/>
      <c r="LZL20" s="67"/>
      <c r="LZM20" s="67"/>
      <c r="LZN20" s="67"/>
      <c r="LZO20" s="67"/>
      <c r="LZP20" s="67"/>
      <c r="LZQ20" s="67"/>
      <c r="LZR20" s="67"/>
      <c r="LZS20" s="67"/>
      <c r="LZT20" s="67"/>
      <c r="LZU20" s="67"/>
      <c r="LZV20" s="67"/>
      <c r="LZW20" s="67"/>
      <c r="LZX20" s="67"/>
      <c r="LZY20" s="67"/>
      <c r="LZZ20" s="67"/>
      <c r="MAA20" s="67"/>
      <c r="MAB20" s="67"/>
      <c r="MAC20" s="67"/>
      <c r="MAD20" s="67"/>
      <c r="MAE20" s="67"/>
      <c r="MAF20" s="67"/>
      <c r="MAG20" s="67"/>
      <c r="MAH20" s="67"/>
      <c r="MAI20" s="67"/>
      <c r="MAJ20" s="67"/>
      <c r="MAK20" s="67"/>
      <c r="MAL20" s="67"/>
      <c r="MAM20" s="67"/>
      <c r="MAN20" s="67"/>
      <c r="MAO20" s="67"/>
      <c r="MAP20" s="67"/>
      <c r="MAQ20" s="67"/>
      <c r="MAR20" s="67"/>
      <c r="MAS20" s="67"/>
      <c r="MAT20" s="67"/>
      <c r="MAU20" s="67"/>
      <c r="MAV20" s="67"/>
      <c r="MAW20" s="67"/>
      <c r="MAX20" s="67"/>
      <c r="MAY20" s="67"/>
      <c r="MAZ20" s="67"/>
      <c r="MBA20" s="67"/>
      <c r="MBB20" s="67"/>
      <c r="MBC20" s="67"/>
      <c r="MBD20" s="67"/>
      <c r="MBE20" s="67"/>
      <c r="MBF20" s="67"/>
      <c r="MBG20" s="67"/>
      <c r="MBH20" s="67"/>
      <c r="MBI20" s="67"/>
      <c r="MBJ20" s="67"/>
      <c r="MBK20" s="67"/>
      <c r="MBL20" s="67"/>
      <c r="MBM20" s="67"/>
      <c r="MBN20" s="67"/>
      <c r="MBO20" s="67"/>
      <c r="MBP20" s="67"/>
      <c r="MBQ20" s="67"/>
      <c r="MBR20" s="67"/>
      <c r="MBS20" s="67"/>
      <c r="MBT20" s="67"/>
      <c r="MBU20" s="67"/>
      <c r="MBV20" s="67"/>
      <c r="MBW20" s="67"/>
      <c r="MBX20" s="67"/>
      <c r="MBY20" s="67"/>
      <c r="MBZ20" s="67"/>
      <c r="MCA20" s="67"/>
      <c r="MCB20" s="67"/>
      <c r="MCC20" s="67"/>
      <c r="MCD20" s="67"/>
      <c r="MCE20" s="67"/>
      <c r="MCF20" s="67"/>
      <c r="MCG20" s="67"/>
      <c r="MCH20" s="67"/>
      <c r="MCI20" s="67"/>
      <c r="MCJ20" s="67"/>
      <c r="MCK20" s="67"/>
      <c r="MCL20" s="67"/>
      <c r="MCM20" s="67"/>
      <c r="MCN20" s="67"/>
      <c r="MCO20" s="67"/>
      <c r="MCP20" s="67"/>
      <c r="MCQ20" s="67"/>
      <c r="MCR20" s="67"/>
      <c r="MCS20" s="67"/>
      <c r="MCT20" s="67"/>
      <c r="MCU20" s="67"/>
      <c r="MCV20" s="67"/>
      <c r="MCW20" s="67"/>
      <c r="MCX20" s="67"/>
      <c r="MCY20" s="67"/>
      <c r="MCZ20" s="67"/>
      <c r="MDA20" s="67"/>
      <c r="MDB20" s="67"/>
      <c r="MDC20" s="67"/>
      <c r="MDD20" s="67"/>
      <c r="MDE20" s="67"/>
      <c r="MDF20" s="67"/>
      <c r="MDG20" s="67"/>
      <c r="MDH20" s="67"/>
      <c r="MDI20" s="67"/>
      <c r="MDJ20" s="67"/>
      <c r="MDK20" s="67"/>
      <c r="MDL20" s="67"/>
      <c r="MDM20" s="67"/>
      <c r="MDN20" s="67"/>
      <c r="MDO20" s="67"/>
      <c r="MDP20" s="67"/>
      <c r="MDQ20" s="67"/>
      <c r="MDR20" s="67"/>
      <c r="MDS20" s="67"/>
      <c r="MDT20" s="67"/>
      <c r="MDU20" s="67"/>
      <c r="MDV20" s="67"/>
      <c r="MDW20" s="67"/>
      <c r="MDX20" s="67"/>
      <c r="MDY20" s="67"/>
      <c r="MDZ20" s="67"/>
      <c r="MEA20" s="67"/>
      <c r="MEB20" s="67"/>
      <c r="MEC20" s="67"/>
      <c r="MED20" s="67"/>
      <c r="MEE20" s="67"/>
      <c r="MEF20" s="67"/>
      <c r="MEG20" s="67"/>
      <c r="MEH20" s="67"/>
      <c r="MEI20" s="67"/>
      <c r="MEJ20" s="67"/>
      <c r="MEK20" s="67"/>
      <c r="MEL20" s="67"/>
      <c r="MEM20" s="67"/>
      <c r="MEN20" s="67"/>
      <c r="MEO20" s="67"/>
      <c r="MEP20" s="67"/>
      <c r="MEQ20" s="67"/>
      <c r="MER20" s="67"/>
      <c r="MES20" s="67"/>
      <c r="MET20" s="67"/>
      <c r="MEU20" s="67"/>
      <c r="MEV20" s="67"/>
      <c r="MEW20" s="67"/>
      <c r="MEX20" s="67"/>
      <c r="MEY20" s="67"/>
      <c r="MEZ20" s="67"/>
      <c r="MFA20" s="67"/>
      <c r="MFB20" s="67"/>
      <c r="MFC20" s="67"/>
      <c r="MFD20" s="67"/>
      <c r="MFE20" s="67"/>
      <c r="MFF20" s="67"/>
      <c r="MFG20" s="67"/>
      <c r="MFH20" s="67"/>
      <c r="MFI20" s="67"/>
      <c r="MFJ20" s="67"/>
      <c r="MFK20" s="67"/>
      <c r="MFL20" s="67"/>
      <c r="MFM20" s="67"/>
      <c r="MFN20" s="67"/>
      <c r="MFO20" s="67"/>
      <c r="MFP20" s="67"/>
      <c r="MFQ20" s="67"/>
      <c r="MFR20" s="67"/>
      <c r="MFS20" s="67"/>
      <c r="MFT20" s="67"/>
      <c r="MFU20" s="67"/>
      <c r="MFV20" s="67"/>
      <c r="MFW20" s="67"/>
      <c r="MFX20" s="67"/>
      <c r="MFY20" s="67"/>
      <c r="MFZ20" s="67"/>
      <c r="MGA20" s="67"/>
      <c r="MGB20" s="67"/>
      <c r="MGC20" s="67"/>
      <c r="MGD20" s="67"/>
      <c r="MGE20" s="67"/>
      <c r="MGF20" s="67"/>
      <c r="MGG20" s="67"/>
      <c r="MGH20" s="67"/>
      <c r="MGI20" s="67"/>
      <c r="MGJ20" s="67"/>
      <c r="MGK20" s="67"/>
      <c r="MGL20" s="67"/>
      <c r="MGM20" s="67"/>
      <c r="MGN20" s="67"/>
      <c r="MGO20" s="67"/>
      <c r="MGP20" s="67"/>
      <c r="MGQ20" s="67"/>
      <c r="MGR20" s="67"/>
      <c r="MGS20" s="67"/>
      <c r="MGT20" s="67"/>
      <c r="MGU20" s="67"/>
      <c r="MGV20" s="67"/>
      <c r="MGW20" s="67"/>
      <c r="MGX20" s="67"/>
      <c r="MGY20" s="67"/>
      <c r="MGZ20" s="67"/>
      <c r="MHA20" s="67"/>
      <c r="MHB20" s="67"/>
      <c r="MHC20" s="67"/>
      <c r="MHD20" s="67"/>
      <c r="MHE20" s="67"/>
      <c r="MHF20" s="67"/>
      <c r="MHG20" s="67"/>
      <c r="MHH20" s="67"/>
      <c r="MHI20" s="67"/>
      <c r="MHJ20" s="67"/>
      <c r="MHK20" s="67"/>
      <c r="MHL20" s="67"/>
      <c r="MHM20" s="67"/>
      <c r="MHN20" s="67"/>
      <c r="MHO20" s="67"/>
      <c r="MHP20" s="67"/>
      <c r="MHQ20" s="67"/>
      <c r="MHR20" s="67"/>
      <c r="MHS20" s="67"/>
      <c r="MHT20" s="67"/>
      <c r="MHU20" s="67"/>
      <c r="MHV20" s="67"/>
      <c r="MHW20" s="67"/>
      <c r="MHX20" s="67"/>
      <c r="MHY20" s="67"/>
      <c r="MHZ20" s="67"/>
      <c r="MIA20" s="67"/>
      <c r="MIB20" s="67"/>
      <c r="MIC20" s="67"/>
      <c r="MID20" s="67"/>
      <c r="MIE20" s="67"/>
      <c r="MIF20" s="67"/>
      <c r="MIG20" s="67"/>
      <c r="MIH20" s="67"/>
      <c r="MII20" s="67"/>
      <c r="MIJ20" s="67"/>
      <c r="MIK20" s="67"/>
      <c r="MIL20" s="67"/>
      <c r="MIM20" s="67"/>
      <c r="MIN20" s="67"/>
      <c r="MIO20" s="67"/>
      <c r="MIP20" s="67"/>
      <c r="MIQ20" s="67"/>
      <c r="MIR20" s="67"/>
      <c r="MIS20" s="67"/>
      <c r="MIT20" s="67"/>
      <c r="MIU20" s="67"/>
      <c r="MIV20" s="67"/>
      <c r="MIW20" s="67"/>
      <c r="MIX20" s="67"/>
      <c r="MIY20" s="67"/>
      <c r="MIZ20" s="67"/>
      <c r="MJA20" s="67"/>
      <c r="MJB20" s="67"/>
      <c r="MJC20" s="67"/>
      <c r="MJD20" s="67"/>
      <c r="MJE20" s="67"/>
      <c r="MJF20" s="67"/>
      <c r="MJG20" s="67"/>
      <c r="MJH20" s="67"/>
      <c r="MJI20" s="67"/>
      <c r="MJJ20" s="67"/>
      <c r="MJK20" s="67"/>
      <c r="MJL20" s="67"/>
      <c r="MJM20" s="67"/>
      <c r="MJN20" s="67"/>
      <c r="MJO20" s="67"/>
      <c r="MJP20" s="67"/>
      <c r="MJQ20" s="67"/>
      <c r="MJR20" s="67"/>
      <c r="MJS20" s="67"/>
      <c r="MJT20" s="67"/>
      <c r="MJU20" s="67"/>
      <c r="MJV20" s="67"/>
      <c r="MJW20" s="67"/>
      <c r="MJX20" s="67"/>
      <c r="MJY20" s="67"/>
      <c r="MJZ20" s="67"/>
      <c r="MKA20" s="67"/>
      <c r="MKB20" s="67"/>
      <c r="MKC20" s="67"/>
      <c r="MKD20" s="67"/>
      <c r="MKE20" s="67"/>
      <c r="MKF20" s="67"/>
      <c r="MKG20" s="67"/>
      <c r="MKH20" s="67"/>
      <c r="MKI20" s="67"/>
      <c r="MKJ20" s="67"/>
      <c r="MKK20" s="67"/>
      <c r="MKL20" s="67"/>
      <c r="MKM20" s="67"/>
      <c r="MKN20" s="67"/>
      <c r="MKO20" s="67"/>
      <c r="MKP20" s="67"/>
      <c r="MKQ20" s="67"/>
      <c r="MKR20" s="67"/>
      <c r="MKS20" s="67"/>
      <c r="MKT20" s="67"/>
      <c r="MKU20" s="67"/>
      <c r="MKV20" s="67"/>
      <c r="MKW20" s="67"/>
      <c r="MKX20" s="67"/>
      <c r="MKY20" s="67"/>
      <c r="MKZ20" s="67"/>
      <c r="MLA20" s="67"/>
      <c r="MLB20" s="67"/>
      <c r="MLC20" s="67"/>
      <c r="MLD20" s="67"/>
      <c r="MLE20" s="67"/>
      <c r="MLF20" s="67"/>
      <c r="MLG20" s="67"/>
      <c r="MLH20" s="67"/>
      <c r="MLI20" s="67"/>
      <c r="MLJ20" s="67"/>
      <c r="MLK20" s="67"/>
      <c r="MLL20" s="67"/>
      <c r="MLM20" s="67"/>
      <c r="MLN20" s="67"/>
      <c r="MLO20" s="67"/>
      <c r="MLP20" s="67"/>
      <c r="MLQ20" s="67"/>
      <c r="MLR20" s="67"/>
      <c r="MLS20" s="67"/>
      <c r="MLT20" s="67"/>
      <c r="MLU20" s="67"/>
      <c r="MLV20" s="67"/>
      <c r="MLW20" s="67"/>
      <c r="MLX20" s="67"/>
      <c r="MLY20" s="67"/>
      <c r="MLZ20" s="67"/>
      <c r="MMA20" s="67"/>
      <c r="MMB20" s="67"/>
      <c r="MMC20" s="67"/>
      <c r="MMD20" s="67"/>
      <c r="MME20" s="67"/>
      <c r="MMF20" s="67"/>
      <c r="MMG20" s="67"/>
      <c r="MMH20" s="67"/>
      <c r="MMI20" s="67"/>
      <c r="MMJ20" s="67"/>
      <c r="MMK20" s="67"/>
      <c r="MML20" s="67"/>
      <c r="MMM20" s="67"/>
      <c r="MMN20" s="67"/>
      <c r="MMO20" s="67"/>
      <c r="MMP20" s="67"/>
      <c r="MMQ20" s="67"/>
      <c r="MMR20" s="67"/>
      <c r="MMS20" s="67"/>
      <c r="MMT20" s="67"/>
      <c r="MMU20" s="67"/>
      <c r="MMV20" s="67"/>
      <c r="MMW20" s="67"/>
      <c r="MMX20" s="67"/>
      <c r="MMY20" s="67"/>
      <c r="MMZ20" s="67"/>
      <c r="MNA20" s="67"/>
      <c r="MNB20" s="67"/>
      <c r="MNC20" s="67"/>
      <c r="MND20" s="67"/>
      <c r="MNE20" s="67"/>
      <c r="MNF20" s="67"/>
      <c r="MNG20" s="67"/>
      <c r="MNH20" s="67"/>
      <c r="MNI20" s="67"/>
      <c r="MNJ20" s="67"/>
      <c r="MNK20" s="67"/>
      <c r="MNL20" s="67"/>
      <c r="MNM20" s="67"/>
      <c r="MNN20" s="67"/>
      <c r="MNO20" s="67"/>
      <c r="MNP20" s="67"/>
      <c r="MNQ20" s="67"/>
      <c r="MNR20" s="67"/>
      <c r="MNS20" s="67"/>
      <c r="MNT20" s="67"/>
      <c r="MNU20" s="67"/>
      <c r="MNV20" s="67"/>
      <c r="MNW20" s="67"/>
      <c r="MNX20" s="67"/>
      <c r="MNY20" s="67"/>
      <c r="MNZ20" s="67"/>
      <c r="MOA20" s="67"/>
      <c r="MOB20" s="67"/>
      <c r="MOC20" s="67"/>
      <c r="MOD20" s="67"/>
      <c r="MOE20" s="67"/>
      <c r="MOF20" s="67"/>
      <c r="MOG20" s="67"/>
      <c r="MOH20" s="67"/>
      <c r="MOI20" s="67"/>
      <c r="MOJ20" s="67"/>
      <c r="MOK20" s="67"/>
      <c r="MOL20" s="67"/>
      <c r="MOM20" s="67"/>
      <c r="MON20" s="67"/>
      <c r="MOO20" s="67"/>
      <c r="MOP20" s="67"/>
      <c r="MOQ20" s="67"/>
      <c r="MOR20" s="67"/>
      <c r="MOS20" s="67"/>
      <c r="MOT20" s="67"/>
      <c r="MOU20" s="67"/>
      <c r="MOV20" s="67"/>
      <c r="MOW20" s="67"/>
      <c r="MOX20" s="67"/>
      <c r="MOY20" s="67"/>
      <c r="MOZ20" s="67"/>
      <c r="MPA20" s="67"/>
      <c r="MPB20" s="67"/>
      <c r="MPC20" s="67"/>
      <c r="MPD20" s="67"/>
      <c r="MPE20" s="67"/>
      <c r="MPF20" s="67"/>
      <c r="MPG20" s="67"/>
      <c r="MPH20" s="67"/>
      <c r="MPI20" s="67"/>
      <c r="MPJ20" s="67"/>
      <c r="MPK20" s="67"/>
      <c r="MPL20" s="67"/>
      <c r="MPM20" s="67"/>
      <c r="MPN20" s="67"/>
      <c r="MPO20" s="67"/>
      <c r="MPP20" s="67"/>
      <c r="MPQ20" s="67"/>
      <c r="MPR20" s="67"/>
      <c r="MPS20" s="67"/>
      <c r="MPT20" s="67"/>
      <c r="MPU20" s="67"/>
      <c r="MPV20" s="67"/>
      <c r="MPW20" s="67"/>
      <c r="MPX20" s="67"/>
      <c r="MPY20" s="67"/>
      <c r="MPZ20" s="67"/>
      <c r="MQA20" s="67"/>
      <c r="MQB20" s="67"/>
      <c r="MQC20" s="67"/>
      <c r="MQD20" s="67"/>
      <c r="MQE20" s="67"/>
      <c r="MQF20" s="67"/>
      <c r="MQG20" s="67"/>
      <c r="MQH20" s="67"/>
      <c r="MQI20" s="67"/>
      <c r="MQJ20" s="67"/>
      <c r="MQK20" s="67"/>
      <c r="MQL20" s="67"/>
      <c r="MQM20" s="67"/>
      <c r="MQN20" s="67"/>
      <c r="MQO20" s="67"/>
      <c r="MQP20" s="67"/>
      <c r="MQQ20" s="67"/>
      <c r="MQR20" s="67"/>
      <c r="MQS20" s="67"/>
      <c r="MQT20" s="67"/>
      <c r="MQU20" s="67"/>
      <c r="MQV20" s="67"/>
      <c r="MQW20" s="67"/>
      <c r="MQX20" s="67"/>
      <c r="MQY20" s="67"/>
      <c r="MQZ20" s="67"/>
      <c r="MRA20" s="67"/>
      <c r="MRB20" s="67"/>
      <c r="MRC20" s="67"/>
      <c r="MRD20" s="67"/>
      <c r="MRE20" s="67"/>
      <c r="MRF20" s="67"/>
      <c r="MRG20" s="67"/>
      <c r="MRH20" s="67"/>
      <c r="MRI20" s="67"/>
      <c r="MRJ20" s="67"/>
      <c r="MRK20" s="67"/>
      <c r="MRL20" s="67"/>
      <c r="MRM20" s="67"/>
      <c r="MRN20" s="67"/>
      <c r="MRO20" s="67"/>
      <c r="MRP20" s="67"/>
      <c r="MRQ20" s="67"/>
      <c r="MRR20" s="67"/>
      <c r="MRS20" s="67"/>
      <c r="MRT20" s="67"/>
      <c r="MRU20" s="67"/>
      <c r="MRV20" s="67"/>
      <c r="MRW20" s="67"/>
      <c r="MRX20" s="67"/>
      <c r="MRY20" s="67"/>
      <c r="MRZ20" s="67"/>
      <c r="MSA20" s="67"/>
      <c r="MSB20" s="67"/>
      <c r="MSC20" s="67"/>
      <c r="MSD20" s="67"/>
      <c r="MSE20" s="67"/>
      <c r="MSF20" s="67"/>
      <c r="MSG20" s="67"/>
      <c r="MSH20" s="67"/>
      <c r="MSI20" s="67"/>
      <c r="MSJ20" s="67"/>
      <c r="MSK20" s="67"/>
      <c r="MSL20" s="67"/>
      <c r="MSM20" s="67"/>
      <c r="MSN20" s="67"/>
      <c r="MSO20" s="67"/>
      <c r="MSP20" s="67"/>
      <c r="MSQ20" s="67"/>
      <c r="MSR20" s="67"/>
      <c r="MSS20" s="67"/>
      <c r="MST20" s="67"/>
      <c r="MSU20" s="67"/>
      <c r="MSV20" s="67"/>
      <c r="MSW20" s="67"/>
      <c r="MSX20" s="67"/>
      <c r="MSY20" s="67"/>
      <c r="MSZ20" s="67"/>
      <c r="MTA20" s="67"/>
      <c r="MTB20" s="67"/>
      <c r="MTC20" s="67"/>
      <c r="MTD20" s="67"/>
      <c r="MTE20" s="67"/>
      <c r="MTF20" s="67"/>
      <c r="MTG20" s="67"/>
      <c r="MTH20" s="67"/>
      <c r="MTI20" s="67"/>
      <c r="MTJ20" s="67"/>
      <c r="MTK20" s="67"/>
      <c r="MTL20" s="67"/>
      <c r="MTM20" s="67"/>
      <c r="MTN20" s="67"/>
      <c r="MTO20" s="67"/>
      <c r="MTP20" s="67"/>
      <c r="MTQ20" s="67"/>
      <c r="MTR20" s="67"/>
      <c r="MTS20" s="67"/>
      <c r="MTT20" s="67"/>
      <c r="MTU20" s="67"/>
      <c r="MTV20" s="67"/>
      <c r="MTW20" s="67"/>
      <c r="MTX20" s="67"/>
      <c r="MTY20" s="67"/>
      <c r="MTZ20" s="67"/>
      <c r="MUA20" s="67"/>
      <c r="MUB20" s="67"/>
      <c r="MUC20" s="67"/>
      <c r="MUD20" s="67"/>
      <c r="MUE20" s="67"/>
      <c r="MUF20" s="67"/>
      <c r="MUG20" s="67"/>
      <c r="MUH20" s="67"/>
      <c r="MUI20" s="67"/>
      <c r="MUJ20" s="67"/>
      <c r="MUK20" s="67"/>
      <c r="MUL20" s="67"/>
      <c r="MUM20" s="67"/>
      <c r="MUN20" s="67"/>
      <c r="MUO20" s="67"/>
      <c r="MUP20" s="67"/>
      <c r="MUQ20" s="67"/>
      <c r="MUR20" s="67"/>
      <c r="MUS20" s="67"/>
      <c r="MUT20" s="67"/>
      <c r="MUU20" s="67"/>
      <c r="MUV20" s="67"/>
      <c r="MUW20" s="67"/>
      <c r="MUX20" s="67"/>
      <c r="MUY20" s="67"/>
      <c r="MUZ20" s="67"/>
      <c r="MVA20" s="67"/>
      <c r="MVB20" s="67"/>
      <c r="MVC20" s="67"/>
      <c r="MVD20" s="67"/>
      <c r="MVE20" s="67"/>
      <c r="MVF20" s="67"/>
      <c r="MVG20" s="67"/>
      <c r="MVH20" s="67"/>
      <c r="MVI20" s="67"/>
      <c r="MVJ20" s="67"/>
      <c r="MVK20" s="67"/>
      <c r="MVL20" s="67"/>
      <c r="MVM20" s="67"/>
      <c r="MVN20" s="67"/>
      <c r="MVO20" s="67"/>
      <c r="MVP20" s="67"/>
      <c r="MVQ20" s="67"/>
      <c r="MVR20" s="67"/>
      <c r="MVS20" s="67"/>
      <c r="MVT20" s="67"/>
      <c r="MVU20" s="67"/>
      <c r="MVV20" s="67"/>
      <c r="MVW20" s="67"/>
      <c r="MVX20" s="67"/>
      <c r="MVY20" s="67"/>
      <c r="MVZ20" s="67"/>
      <c r="MWA20" s="67"/>
      <c r="MWB20" s="67"/>
      <c r="MWC20" s="67"/>
      <c r="MWD20" s="67"/>
      <c r="MWE20" s="67"/>
      <c r="MWF20" s="67"/>
      <c r="MWG20" s="67"/>
      <c r="MWH20" s="67"/>
      <c r="MWI20" s="67"/>
      <c r="MWJ20" s="67"/>
      <c r="MWK20" s="67"/>
      <c r="MWL20" s="67"/>
      <c r="MWM20" s="67"/>
      <c r="MWN20" s="67"/>
      <c r="MWO20" s="67"/>
      <c r="MWP20" s="67"/>
      <c r="MWQ20" s="67"/>
      <c r="MWR20" s="67"/>
      <c r="MWS20" s="67"/>
      <c r="MWT20" s="67"/>
      <c r="MWU20" s="67"/>
      <c r="MWV20" s="67"/>
      <c r="MWW20" s="67"/>
      <c r="MWX20" s="67"/>
      <c r="MWY20" s="67"/>
      <c r="MWZ20" s="67"/>
      <c r="MXA20" s="67"/>
      <c r="MXB20" s="67"/>
      <c r="MXC20" s="67"/>
      <c r="MXD20" s="67"/>
      <c r="MXE20" s="67"/>
      <c r="MXF20" s="67"/>
      <c r="MXG20" s="67"/>
      <c r="MXH20" s="67"/>
      <c r="MXI20" s="67"/>
      <c r="MXJ20" s="67"/>
      <c r="MXK20" s="67"/>
      <c r="MXL20" s="67"/>
      <c r="MXM20" s="67"/>
      <c r="MXN20" s="67"/>
      <c r="MXO20" s="67"/>
      <c r="MXP20" s="67"/>
      <c r="MXQ20" s="67"/>
      <c r="MXR20" s="67"/>
      <c r="MXS20" s="67"/>
      <c r="MXT20" s="67"/>
      <c r="MXU20" s="67"/>
      <c r="MXV20" s="67"/>
      <c r="MXW20" s="67"/>
      <c r="MXX20" s="67"/>
      <c r="MXY20" s="67"/>
      <c r="MXZ20" s="67"/>
      <c r="MYA20" s="67"/>
      <c r="MYB20" s="67"/>
      <c r="MYC20" s="67"/>
      <c r="MYD20" s="67"/>
      <c r="MYE20" s="67"/>
      <c r="MYF20" s="67"/>
      <c r="MYG20" s="67"/>
      <c r="MYH20" s="67"/>
      <c r="MYI20" s="67"/>
      <c r="MYJ20" s="67"/>
      <c r="MYK20" s="67"/>
      <c r="MYL20" s="67"/>
      <c r="MYM20" s="67"/>
      <c r="MYN20" s="67"/>
      <c r="MYO20" s="67"/>
      <c r="MYP20" s="67"/>
      <c r="MYQ20" s="67"/>
      <c r="MYR20" s="67"/>
      <c r="MYS20" s="67"/>
      <c r="MYT20" s="67"/>
      <c r="MYU20" s="67"/>
      <c r="MYV20" s="67"/>
      <c r="MYW20" s="67"/>
      <c r="MYX20" s="67"/>
      <c r="MYY20" s="67"/>
      <c r="MYZ20" s="67"/>
      <c r="MZA20" s="67"/>
      <c r="MZB20" s="67"/>
      <c r="MZC20" s="67"/>
      <c r="MZD20" s="67"/>
      <c r="MZE20" s="67"/>
      <c r="MZF20" s="67"/>
      <c r="MZG20" s="67"/>
      <c r="MZH20" s="67"/>
      <c r="MZI20" s="67"/>
      <c r="MZJ20" s="67"/>
      <c r="MZK20" s="67"/>
      <c r="MZL20" s="67"/>
      <c r="MZM20" s="67"/>
      <c r="MZN20" s="67"/>
      <c r="MZO20" s="67"/>
      <c r="MZP20" s="67"/>
      <c r="MZQ20" s="67"/>
      <c r="MZR20" s="67"/>
      <c r="MZS20" s="67"/>
      <c r="MZT20" s="67"/>
      <c r="MZU20" s="67"/>
      <c r="MZV20" s="67"/>
      <c r="MZW20" s="67"/>
      <c r="MZX20" s="67"/>
      <c r="MZY20" s="67"/>
      <c r="MZZ20" s="67"/>
      <c r="NAA20" s="67"/>
      <c r="NAB20" s="67"/>
      <c r="NAC20" s="67"/>
      <c r="NAD20" s="67"/>
      <c r="NAE20" s="67"/>
      <c r="NAF20" s="67"/>
      <c r="NAG20" s="67"/>
      <c r="NAH20" s="67"/>
      <c r="NAI20" s="67"/>
      <c r="NAJ20" s="67"/>
      <c r="NAK20" s="67"/>
      <c r="NAL20" s="67"/>
      <c r="NAM20" s="67"/>
      <c r="NAN20" s="67"/>
      <c r="NAO20" s="67"/>
      <c r="NAP20" s="67"/>
      <c r="NAQ20" s="67"/>
      <c r="NAR20" s="67"/>
      <c r="NAS20" s="67"/>
      <c r="NAT20" s="67"/>
      <c r="NAU20" s="67"/>
      <c r="NAV20" s="67"/>
      <c r="NAW20" s="67"/>
      <c r="NAX20" s="67"/>
      <c r="NAY20" s="67"/>
      <c r="NAZ20" s="67"/>
      <c r="NBA20" s="67"/>
      <c r="NBB20" s="67"/>
      <c r="NBC20" s="67"/>
      <c r="NBD20" s="67"/>
      <c r="NBE20" s="67"/>
      <c r="NBF20" s="67"/>
      <c r="NBG20" s="67"/>
      <c r="NBH20" s="67"/>
      <c r="NBI20" s="67"/>
      <c r="NBJ20" s="67"/>
      <c r="NBK20" s="67"/>
      <c r="NBL20" s="67"/>
      <c r="NBM20" s="67"/>
      <c r="NBN20" s="67"/>
      <c r="NBO20" s="67"/>
      <c r="NBP20" s="67"/>
      <c r="NBQ20" s="67"/>
      <c r="NBR20" s="67"/>
      <c r="NBS20" s="67"/>
      <c r="NBT20" s="67"/>
      <c r="NBU20" s="67"/>
      <c r="NBV20" s="67"/>
      <c r="NBW20" s="67"/>
      <c r="NBX20" s="67"/>
      <c r="NBY20" s="67"/>
      <c r="NBZ20" s="67"/>
      <c r="NCA20" s="67"/>
      <c r="NCB20" s="67"/>
      <c r="NCC20" s="67"/>
      <c r="NCD20" s="67"/>
      <c r="NCE20" s="67"/>
      <c r="NCF20" s="67"/>
      <c r="NCG20" s="67"/>
      <c r="NCH20" s="67"/>
      <c r="NCI20" s="67"/>
      <c r="NCJ20" s="67"/>
      <c r="NCK20" s="67"/>
      <c r="NCL20" s="67"/>
      <c r="NCM20" s="67"/>
      <c r="NCN20" s="67"/>
      <c r="NCO20" s="67"/>
      <c r="NCP20" s="67"/>
      <c r="NCQ20" s="67"/>
      <c r="NCR20" s="67"/>
      <c r="NCS20" s="67"/>
      <c r="NCT20" s="67"/>
      <c r="NCU20" s="67"/>
      <c r="NCV20" s="67"/>
      <c r="NCW20" s="67"/>
      <c r="NCX20" s="67"/>
      <c r="NCY20" s="67"/>
      <c r="NCZ20" s="67"/>
      <c r="NDA20" s="67"/>
      <c r="NDB20" s="67"/>
      <c r="NDC20" s="67"/>
      <c r="NDD20" s="67"/>
      <c r="NDE20" s="67"/>
      <c r="NDF20" s="67"/>
      <c r="NDG20" s="67"/>
      <c r="NDH20" s="67"/>
      <c r="NDI20" s="67"/>
      <c r="NDJ20" s="67"/>
      <c r="NDK20" s="67"/>
      <c r="NDL20" s="67"/>
      <c r="NDM20" s="67"/>
      <c r="NDN20" s="67"/>
      <c r="NDO20" s="67"/>
      <c r="NDP20" s="67"/>
      <c r="NDQ20" s="67"/>
      <c r="NDR20" s="67"/>
      <c r="NDS20" s="67"/>
      <c r="NDT20" s="67"/>
      <c r="NDU20" s="67"/>
      <c r="NDV20" s="67"/>
      <c r="NDW20" s="67"/>
      <c r="NDX20" s="67"/>
      <c r="NDY20" s="67"/>
      <c r="NDZ20" s="67"/>
      <c r="NEA20" s="67"/>
      <c r="NEB20" s="67"/>
      <c r="NEC20" s="67"/>
      <c r="NED20" s="67"/>
      <c r="NEE20" s="67"/>
      <c r="NEF20" s="67"/>
      <c r="NEG20" s="67"/>
      <c r="NEH20" s="67"/>
      <c r="NEI20" s="67"/>
      <c r="NEJ20" s="67"/>
      <c r="NEK20" s="67"/>
      <c r="NEL20" s="67"/>
      <c r="NEM20" s="67"/>
      <c r="NEN20" s="67"/>
      <c r="NEO20" s="67"/>
      <c r="NEP20" s="67"/>
      <c r="NEQ20" s="67"/>
      <c r="NER20" s="67"/>
      <c r="NES20" s="67"/>
      <c r="NET20" s="67"/>
      <c r="NEU20" s="67"/>
      <c r="NEV20" s="67"/>
      <c r="NEW20" s="67"/>
      <c r="NEX20" s="67"/>
      <c r="NEY20" s="67"/>
      <c r="NEZ20" s="67"/>
      <c r="NFA20" s="67"/>
      <c r="NFB20" s="67"/>
      <c r="NFC20" s="67"/>
      <c r="NFD20" s="67"/>
      <c r="NFE20" s="67"/>
      <c r="NFF20" s="67"/>
      <c r="NFG20" s="67"/>
      <c r="NFH20" s="67"/>
      <c r="NFI20" s="67"/>
      <c r="NFJ20" s="67"/>
      <c r="NFK20" s="67"/>
      <c r="NFL20" s="67"/>
      <c r="NFM20" s="67"/>
      <c r="NFN20" s="67"/>
      <c r="NFO20" s="67"/>
      <c r="NFP20" s="67"/>
      <c r="NFQ20" s="67"/>
      <c r="NFR20" s="67"/>
      <c r="NFS20" s="67"/>
      <c r="NFT20" s="67"/>
      <c r="NFU20" s="67"/>
      <c r="NFV20" s="67"/>
      <c r="NFW20" s="67"/>
      <c r="NFX20" s="67"/>
      <c r="NFY20" s="67"/>
      <c r="NFZ20" s="67"/>
      <c r="NGA20" s="67"/>
      <c r="NGB20" s="67"/>
      <c r="NGC20" s="67"/>
      <c r="NGD20" s="67"/>
      <c r="NGE20" s="67"/>
      <c r="NGF20" s="67"/>
      <c r="NGG20" s="67"/>
      <c r="NGH20" s="67"/>
      <c r="NGI20" s="67"/>
      <c r="NGJ20" s="67"/>
      <c r="NGK20" s="67"/>
      <c r="NGL20" s="67"/>
      <c r="NGM20" s="67"/>
      <c r="NGN20" s="67"/>
      <c r="NGO20" s="67"/>
      <c r="NGP20" s="67"/>
      <c r="NGQ20" s="67"/>
      <c r="NGR20" s="67"/>
      <c r="NGS20" s="67"/>
      <c r="NGT20" s="67"/>
      <c r="NGU20" s="67"/>
      <c r="NGV20" s="67"/>
      <c r="NGW20" s="67"/>
      <c r="NGX20" s="67"/>
      <c r="NGY20" s="67"/>
      <c r="NGZ20" s="67"/>
      <c r="NHA20" s="67"/>
      <c r="NHB20" s="67"/>
      <c r="NHC20" s="67"/>
      <c r="NHD20" s="67"/>
      <c r="NHE20" s="67"/>
      <c r="NHF20" s="67"/>
      <c r="NHG20" s="67"/>
      <c r="NHH20" s="67"/>
      <c r="NHI20" s="67"/>
      <c r="NHJ20" s="67"/>
      <c r="NHK20" s="67"/>
      <c r="NHL20" s="67"/>
      <c r="NHM20" s="67"/>
      <c r="NHN20" s="67"/>
      <c r="NHO20" s="67"/>
      <c r="NHP20" s="67"/>
      <c r="NHQ20" s="67"/>
      <c r="NHR20" s="67"/>
      <c r="NHS20" s="67"/>
      <c r="NHT20" s="67"/>
      <c r="NHU20" s="67"/>
      <c r="NHV20" s="67"/>
      <c r="NHW20" s="67"/>
      <c r="NHX20" s="67"/>
      <c r="NHY20" s="67"/>
      <c r="NHZ20" s="67"/>
      <c r="NIA20" s="67"/>
      <c r="NIB20" s="67"/>
      <c r="NIC20" s="67"/>
      <c r="NID20" s="67"/>
      <c r="NIE20" s="67"/>
      <c r="NIF20" s="67"/>
      <c r="NIG20" s="67"/>
      <c r="NIH20" s="67"/>
      <c r="NII20" s="67"/>
      <c r="NIJ20" s="67"/>
      <c r="NIK20" s="67"/>
      <c r="NIL20" s="67"/>
      <c r="NIM20" s="67"/>
      <c r="NIN20" s="67"/>
      <c r="NIO20" s="67"/>
      <c r="NIP20" s="67"/>
      <c r="NIQ20" s="67"/>
      <c r="NIR20" s="67"/>
      <c r="NIS20" s="67"/>
      <c r="NIT20" s="67"/>
      <c r="NIU20" s="67"/>
      <c r="NIV20" s="67"/>
      <c r="NIW20" s="67"/>
      <c r="NIX20" s="67"/>
      <c r="NIY20" s="67"/>
      <c r="NIZ20" s="67"/>
      <c r="NJA20" s="67"/>
      <c r="NJB20" s="67"/>
      <c r="NJC20" s="67"/>
      <c r="NJD20" s="67"/>
      <c r="NJE20" s="67"/>
      <c r="NJF20" s="67"/>
      <c r="NJG20" s="67"/>
      <c r="NJH20" s="67"/>
      <c r="NJI20" s="67"/>
      <c r="NJJ20" s="67"/>
      <c r="NJK20" s="67"/>
      <c r="NJL20" s="67"/>
      <c r="NJM20" s="67"/>
      <c r="NJN20" s="67"/>
      <c r="NJO20" s="67"/>
      <c r="NJP20" s="67"/>
      <c r="NJQ20" s="67"/>
      <c r="NJR20" s="67"/>
      <c r="NJS20" s="67"/>
      <c r="NJT20" s="67"/>
      <c r="NJU20" s="67"/>
      <c r="NJV20" s="67"/>
      <c r="NJW20" s="67"/>
      <c r="NJX20" s="67"/>
      <c r="NJY20" s="67"/>
      <c r="NJZ20" s="67"/>
      <c r="NKA20" s="67"/>
      <c r="NKB20" s="67"/>
      <c r="NKC20" s="67"/>
      <c r="NKD20" s="67"/>
      <c r="NKE20" s="67"/>
      <c r="NKF20" s="67"/>
      <c r="NKG20" s="67"/>
      <c r="NKH20" s="67"/>
      <c r="NKI20" s="67"/>
      <c r="NKJ20" s="67"/>
      <c r="NKK20" s="67"/>
      <c r="NKL20" s="67"/>
      <c r="NKM20" s="67"/>
      <c r="NKN20" s="67"/>
      <c r="NKO20" s="67"/>
      <c r="NKP20" s="67"/>
      <c r="NKQ20" s="67"/>
      <c r="NKR20" s="67"/>
      <c r="NKS20" s="67"/>
      <c r="NKT20" s="67"/>
      <c r="NKU20" s="67"/>
      <c r="NKV20" s="67"/>
      <c r="NKW20" s="67"/>
      <c r="NKX20" s="67"/>
      <c r="NKY20" s="67"/>
      <c r="NKZ20" s="67"/>
      <c r="NLA20" s="67"/>
      <c r="NLB20" s="67"/>
      <c r="NLC20" s="67"/>
      <c r="NLD20" s="67"/>
      <c r="NLE20" s="67"/>
      <c r="NLF20" s="67"/>
      <c r="NLG20" s="67"/>
      <c r="NLH20" s="67"/>
      <c r="NLI20" s="67"/>
      <c r="NLJ20" s="67"/>
      <c r="NLK20" s="67"/>
      <c r="NLL20" s="67"/>
      <c r="NLM20" s="67"/>
      <c r="NLN20" s="67"/>
      <c r="NLO20" s="67"/>
      <c r="NLP20" s="67"/>
      <c r="NLQ20" s="67"/>
      <c r="NLR20" s="67"/>
      <c r="NLS20" s="67"/>
      <c r="NLT20" s="67"/>
      <c r="NLU20" s="67"/>
      <c r="NLV20" s="67"/>
      <c r="NLW20" s="67"/>
      <c r="NLX20" s="67"/>
      <c r="NLY20" s="67"/>
      <c r="NLZ20" s="67"/>
      <c r="NMA20" s="67"/>
      <c r="NMB20" s="67"/>
      <c r="NMC20" s="67"/>
      <c r="NMD20" s="67"/>
      <c r="NME20" s="67"/>
      <c r="NMF20" s="67"/>
      <c r="NMG20" s="67"/>
      <c r="NMH20" s="67"/>
      <c r="NMI20" s="67"/>
      <c r="NMJ20" s="67"/>
      <c r="NMK20" s="67"/>
      <c r="NML20" s="67"/>
      <c r="NMM20" s="67"/>
      <c r="NMN20" s="67"/>
      <c r="NMO20" s="67"/>
      <c r="NMP20" s="67"/>
      <c r="NMQ20" s="67"/>
      <c r="NMR20" s="67"/>
      <c r="NMS20" s="67"/>
      <c r="NMT20" s="67"/>
      <c r="NMU20" s="67"/>
      <c r="NMV20" s="67"/>
      <c r="NMW20" s="67"/>
      <c r="NMX20" s="67"/>
      <c r="NMY20" s="67"/>
      <c r="NMZ20" s="67"/>
      <c r="NNA20" s="67"/>
      <c r="NNB20" s="67"/>
      <c r="NNC20" s="67"/>
      <c r="NND20" s="67"/>
      <c r="NNE20" s="67"/>
      <c r="NNF20" s="67"/>
      <c r="NNG20" s="67"/>
      <c r="NNH20" s="67"/>
      <c r="NNI20" s="67"/>
      <c r="NNJ20" s="67"/>
      <c r="NNK20" s="67"/>
      <c r="NNL20" s="67"/>
      <c r="NNM20" s="67"/>
      <c r="NNN20" s="67"/>
      <c r="NNO20" s="67"/>
      <c r="NNP20" s="67"/>
      <c r="NNQ20" s="67"/>
      <c r="NNR20" s="67"/>
      <c r="NNS20" s="67"/>
      <c r="NNT20" s="67"/>
      <c r="NNU20" s="67"/>
      <c r="NNV20" s="67"/>
      <c r="NNW20" s="67"/>
      <c r="NNX20" s="67"/>
      <c r="NNY20" s="67"/>
      <c r="NNZ20" s="67"/>
      <c r="NOA20" s="67"/>
      <c r="NOB20" s="67"/>
      <c r="NOC20" s="67"/>
      <c r="NOD20" s="67"/>
      <c r="NOE20" s="67"/>
      <c r="NOF20" s="67"/>
      <c r="NOG20" s="67"/>
      <c r="NOH20" s="67"/>
      <c r="NOI20" s="67"/>
      <c r="NOJ20" s="67"/>
      <c r="NOK20" s="67"/>
      <c r="NOL20" s="67"/>
      <c r="NOM20" s="67"/>
      <c r="NON20" s="67"/>
      <c r="NOO20" s="67"/>
      <c r="NOP20" s="67"/>
      <c r="NOQ20" s="67"/>
      <c r="NOR20" s="67"/>
      <c r="NOS20" s="67"/>
      <c r="NOT20" s="67"/>
      <c r="NOU20" s="67"/>
      <c r="NOV20" s="67"/>
      <c r="NOW20" s="67"/>
      <c r="NOX20" s="67"/>
      <c r="NOY20" s="67"/>
      <c r="NOZ20" s="67"/>
      <c r="NPA20" s="67"/>
      <c r="NPB20" s="67"/>
      <c r="NPC20" s="67"/>
      <c r="NPD20" s="67"/>
      <c r="NPE20" s="67"/>
      <c r="NPF20" s="67"/>
      <c r="NPG20" s="67"/>
      <c r="NPH20" s="67"/>
      <c r="NPI20" s="67"/>
      <c r="NPJ20" s="67"/>
      <c r="NPK20" s="67"/>
      <c r="NPL20" s="67"/>
      <c r="NPM20" s="67"/>
      <c r="NPN20" s="67"/>
      <c r="NPO20" s="67"/>
      <c r="NPP20" s="67"/>
      <c r="NPQ20" s="67"/>
      <c r="NPR20" s="67"/>
      <c r="NPS20" s="67"/>
      <c r="NPT20" s="67"/>
      <c r="NPU20" s="67"/>
      <c r="NPV20" s="67"/>
      <c r="NPW20" s="67"/>
      <c r="NPX20" s="67"/>
      <c r="NPY20" s="67"/>
      <c r="NPZ20" s="67"/>
      <c r="NQA20" s="67"/>
      <c r="NQB20" s="67"/>
      <c r="NQC20" s="67"/>
      <c r="NQD20" s="67"/>
      <c r="NQE20" s="67"/>
      <c r="NQF20" s="67"/>
      <c r="NQG20" s="67"/>
      <c r="NQH20" s="67"/>
      <c r="NQI20" s="67"/>
      <c r="NQJ20" s="67"/>
      <c r="NQK20" s="67"/>
      <c r="NQL20" s="67"/>
      <c r="NQM20" s="67"/>
      <c r="NQN20" s="67"/>
      <c r="NQO20" s="67"/>
      <c r="NQP20" s="67"/>
      <c r="NQQ20" s="67"/>
      <c r="NQR20" s="67"/>
      <c r="NQS20" s="67"/>
      <c r="NQT20" s="67"/>
      <c r="NQU20" s="67"/>
      <c r="NQV20" s="67"/>
      <c r="NQW20" s="67"/>
      <c r="NQX20" s="67"/>
      <c r="NQY20" s="67"/>
      <c r="NQZ20" s="67"/>
      <c r="NRA20" s="67"/>
      <c r="NRB20" s="67"/>
      <c r="NRC20" s="67"/>
      <c r="NRD20" s="67"/>
      <c r="NRE20" s="67"/>
      <c r="NRF20" s="67"/>
      <c r="NRG20" s="67"/>
      <c r="NRH20" s="67"/>
      <c r="NRI20" s="67"/>
      <c r="NRJ20" s="67"/>
      <c r="NRK20" s="67"/>
      <c r="NRL20" s="67"/>
      <c r="NRM20" s="67"/>
      <c r="NRN20" s="67"/>
      <c r="NRO20" s="67"/>
      <c r="NRP20" s="67"/>
      <c r="NRQ20" s="67"/>
      <c r="NRR20" s="67"/>
      <c r="NRS20" s="67"/>
      <c r="NRT20" s="67"/>
      <c r="NRU20" s="67"/>
      <c r="NRV20" s="67"/>
      <c r="NRW20" s="67"/>
      <c r="NRX20" s="67"/>
      <c r="NRY20" s="67"/>
      <c r="NRZ20" s="67"/>
      <c r="NSA20" s="67"/>
      <c r="NSB20" s="67"/>
      <c r="NSC20" s="67"/>
      <c r="NSD20" s="67"/>
      <c r="NSE20" s="67"/>
      <c r="NSF20" s="67"/>
      <c r="NSG20" s="67"/>
      <c r="NSH20" s="67"/>
      <c r="NSI20" s="67"/>
      <c r="NSJ20" s="67"/>
      <c r="NSK20" s="67"/>
      <c r="NSL20" s="67"/>
      <c r="NSM20" s="67"/>
      <c r="NSN20" s="67"/>
      <c r="NSO20" s="67"/>
      <c r="NSP20" s="67"/>
      <c r="NSQ20" s="67"/>
      <c r="NSR20" s="67"/>
      <c r="NSS20" s="67"/>
      <c r="NST20" s="67"/>
      <c r="NSU20" s="67"/>
      <c r="NSV20" s="67"/>
      <c r="NSW20" s="67"/>
      <c r="NSX20" s="67"/>
      <c r="NSY20" s="67"/>
      <c r="NSZ20" s="67"/>
      <c r="NTA20" s="67"/>
      <c r="NTB20" s="67"/>
      <c r="NTC20" s="67"/>
      <c r="NTD20" s="67"/>
      <c r="NTE20" s="67"/>
      <c r="NTF20" s="67"/>
      <c r="NTG20" s="67"/>
      <c r="NTH20" s="67"/>
      <c r="NTI20" s="67"/>
      <c r="NTJ20" s="67"/>
      <c r="NTK20" s="67"/>
      <c r="NTL20" s="67"/>
      <c r="NTM20" s="67"/>
      <c r="NTN20" s="67"/>
      <c r="NTO20" s="67"/>
      <c r="NTP20" s="67"/>
      <c r="NTQ20" s="67"/>
      <c r="NTR20" s="67"/>
      <c r="NTS20" s="67"/>
      <c r="NTT20" s="67"/>
      <c r="NTU20" s="67"/>
      <c r="NTV20" s="67"/>
      <c r="NTW20" s="67"/>
      <c r="NTX20" s="67"/>
      <c r="NTY20" s="67"/>
      <c r="NTZ20" s="67"/>
      <c r="NUA20" s="67"/>
      <c r="NUB20" s="67"/>
      <c r="NUC20" s="67"/>
      <c r="NUD20" s="67"/>
      <c r="NUE20" s="67"/>
      <c r="NUF20" s="67"/>
      <c r="NUG20" s="67"/>
      <c r="NUH20" s="67"/>
      <c r="NUI20" s="67"/>
      <c r="NUJ20" s="67"/>
      <c r="NUK20" s="67"/>
      <c r="NUL20" s="67"/>
      <c r="NUM20" s="67"/>
      <c r="NUN20" s="67"/>
      <c r="NUO20" s="67"/>
      <c r="NUP20" s="67"/>
      <c r="NUQ20" s="67"/>
      <c r="NUR20" s="67"/>
      <c r="NUS20" s="67"/>
      <c r="NUT20" s="67"/>
      <c r="NUU20" s="67"/>
      <c r="NUV20" s="67"/>
      <c r="NUW20" s="67"/>
      <c r="NUX20" s="67"/>
      <c r="NUY20" s="67"/>
      <c r="NUZ20" s="67"/>
      <c r="NVA20" s="67"/>
      <c r="NVB20" s="67"/>
      <c r="NVC20" s="67"/>
      <c r="NVD20" s="67"/>
      <c r="NVE20" s="67"/>
      <c r="NVF20" s="67"/>
      <c r="NVG20" s="67"/>
      <c r="NVH20" s="67"/>
      <c r="NVI20" s="67"/>
      <c r="NVJ20" s="67"/>
      <c r="NVK20" s="67"/>
      <c r="NVL20" s="67"/>
      <c r="NVM20" s="67"/>
      <c r="NVN20" s="67"/>
      <c r="NVO20" s="67"/>
      <c r="NVP20" s="67"/>
      <c r="NVQ20" s="67"/>
      <c r="NVR20" s="67"/>
      <c r="NVS20" s="67"/>
      <c r="NVT20" s="67"/>
      <c r="NVU20" s="67"/>
      <c r="NVV20" s="67"/>
      <c r="NVW20" s="67"/>
      <c r="NVX20" s="67"/>
      <c r="NVY20" s="67"/>
      <c r="NVZ20" s="67"/>
      <c r="NWA20" s="67"/>
      <c r="NWB20" s="67"/>
      <c r="NWC20" s="67"/>
      <c r="NWD20" s="67"/>
      <c r="NWE20" s="67"/>
      <c r="NWF20" s="67"/>
      <c r="NWG20" s="67"/>
      <c r="NWH20" s="67"/>
      <c r="NWI20" s="67"/>
      <c r="NWJ20" s="67"/>
      <c r="NWK20" s="67"/>
      <c r="NWL20" s="67"/>
      <c r="NWM20" s="67"/>
      <c r="NWN20" s="67"/>
      <c r="NWO20" s="67"/>
      <c r="NWP20" s="67"/>
      <c r="NWQ20" s="67"/>
      <c r="NWR20" s="67"/>
      <c r="NWS20" s="67"/>
      <c r="NWT20" s="67"/>
      <c r="NWU20" s="67"/>
      <c r="NWV20" s="67"/>
      <c r="NWW20" s="67"/>
      <c r="NWX20" s="67"/>
      <c r="NWY20" s="67"/>
      <c r="NWZ20" s="67"/>
      <c r="NXA20" s="67"/>
      <c r="NXB20" s="67"/>
      <c r="NXC20" s="67"/>
      <c r="NXD20" s="67"/>
      <c r="NXE20" s="67"/>
      <c r="NXF20" s="67"/>
      <c r="NXG20" s="67"/>
      <c r="NXH20" s="67"/>
      <c r="NXI20" s="67"/>
      <c r="NXJ20" s="67"/>
      <c r="NXK20" s="67"/>
      <c r="NXL20" s="67"/>
      <c r="NXM20" s="67"/>
      <c r="NXN20" s="67"/>
      <c r="NXO20" s="67"/>
      <c r="NXP20" s="67"/>
      <c r="NXQ20" s="67"/>
      <c r="NXR20" s="67"/>
      <c r="NXS20" s="67"/>
      <c r="NXT20" s="67"/>
      <c r="NXU20" s="67"/>
      <c r="NXV20" s="67"/>
      <c r="NXW20" s="67"/>
      <c r="NXX20" s="67"/>
      <c r="NXY20" s="67"/>
      <c r="NXZ20" s="67"/>
      <c r="NYA20" s="67"/>
      <c r="NYB20" s="67"/>
      <c r="NYC20" s="67"/>
      <c r="NYD20" s="67"/>
      <c r="NYE20" s="67"/>
      <c r="NYF20" s="67"/>
      <c r="NYG20" s="67"/>
      <c r="NYH20" s="67"/>
      <c r="NYI20" s="67"/>
      <c r="NYJ20" s="67"/>
      <c r="NYK20" s="67"/>
      <c r="NYL20" s="67"/>
      <c r="NYM20" s="67"/>
      <c r="NYN20" s="67"/>
      <c r="NYO20" s="67"/>
      <c r="NYP20" s="67"/>
      <c r="NYQ20" s="67"/>
      <c r="NYR20" s="67"/>
      <c r="NYS20" s="67"/>
      <c r="NYT20" s="67"/>
      <c r="NYU20" s="67"/>
      <c r="NYV20" s="67"/>
      <c r="NYW20" s="67"/>
      <c r="NYX20" s="67"/>
      <c r="NYY20" s="67"/>
      <c r="NYZ20" s="67"/>
      <c r="NZA20" s="67"/>
      <c r="NZB20" s="67"/>
      <c r="NZC20" s="67"/>
      <c r="NZD20" s="67"/>
      <c r="NZE20" s="67"/>
      <c r="NZF20" s="67"/>
      <c r="NZG20" s="67"/>
      <c r="NZH20" s="67"/>
      <c r="NZI20" s="67"/>
      <c r="NZJ20" s="67"/>
      <c r="NZK20" s="67"/>
      <c r="NZL20" s="67"/>
      <c r="NZM20" s="67"/>
      <c r="NZN20" s="67"/>
      <c r="NZO20" s="67"/>
      <c r="NZP20" s="67"/>
      <c r="NZQ20" s="67"/>
      <c r="NZR20" s="67"/>
      <c r="NZS20" s="67"/>
      <c r="NZT20" s="67"/>
      <c r="NZU20" s="67"/>
      <c r="NZV20" s="67"/>
      <c r="NZW20" s="67"/>
      <c r="NZX20" s="67"/>
      <c r="NZY20" s="67"/>
      <c r="NZZ20" s="67"/>
      <c r="OAA20" s="67"/>
      <c r="OAB20" s="67"/>
      <c r="OAC20" s="67"/>
      <c r="OAD20" s="67"/>
      <c r="OAE20" s="67"/>
      <c r="OAF20" s="67"/>
      <c r="OAG20" s="67"/>
      <c r="OAH20" s="67"/>
      <c r="OAI20" s="67"/>
      <c r="OAJ20" s="67"/>
      <c r="OAK20" s="67"/>
      <c r="OAL20" s="67"/>
      <c r="OAM20" s="67"/>
      <c r="OAN20" s="67"/>
      <c r="OAO20" s="67"/>
      <c r="OAP20" s="67"/>
      <c r="OAQ20" s="67"/>
      <c r="OAR20" s="67"/>
      <c r="OAS20" s="67"/>
      <c r="OAT20" s="67"/>
      <c r="OAU20" s="67"/>
      <c r="OAV20" s="67"/>
      <c r="OAW20" s="67"/>
      <c r="OAX20" s="67"/>
      <c r="OAY20" s="67"/>
      <c r="OAZ20" s="67"/>
      <c r="OBA20" s="67"/>
      <c r="OBB20" s="67"/>
      <c r="OBC20" s="67"/>
      <c r="OBD20" s="67"/>
      <c r="OBE20" s="67"/>
      <c r="OBF20" s="67"/>
      <c r="OBG20" s="67"/>
      <c r="OBH20" s="67"/>
      <c r="OBI20" s="67"/>
      <c r="OBJ20" s="67"/>
      <c r="OBK20" s="67"/>
      <c r="OBL20" s="67"/>
      <c r="OBM20" s="67"/>
      <c r="OBN20" s="67"/>
      <c r="OBO20" s="67"/>
      <c r="OBP20" s="67"/>
      <c r="OBQ20" s="67"/>
      <c r="OBR20" s="67"/>
      <c r="OBS20" s="67"/>
      <c r="OBT20" s="67"/>
      <c r="OBU20" s="67"/>
      <c r="OBV20" s="67"/>
      <c r="OBW20" s="67"/>
      <c r="OBX20" s="67"/>
      <c r="OBY20" s="67"/>
      <c r="OBZ20" s="67"/>
      <c r="OCA20" s="67"/>
      <c r="OCB20" s="67"/>
      <c r="OCC20" s="67"/>
      <c r="OCD20" s="67"/>
      <c r="OCE20" s="67"/>
      <c r="OCF20" s="67"/>
      <c r="OCG20" s="67"/>
      <c r="OCH20" s="67"/>
      <c r="OCI20" s="67"/>
      <c r="OCJ20" s="67"/>
      <c r="OCK20" s="67"/>
      <c r="OCL20" s="67"/>
      <c r="OCM20" s="67"/>
      <c r="OCN20" s="67"/>
      <c r="OCO20" s="67"/>
      <c r="OCP20" s="67"/>
      <c r="OCQ20" s="67"/>
      <c r="OCR20" s="67"/>
      <c r="OCS20" s="67"/>
      <c r="OCT20" s="67"/>
      <c r="OCU20" s="67"/>
      <c r="OCV20" s="67"/>
      <c r="OCW20" s="67"/>
      <c r="OCX20" s="67"/>
      <c r="OCY20" s="67"/>
      <c r="OCZ20" s="67"/>
      <c r="ODA20" s="67"/>
      <c r="ODB20" s="67"/>
      <c r="ODC20" s="67"/>
      <c r="ODD20" s="67"/>
      <c r="ODE20" s="67"/>
      <c r="ODF20" s="67"/>
      <c r="ODG20" s="67"/>
      <c r="ODH20" s="67"/>
      <c r="ODI20" s="67"/>
      <c r="ODJ20" s="67"/>
      <c r="ODK20" s="67"/>
      <c r="ODL20" s="67"/>
      <c r="ODM20" s="67"/>
      <c r="ODN20" s="67"/>
      <c r="ODO20" s="67"/>
      <c r="ODP20" s="67"/>
      <c r="ODQ20" s="67"/>
      <c r="ODR20" s="67"/>
      <c r="ODS20" s="67"/>
      <c r="ODT20" s="67"/>
      <c r="ODU20" s="67"/>
      <c r="ODV20" s="67"/>
      <c r="ODW20" s="67"/>
      <c r="ODX20" s="67"/>
      <c r="ODY20" s="67"/>
      <c r="ODZ20" s="67"/>
      <c r="OEA20" s="67"/>
      <c r="OEB20" s="67"/>
      <c r="OEC20" s="67"/>
      <c r="OED20" s="67"/>
      <c r="OEE20" s="67"/>
      <c r="OEF20" s="67"/>
      <c r="OEG20" s="67"/>
      <c r="OEH20" s="67"/>
      <c r="OEI20" s="67"/>
      <c r="OEJ20" s="67"/>
      <c r="OEK20" s="67"/>
      <c r="OEL20" s="67"/>
      <c r="OEM20" s="67"/>
      <c r="OEN20" s="67"/>
      <c r="OEO20" s="67"/>
      <c r="OEP20" s="67"/>
      <c r="OEQ20" s="67"/>
      <c r="OER20" s="67"/>
      <c r="OES20" s="67"/>
      <c r="OET20" s="67"/>
      <c r="OEU20" s="67"/>
      <c r="OEV20" s="67"/>
      <c r="OEW20" s="67"/>
      <c r="OEX20" s="67"/>
      <c r="OEY20" s="67"/>
      <c r="OEZ20" s="67"/>
      <c r="OFA20" s="67"/>
      <c r="OFB20" s="67"/>
      <c r="OFC20" s="67"/>
      <c r="OFD20" s="67"/>
      <c r="OFE20" s="67"/>
      <c r="OFF20" s="67"/>
      <c r="OFG20" s="67"/>
      <c r="OFH20" s="67"/>
      <c r="OFI20" s="67"/>
      <c r="OFJ20" s="67"/>
      <c r="OFK20" s="67"/>
      <c r="OFL20" s="67"/>
      <c r="OFM20" s="67"/>
      <c r="OFN20" s="67"/>
      <c r="OFO20" s="67"/>
      <c r="OFP20" s="67"/>
      <c r="OFQ20" s="67"/>
      <c r="OFR20" s="67"/>
      <c r="OFS20" s="67"/>
      <c r="OFT20" s="67"/>
      <c r="OFU20" s="67"/>
      <c r="OFV20" s="67"/>
      <c r="OFW20" s="67"/>
      <c r="OFX20" s="67"/>
      <c r="OFY20" s="67"/>
      <c r="OFZ20" s="67"/>
      <c r="OGA20" s="67"/>
      <c r="OGB20" s="67"/>
      <c r="OGC20" s="67"/>
      <c r="OGD20" s="67"/>
      <c r="OGE20" s="67"/>
      <c r="OGF20" s="67"/>
      <c r="OGG20" s="67"/>
      <c r="OGH20" s="67"/>
      <c r="OGI20" s="67"/>
      <c r="OGJ20" s="67"/>
      <c r="OGK20" s="67"/>
      <c r="OGL20" s="67"/>
      <c r="OGM20" s="67"/>
      <c r="OGN20" s="67"/>
      <c r="OGO20" s="67"/>
      <c r="OGP20" s="67"/>
      <c r="OGQ20" s="67"/>
      <c r="OGR20" s="67"/>
      <c r="OGS20" s="67"/>
      <c r="OGT20" s="67"/>
      <c r="OGU20" s="67"/>
      <c r="OGV20" s="67"/>
      <c r="OGW20" s="67"/>
      <c r="OGX20" s="67"/>
      <c r="OGY20" s="67"/>
      <c r="OGZ20" s="67"/>
      <c r="OHA20" s="67"/>
      <c r="OHB20" s="67"/>
      <c r="OHC20" s="67"/>
      <c r="OHD20" s="67"/>
      <c r="OHE20" s="67"/>
      <c r="OHF20" s="67"/>
      <c r="OHG20" s="67"/>
      <c r="OHH20" s="67"/>
      <c r="OHI20" s="67"/>
      <c r="OHJ20" s="67"/>
      <c r="OHK20" s="67"/>
      <c r="OHL20" s="67"/>
      <c r="OHM20" s="67"/>
      <c r="OHN20" s="67"/>
      <c r="OHO20" s="67"/>
      <c r="OHP20" s="67"/>
      <c r="OHQ20" s="67"/>
      <c r="OHR20" s="67"/>
      <c r="OHS20" s="67"/>
      <c r="OHT20" s="67"/>
      <c r="OHU20" s="67"/>
      <c r="OHV20" s="67"/>
      <c r="OHW20" s="67"/>
      <c r="OHX20" s="67"/>
      <c r="OHY20" s="67"/>
      <c r="OHZ20" s="67"/>
      <c r="OIA20" s="67"/>
      <c r="OIB20" s="67"/>
      <c r="OIC20" s="67"/>
      <c r="OID20" s="67"/>
      <c r="OIE20" s="67"/>
      <c r="OIF20" s="67"/>
      <c r="OIG20" s="67"/>
      <c r="OIH20" s="67"/>
      <c r="OII20" s="67"/>
      <c r="OIJ20" s="67"/>
      <c r="OIK20" s="67"/>
      <c r="OIL20" s="67"/>
      <c r="OIM20" s="67"/>
      <c r="OIN20" s="67"/>
      <c r="OIO20" s="67"/>
      <c r="OIP20" s="67"/>
      <c r="OIQ20" s="67"/>
      <c r="OIR20" s="67"/>
      <c r="OIS20" s="67"/>
      <c r="OIT20" s="67"/>
      <c r="OIU20" s="67"/>
      <c r="OIV20" s="67"/>
      <c r="OIW20" s="67"/>
      <c r="OIX20" s="67"/>
      <c r="OIY20" s="67"/>
      <c r="OIZ20" s="67"/>
      <c r="OJA20" s="67"/>
      <c r="OJB20" s="67"/>
      <c r="OJC20" s="67"/>
      <c r="OJD20" s="67"/>
      <c r="OJE20" s="67"/>
      <c r="OJF20" s="67"/>
      <c r="OJG20" s="67"/>
      <c r="OJH20" s="67"/>
      <c r="OJI20" s="67"/>
      <c r="OJJ20" s="67"/>
      <c r="OJK20" s="67"/>
      <c r="OJL20" s="67"/>
      <c r="OJM20" s="67"/>
      <c r="OJN20" s="67"/>
      <c r="OJO20" s="67"/>
      <c r="OJP20" s="67"/>
      <c r="OJQ20" s="67"/>
      <c r="OJR20" s="67"/>
      <c r="OJS20" s="67"/>
      <c r="OJT20" s="67"/>
      <c r="OJU20" s="67"/>
      <c r="OJV20" s="67"/>
      <c r="OJW20" s="67"/>
      <c r="OJX20" s="67"/>
      <c r="OJY20" s="67"/>
      <c r="OJZ20" s="67"/>
      <c r="OKA20" s="67"/>
      <c r="OKB20" s="67"/>
      <c r="OKC20" s="67"/>
      <c r="OKD20" s="67"/>
      <c r="OKE20" s="67"/>
      <c r="OKF20" s="67"/>
      <c r="OKG20" s="67"/>
      <c r="OKH20" s="67"/>
      <c r="OKI20" s="67"/>
      <c r="OKJ20" s="67"/>
      <c r="OKK20" s="67"/>
      <c r="OKL20" s="67"/>
      <c r="OKM20" s="67"/>
      <c r="OKN20" s="67"/>
      <c r="OKO20" s="67"/>
      <c r="OKP20" s="67"/>
      <c r="OKQ20" s="67"/>
      <c r="OKR20" s="67"/>
      <c r="OKS20" s="67"/>
      <c r="OKT20" s="67"/>
      <c r="OKU20" s="67"/>
      <c r="OKV20" s="67"/>
      <c r="OKW20" s="67"/>
      <c r="OKX20" s="67"/>
      <c r="OKY20" s="67"/>
      <c r="OKZ20" s="67"/>
      <c r="OLA20" s="67"/>
      <c r="OLB20" s="67"/>
      <c r="OLC20" s="67"/>
      <c r="OLD20" s="67"/>
      <c r="OLE20" s="67"/>
      <c r="OLF20" s="67"/>
      <c r="OLG20" s="67"/>
      <c r="OLH20" s="67"/>
      <c r="OLI20" s="67"/>
      <c r="OLJ20" s="67"/>
      <c r="OLK20" s="67"/>
      <c r="OLL20" s="67"/>
      <c r="OLM20" s="67"/>
      <c r="OLN20" s="67"/>
      <c r="OLO20" s="67"/>
      <c r="OLP20" s="67"/>
      <c r="OLQ20" s="67"/>
      <c r="OLR20" s="67"/>
      <c r="OLS20" s="67"/>
      <c r="OLT20" s="67"/>
      <c r="OLU20" s="67"/>
      <c r="OLV20" s="67"/>
      <c r="OLW20" s="67"/>
      <c r="OLX20" s="67"/>
      <c r="OLY20" s="67"/>
      <c r="OLZ20" s="67"/>
      <c r="OMA20" s="67"/>
      <c r="OMB20" s="67"/>
      <c r="OMC20" s="67"/>
      <c r="OMD20" s="67"/>
      <c r="OME20" s="67"/>
      <c r="OMF20" s="67"/>
      <c r="OMG20" s="67"/>
      <c r="OMH20" s="67"/>
      <c r="OMI20" s="67"/>
      <c r="OMJ20" s="67"/>
      <c r="OMK20" s="67"/>
      <c r="OML20" s="67"/>
      <c r="OMM20" s="67"/>
      <c r="OMN20" s="67"/>
      <c r="OMO20" s="67"/>
      <c r="OMP20" s="67"/>
      <c r="OMQ20" s="67"/>
      <c r="OMR20" s="67"/>
      <c r="OMS20" s="67"/>
      <c r="OMT20" s="67"/>
      <c r="OMU20" s="67"/>
      <c r="OMV20" s="67"/>
      <c r="OMW20" s="67"/>
      <c r="OMX20" s="67"/>
      <c r="OMY20" s="67"/>
      <c r="OMZ20" s="67"/>
      <c r="ONA20" s="67"/>
      <c r="ONB20" s="67"/>
      <c r="ONC20" s="67"/>
      <c r="OND20" s="67"/>
      <c r="ONE20" s="67"/>
      <c r="ONF20" s="67"/>
      <c r="ONG20" s="67"/>
      <c r="ONH20" s="67"/>
      <c r="ONI20" s="67"/>
      <c r="ONJ20" s="67"/>
      <c r="ONK20" s="67"/>
      <c r="ONL20" s="67"/>
      <c r="ONM20" s="67"/>
      <c r="ONN20" s="67"/>
      <c r="ONO20" s="67"/>
      <c r="ONP20" s="67"/>
      <c r="ONQ20" s="67"/>
      <c r="ONR20" s="67"/>
      <c r="ONS20" s="67"/>
      <c r="ONT20" s="67"/>
      <c r="ONU20" s="67"/>
      <c r="ONV20" s="67"/>
      <c r="ONW20" s="67"/>
      <c r="ONX20" s="67"/>
      <c r="ONY20" s="67"/>
      <c r="ONZ20" s="67"/>
      <c r="OOA20" s="67"/>
      <c r="OOB20" s="67"/>
      <c r="OOC20" s="67"/>
      <c r="OOD20" s="67"/>
      <c r="OOE20" s="67"/>
      <c r="OOF20" s="67"/>
      <c r="OOG20" s="67"/>
      <c r="OOH20" s="67"/>
      <c r="OOI20" s="67"/>
      <c r="OOJ20" s="67"/>
      <c r="OOK20" s="67"/>
      <c r="OOL20" s="67"/>
      <c r="OOM20" s="67"/>
      <c r="OON20" s="67"/>
      <c r="OOO20" s="67"/>
      <c r="OOP20" s="67"/>
      <c r="OOQ20" s="67"/>
      <c r="OOR20" s="67"/>
      <c r="OOS20" s="67"/>
      <c r="OOT20" s="67"/>
      <c r="OOU20" s="67"/>
      <c r="OOV20" s="67"/>
      <c r="OOW20" s="67"/>
      <c r="OOX20" s="67"/>
      <c r="OOY20" s="67"/>
      <c r="OOZ20" s="67"/>
      <c r="OPA20" s="67"/>
      <c r="OPB20" s="67"/>
      <c r="OPC20" s="67"/>
      <c r="OPD20" s="67"/>
      <c r="OPE20" s="67"/>
      <c r="OPF20" s="67"/>
      <c r="OPG20" s="67"/>
      <c r="OPH20" s="67"/>
      <c r="OPI20" s="67"/>
      <c r="OPJ20" s="67"/>
      <c r="OPK20" s="67"/>
      <c r="OPL20" s="67"/>
      <c r="OPM20" s="67"/>
      <c r="OPN20" s="67"/>
      <c r="OPO20" s="67"/>
      <c r="OPP20" s="67"/>
      <c r="OPQ20" s="67"/>
      <c r="OPR20" s="67"/>
      <c r="OPS20" s="67"/>
      <c r="OPT20" s="67"/>
      <c r="OPU20" s="67"/>
      <c r="OPV20" s="67"/>
      <c r="OPW20" s="67"/>
      <c r="OPX20" s="67"/>
      <c r="OPY20" s="67"/>
      <c r="OPZ20" s="67"/>
      <c r="OQA20" s="67"/>
      <c r="OQB20" s="67"/>
      <c r="OQC20" s="67"/>
      <c r="OQD20" s="67"/>
      <c r="OQE20" s="67"/>
      <c r="OQF20" s="67"/>
      <c r="OQG20" s="67"/>
      <c r="OQH20" s="67"/>
      <c r="OQI20" s="67"/>
      <c r="OQJ20" s="67"/>
      <c r="OQK20" s="67"/>
      <c r="OQL20" s="67"/>
      <c r="OQM20" s="67"/>
      <c r="OQN20" s="67"/>
      <c r="OQO20" s="67"/>
      <c r="OQP20" s="67"/>
      <c r="OQQ20" s="67"/>
      <c r="OQR20" s="67"/>
      <c r="OQS20" s="67"/>
      <c r="OQT20" s="67"/>
      <c r="OQU20" s="67"/>
      <c r="OQV20" s="67"/>
      <c r="OQW20" s="67"/>
      <c r="OQX20" s="67"/>
      <c r="OQY20" s="67"/>
      <c r="OQZ20" s="67"/>
      <c r="ORA20" s="67"/>
      <c r="ORB20" s="67"/>
      <c r="ORC20" s="67"/>
      <c r="ORD20" s="67"/>
      <c r="ORE20" s="67"/>
      <c r="ORF20" s="67"/>
      <c r="ORG20" s="67"/>
      <c r="ORH20" s="67"/>
      <c r="ORI20" s="67"/>
      <c r="ORJ20" s="67"/>
      <c r="ORK20" s="67"/>
      <c r="ORL20" s="67"/>
      <c r="ORM20" s="67"/>
      <c r="ORN20" s="67"/>
      <c r="ORO20" s="67"/>
      <c r="ORP20" s="67"/>
      <c r="ORQ20" s="67"/>
      <c r="ORR20" s="67"/>
      <c r="ORS20" s="67"/>
      <c r="ORT20" s="67"/>
      <c r="ORU20" s="67"/>
      <c r="ORV20" s="67"/>
      <c r="ORW20" s="67"/>
      <c r="ORX20" s="67"/>
      <c r="ORY20" s="67"/>
      <c r="ORZ20" s="67"/>
      <c r="OSA20" s="67"/>
      <c r="OSB20" s="67"/>
      <c r="OSC20" s="67"/>
      <c r="OSD20" s="67"/>
      <c r="OSE20" s="67"/>
      <c r="OSF20" s="67"/>
      <c r="OSG20" s="67"/>
      <c r="OSH20" s="67"/>
      <c r="OSI20" s="67"/>
      <c r="OSJ20" s="67"/>
      <c r="OSK20" s="67"/>
      <c r="OSL20" s="67"/>
      <c r="OSM20" s="67"/>
      <c r="OSN20" s="67"/>
      <c r="OSO20" s="67"/>
      <c r="OSP20" s="67"/>
      <c r="OSQ20" s="67"/>
      <c r="OSR20" s="67"/>
      <c r="OSS20" s="67"/>
      <c r="OST20" s="67"/>
      <c r="OSU20" s="67"/>
      <c r="OSV20" s="67"/>
      <c r="OSW20" s="67"/>
      <c r="OSX20" s="67"/>
      <c r="OSY20" s="67"/>
      <c r="OSZ20" s="67"/>
      <c r="OTA20" s="67"/>
      <c r="OTB20" s="67"/>
      <c r="OTC20" s="67"/>
      <c r="OTD20" s="67"/>
      <c r="OTE20" s="67"/>
      <c r="OTF20" s="67"/>
      <c r="OTG20" s="67"/>
      <c r="OTH20" s="67"/>
      <c r="OTI20" s="67"/>
      <c r="OTJ20" s="67"/>
      <c r="OTK20" s="67"/>
      <c r="OTL20" s="67"/>
      <c r="OTM20" s="67"/>
      <c r="OTN20" s="67"/>
      <c r="OTO20" s="67"/>
      <c r="OTP20" s="67"/>
      <c r="OTQ20" s="67"/>
      <c r="OTR20" s="67"/>
      <c r="OTS20" s="67"/>
      <c r="OTT20" s="67"/>
      <c r="OTU20" s="67"/>
      <c r="OTV20" s="67"/>
      <c r="OTW20" s="67"/>
      <c r="OTX20" s="67"/>
      <c r="OTY20" s="67"/>
      <c r="OTZ20" s="67"/>
      <c r="OUA20" s="67"/>
      <c r="OUB20" s="67"/>
      <c r="OUC20" s="67"/>
      <c r="OUD20" s="67"/>
      <c r="OUE20" s="67"/>
      <c r="OUF20" s="67"/>
      <c r="OUG20" s="67"/>
      <c r="OUH20" s="67"/>
      <c r="OUI20" s="67"/>
      <c r="OUJ20" s="67"/>
      <c r="OUK20" s="67"/>
      <c r="OUL20" s="67"/>
      <c r="OUM20" s="67"/>
      <c r="OUN20" s="67"/>
      <c r="OUO20" s="67"/>
      <c r="OUP20" s="67"/>
      <c r="OUQ20" s="67"/>
      <c r="OUR20" s="67"/>
      <c r="OUS20" s="67"/>
      <c r="OUT20" s="67"/>
      <c r="OUU20" s="67"/>
      <c r="OUV20" s="67"/>
      <c r="OUW20" s="67"/>
      <c r="OUX20" s="67"/>
      <c r="OUY20" s="67"/>
      <c r="OUZ20" s="67"/>
      <c r="OVA20" s="67"/>
      <c r="OVB20" s="67"/>
      <c r="OVC20" s="67"/>
      <c r="OVD20" s="67"/>
      <c r="OVE20" s="67"/>
      <c r="OVF20" s="67"/>
      <c r="OVG20" s="67"/>
      <c r="OVH20" s="67"/>
      <c r="OVI20" s="67"/>
      <c r="OVJ20" s="67"/>
      <c r="OVK20" s="67"/>
      <c r="OVL20" s="67"/>
      <c r="OVM20" s="67"/>
      <c r="OVN20" s="67"/>
      <c r="OVO20" s="67"/>
      <c r="OVP20" s="67"/>
      <c r="OVQ20" s="67"/>
      <c r="OVR20" s="67"/>
      <c r="OVS20" s="67"/>
      <c r="OVT20" s="67"/>
      <c r="OVU20" s="67"/>
      <c r="OVV20" s="67"/>
      <c r="OVW20" s="67"/>
      <c r="OVX20" s="67"/>
      <c r="OVY20" s="67"/>
      <c r="OVZ20" s="67"/>
      <c r="OWA20" s="67"/>
      <c r="OWB20" s="67"/>
      <c r="OWC20" s="67"/>
      <c r="OWD20" s="67"/>
      <c r="OWE20" s="67"/>
      <c r="OWF20" s="67"/>
      <c r="OWG20" s="67"/>
      <c r="OWH20" s="67"/>
      <c r="OWI20" s="67"/>
      <c r="OWJ20" s="67"/>
      <c r="OWK20" s="67"/>
      <c r="OWL20" s="67"/>
      <c r="OWM20" s="67"/>
      <c r="OWN20" s="67"/>
      <c r="OWO20" s="67"/>
      <c r="OWP20" s="67"/>
      <c r="OWQ20" s="67"/>
      <c r="OWR20" s="67"/>
      <c r="OWS20" s="67"/>
      <c r="OWT20" s="67"/>
      <c r="OWU20" s="67"/>
      <c r="OWV20" s="67"/>
      <c r="OWW20" s="67"/>
      <c r="OWX20" s="67"/>
      <c r="OWY20" s="67"/>
      <c r="OWZ20" s="67"/>
      <c r="OXA20" s="67"/>
      <c r="OXB20" s="67"/>
      <c r="OXC20" s="67"/>
      <c r="OXD20" s="67"/>
      <c r="OXE20" s="67"/>
      <c r="OXF20" s="67"/>
      <c r="OXG20" s="67"/>
      <c r="OXH20" s="67"/>
      <c r="OXI20" s="67"/>
      <c r="OXJ20" s="67"/>
      <c r="OXK20" s="67"/>
      <c r="OXL20" s="67"/>
      <c r="OXM20" s="67"/>
      <c r="OXN20" s="67"/>
      <c r="OXO20" s="67"/>
      <c r="OXP20" s="67"/>
      <c r="OXQ20" s="67"/>
      <c r="OXR20" s="67"/>
      <c r="OXS20" s="67"/>
      <c r="OXT20" s="67"/>
      <c r="OXU20" s="67"/>
      <c r="OXV20" s="67"/>
      <c r="OXW20" s="67"/>
      <c r="OXX20" s="67"/>
      <c r="OXY20" s="67"/>
      <c r="OXZ20" s="67"/>
      <c r="OYA20" s="67"/>
      <c r="OYB20" s="67"/>
      <c r="OYC20" s="67"/>
      <c r="OYD20" s="67"/>
      <c r="OYE20" s="67"/>
      <c r="OYF20" s="67"/>
      <c r="OYG20" s="67"/>
      <c r="OYH20" s="67"/>
      <c r="OYI20" s="67"/>
      <c r="OYJ20" s="67"/>
      <c r="OYK20" s="67"/>
      <c r="OYL20" s="67"/>
      <c r="OYM20" s="67"/>
      <c r="OYN20" s="67"/>
      <c r="OYO20" s="67"/>
      <c r="OYP20" s="67"/>
      <c r="OYQ20" s="67"/>
      <c r="OYR20" s="67"/>
      <c r="OYS20" s="67"/>
      <c r="OYT20" s="67"/>
      <c r="OYU20" s="67"/>
      <c r="OYV20" s="67"/>
      <c r="OYW20" s="67"/>
      <c r="OYX20" s="67"/>
      <c r="OYY20" s="67"/>
      <c r="OYZ20" s="67"/>
      <c r="OZA20" s="67"/>
      <c r="OZB20" s="67"/>
      <c r="OZC20" s="67"/>
      <c r="OZD20" s="67"/>
      <c r="OZE20" s="67"/>
      <c r="OZF20" s="67"/>
      <c r="OZG20" s="67"/>
      <c r="OZH20" s="67"/>
      <c r="OZI20" s="67"/>
      <c r="OZJ20" s="67"/>
      <c r="OZK20" s="67"/>
      <c r="OZL20" s="67"/>
      <c r="OZM20" s="67"/>
      <c r="OZN20" s="67"/>
      <c r="OZO20" s="67"/>
      <c r="OZP20" s="67"/>
      <c r="OZQ20" s="67"/>
      <c r="OZR20" s="67"/>
      <c r="OZS20" s="67"/>
      <c r="OZT20" s="67"/>
      <c r="OZU20" s="67"/>
      <c r="OZV20" s="67"/>
      <c r="OZW20" s="67"/>
      <c r="OZX20" s="67"/>
      <c r="OZY20" s="67"/>
      <c r="OZZ20" s="67"/>
      <c r="PAA20" s="67"/>
      <c r="PAB20" s="67"/>
      <c r="PAC20" s="67"/>
      <c r="PAD20" s="67"/>
      <c r="PAE20" s="67"/>
      <c r="PAF20" s="67"/>
      <c r="PAG20" s="67"/>
      <c r="PAH20" s="67"/>
      <c r="PAI20" s="67"/>
      <c r="PAJ20" s="67"/>
      <c r="PAK20" s="67"/>
      <c r="PAL20" s="67"/>
      <c r="PAM20" s="67"/>
      <c r="PAN20" s="67"/>
      <c r="PAO20" s="67"/>
      <c r="PAP20" s="67"/>
      <c r="PAQ20" s="67"/>
      <c r="PAR20" s="67"/>
      <c r="PAS20" s="67"/>
      <c r="PAT20" s="67"/>
      <c r="PAU20" s="67"/>
      <c r="PAV20" s="67"/>
      <c r="PAW20" s="67"/>
      <c r="PAX20" s="67"/>
      <c r="PAY20" s="67"/>
      <c r="PAZ20" s="67"/>
      <c r="PBA20" s="67"/>
      <c r="PBB20" s="67"/>
      <c r="PBC20" s="67"/>
      <c r="PBD20" s="67"/>
      <c r="PBE20" s="67"/>
      <c r="PBF20" s="67"/>
      <c r="PBG20" s="67"/>
      <c r="PBH20" s="67"/>
      <c r="PBI20" s="67"/>
      <c r="PBJ20" s="67"/>
      <c r="PBK20" s="67"/>
      <c r="PBL20" s="67"/>
      <c r="PBM20" s="67"/>
      <c r="PBN20" s="67"/>
      <c r="PBO20" s="67"/>
      <c r="PBP20" s="67"/>
      <c r="PBQ20" s="67"/>
      <c r="PBR20" s="67"/>
      <c r="PBS20" s="67"/>
      <c r="PBT20" s="67"/>
      <c r="PBU20" s="67"/>
      <c r="PBV20" s="67"/>
      <c r="PBW20" s="67"/>
      <c r="PBX20" s="67"/>
      <c r="PBY20" s="67"/>
      <c r="PBZ20" s="67"/>
      <c r="PCA20" s="67"/>
      <c r="PCB20" s="67"/>
      <c r="PCC20" s="67"/>
      <c r="PCD20" s="67"/>
      <c r="PCE20" s="67"/>
      <c r="PCF20" s="67"/>
      <c r="PCG20" s="67"/>
      <c r="PCH20" s="67"/>
      <c r="PCI20" s="67"/>
      <c r="PCJ20" s="67"/>
      <c r="PCK20" s="67"/>
      <c r="PCL20" s="67"/>
      <c r="PCM20" s="67"/>
      <c r="PCN20" s="67"/>
      <c r="PCO20" s="67"/>
      <c r="PCP20" s="67"/>
      <c r="PCQ20" s="67"/>
      <c r="PCR20" s="67"/>
      <c r="PCS20" s="67"/>
      <c r="PCT20" s="67"/>
      <c r="PCU20" s="67"/>
      <c r="PCV20" s="67"/>
      <c r="PCW20" s="67"/>
      <c r="PCX20" s="67"/>
      <c r="PCY20" s="67"/>
      <c r="PCZ20" s="67"/>
      <c r="PDA20" s="67"/>
      <c r="PDB20" s="67"/>
      <c r="PDC20" s="67"/>
      <c r="PDD20" s="67"/>
      <c r="PDE20" s="67"/>
      <c r="PDF20" s="67"/>
      <c r="PDG20" s="67"/>
      <c r="PDH20" s="67"/>
      <c r="PDI20" s="67"/>
      <c r="PDJ20" s="67"/>
      <c r="PDK20" s="67"/>
      <c r="PDL20" s="67"/>
      <c r="PDM20" s="67"/>
      <c r="PDN20" s="67"/>
      <c r="PDO20" s="67"/>
      <c r="PDP20" s="67"/>
      <c r="PDQ20" s="67"/>
      <c r="PDR20" s="67"/>
      <c r="PDS20" s="67"/>
      <c r="PDT20" s="67"/>
      <c r="PDU20" s="67"/>
      <c r="PDV20" s="67"/>
      <c r="PDW20" s="67"/>
      <c r="PDX20" s="67"/>
      <c r="PDY20" s="67"/>
      <c r="PDZ20" s="67"/>
      <c r="PEA20" s="67"/>
      <c r="PEB20" s="67"/>
      <c r="PEC20" s="67"/>
      <c r="PED20" s="67"/>
      <c r="PEE20" s="67"/>
      <c r="PEF20" s="67"/>
      <c r="PEG20" s="67"/>
      <c r="PEH20" s="67"/>
      <c r="PEI20" s="67"/>
      <c r="PEJ20" s="67"/>
      <c r="PEK20" s="67"/>
      <c r="PEL20" s="67"/>
      <c r="PEM20" s="67"/>
      <c r="PEN20" s="67"/>
      <c r="PEO20" s="67"/>
      <c r="PEP20" s="67"/>
      <c r="PEQ20" s="67"/>
      <c r="PER20" s="67"/>
      <c r="PES20" s="67"/>
      <c r="PET20" s="67"/>
      <c r="PEU20" s="67"/>
      <c r="PEV20" s="67"/>
      <c r="PEW20" s="67"/>
      <c r="PEX20" s="67"/>
      <c r="PEY20" s="67"/>
      <c r="PEZ20" s="67"/>
      <c r="PFA20" s="67"/>
      <c r="PFB20" s="67"/>
      <c r="PFC20" s="67"/>
      <c r="PFD20" s="67"/>
      <c r="PFE20" s="67"/>
      <c r="PFF20" s="67"/>
      <c r="PFG20" s="67"/>
      <c r="PFH20" s="67"/>
      <c r="PFI20" s="67"/>
      <c r="PFJ20" s="67"/>
      <c r="PFK20" s="67"/>
      <c r="PFL20" s="67"/>
      <c r="PFM20" s="67"/>
      <c r="PFN20" s="67"/>
      <c r="PFO20" s="67"/>
      <c r="PFP20" s="67"/>
      <c r="PFQ20" s="67"/>
      <c r="PFR20" s="67"/>
      <c r="PFS20" s="67"/>
      <c r="PFT20" s="67"/>
      <c r="PFU20" s="67"/>
      <c r="PFV20" s="67"/>
      <c r="PFW20" s="67"/>
      <c r="PFX20" s="67"/>
      <c r="PFY20" s="67"/>
      <c r="PFZ20" s="67"/>
      <c r="PGA20" s="67"/>
      <c r="PGB20" s="67"/>
      <c r="PGC20" s="67"/>
      <c r="PGD20" s="67"/>
      <c r="PGE20" s="67"/>
      <c r="PGF20" s="67"/>
      <c r="PGG20" s="67"/>
      <c r="PGH20" s="67"/>
      <c r="PGI20" s="67"/>
      <c r="PGJ20" s="67"/>
      <c r="PGK20" s="67"/>
      <c r="PGL20" s="67"/>
      <c r="PGM20" s="67"/>
      <c r="PGN20" s="67"/>
      <c r="PGO20" s="67"/>
      <c r="PGP20" s="67"/>
      <c r="PGQ20" s="67"/>
      <c r="PGR20" s="67"/>
      <c r="PGS20" s="67"/>
      <c r="PGT20" s="67"/>
      <c r="PGU20" s="67"/>
      <c r="PGV20" s="67"/>
      <c r="PGW20" s="67"/>
      <c r="PGX20" s="67"/>
      <c r="PGY20" s="67"/>
      <c r="PGZ20" s="67"/>
      <c r="PHA20" s="67"/>
      <c r="PHB20" s="67"/>
      <c r="PHC20" s="67"/>
      <c r="PHD20" s="67"/>
      <c r="PHE20" s="67"/>
      <c r="PHF20" s="67"/>
      <c r="PHG20" s="67"/>
      <c r="PHH20" s="67"/>
      <c r="PHI20" s="67"/>
      <c r="PHJ20" s="67"/>
      <c r="PHK20" s="67"/>
      <c r="PHL20" s="67"/>
      <c r="PHM20" s="67"/>
      <c r="PHN20" s="67"/>
      <c r="PHO20" s="67"/>
      <c r="PHP20" s="67"/>
      <c r="PHQ20" s="67"/>
      <c r="PHR20" s="67"/>
      <c r="PHS20" s="67"/>
      <c r="PHT20" s="67"/>
      <c r="PHU20" s="67"/>
      <c r="PHV20" s="67"/>
      <c r="PHW20" s="67"/>
      <c r="PHX20" s="67"/>
      <c r="PHY20" s="67"/>
      <c r="PHZ20" s="67"/>
      <c r="PIA20" s="67"/>
      <c r="PIB20" s="67"/>
      <c r="PIC20" s="67"/>
      <c r="PID20" s="67"/>
      <c r="PIE20" s="67"/>
      <c r="PIF20" s="67"/>
      <c r="PIG20" s="67"/>
      <c r="PIH20" s="67"/>
      <c r="PII20" s="67"/>
      <c r="PIJ20" s="67"/>
      <c r="PIK20" s="67"/>
      <c r="PIL20" s="67"/>
      <c r="PIM20" s="67"/>
      <c r="PIN20" s="67"/>
      <c r="PIO20" s="67"/>
      <c r="PIP20" s="67"/>
      <c r="PIQ20" s="67"/>
      <c r="PIR20" s="67"/>
      <c r="PIS20" s="67"/>
      <c r="PIT20" s="67"/>
      <c r="PIU20" s="67"/>
      <c r="PIV20" s="67"/>
      <c r="PIW20" s="67"/>
      <c r="PIX20" s="67"/>
      <c r="PIY20" s="67"/>
      <c r="PIZ20" s="67"/>
      <c r="PJA20" s="67"/>
      <c r="PJB20" s="67"/>
      <c r="PJC20" s="67"/>
      <c r="PJD20" s="67"/>
      <c r="PJE20" s="67"/>
      <c r="PJF20" s="67"/>
      <c r="PJG20" s="67"/>
      <c r="PJH20" s="67"/>
      <c r="PJI20" s="67"/>
      <c r="PJJ20" s="67"/>
      <c r="PJK20" s="67"/>
      <c r="PJL20" s="67"/>
      <c r="PJM20" s="67"/>
      <c r="PJN20" s="67"/>
      <c r="PJO20" s="67"/>
      <c r="PJP20" s="67"/>
      <c r="PJQ20" s="67"/>
      <c r="PJR20" s="67"/>
      <c r="PJS20" s="67"/>
      <c r="PJT20" s="67"/>
      <c r="PJU20" s="67"/>
      <c r="PJV20" s="67"/>
      <c r="PJW20" s="67"/>
      <c r="PJX20" s="67"/>
      <c r="PJY20" s="67"/>
      <c r="PJZ20" s="67"/>
      <c r="PKA20" s="67"/>
      <c r="PKB20" s="67"/>
      <c r="PKC20" s="67"/>
      <c r="PKD20" s="67"/>
      <c r="PKE20" s="67"/>
      <c r="PKF20" s="67"/>
      <c r="PKG20" s="67"/>
      <c r="PKH20" s="67"/>
      <c r="PKI20" s="67"/>
      <c r="PKJ20" s="67"/>
      <c r="PKK20" s="67"/>
      <c r="PKL20" s="67"/>
      <c r="PKM20" s="67"/>
      <c r="PKN20" s="67"/>
      <c r="PKO20" s="67"/>
      <c r="PKP20" s="67"/>
      <c r="PKQ20" s="67"/>
      <c r="PKR20" s="67"/>
      <c r="PKS20" s="67"/>
      <c r="PKT20" s="67"/>
      <c r="PKU20" s="67"/>
      <c r="PKV20" s="67"/>
      <c r="PKW20" s="67"/>
      <c r="PKX20" s="67"/>
      <c r="PKY20" s="67"/>
      <c r="PKZ20" s="67"/>
      <c r="PLA20" s="67"/>
      <c r="PLB20" s="67"/>
      <c r="PLC20" s="67"/>
      <c r="PLD20" s="67"/>
      <c r="PLE20" s="67"/>
      <c r="PLF20" s="67"/>
      <c r="PLG20" s="67"/>
      <c r="PLH20" s="67"/>
      <c r="PLI20" s="67"/>
      <c r="PLJ20" s="67"/>
      <c r="PLK20" s="67"/>
      <c r="PLL20" s="67"/>
      <c r="PLM20" s="67"/>
      <c r="PLN20" s="67"/>
      <c r="PLO20" s="67"/>
      <c r="PLP20" s="67"/>
      <c r="PLQ20" s="67"/>
      <c r="PLR20" s="67"/>
      <c r="PLS20" s="67"/>
      <c r="PLT20" s="67"/>
      <c r="PLU20" s="67"/>
      <c r="PLV20" s="67"/>
      <c r="PLW20" s="67"/>
      <c r="PLX20" s="67"/>
      <c r="PLY20" s="67"/>
      <c r="PLZ20" s="67"/>
      <c r="PMA20" s="67"/>
      <c r="PMB20" s="67"/>
      <c r="PMC20" s="67"/>
      <c r="PMD20" s="67"/>
      <c r="PME20" s="67"/>
      <c r="PMF20" s="67"/>
      <c r="PMG20" s="67"/>
      <c r="PMH20" s="67"/>
      <c r="PMI20" s="67"/>
      <c r="PMJ20" s="67"/>
      <c r="PMK20" s="67"/>
      <c r="PML20" s="67"/>
      <c r="PMM20" s="67"/>
      <c r="PMN20" s="67"/>
      <c r="PMO20" s="67"/>
      <c r="PMP20" s="67"/>
      <c r="PMQ20" s="67"/>
      <c r="PMR20" s="67"/>
      <c r="PMS20" s="67"/>
      <c r="PMT20" s="67"/>
      <c r="PMU20" s="67"/>
      <c r="PMV20" s="67"/>
      <c r="PMW20" s="67"/>
      <c r="PMX20" s="67"/>
      <c r="PMY20" s="67"/>
      <c r="PMZ20" s="67"/>
      <c r="PNA20" s="67"/>
      <c r="PNB20" s="67"/>
      <c r="PNC20" s="67"/>
      <c r="PND20" s="67"/>
      <c r="PNE20" s="67"/>
      <c r="PNF20" s="67"/>
      <c r="PNG20" s="67"/>
      <c r="PNH20" s="67"/>
      <c r="PNI20" s="67"/>
      <c r="PNJ20" s="67"/>
      <c r="PNK20" s="67"/>
      <c r="PNL20" s="67"/>
      <c r="PNM20" s="67"/>
      <c r="PNN20" s="67"/>
      <c r="PNO20" s="67"/>
      <c r="PNP20" s="67"/>
      <c r="PNQ20" s="67"/>
      <c r="PNR20" s="67"/>
      <c r="PNS20" s="67"/>
      <c r="PNT20" s="67"/>
      <c r="PNU20" s="67"/>
      <c r="PNV20" s="67"/>
      <c r="PNW20" s="67"/>
      <c r="PNX20" s="67"/>
      <c r="PNY20" s="67"/>
      <c r="PNZ20" s="67"/>
      <c r="POA20" s="67"/>
      <c r="POB20" s="67"/>
      <c r="POC20" s="67"/>
      <c r="POD20" s="67"/>
      <c r="POE20" s="67"/>
      <c r="POF20" s="67"/>
      <c r="POG20" s="67"/>
      <c r="POH20" s="67"/>
      <c r="POI20" s="67"/>
      <c r="POJ20" s="67"/>
      <c r="POK20" s="67"/>
      <c r="POL20" s="67"/>
      <c r="POM20" s="67"/>
      <c r="PON20" s="67"/>
      <c r="POO20" s="67"/>
      <c r="POP20" s="67"/>
      <c r="POQ20" s="67"/>
      <c r="POR20" s="67"/>
      <c r="POS20" s="67"/>
      <c r="POT20" s="67"/>
      <c r="POU20" s="67"/>
      <c r="POV20" s="67"/>
      <c r="POW20" s="67"/>
      <c r="POX20" s="67"/>
      <c r="POY20" s="67"/>
      <c r="POZ20" s="67"/>
      <c r="PPA20" s="67"/>
      <c r="PPB20" s="67"/>
      <c r="PPC20" s="67"/>
      <c r="PPD20" s="67"/>
      <c r="PPE20" s="67"/>
      <c r="PPF20" s="67"/>
      <c r="PPG20" s="67"/>
      <c r="PPH20" s="67"/>
      <c r="PPI20" s="67"/>
      <c r="PPJ20" s="67"/>
      <c r="PPK20" s="67"/>
      <c r="PPL20" s="67"/>
      <c r="PPM20" s="67"/>
      <c r="PPN20" s="67"/>
      <c r="PPO20" s="67"/>
      <c r="PPP20" s="67"/>
      <c r="PPQ20" s="67"/>
      <c r="PPR20" s="67"/>
      <c r="PPS20" s="67"/>
      <c r="PPT20" s="67"/>
      <c r="PPU20" s="67"/>
      <c r="PPV20" s="67"/>
      <c r="PPW20" s="67"/>
      <c r="PPX20" s="67"/>
      <c r="PPY20" s="67"/>
      <c r="PPZ20" s="67"/>
      <c r="PQA20" s="67"/>
      <c r="PQB20" s="67"/>
      <c r="PQC20" s="67"/>
      <c r="PQD20" s="67"/>
      <c r="PQE20" s="67"/>
      <c r="PQF20" s="67"/>
      <c r="PQG20" s="67"/>
      <c r="PQH20" s="67"/>
      <c r="PQI20" s="67"/>
      <c r="PQJ20" s="67"/>
      <c r="PQK20" s="67"/>
      <c r="PQL20" s="67"/>
      <c r="PQM20" s="67"/>
      <c r="PQN20" s="67"/>
      <c r="PQO20" s="67"/>
      <c r="PQP20" s="67"/>
      <c r="PQQ20" s="67"/>
      <c r="PQR20" s="67"/>
      <c r="PQS20" s="67"/>
      <c r="PQT20" s="67"/>
      <c r="PQU20" s="67"/>
      <c r="PQV20" s="67"/>
      <c r="PQW20" s="67"/>
      <c r="PQX20" s="67"/>
      <c r="PQY20" s="67"/>
      <c r="PQZ20" s="67"/>
      <c r="PRA20" s="67"/>
      <c r="PRB20" s="67"/>
      <c r="PRC20" s="67"/>
      <c r="PRD20" s="67"/>
      <c r="PRE20" s="67"/>
      <c r="PRF20" s="67"/>
      <c r="PRG20" s="67"/>
      <c r="PRH20" s="67"/>
      <c r="PRI20" s="67"/>
      <c r="PRJ20" s="67"/>
      <c r="PRK20" s="67"/>
      <c r="PRL20" s="67"/>
      <c r="PRM20" s="67"/>
      <c r="PRN20" s="67"/>
      <c r="PRO20" s="67"/>
      <c r="PRP20" s="67"/>
      <c r="PRQ20" s="67"/>
      <c r="PRR20" s="67"/>
      <c r="PRS20" s="67"/>
      <c r="PRT20" s="67"/>
      <c r="PRU20" s="67"/>
      <c r="PRV20" s="67"/>
      <c r="PRW20" s="67"/>
      <c r="PRX20" s="67"/>
      <c r="PRY20" s="67"/>
      <c r="PRZ20" s="67"/>
      <c r="PSA20" s="67"/>
      <c r="PSB20" s="67"/>
      <c r="PSC20" s="67"/>
      <c r="PSD20" s="67"/>
      <c r="PSE20" s="67"/>
      <c r="PSF20" s="67"/>
      <c r="PSG20" s="67"/>
      <c r="PSH20" s="67"/>
      <c r="PSI20" s="67"/>
      <c r="PSJ20" s="67"/>
      <c r="PSK20" s="67"/>
      <c r="PSL20" s="67"/>
      <c r="PSM20" s="67"/>
      <c r="PSN20" s="67"/>
      <c r="PSO20" s="67"/>
      <c r="PSP20" s="67"/>
      <c r="PSQ20" s="67"/>
      <c r="PSR20" s="67"/>
      <c r="PSS20" s="67"/>
      <c r="PST20" s="67"/>
      <c r="PSU20" s="67"/>
      <c r="PSV20" s="67"/>
      <c r="PSW20" s="67"/>
      <c r="PSX20" s="67"/>
      <c r="PSY20" s="67"/>
      <c r="PSZ20" s="67"/>
      <c r="PTA20" s="67"/>
      <c r="PTB20" s="67"/>
      <c r="PTC20" s="67"/>
      <c r="PTD20" s="67"/>
      <c r="PTE20" s="67"/>
      <c r="PTF20" s="67"/>
      <c r="PTG20" s="67"/>
      <c r="PTH20" s="67"/>
      <c r="PTI20" s="67"/>
      <c r="PTJ20" s="67"/>
      <c r="PTK20" s="67"/>
      <c r="PTL20" s="67"/>
      <c r="PTM20" s="67"/>
      <c r="PTN20" s="67"/>
      <c r="PTO20" s="67"/>
      <c r="PTP20" s="67"/>
      <c r="PTQ20" s="67"/>
      <c r="PTR20" s="67"/>
      <c r="PTS20" s="67"/>
      <c r="PTT20" s="67"/>
      <c r="PTU20" s="67"/>
      <c r="PTV20" s="67"/>
      <c r="PTW20" s="67"/>
      <c r="PTX20" s="67"/>
      <c r="PTY20" s="67"/>
      <c r="PTZ20" s="67"/>
      <c r="PUA20" s="67"/>
      <c r="PUB20" s="67"/>
      <c r="PUC20" s="67"/>
      <c r="PUD20" s="67"/>
      <c r="PUE20" s="67"/>
      <c r="PUF20" s="67"/>
      <c r="PUG20" s="67"/>
      <c r="PUH20" s="67"/>
      <c r="PUI20" s="67"/>
      <c r="PUJ20" s="67"/>
      <c r="PUK20" s="67"/>
      <c r="PUL20" s="67"/>
      <c r="PUM20" s="67"/>
      <c r="PUN20" s="67"/>
      <c r="PUO20" s="67"/>
      <c r="PUP20" s="67"/>
      <c r="PUQ20" s="67"/>
      <c r="PUR20" s="67"/>
      <c r="PUS20" s="67"/>
      <c r="PUT20" s="67"/>
      <c r="PUU20" s="67"/>
      <c r="PUV20" s="67"/>
      <c r="PUW20" s="67"/>
      <c r="PUX20" s="67"/>
      <c r="PUY20" s="67"/>
      <c r="PUZ20" s="67"/>
      <c r="PVA20" s="67"/>
      <c r="PVB20" s="67"/>
      <c r="PVC20" s="67"/>
      <c r="PVD20" s="67"/>
      <c r="PVE20" s="67"/>
      <c r="PVF20" s="67"/>
      <c r="PVG20" s="67"/>
      <c r="PVH20" s="67"/>
      <c r="PVI20" s="67"/>
      <c r="PVJ20" s="67"/>
      <c r="PVK20" s="67"/>
      <c r="PVL20" s="67"/>
      <c r="PVM20" s="67"/>
      <c r="PVN20" s="67"/>
      <c r="PVO20" s="67"/>
      <c r="PVP20" s="67"/>
      <c r="PVQ20" s="67"/>
      <c r="PVR20" s="67"/>
      <c r="PVS20" s="67"/>
      <c r="PVT20" s="67"/>
      <c r="PVU20" s="67"/>
      <c r="PVV20" s="67"/>
      <c r="PVW20" s="67"/>
      <c r="PVX20" s="67"/>
      <c r="PVY20" s="67"/>
      <c r="PVZ20" s="67"/>
      <c r="PWA20" s="67"/>
      <c r="PWB20" s="67"/>
      <c r="PWC20" s="67"/>
      <c r="PWD20" s="67"/>
      <c r="PWE20" s="67"/>
      <c r="PWF20" s="67"/>
      <c r="PWG20" s="67"/>
      <c r="PWH20" s="67"/>
      <c r="PWI20" s="67"/>
      <c r="PWJ20" s="67"/>
      <c r="PWK20" s="67"/>
      <c r="PWL20" s="67"/>
      <c r="PWM20" s="67"/>
      <c r="PWN20" s="67"/>
      <c r="PWO20" s="67"/>
      <c r="PWP20" s="67"/>
      <c r="PWQ20" s="67"/>
      <c r="PWR20" s="67"/>
      <c r="PWS20" s="67"/>
      <c r="PWT20" s="67"/>
      <c r="PWU20" s="67"/>
      <c r="PWV20" s="67"/>
      <c r="PWW20" s="67"/>
      <c r="PWX20" s="67"/>
      <c r="PWY20" s="67"/>
      <c r="PWZ20" s="67"/>
      <c r="PXA20" s="67"/>
      <c r="PXB20" s="67"/>
      <c r="PXC20" s="67"/>
      <c r="PXD20" s="67"/>
      <c r="PXE20" s="67"/>
      <c r="PXF20" s="67"/>
      <c r="PXG20" s="67"/>
      <c r="PXH20" s="67"/>
      <c r="PXI20" s="67"/>
      <c r="PXJ20" s="67"/>
      <c r="PXK20" s="67"/>
      <c r="PXL20" s="67"/>
      <c r="PXM20" s="67"/>
      <c r="PXN20" s="67"/>
      <c r="PXO20" s="67"/>
      <c r="PXP20" s="67"/>
      <c r="PXQ20" s="67"/>
      <c r="PXR20" s="67"/>
      <c r="PXS20" s="67"/>
      <c r="PXT20" s="67"/>
      <c r="PXU20" s="67"/>
      <c r="PXV20" s="67"/>
      <c r="PXW20" s="67"/>
      <c r="PXX20" s="67"/>
      <c r="PXY20" s="67"/>
      <c r="PXZ20" s="67"/>
      <c r="PYA20" s="67"/>
      <c r="PYB20" s="67"/>
      <c r="PYC20" s="67"/>
      <c r="PYD20" s="67"/>
      <c r="PYE20" s="67"/>
      <c r="PYF20" s="67"/>
      <c r="PYG20" s="67"/>
      <c r="PYH20" s="67"/>
      <c r="PYI20" s="67"/>
      <c r="PYJ20" s="67"/>
      <c r="PYK20" s="67"/>
      <c r="PYL20" s="67"/>
      <c r="PYM20" s="67"/>
      <c r="PYN20" s="67"/>
      <c r="PYO20" s="67"/>
      <c r="PYP20" s="67"/>
      <c r="PYQ20" s="67"/>
      <c r="PYR20" s="67"/>
      <c r="PYS20" s="67"/>
      <c r="PYT20" s="67"/>
      <c r="PYU20" s="67"/>
      <c r="PYV20" s="67"/>
      <c r="PYW20" s="67"/>
      <c r="PYX20" s="67"/>
      <c r="PYY20" s="67"/>
      <c r="PYZ20" s="67"/>
      <c r="PZA20" s="67"/>
      <c r="PZB20" s="67"/>
      <c r="PZC20" s="67"/>
      <c r="PZD20" s="67"/>
      <c r="PZE20" s="67"/>
      <c r="PZF20" s="67"/>
      <c r="PZG20" s="67"/>
      <c r="PZH20" s="67"/>
      <c r="PZI20" s="67"/>
      <c r="PZJ20" s="67"/>
      <c r="PZK20" s="67"/>
      <c r="PZL20" s="67"/>
      <c r="PZM20" s="67"/>
      <c r="PZN20" s="67"/>
      <c r="PZO20" s="67"/>
      <c r="PZP20" s="67"/>
      <c r="PZQ20" s="67"/>
      <c r="PZR20" s="67"/>
      <c r="PZS20" s="67"/>
      <c r="PZT20" s="67"/>
      <c r="PZU20" s="67"/>
      <c r="PZV20" s="67"/>
      <c r="PZW20" s="67"/>
      <c r="PZX20" s="67"/>
      <c r="PZY20" s="67"/>
      <c r="PZZ20" s="67"/>
      <c r="QAA20" s="67"/>
      <c r="QAB20" s="67"/>
      <c r="QAC20" s="67"/>
      <c r="QAD20" s="67"/>
      <c r="QAE20" s="67"/>
      <c r="QAF20" s="67"/>
      <c r="QAG20" s="67"/>
      <c r="QAH20" s="67"/>
      <c r="QAI20" s="67"/>
      <c r="QAJ20" s="67"/>
      <c r="QAK20" s="67"/>
      <c r="QAL20" s="67"/>
      <c r="QAM20" s="67"/>
      <c r="QAN20" s="67"/>
      <c r="QAO20" s="67"/>
      <c r="QAP20" s="67"/>
      <c r="QAQ20" s="67"/>
      <c r="QAR20" s="67"/>
      <c r="QAS20" s="67"/>
      <c r="QAT20" s="67"/>
      <c r="QAU20" s="67"/>
      <c r="QAV20" s="67"/>
      <c r="QAW20" s="67"/>
      <c r="QAX20" s="67"/>
      <c r="QAY20" s="67"/>
      <c r="QAZ20" s="67"/>
      <c r="QBA20" s="67"/>
      <c r="QBB20" s="67"/>
      <c r="QBC20" s="67"/>
      <c r="QBD20" s="67"/>
      <c r="QBE20" s="67"/>
      <c r="QBF20" s="67"/>
      <c r="QBG20" s="67"/>
      <c r="QBH20" s="67"/>
      <c r="QBI20" s="67"/>
      <c r="QBJ20" s="67"/>
      <c r="QBK20" s="67"/>
      <c r="QBL20" s="67"/>
      <c r="QBM20" s="67"/>
      <c r="QBN20" s="67"/>
      <c r="QBO20" s="67"/>
      <c r="QBP20" s="67"/>
      <c r="QBQ20" s="67"/>
      <c r="QBR20" s="67"/>
      <c r="QBS20" s="67"/>
      <c r="QBT20" s="67"/>
      <c r="QBU20" s="67"/>
      <c r="QBV20" s="67"/>
      <c r="QBW20" s="67"/>
      <c r="QBX20" s="67"/>
      <c r="QBY20" s="67"/>
      <c r="QBZ20" s="67"/>
      <c r="QCA20" s="67"/>
      <c r="QCB20" s="67"/>
      <c r="QCC20" s="67"/>
      <c r="QCD20" s="67"/>
      <c r="QCE20" s="67"/>
      <c r="QCF20" s="67"/>
      <c r="QCG20" s="67"/>
      <c r="QCH20" s="67"/>
      <c r="QCI20" s="67"/>
      <c r="QCJ20" s="67"/>
      <c r="QCK20" s="67"/>
      <c r="QCL20" s="67"/>
      <c r="QCM20" s="67"/>
      <c r="QCN20" s="67"/>
      <c r="QCO20" s="67"/>
      <c r="QCP20" s="67"/>
      <c r="QCQ20" s="67"/>
      <c r="QCR20" s="67"/>
      <c r="QCS20" s="67"/>
      <c r="QCT20" s="67"/>
      <c r="QCU20" s="67"/>
      <c r="QCV20" s="67"/>
      <c r="QCW20" s="67"/>
      <c r="QCX20" s="67"/>
      <c r="QCY20" s="67"/>
      <c r="QCZ20" s="67"/>
      <c r="QDA20" s="67"/>
      <c r="QDB20" s="67"/>
      <c r="QDC20" s="67"/>
      <c r="QDD20" s="67"/>
      <c r="QDE20" s="67"/>
      <c r="QDF20" s="67"/>
      <c r="QDG20" s="67"/>
      <c r="QDH20" s="67"/>
      <c r="QDI20" s="67"/>
      <c r="QDJ20" s="67"/>
      <c r="QDK20" s="67"/>
      <c r="QDL20" s="67"/>
      <c r="QDM20" s="67"/>
      <c r="QDN20" s="67"/>
      <c r="QDO20" s="67"/>
      <c r="QDP20" s="67"/>
      <c r="QDQ20" s="67"/>
      <c r="QDR20" s="67"/>
      <c r="QDS20" s="67"/>
      <c r="QDT20" s="67"/>
      <c r="QDU20" s="67"/>
      <c r="QDV20" s="67"/>
      <c r="QDW20" s="67"/>
      <c r="QDX20" s="67"/>
      <c r="QDY20" s="67"/>
      <c r="QDZ20" s="67"/>
      <c r="QEA20" s="67"/>
      <c r="QEB20" s="67"/>
      <c r="QEC20" s="67"/>
      <c r="QED20" s="67"/>
      <c r="QEE20" s="67"/>
      <c r="QEF20" s="67"/>
      <c r="QEG20" s="67"/>
      <c r="QEH20" s="67"/>
      <c r="QEI20" s="67"/>
      <c r="QEJ20" s="67"/>
      <c r="QEK20" s="67"/>
      <c r="QEL20" s="67"/>
      <c r="QEM20" s="67"/>
      <c r="QEN20" s="67"/>
      <c r="QEO20" s="67"/>
      <c r="QEP20" s="67"/>
      <c r="QEQ20" s="67"/>
      <c r="QER20" s="67"/>
      <c r="QES20" s="67"/>
      <c r="QET20" s="67"/>
      <c r="QEU20" s="67"/>
      <c r="QEV20" s="67"/>
      <c r="QEW20" s="67"/>
      <c r="QEX20" s="67"/>
      <c r="QEY20" s="67"/>
      <c r="QEZ20" s="67"/>
      <c r="QFA20" s="67"/>
      <c r="QFB20" s="67"/>
      <c r="QFC20" s="67"/>
      <c r="QFD20" s="67"/>
      <c r="QFE20" s="67"/>
      <c r="QFF20" s="67"/>
      <c r="QFG20" s="67"/>
      <c r="QFH20" s="67"/>
      <c r="QFI20" s="67"/>
      <c r="QFJ20" s="67"/>
      <c r="QFK20" s="67"/>
      <c r="QFL20" s="67"/>
      <c r="QFM20" s="67"/>
      <c r="QFN20" s="67"/>
      <c r="QFO20" s="67"/>
      <c r="QFP20" s="67"/>
      <c r="QFQ20" s="67"/>
      <c r="QFR20" s="67"/>
      <c r="QFS20" s="67"/>
      <c r="QFT20" s="67"/>
      <c r="QFU20" s="67"/>
      <c r="QFV20" s="67"/>
      <c r="QFW20" s="67"/>
      <c r="QFX20" s="67"/>
      <c r="QFY20" s="67"/>
      <c r="QFZ20" s="67"/>
      <c r="QGA20" s="67"/>
      <c r="QGB20" s="67"/>
      <c r="QGC20" s="67"/>
      <c r="QGD20" s="67"/>
      <c r="QGE20" s="67"/>
      <c r="QGF20" s="67"/>
      <c r="QGG20" s="67"/>
      <c r="QGH20" s="67"/>
      <c r="QGI20" s="67"/>
      <c r="QGJ20" s="67"/>
      <c r="QGK20" s="67"/>
      <c r="QGL20" s="67"/>
      <c r="QGM20" s="67"/>
      <c r="QGN20" s="67"/>
      <c r="QGO20" s="67"/>
      <c r="QGP20" s="67"/>
      <c r="QGQ20" s="67"/>
      <c r="QGR20" s="67"/>
      <c r="QGS20" s="67"/>
      <c r="QGT20" s="67"/>
      <c r="QGU20" s="67"/>
      <c r="QGV20" s="67"/>
      <c r="QGW20" s="67"/>
      <c r="QGX20" s="67"/>
      <c r="QGY20" s="67"/>
      <c r="QGZ20" s="67"/>
      <c r="QHA20" s="67"/>
      <c r="QHB20" s="67"/>
      <c r="QHC20" s="67"/>
      <c r="QHD20" s="67"/>
      <c r="QHE20" s="67"/>
      <c r="QHF20" s="67"/>
      <c r="QHG20" s="67"/>
      <c r="QHH20" s="67"/>
      <c r="QHI20" s="67"/>
      <c r="QHJ20" s="67"/>
      <c r="QHK20" s="67"/>
      <c r="QHL20" s="67"/>
      <c r="QHM20" s="67"/>
      <c r="QHN20" s="67"/>
      <c r="QHO20" s="67"/>
      <c r="QHP20" s="67"/>
      <c r="QHQ20" s="67"/>
      <c r="QHR20" s="67"/>
      <c r="QHS20" s="67"/>
      <c r="QHT20" s="67"/>
      <c r="QHU20" s="67"/>
      <c r="QHV20" s="67"/>
      <c r="QHW20" s="67"/>
      <c r="QHX20" s="67"/>
      <c r="QHY20" s="67"/>
      <c r="QHZ20" s="67"/>
      <c r="QIA20" s="67"/>
      <c r="QIB20" s="67"/>
      <c r="QIC20" s="67"/>
      <c r="QID20" s="67"/>
      <c r="QIE20" s="67"/>
      <c r="QIF20" s="67"/>
      <c r="QIG20" s="67"/>
      <c r="QIH20" s="67"/>
      <c r="QII20" s="67"/>
      <c r="QIJ20" s="67"/>
      <c r="QIK20" s="67"/>
      <c r="QIL20" s="67"/>
      <c r="QIM20" s="67"/>
      <c r="QIN20" s="67"/>
      <c r="QIO20" s="67"/>
      <c r="QIP20" s="67"/>
      <c r="QIQ20" s="67"/>
      <c r="QIR20" s="67"/>
      <c r="QIS20" s="67"/>
      <c r="QIT20" s="67"/>
      <c r="QIU20" s="67"/>
      <c r="QIV20" s="67"/>
      <c r="QIW20" s="67"/>
      <c r="QIX20" s="67"/>
      <c r="QIY20" s="67"/>
      <c r="QIZ20" s="67"/>
      <c r="QJA20" s="67"/>
      <c r="QJB20" s="67"/>
      <c r="QJC20" s="67"/>
      <c r="QJD20" s="67"/>
      <c r="QJE20" s="67"/>
      <c r="QJF20" s="67"/>
      <c r="QJG20" s="67"/>
      <c r="QJH20" s="67"/>
      <c r="QJI20" s="67"/>
      <c r="QJJ20" s="67"/>
      <c r="QJK20" s="67"/>
      <c r="QJL20" s="67"/>
      <c r="QJM20" s="67"/>
      <c r="QJN20" s="67"/>
      <c r="QJO20" s="67"/>
      <c r="QJP20" s="67"/>
      <c r="QJQ20" s="67"/>
      <c r="QJR20" s="67"/>
      <c r="QJS20" s="67"/>
      <c r="QJT20" s="67"/>
      <c r="QJU20" s="67"/>
      <c r="QJV20" s="67"/>
      <c r="QJW20" s="67"/>
      <c r="QJX20" s="67"/>
      <c r="QJY20" s="67"/>
      <c r="QJZ20" s="67"/>
      <c r="QKA20" s="67"/>
      <c r="QKB20" s="67"/>
      <c r="QKC20" s="67"/>
      <c r="QKD20" s="67"/>
      <c r="QKE20" s="67"/>
      <c r="QKF20" s="67"/>
      <c r="QKG20" s="67"/>
      <c r="QKH20" s="67"/>
      <c r="QKI20" s="67"/>
      <c r="QKJ20" s="67"/>
      <c r="QKK20" s="67"/>
      <c r="QKL20" s="67"/>
      <c r="QKM20" s="67"/>
      <c r="QKN20" s="67"/>
      <c r="QKO20" s="67"/>
      <c r="QKP20" s="67"/>
      <c r="QKQ20" s="67"/>
      <c r="QKR20" s="67"/>
      <c r="QKS20" s="67"/>
      <c r="QKT20" s="67"/>
      <c r="QKU20" s="67"/>
      <c r="QKV20" s="67"/>
      <c r="QKW20" s="67"/>
      <c r="QKX20" s="67"/>
      <c r="QKY20" s="67"/>
      <c r="QKZ20" s="67"/>
      <c r="QLA20" s="67"/>
      <c r="QLB20" s="67"/>
      <c r="QLC20" s="67"/>
      <c r="QLD20" s="67"/>
      <c r="QLE20" s="67"/>
      <c r="QLF20" s="67"/>
      <c r="QLG20" s="67"/>
      <c r="QLH20" s="67"/>
      <c r="QLI20" s="67"/>
      <c r="QLJ20" s="67"/>
      <c r="QLK20" s="67"/>
      <c r="QLL20" s="67"/>
      <c r="QLM20" s="67"/>
      <c r="QLN20" s="67"/>
      <c r="QLO20" s="67"/>
      <c r="QLP20" s="67"/>
      <c r="QLQ20" s="67"/>
      <c r="QLR20" s="67"/>
      <c r="QLS20" s="67"/>
      <c r="QLT20" s="67"/>
      <c r="QLU20" s="67"/>
      <c r="QLV20" s="67"/>
      <c r="QLW20" s="67"/>
      <c r="QLX20" s="67"/>
      <c r="QLY20" s="67"/>
      <c r="QLZ20" s="67"/>
      <c r="QMA20" s="67"/>
      <c r="QMB20" s="67"/>
      <c r="QMC20" s="67"/>
      <c r="QMD20" s="67"/>
      <c r="QME20" s="67"/>
      <c r="QMF20" s="67"/>
      <c r="QMG20" s="67"/>
      <c r="QMH20" s="67"/>
      <c r="QMI20" s="67"/>
      <c r="QMJ20" s="67"/>
      <c r="QMK20" s="67"/>
      <c r="QML20" s="67"/>
      <c r="QMM20" s="67"/>
      <c r="QMN20" s="67"/>
      <c r="QMO20" s="67"/>
      <c r="QMP20" s="67"/>
      <c r="QMQ20" s="67"/>
      <c r="QMR20" s="67"/>
      <c r="QMS20" s="67"/>
      <c r="QMT20" s="67"/>
      <c r="QMU20" s="67"/>
      <c r="QMV20" s="67"/>
      <c r="QMW20" s="67"/>
      <c r="QMX20" s="67"/>
      <c r="QMY20" s="67"/>
      <c r="QMZ20" s="67"/>
      <c r="QNA20" s="67"/>
      <c r="QNB20" s="67"/>
      <c r="QNC20" s="67"/>
      <c r="QND20" s="67"/>
      <c r="QNE20" s="67"/>
      <c r="QNF20" s="67"/>
      <c r="QNG20" s="67"/>
      <c r="QNH20" s="67"/>
      <c r="QNI20" s="67"/>
      <c r="QNJ20" s="67"/>
      <c r="QNK20" s="67"/>
      <c r="QNL20" s="67"/>
      <c r="QNM20" s="67"/>
      <c r="QNN20" s="67"/>
      <c r="QNO20" s="67"/>
      <c r="QNP20" s="67"/>
      <c r="QNQ20" s="67"/>
      <c r="QNR20" s="67"/>
      <c r="QNS20" s="67"/>
      <c r="QNT20" s="67"/>
      <c r="QNU20" s="67"/>
      <c r="QNV20" s="67"/>
      <c r="QNW20" s="67"/>
      <c r="QNX20" s="67"/>
      <c r="QNY20" s="67"/>
      <c r="QNZ20" s="67"/>
      <c r="QOA20" s="67"/>
      <c r="QOB20" s="67"/>
      <c r="QOC20" s="67"/>
      <c r="QOD20" s="67"/>
      <c r="QOE20" s="67"/>
      <c r="QOF20" s="67"/>
      <c r="QOG20" s="67"/>
      <c r="QOH20" s="67"/>
      <c r="QOI20" s="67"/>
      <c r="QOJ20" s="67"/>
      <c r="QOK20" s="67"/>
      <c r="QOL20" s="67"/>
      <c r="QOM20" s="67"/>
      <c r="QON20" s="67"/>
      <c r="QOO20" s="67"/>
      <c r="QOP20" s="67"/>
      <c r="QOQ20" s="67"/>
      <c r="QOR20" s="67"/>
      <c r="QOS20" s="67"/>
      <c r="QOT20" s="67"/>
      <c r="QOU20" s="67"/>
      <c r="QOV20" s="67"/>
      <c r="QOW20" s="67"/>
      <c r="QOX20" s="67"/>
      <c r="QOY20" s="67"/>
      <c r="QOZ20" s="67"/>
      <c r="QPA20" s="67"/>
      <c r="QPB20" s="67"/>
      <c r="QPC20" s="67"/>
      <c r="QPD20" s="67"/>
      <c r="QPE20" s="67"/>
      <c r="QPF20" s="67"/>
      <c r="QPG20" s="67"/>
      <c r="QPH20" s="67"/>
      <c r="QPI20" s="67"/>
      <c r="QPJ20" s="67"/>
      <c r="QPK20" s="67"/>
      <c r="QPL20" s="67"/>
      <c r="QPM20" s="67"/>
      <c r="QPN20" s="67"/>
      <c r="QPO20" s="67"/>
      <c r="QPP20" s="67"/>
      <c r="QPQ20" s="67"/>
      <c r="QPR20" s="67"/>
      <c r="QPS20" s="67"/>
      <c r="QPT20" s="67"/>
      <c r="QPU20" s="67"/>
      <c r="QPV20" s="67"/>
      <c r="QPW20" s="67"/>
      <c r="QPX20" s="67"/>
      <c r="QPY20" s="67"/>
      <c r="QPZ20" s="67"/>
      <c r="QQA20" s="67"/>
      <c r="QQB20" s="67"/>
      <c r="QQC20" s="67"/>
      <c r="QQD20" s="67"/>
      <c r="QQE20" s="67"/>
      <c r="QQF20" s="67"/>
      <c r="QQG20" s="67"/>
      <c r="QQH20" s="67"/>
      <c r="QQI20" s="67"/>
      <c r="QQJ20" s="67"/>
      <c r="QQK20" s="67"/>
      <c r="QQL20" s="67"/>
      <c r="QQM20" s="67"/>
      <c r="QQN20" s="67"/>
      <c r="QQO20" s="67"/>
      <c r="QQP20" s="67"/>
      <c r="QQQ20" s="67"/>
      <c r="QQR20" s="67"/>
      <c r="QQS20" s="67"/>
      <c r="QQT20" s="67"/>
      <c r="QQU20" s="67"/>
      <c r="QQV20" s="67"/>
      <c r="QQW20" s="67"/>
      <c r="QQX20" s="67"/>
      <c r="QQY20" s="67"/>
      <c r="QQZ20" s="67"/>
      <c r="QRA20" s="67"/>
      <c r="QRB20" s="67"/>
      <c r="QRC20" s="67"/>
      <c r="QRD20" s="67"/>
      <c r="QRE20" s="67"/>
      <c r="QRF20" s="67"/>
      <c r="QRG20" s="67"/>
      <c r="QRH20" s="67"/>
      <c r="QRI20" s="67"/>
      <c r="QRJ20" s="67"/>
      <c r="QRK20" s="67"/>
      <c r="QRL20" s="67"/>
      <c r="QRM20" s="67"/>
      <c r="QRN20" s="67"/>
      <c r="QRO20" s="67"/>
      <c r="QRP20" s="67"/>
      <c r="QRQ20" s="67"/>
      <c r="QRR20" s="67"/>
      <c r="QRS20" s="67"/>
      <c r="QRT20" s="67"/>
      <c r="QRU20" s="67"/>
      <c r="QRV20" s="67"/>
      <c r="QRW20" s="67"/>
      <c r="QRX20" s="67"/>
      <c r="QRY20" s="67"/>
      <c r="QRZ20" s="67"/>
      <c r="QSA20" s="67"/>
      <c r="QSB20" s="67"/>
      <c r="QSC20" s="67"/>
      <c r="QSD20" s="67"/>
      <c r="QSE20" s="67"/>
      <c r="QSF20" s="67"/>
      <c r="QSG20" s="67"/>
      <c r="QSH20" s="67"/>
      <c r="QSI20" s="67"/>
      <c r="QSJ20" s="67"/>
      <c r="QSK20" s="67"/>
      <c r="QSL20" s="67"/>
      <c r="QSM20" s="67"/>
      <c r="QSN20" s="67"/>
      <c r="QSO20" s="67"/>
      <c r="QSP20" s="67"/>
      <c r="QSQ20" s="67"/>
      <c r="QSR20" s="67"/>
      <c r="QSS20" s="67"/>
      <c r="QST20" s="67"/>
      <c r="QSU20" s="67"/>
      <c r="QSV20" s="67"/>
      <c r="QSW20" s="67"/>
      <c r="QSX20" s="67"/>
      <c r="QSY20" s="67"/>
      <c r="QSZ20" s="67"/>
      <c r="QTA20" s="67"/>
      <c r="QTB20" s="67"/>
      <c r="QTC20" s="67"/>
      <c r="QTD20" s="67"/>
      <c r="QTE20" s="67"/>
      <c r="QTF20" s="67"/>
      <c r="QTG20" s="67"/>
      <c r="QTH20" s="67"/>
      <c r="QTI20" s="67"/>
      <c r="QTJ20" s="67"/>
      <c r="QTK20" s="67"/>
      <c r="QTL20" s="67"/>
      <c r="QTM20" s="67"/>
      <c r="QTN20" s="67"/>
      <c r="QTO20" s="67"/>
      <c r="QTP20" s="67"/>
      <c r="QTQ20" s="67"/>
      <c r="QTR20" s="67"/>
      <c r="QTS20" s="67"/>
      <c r="QTT20" s="67"/>
      <c r="QTU20" s="67"/>
      <c r="QTV20" s="67"/>
      <c r="QTW20" s="67"/>
      <c r="QTX20" s="67"/>
      <c r="QTY20" s="67"/>
      <c r="QTZ20" s="67"/>
      <c r="QUA20" s="67"/>
      <c r="QUB20" s="67"/>
      <c r="QUC20" s="67"/>
      <c r="QUD20" s="67"/>
      <c r="QUE20" s="67"/>
      <c r="QUF20" s="67"/>
      <c r="QUG20" s="67"/>
      <c r="QUH20" s="67"/>
      <c r="QUI20" s="67"/>
      <c r="QUJ20" s="67"/>
      <c r="QUK20" s="67"/>
      <c r="QUL20" s="67"/>
      <c r="QUM20" s="67"/>
      <c r="QUN20" s="67"/>
      <c r="QUO20" s="67"/>
      <c r="QUP20" s="67"/>
      <c r="QUQ20" s="67"/>
      <c r="QUR20" s="67"/>
      <c r="QUS20" s="67"/>
      <c r="QUT20" s="67"/>
      <c r="QUU20" s="67"/>
      <c r="QUV20" s="67"/>
      <c r="QUW20" s="67"/>
      <c r="QUX20" s="67"/>
      <c r="QUY20" s="67"/>
      <c r="QUZ20" s="67"/>
      <c r="QVA20" s="67"/>
      <c r="QVB20" s="67"/>
      <c r="QVC20" s="67"/>
      <c r="QVD20" s="67"/>
      <c r="QVE20" s="67"/>
      <c r="QVF20" s="67"/>
      <c r="QVG20" s="67"/>
      <c r="QVH20" s="67"/>
      <c r="QVI20" s="67"/>
      <c r="QVJ20" s="67"/>
      <c r="QVK20" s="67"/>
      <c r="QVL20" s="67"/>
      <c r="QVM20" s="67"/>
      <c r="QVN20" s="67"/>
      <c r="QVO20" s="67"/>
      <c r="QVP20" s="67"/>
      <c r="QVQ20" s="67"/>
      <c r="QVR20" s="67"/>
      <c r="QVS20" s="67"/>
      <c r="QVT20" s="67"/>
      <c r="QVU20" s="67"/>
      <c r="QVV20" s="67"/>
      <c r="QVW20" s="67"/>
      <c r="QVX20" s="67"/>
      <c r="QVY20" s="67"/>
      <c r="QVZ20" s="67"/>
      <c r="QWA20" s="67"/>
      <c r="QWB20" s="67"/>
      <c r="QWC20" s="67"/>
      <c r="QWD20" s="67"/>
      <c r="QWE20" s="67"/>
      <c r="QWF20" s="67"/>
      <c r="QWG20" s="67"/>
      <c r="QWH20" s="67"/>
      <c r="QWI20" s="67"/>
      <c r="QWJ20" s="67"/>
      <c r="QWK20" s="67"/>
      <c r="QWL20" s="67"/>
      <c r="QWM20" s="67"/>
      <c r="QWN20" s="67"/>
      <c r="QWO20" s="67"/>
      <c r="QWP20" s="67"/>
      <c r="QWQ20" s="67"/>
      <c r="QWR20" s="67"/>
      <c r="QWS20" s="67"/>
      <c r="QWT20" s="67"/>
      <c r="QWU20" s="67"/>
      <c r="QWV20" s="67"/>
      <c r="QWW20" s="67"/>
      <c r="QWX20" s="67"/>
      <c r="QWY20" s="67"/>
      <c r="QWZ20" s="67"/>
      <c r="QXA20" s="67"/>
      <c r="QXB20" s="67"/>
      <c r="QXC20" s="67"/>
      <c r="QXD20" s="67"/>
      <c r="QXE20" s="67"/>
      <c r="QXF20" s="67"/>
      <c r="QXG20" s="67"/>
      <c r="QXH20" s="67"/>
      <c r="QXI20" s="67"/>
      <c r="QXJ20" s="67"/>
      <c r="QXK20" s="67"/>
      <c r="QXL20" s="67"/>
      <c r="QXM20" s="67"/>
      <c r="QXN20" s="67"/>
      <c r="QXO20" s="67"/>
      <c r="QXP20" s="67"/>
      <c r="QXQ20" s="67"/>
      <c r="QXR20" s="67"/>
      <c r="QXS20" s="67"/>
      <c r="QXT20" s="67"/>
      <c r="QXU20" s="67"/>
      <c r="QXV20" s="67"/>
      <c r="QXW20" s="67"/>
      <c r="QXX20" s="67"/>
      <c r="QXY20" s="67"/>
      <c r="QXZ20" s="67"/>
      <c r="QYA20" s="67"/>
      <c r="QYB20" s="67"/>
      <c r="QYC20" s="67"/>
      <c r="QYD20" s="67"/>
      <c r="QYE20" s="67"/>
      <c r="QYF20" s="67"/>
      <c r="QYG20" s="67"/>
      <c r="QYH20" s="67"/>
      <c r="QYI20" s="67"/>
      <c r="QYJ20" s="67"/>
      <c r="QYK20" s="67"/>
      <c r="QYL20" s="67"/>
      <c r="QYM20" s="67"/>
      <c r="QYN20" s="67"/>
      <c r="QYO20" s="67"/>
      <c r="QYP20" s="67"/>
      <c r="QYQ20" s="67"/>
      <c r="QYR20" s="67"/>
      <c r="QYS20" s="67"/>
      <c r="QYT20" s="67"/>
      <c r="QYU20" s="67"/>
      <c r="QYV20" s="67"/>
      <c r="QYW20" s="67"/>
      <c r="QYX20" s="67"/>
      <c r="QYY20" s="67"/>
      <c r="QYZ20" s="67"/>
      <c r="QZA20" s="67"/>
      <c r="QZB20" s="67"/>
      <c r="QZC20" s="67"/>
      <c r="QZD20" s="67"/>
      <c r="QZE20" s="67"/>
      <c r="QZF20" s="67"/>
      <c r="QZG20" s="67"/>
      <c r="QZH20" s="67"/>
      <c r="QZI20" s="67"/>
      <c r="QZJ20" s="67"/>
      <c r="QZK20" s="67"/>
      <c r="QZL20" s="67"/>
      <c r="QZM20" s="67"/>
      <c r="QZN20" s="67"/>
      <c r="QZO20" s="67"/>
      <c r="QZP20" s="67"/>
      <c r="QZQ20" s="67"/>
      <c r="QZR20" s="67"/>
      <c r="QZS20" s="67"/>
      <c r="QZT20" s="67"/>
      <c r="QZU20" s="67"/>
      <c r="QZV20" s="67"/>
      <c r="QZW20" s="67"/>
      <c r="QZX20" s="67"/>
      <c r="QZY20" s="67"/>
      <c r="QZZ20" s="67"/>
      <c r="RAA20" s="67"/>
      <c r="RAB20" s="67"/>
      <c r="RAC20" s="67"/>
      <c r="RAD20" s="67"/>
      <c r="RAE20" s="67"/>
      <c r="RAF20" s="67"/>
      <c r="RAG20" s="67"/>
      <c r="RAH20" s="67"/>
      <c r="RAI20" s="67"/>
      <c r="RAJ20" s="67"/>
      <c r="RAK20" s="67"/>
      <c r="RAL20" s="67"/>
      <c r="RAM20" s="67"/>
      <c r="RAN20" s="67"/>
      <c r="RAO20" s="67"/>
      <c r="RAP20" s="67"/>
      <c r="RAQ20" s="67"/>
      <c r="RAR20" s="67"/>
      <c r="RAS20" s="67"/>
      <c r="RAT20" s="67"/>
      <c r="RAU20" s="67"/>
      <c r="RAV20" s="67"/>
      <c r="RAW20" s="67"/>
      <c r="RAX20" s="67"/>
      <c r="RAY20" s="67"/>
      <c r="RAZ20" s="67"/>
      <c r="RBA20" s="67"/>
      <c r="RBB20" s="67"/>
      <c r="RBC20" s="67"/>
      <c r="RBD20" s="67"/>
      <c r="RBE20" s="67"/>
      <c r="RBF20" s="67"/>
      <c r="RBG20" s="67"/>
      <c r="RBH20" s="67"/>
      <c r="RBI20" s="67"/>
      <c r="RBJ20" s="67"/>
      <c r="RBK20" s="67"/>
      <c r="RBL20" s="67"/>
      <c r="RBM20" s="67"/>
      <c r="RBN20" s="67"/>
      <c r="RBO20" s="67"/>
      <c r="RBP20" s="67"/>
      <c r="RBQ20" s="67"/>
      <c r="RBR20" s="67"/>
      <c r="RBS20" s="67"/>
      <c r="RBT20" s="67"/>
      <c r="RBU20" s="67"/>
      <c r="RBV20" s="67"/>
      <c r="RBW20" s="67"/>
      <c r="RBX20" s="67"/>
      <c r="RBY20" s="67"/>
      <c r="RBZ20" s="67"/>
      <c r="RCA20" s="67"/>
      <c r="RCB20" s="67"/>
      <c r="RCC20" s="67"/>
      <c r="RCD20" s="67"/>
      <c r="RCE20" s="67"/>
      <c r="RCF20" s="67"/>
      <c r="RCG20" s="67"/>
      <c r="RCH20" s="67"/>
      <c r="RCI20" s="67"/>
      <c r="RCJ20" s="67"/>
      <c r="RCK20" s="67"/>
      <c r="RCL20" s="67"/>
      <c r="RCM20" s="67"/>
      <c r="RCN20" s="67"/>
      <c r="RCO20" s="67"/>
      <c r="RCP20" s="67"/>
      <c r="RCQ20" s="67"/>
      <c r="RCR20" s="67"/>
      <c r="RCS20" s="67"/>
      <c r="RCT20" s="67"/>
      <c r="RCU20" s="67"/>
      <c r="RCV20" s="67"/>
      <c r="RCW20" s="67"/>
      <c r="RCX20" s="67"/>
      <c r="RCY20" s="67"/>
      <c r="RCZ20" s="67"/>
      <c r="RDA20" s="67"/>
      <c r="RDB20" s="67"/>
      <c r="RDC20" s="67"/>
      <c r="RDD20" s="67"/>
      <c r="RDE20" s="67"/>
      <c r="RDF20" s="67"/>
      <c r="RDG20" s="67"/>
      <c r="RDH20" s="67"/>
      <c r="RDI20" s="67"/>
      <c r="RDJ20" s="67"/>
      <c r="RDK20" s="67"/>
      <c r="RDL20" s="67"/>
      <c r="RDM20" s="67"/>
      <c r="RDN20" s="67"/>
      <c r="RDO20" s="67"/>
      <c r="RDP20" s="67"/>
      <c r="RDQ20" s="67"/>
      <c r="RDR20" s="67"/>
      <c r="RDS20" s="67"/>
      <c r="RDT20" s="67"/>
      <c r="RDU20" s="67"/>
      <c r="RDV20" s="67"/>
      <c r="RDW20" s="67"/>
      <c r="RDX20" s="67"/>
      <c r="RDY20" s="67"/>
      <c r="RDZ20" s="67"/>
      <c r="REA20" s="67"/>
      <c r="REB20" s="67"/>
      <c r="REC20" s="67"/>
      <c r="RED20" s="67"/>
      <c r="REE20" s="67"/>
      <c r="REF20" s="67"/>
      <c r="REG20" s="67"/>
      <c r="REH20" s="67"/>
      <c r="REI20" s="67"/>
      <c r="REJ20" s="67"/>
      <c r="REK20" s="67"/>
      <c r="REL20" s="67"/>
      <c r="REM20" s="67"/>
      <c r="REN20" s="67"/>
      <c r="REO20" s="67"/>
      <c r="REP20" s="67"/>
      <c r="REQ20" s="67"/>
      <c r="RER20" s="67"/>
      <c r="RES20" s="67"/>
      <c r="RET20" s="67"/>
      <c r="REU20" s="67"/>
      <c r="REV20" s="67"/>
      <c r="REW20" s="67"/>
      <c r="REX20" s="67"/>
      <c r="REY20" s="67"/>
      <c r="REZ20" s="67"/>
      <c r="RFA20" s="67"/>
      <c r="RFB20" s="67"/>
      <c r="RFC20" s="67"/>
      <c r="RFD20" s="67"/>
      <c r="RFE20" s="67"/>
      <c r="RFF20" s="67"/>
      <c r="RFG20" s="67"/>
      <c r="RFH20" s="67"/>
      <c r="RFI20" s="67"/>
      <c r="RFJ20" s="67"/>
      <c r="RFK20" s="67"/>
      <c r="RFL20" s="67"/>
      <c r="RFM20" s="67"/>
      <c r="RFN20" s="67"/>
      <c r="RFO20" s="67"/>
      <c r="RFP20" s="67"/>
      <c r="RFQ20" s="67"/>
      <c r="RFR20" s="67"/>
      <c r="RFS20" s="67"/>
      <c r="RFT20" s="67"/>
      <c r="RFU20" s="67"/>
      <c r="RFV20" s="67"/>
      <c r="RFW20" s="67"/>
      <c r="RFX20" s="67"/>
      <c r="RFY20" s="67"/>
      <c r="RFZ20" s="67"/>
      <c r="RGA20" s="67"/>
      <c r="RGB20" s="67"/>
      <c r="RGC20" s="67"/>
      <c r="RGD20" s="67"/>
      <c r="RGE20" s="67"/>
      <c r="RGF20" s="67"/>
      <c r="RGG20" s="67"/>
      <c r="RGH20" s="67"/>
      <c r="RGI20" s="67"/>
      <c r="RGJ20" s="67"/>
      <c r="RGK20" s="67"/>
      <c r="RGL20" s="67"/>
      <c r="RGM20" s="67"/>
      <c r="RGN20" s="67"/>
      <c r="RGO20" s="67"/>
      <c r="RGP20" s="67"/>
      <c r="RGQ20" s="67"/>
      <c r="RGR20" s="67"/>
      <c r="RGS20" s="67"/>
      <c r="RGT20" s="67"/>
      <c r="RGU20" s="67"/>
      <c r="RGV20" s="67"/>
      <c r="RGW20" s="67"/>
      <c r="RGX20" s="67"/>
      <c r="RGY20" s="67"/>
      <c r="RGZ20" s="67"/>
      <c r="RHA20" s="67"/>
      <c r="RHB20" s="67"/>
      <c r="RHC20" s="67"/>
      <c r="RHD20" s="67"/>
      <c r="RHE20" s="67"/>
      <c r="RHF20" s="67"/>
      <c r="RHG20" s="67"/>
      <c r="RHH20" s="67"/>
      <c r="RHI20" s="67"/>
      <c r="RHJ20" s="67"/>
      <c r="RHK20" s="67"/>
      <c r="RHL20" s="67"/>
      <c r="RHM20" s="67"/>
      <c r="RHN20" s="67"/>
      <c r="RHO20" s="67"/>
      <c r="RHP20" s="67"/>
      <c r="RHQ20" s="67"/>
      <c r="RHR20" s="67"/>
      <c r="RHS20" s="67"/>
      <c r="RHT20" s="67"/>
      <c r="RHU20" s="67"/>
      <c r="RHV20" s="67"/>
      <c r="RHW20" s="67"/>
      <c r="RHX20" s="67"/>
      <c r="RHY20" s="67"/>
      <c r="RHZ20" s="67"/>
      <c r="RIA20" s="67"/>
      <c r="RIB20" s="67"/>
      <c r="RIC20" s="67"/>
      <c r="RID20" s="67"/>
      <c r="RIE20" s="67"/>
      <c r="RIF20" s="67"/>
      <c r="RIG20" s="67"/>
      <c r="RIH20" s="67"/>
      <c r="RII20" s="67"/>
      <c r="RIJ20" s="67"/>
      <c r="RIK20" s="67"/>
      <c r="RIL20" s="67"/>
      <c r="RIM20" s="67"/>
      <c r="RIN20" s="67"/>
      <c r="RIO20" s="67"/>
      <c r="RIP20" s="67"/>
      <c r="RIQ20" s="67"/>
      <c r="RIR20" s="67"/>
      <c r="RIS20" s="67"/>
      <c r="RIT20" s="67"/>
      <c r="RIU20" s="67"/>
      <c r="RIV20" s="67"/>
      <c r="RIW20" s="67"/>
      <c r="RIX20" s="67"/>
      <c r="RIY20" s="67"/>
      <c r="RIZ20" s="67"/>
      <c r="RJA20" s="67"/>
      <c r="RJB20" s="67"/>
      <c r="RJC20" s="67"/>
      <c r="RJD20" s="67"/>
      <c r="RJE20" s="67"/>
      <c r="RJF20" s="67"/>
      <c r="RJG20" s="67"/>
      <c r="RJH20" s="67"/>
      <c r="RJI20" s="67"/>
      <c r="RJJ20" s="67"/>
      <c r="RJK20" s="67"/>
      <c r="RJL20" s="67"/>
      <c r="RJM20" s="67"/>
      <c r="RJN20" s="67"/>
      <c r="RJO20" s="67"/>
      <c r="RJP20" s="67"/>
      <c r="RJQ20" s="67"/>
      <c r="RJR20" s="67"/>
      <c r="RJS20" s="67"/>
      <c r="RJT20" s="67"/>
      <c r="RJU20" s="67"/>
      <c r="RJV20" s="67"/>
      <c r="RJW20" s="67"/>
      <c r="RJX20" s="67"/>
      <c r="RJY20" s="67"/>
      <c r="RJZ20" s="67"/>
      <c r="RKA20" s="67"/>
      <c r="RKB20" s="67"/>
      <c r="RKC20" s="67"/>
      <c r="RKD20" s="67"/>
      <c r="RKE20" s="67"/>
      <c r="RKF20" s="67"/>
      <c r="RKG20" s="67"/>
      <c r="RKH20" s="67"/>
      <c r="RKI20" s="67"/>
      <c r="RKJ20" s="67"/>
      <c r="RKK20" s="67"/>
      <c r="RKL20" s="67"/>
      <c r="RKM20" s="67"/>
      <c r="RKN20" s="67"/>
      <c r="RKO20" s="67"/>
      <c r="RKP20" s="67"/>
      <c r="RKQ20" s="67"/>
      <c r="RKR20" s="67"/>
      <c r="RKS20" s="67"/>
      <c r="RKT20" s="67"/>
      <c r="RKU20" s="67"/>
      <c r="RKV20" s="67"/>
      <c r="RKW20" s="67"/>
      <c r="RKX20" s="67"/>
      <c r="RKY20" s="67"/>
      <c r="RKZ20" s="67"/>
      <c r="RLA20" s="67"/>
      <c r="RLB20" s="67"/>
      <c r="RLC20" s="67"/>
      <c r="RLD20" s="67"/>
      <c r="RLE20" s="67"/>
      <c r="RLF20" s="67"/>
      <c r="RLG20" s="67"/>
      <c r="RLH20" s="67"/>
      <c r="RLI20" s="67"/>
      <c r="RLJ20" s="67"/>
      <c r="RLK20" s="67"/>
      <c r="RLL20" s="67"/>
      <c r="RLM20" s="67"/>
      <c r="RLN20" s="67"/>
      <c r="RLO20" s="67"/>
      <c r="RLP20" s="67"/>
      <c r="RLQ20" s="67"/>
      <c r="RLR20" s="67"/>
      <c r="RLS20" s="67"/>
      <c r="RLT20" s="67"/>
      <c r="RLU20" s="67"/>
      <c r="RLV20" s="67"/>
      <c r="RLW20" s="67"/>
      <c r="RLX20" s="67"/>
      <c r="RLY20" s="67"/>
      <c r="RLZ20" s="67"/>
      <c r="RMA20" s="67"/>
      <c r="RMB20" s="67"/>
      <c r="RMC20" s="67"/>
      <c r="RMD20" s="67"/>
      <c r="RME20" s="67"/>
      <c r="RMF20" s="67"/>
      <c r="RMG20" s="67"/>
      <c r="RMH20" s="67"/>
      <c r="RMI20" s="67"/>
      <c r="RMJ20" s="67"/>
      <c r="RMK20" s="67"/>
      <c r="RML20" s="67"/>
      <c r="RMM20" s="67"/>
      <c r="RMN20" s="67"/>
      <c r="RMO20" s="67"/>
      <c r="RMP20" s="67"/>
      <c r="RMQ20" s="67"/>
      <c r="RMR20" s="67"/>
      <c r="RMS20" s="67"/>
      <c r="RMT20" s="67"/>
      <c r="RMU20" s="67"/>
      <c r="RMV20" s="67"/>
      <c r="RMW20" s="67"/>
      <c r="RMX20" s="67"/>
      <c r="RMY20" s="67"/>
      <c r="RMZ20" s="67"/>
      <c r="RNA20" s="67"/>
      <c r="RNB20" s="67"/>
      <c r="RNC20" s="67"/>
      <c r="RND20" s="67"/>
      <c r="RNE20" s="67"/>
      <c r="RNF20" s="67"/>
      <c r="RNG20" s="67"/>
      <c r="RNH20" s="67"/>
      <c r="RNI20" s="67"/>
      <c r="RNJ20" s="67"/>
      <c r="RNK20" s="67"/>
      <c r="RNL20" s="67"/>
      <c r="RNM20" s="67"/>
      <c r="RNN20" s="67"/>
      <c r="RNO20" s="67"/>
      <c r="RNP20" s="67"/>
      <c r="RNQ20" s="67"/>
      <c r="RNR20" s="67"/>
      <c r="RNS20" s="67"/>
      <c r="RNT20" s="67"/>
      <c r="RNU20" s="67"/>
      <c r="RNV20" s="67"/>
      <c r="RNW20" s="67"/>
      <c r="RNX20" s="67"/>
      <c r="RNY20" s="67"/>
      <c r="RNZ20" s="67"/>
      <c r="ROA20" s="67"/>
      <c r="ROB20" s="67"/>
      <c r="ROC20" s="67"/>
      <c r="ROD20" s="67"/>
      <c r="ROE20" s="67"/>
      <c r="ROF20" s="67"/>
      <c r="ROG20" s="67"/>
      <c r="ROH20" s="67"/>
      <c r="ROI20" s="67"/>
      <c r="ROJ20" s="67"/>
      <c r="ROK20" s="67"/>
      <c r="ROL20" s="67"/>
      <c r="ROM20" s="67"/>
      <c r="RON20" s="67"/>
      <c r="ROO20" s="67"/>
      <c r="ROP20" s="67"/>
      <c r="ROQ20" s="67"/>
      <c r="ROR20" s="67"/>
      <c r="ROS20" s="67"/>
      <c r="ROT20" s="67"/>
      <c r="ROU20" s="67"/>
      <c r="ROV20" s="67"/>
      <c r="ROW20" s="67"/>
      <c r="ROX20" s="67"/>
      <c r="ROY20" s="67"/>
      <c r="ROZ20" s="67"/>
      <c r="RPA20" s="67"/>
      <c r="RPB20" s="67"/>
      <c r="RPC20" s="67"/>
      <c r="RPD20" s="67"/>
      <c r="RPE20" s="67"/>
      <c r="RPF20" s="67"/>
      <c r="RPG20" s="67"/>
      <c r="RPH20" s="67"/>
      <c r="RPI20" s="67"/>
      <c r="RPJ20" s="67"/>
      <c r="RPK20" s="67"/>
      <c r="RPL20" s="67"/>
      <c r="RPM20" s="67"/>
      <c r="RPN20" s="67"/>
      <c r="RPO20" s="67"/>
      <c r="RPP20" s="67"/>
      <c r="RPQ20" s="67"/>
      <c r="RPR20" s="67"/>
      <c r="RPS20" s="67"/>
      <c r="RPT20" s="67"/>
      <c r="RPU20" s="67"/>
      <c r="RPV20" s="67"/>
      <c r="RPW20" s="67"/>
      <c r="RPX20" s="67"/>
      <c r="RPY20" s="67"/>
      <c r="RPZ20" s="67"/>
      <c r="RQA20" s="67"/>
      <c r="RQB20" s="67"/>
      <c r="RQC20" s="67"/>
      <c r="RQD20" s="67"/>
      <c r="RQE20" s="67"/>
      <c r="RQF20" s="67"/>
      <c r="RQG20" s="67"/>
      <c r="RQH20" s="67"/>
      <c r="RQI20" s="67"/>
      <c r="RQJ20" s="67"/>
      <c r="RQK20" s="67"/>
      <c r="RQL20" s="67"/>
      <c r="RQM20" s="67"/>
      <c r="RQN20" s="67"/>
      <c r="RQO20" s="67"/>
      <c r="RQP20" s="67"/>
      <c r="RQQ20" s="67"/>
      <c r="RQR20" s="67"/>
      <c r="RQS20" s="67"/>
      <c r="RQT20" s="67"/>
      <c r="RQU20" s="67"/>
      <c r="RQV20" s="67"/>
      <c r="RQW20" s="67"/>
      <c r="RQX20" s="67"/>
      <c r="RQY20" s="67"/>
      <c r="RQZ20" s="67"/>
      <c r="RRA20" s="67"/>
      <c r="RRB20" s="67"/>
      <c r="RRC20" s="67"/>
      <c r="RRD20" s="67"/>
      <c r="RRE20" s="67"/>
      <c r="RRF20" s="67"/>
      <c r="RRG20" s="67"/>
      <c r="RRH20" s="67"/>
      <c r="RRI20" s="67"/>
      <c r="RRJ20" s="67"/>
      <c r="RRK20" s="67"/>
      <c r="RRL20" s="67"/>
      <c r="RRM20" s="67"/>
      <c r="RRN20" s="67"/>
      <c r="RRO20" s="67"/>
      <c r="RRP20" s="67"/>
      <c r="RRQ20" s="67"/>
      <c r="RRR20" s="67"/>
      <c r="RRS20" s="67"/>
      <c r="RRT20" s="67"/>
      <c r="RRU20" s="67"/>
      <c r="RRV20" s="67"/>
      <c r="RRW20" s="67"/>
      <c r="RRX20" s="67"/>
      <c r="RRY20" s="67"/>
      <c r="RRZ20" s="67"/>
      <c r="RSA20" s="67"/>
      <c r="RSB20" s="67"/>
      <c r="RSC20" s="67"/>
      <c r="RSD20" s="67"/>
      <c r="RSE20" s="67"/>
      <c r="RSF20" s="67"/>
      <c r="RSG20" s="67"/>
      <c r="RSH20" s="67"/>
      <c r="RSI20" s="67"/>
      <c r="RSJ20" s="67"/>
      <c r="RSK20" s="67"/>
      <c r="RSL20" s="67"/>
      <c r="RSM20" s="67"/>
      <c r="RSN20" s="67"/>
      <c r="RSO20" s="67"/>
      <c r="RSP20" s="67"/>
      <c r="RSQ20" s="67"/>
      <c r="RSR20" s="67"/>
      <c r="RSS20" s="67"/>
      <c r="RST20" s="67"/>
      <c r="RSU20" s="67"/>
      <c r="RSV20" s="67"/>
      <c r="RSW20" s="67"/>
      <c r="RSX20" s="67"/>
      <c r="RSY20" s="67"/>
      <c r="RSZ20" s="67"/>
      <c r="RTA20" s="67"/>
      <c r="RTB20" s="67"/>
      <c r="RTC20" s="67"/>
      <c r="RTD20" s="67"/>
      <c r="RTE20" s="67"/>
      <c r="RTF20" s="67"/>
      <c r="RTG20" s="67"/>
      <c r="RTH20" s="67"/>
      <c r="RTI20" s="67"/>
      <c r="RTJ20" s="67"/>
      <c r="RTK20" s="67"/>
      <c r="RTL20" s="67"/>
      <c r="RTM20" s="67"/>
      <c r="RTN20" s="67"/>
      <c r="RTO20" s="67"/>
      <c r="RTP20" s="67"/>
      <c r="RTQ20" s="67"/>
      <c r="RTR20" s="67"/>
      <c r="RTS20" s="67"/>
      <c r="RTT20" s="67"/>
      <c r="RTU20" s="67"/>
      <c r="RTV20" s="67"/>
      <c r="RTW20" s="67"/>
      <c r="RTX20" s="67"/>
      <c r="RTY20" s="67"/>
      <c r="RTZ20" s="67"/>
      <c r="RUA20" s="67"/>
      <c r="RUB20" s="67"/>
      <c r="RUC20" s="67"/>
      <c r="RUD20" s="67"/>
      <c r="RUE20" s="67"/>
      <c r="RUF20" s="67"/>
      <c r="RUG20" s="67"/>
      <c r="RUH20" s="67"/>
      <c r="RUI20" s="67"/>
      <c r="RUJ20" s="67"/>
      <c r="RUK20" s="67"/>
      <c r="RUL20" s="67"/>
      <c r="RUM20" s="67"/>
      <c r="RUN20" s="67"/>
      <c r="RUO20" s="67"/>
      <c r="RUP20" s="67"/>
      <c r="RUQ20" s="67"/>
      <c r="RUR20" s="67"/>
      <c r="RUS20" s="67"/>
      <c r="RUT20" s="67"/>
      <c r="RUU20" s="67"/>
      <c r="RUV20" s="67"/>
      <c r="RUW20" s="67"/>
      <c r="RUX20" s="67"/>
      <c r="RUY20" s="67"/>
      <c r="RUZ20" s="67"/>
      <c r="RVA20" s="67"/>
      <c r="RVB20" s="67"/>
      <c r="RVC20" s="67"/>
      <c r="RVD20" s="67"/>
      <c r="RVE20" s="67"/>
      <c r="RVF20" s="67"/>
      <c r="RVG20" s="67"/>
      <c r="RVH20" s="67"/>
      <c r="RVI20" s="67"/>
      <c r="RVJ20" s="67"/>
      <c r="RVK20" s="67"/>
      <c r="RVL20" s="67"/>
      <c r="RVM20" s="67"/>
      <c r="RVN20" s="67"/>
      <c r="RVO20" s="67"/>
      <c r="RVP20" s="67"/>
      <c r="RVQ20" s="67"/>
      <c r="RVR20" s="67"/>
      <c r="RVS20" s="67"/>
      <c r="RVT20" s="67"/>
      <c r="RVU20" s="67"/>
      <c r="RVV20" s="67"/>
      <c r="RVW20" s="67"/>
      <c r="RVX20" s="67"/>
      <c r="RVY20" s="67"/>
      <c r="RVZ20" s="67"/>
      <c r="RWA20" s="67"/>
      <c r="RWB20" s="67"/>
      <c r="RWC20" s="67"/>
      <c r="RWD20" s="67"/>
      <c r="RWE20" s="67"/>
      <c r="RWF20" s="67"/>
      <c r="RWG20" s="67"/>
      <c r="RWH20" s="67"/>
      <c r="RWI20" s="67"/>
      <c r="RWJ20" s="67"/>
      <c r="RWK20" s="67"/>
      <c r="RWL20" s="67"/>
      <c r="RWM20" s="67"/>
      <c r="RWN20" s="67"/>
      <c r="RWO20" s="67"/>
      <c r="RWP20" s="67"/>
      <c r="RWQ20" s="67"/>
      <c r="RWR20" s="67"/>
      <c r="RWS20" s="67"/>
      <c r="RWT20" s="67"/>
      <c r="RWU20" s="67"/>
      <c r="RWV20" s="67"/>
      <c r="RWW20" s="67"/>
      <c r="RWX20" s="67"/>
      <c r="RWY20" s="67"/>
      <c r="RWZ20" s="67"/>
      <c r="RXA20" s="67"/>
      <c r="RXB20" s="67"/>
      <c r="RXC20" s="67"/>
      <c r="RXD20" s="67"/>
      <c r="RXE20" s="67"/>
      <c r="RXF20" s="67"/>
      <c r="RXG20" s="67"/>
      <c r="RXH20" s="67"/>
      <c r="RXI20" s="67"/>
      <c r="RXJ20" s="67"/>
      <c r="RXK20" s="67"/>
      <c r="RXL20" s="67"/>
      <c r="RXM20" s="67"/>
      <c r="RXN20" s="67"/>
      <c r="RXO20" s="67"/>
      <c r="RXP20" s="67"/>
      <c r="RXQ20" s="67"/>
      <c r="RXR20" s="67"/>
      <c r="RXS20" s="67"/>
      <c r="RXT20" s="67"/>
      <c r="RXU20" s="67"/>
      <c r="RXV20" s="67"/>
      <c r="RXW20" s="67"/>
      <c r="RXX20" s="67"/>
      <c r="RXY20" s="67"/>
      <c r="RXZ20" s="67"/>
      <c r="RYA20" s="67"/>
      <c r="RYB20" s="67"/>
      <c r="RYC20" s="67"/>
      <c r="RYD20" s="67"/>
      <c r="RYE20" s="67"/>
      <c r="RYF20" s="67"/>
      <c r="RYG20" s="67"/>
      <c r="RYH20" s="67"/>
      <c r="RYI20" s="67"/>
      <c r="RYJ20" s="67"/>
      <c r="RYK20" s="67"/>
      <c r="RYL20" s="67"/>
      <c r="RYM20" s="67"/>
      <c r="RYN20" s="67"/>
      <c r="RYO20" s="67"/>
      <c r="RYP20" s="67"/>
      <c r="RYQ20" s="67"/>
      <c r="RYR20" s="67"/>
      <c r="RYS20" s="67"/>
      <c r="RYT20" s="67"/>
      <c r="RYU20" s="67"/>
      <c r="RYV20" s="67"/>
      <c r="RYW20" s="67"/>
      <c r="RYX20" s="67"/>
      <c r="RYY20" s="67"/>
      <c r="RYZ20" s="67"/>
      <c r="RZA20" s="67"/>
      <c r="RZB20" s="67"/>
      <c r="RZC20" s="67"/>
      <c r="RZD20" s="67"/>
      <c r="RZE20" s="67"/>
      <c r="RZF20" s="67"/>
      <c r="RZG20" s="67"/>
      <c r="RZH20" s="67"/>
      <c r="RZI20" s="67"/>
      <c r="RZJ20" s="67"/>
      <c r="RZK20" s="67"/>
      <c r="RZL20" s="67"/>
      <c r="RZM20" s="67"/>
      <c r="RZN20" s="67"/>
      <c r="RZO20" s="67"/>
      <c r="RZP20" s="67"/>
      <c r="RZQ20" s="67"/>
      <c r="RZR20" s="67"/>
      <c r="RZS20" s="67"/>
      <c r="RZT20" s="67"/>
      <c r="RZU20" s="67"/>
      <c r="RZV20" s="67"/>
      <c r="RZW20" s="67"/>
      <c r="RZX20" s="67"/>
      <c r="RZY20" s="67"/>
      <c r="RZZ20" s="67"/>
      <c r="SAA20" s="67"/>
      <c r="SAB20" s="67"/>
      <c r="SAC20" s="67"/>
      <c r="SAD20" s="67"/>
      <c r="SAE20" s="67"/>
      <c r="SAF20" s="67"/>
      <c r="SAG20" s="67"/>
      <c r="SAH20" s="67"/>
      <c r="SAI20" s="67"/>
      <c r="SAJ20" s="67"/>
      <c r="SAK20" s="67"/>
      <c r="SAL20" s="67"/>
      <c r="SAM20" s="67"/>
      <c r="SAN20" s="67"/>
      <c r="SAO20" s="67"/>
      <c r="SAP20" s="67"/>
      <c r="SAQ20" s="67"/>
      <c r="SAR20" s="67"/>
      <c r="SAS20" s="67"/>
      <c r="SAT20" s="67"/>
      <c r="SAU20" s="67"/>
      <c r="SAV20" s="67"/>
      <c r="SAW20" s="67"/>
      <c r="SAX20" s="67"/>
      <c r="SAY20" s="67"/>
      <c r="SAZ20" s="67"/>
      <c r="SBA20" s="67"/>
      <c r="SBB20" s="67"/>
      <c r="SBC20" s="67"/>
      <c r="SBD20" s="67"/>
      <c r="SBE20" s="67"/>
      <c r="SBF20" s="67"/>
      <c r="SBG20" s="67"/>
      <c r="SBH20" s="67"/>
      <c r="SBI20" s="67"/>
      <c r="SBJ20" s="67"/>
      <c r="SBK20" s="67"/>
      <c r="SBL20" s="67"/>
      <c r="SBM20" s="67"/>
      <c r="SBN20" s="67"/>
      <c r="SBO20" s="67"/>
      <c r="SBP20" s="67"/>
      <c r="SBQ20" s="67"/>
      <c r="SBR20" s="67"/>
      <c r="SBS20" s="67"/>
      <c r="SBT20" s="67"/>
      <c r="SBU20" s="67"/>
      <c r="SBV20" s="67"/>
      <c r="SBW20" s="67"/>
      <c r="SBX20" s="67"/>
      <c r="SBY20" s="67"/>
      <c r="SBZ20" s="67"/>
      <c r="SCA20" s="67"/>
      <c r="SCB20" s="67"/>
      <c r="SCC20" s="67"/>
      <c r="SCD20" s="67"/>
      <c r="SCE20" s="67"/>
      <c r="SCF20" s="67"/>
      <c r="SCG20" s="67"/>
      <c r="SCH20" s="67"/>
      <c r="SCI20" s="67"/>
      <c r="SCJ20" s="67"/>
      <c r="SCK20" s="67"/>
      <c r="SCL20" s="67"/>
      <c r="SCM20" s="67"/>
      <c r="SCN20" s="67"/>
      <c r="SCO20" s="67"/>
      <c r="SCP20" s="67"/>
      <c r="SCQ20" s="67"/>
      <c r="SCR20" s="67"/>
      <c r="SCS20" s="67"/>
      <c r="SCT20" s="67"/>
      <c r="SCU20" s="67"/>
      <c r="SCV20" s="67"/>
      <c r="SCW20" s="67"/>
      <c r="SCX20" s="67"/>
      <c r="SCY20" s="67"/>
      <c r="SCZ20" s="67"/>
      <c r="SDA20" s="67"/>
      <c r="SDB20" s="67"/>
      <c r="SDC20" s="67"/>
      <c r="SDD20" s="67"/>
      <c r="SDE20" s="67"/>
      <c r="SDF20" s="67"/>
      <c r="SDG20" s="67"/>
      <c r="SDH20" s="67"/>
      <c r="SDI20" s="67"/>
      <c r="SDJ20" s="67"/>
      <c r="SDK20" s="67"/>
      <c r="SDL20" s="67"/>
      <c r="SDM20" s="67"/>
      <c r="SDN20" s="67"/>
      <c r="SDO20" s="67"/>
      <c r="SDP20" s="67"/>
      <c r="SDQ20" s="67"/>
      <c r="SDR20" s="67"/>
      <c r="SDS20" s="67"/>
      <c r="SDT20" s="67"/>
      <c r="SDU20" s="67"/>
      <c r="SDV20" s="67"/>
      <c r="SDW20" s="67"/>
      <c r="SDX20" s="67"/>
      <c r="SDY20" s="67"/>
      <c r="SDZ20" s="67"/>
      <c r="SEA20" s="67"/>
      <c r="SEB20" s="67"/>
      <c r="SEC20" s="67"/>
      <c r="SED20" s="67"/>
      <c r="SEE20" s="67"/>
      <c r="SEF20" s="67"/>
      <c r="SEG20" s="67"/>
      <c r="SEH20" s="67"/>
      <c r="SEI20" s="67"/>
      <c r="SEJ20" s="67"/>
      <c r="SEK20" s="67"/>
      <c r="SEL20" s="67"/>
      <c r="SEM20" s="67"/>
      <c r="SEN20" s="67"/>
      <c r="SEO20" s="67"/>
      <c r="SEP20" s="67"/>
      <c r="SEQ20" s="67"/>
      <c r="SER20" s="67"/>
      <c r="SES20" s="67"/>
      <c r="SET20" s="67"/>
      <c r="SEU20" s="67"/>
      <c r="SEV20" s="67"/>
      <c r="SEW20" s="67"/>
      <c r="SEX20" s="67"/>
      <c r="SEY20" s="67"/>
      <c r="SEZ20" s="67"/>
      <c r="SFA20" s="67"/>
      <c r="SFB20" s="67"/>
      <c r="SFC20" s="67"/>
      <c r="SFD20" s="67"/>
      <c r="SFE20" s="67"/>
      <c r="SFF20" s="67"/>
      <c r="SFG20" s="67"/>
      <c r="SFH20" s="67"/>
      <c r="SFI20" s="67"/>
      <c r="SFJ20" s="67"/>
      <c r="SFK20" s="67"/>
      <c r="SFL20" s="67"/>
      <c r="SFM20" s="67"/>
      <c r="SFN20" s="67"/>
      <c r="SFO20" s="67"/>
      <c r="SFP20" s="67"/>
      <c r="SFQ20" s="67"/>
      <c r="SFR20" s="67"/>
      <c r="SFS20" s="67"/>
      <c r="SFT20" s="67"/>
      <c r="SFU20" s="67"/>
      <c r="SFV20" s="67"/>
      <c r="SFW20" s="67"/>
      <c r="SFX20" s="67"/>
      <c r="SFY20" s="67"/>
      <c r="SFZ20" s="67"/>
      <c r="SGA20" s="67"/>
      <c r="SGB20" s="67"/>
      <c r="SGC20" s="67"/>
      <c r="SGD20" s="67"/>
      <c r="SGE20" s="67"/>
      <c r="SGF20" s="67"/>
      <c r="SGG20" s="67"/>
      <c r="SGH20" s="67"/>
      <c r="SGI20" s="67"/>
      <c r="SGJ20" s="67"/>
      <c r="SGK20" s="67"/>
      <c r="SGL20" s="67"/>
      <c r="SGM20" s="67"/>
      <c r="SGN20" s="67"/>
      <c r="SGO20" s="67"/>
      <c r="SGP20" s="67"/>
      <c r="SGQ20" s="67"/>
      <c r="SGR20" s="67"/>
      <c r="SGS20" s="67"/>
      <c r="SGT20" s="67"/>
      <c r="SGU20" s="67"/>
      <c r="SGV20" s="67"/>
      <c r="SGW20" s="67"/>
      <c r="SGX20" s="67"/>
      <c r="SGY20" s="67"/>
      <c r="SGZ20" s="67"/>
      <c r="SHA20" s="67"/>
      <c r="SHB20" s="67"/>
      <c r="SHC20" s="67"/>
      <c r="SHD20" s="67"/>
      <c r="SHE20" s="67"/>
      <c r="SHF20" s="67"/>
      <c r="SHG20" s="67"/>
      <c r="SHH20" s="67"/>
      <c r="SHI20" s="67"/>
      <c r="SHJ20" s="67"/>
      <c r="SHK20" s="67"/>
      <c r="SHL20" s="67"/>
      <c r="SHM20" s="67"/>
      <c r="SHN20" s="67"/>
      <c r="SHO20" s="67"/>
      <c r="SHP20" s="67"/>
      <c r="SHQ20" s="67"/>
      <c r="SHR20" s="67"/>
      <c r="SHS20" s="67"/>
      <c r="SHT20" s="67"/>
      <c r="SHU20" s="67"/>
      <c r="SHV20" s="67"/>
      <c r="SHW20" s="67"/>
      <c r="SHX20" s="67"/>
      <c r="SHY20" s="67"/>
      <c r="SHZ20" s="67"/>
      <c r="SIA20" s="67"/>
      <c r="SIB20" s="67"/>
      <c r="SIC20" s="67"/>
      <c r="SID20" s="67"/>
      <c r="SIE20" s="67"/>
      <c r="SIF20" s="67"/>
      <c r="SIG20" s="67"/>
      <c r="SIH20" s="67"/>
      <c r="SII20" s="67"/>
      <c r="SIJ20" s="67"/>
      <c r="SIK20" s="67"/>
      <c r="SIL20" s="67"/>
      <c r="SIM20" s="67"/>
      <c r="SIN20" s="67"/>
      <c r="SIO20" s="67"/>
      <c r="SIP20" s="67"/>
      <c r="SIQ20" s="67"/>
      <c r="SIR20" s="67"/>
      <c r="SIS20" s="67"/>
      <c r="SIT20" s="67"/>
      <c r="SIU20" s="67"/>
      <c r="SIV20" s="67"/>
      <c r="SIW20" s="67"/>
      <c r="SIX20" s="67"/>
      <c r="SIY20" s="67"/>
      <c r="SIZ20" s="67"/>
      <c r="SJA20" s="67"/>
      <c r="SJB20" s="67"/>
      <c r="SJC20" s="67"/>
      <c r="SJD20" s="67"/>
      <c r="SJE20" s="67"/>
      <c r="SJF20" s="67"/>
      <c r="SJG20" s="67"/>
      <c r="SJH20" s="67"/>
      <c r="SJI20" s="67"/>
      <c r="SJJ20" s="67"/>
      <c r="SJK20" s="67"/>
      <c r="SJL20" s="67"/>
      <c r="SJM20" s="67"/>
      <c r="SJN20" s="67"/>
      <c r="SJO20" s="67"/>
      <c r="SJP20" s="67"/>
      <c r="SJQ20" s="67"/>
      <c r="SJR20" s="67"/>
      <c r="SJS20" s="67"/>
      <c r="SJT20" s="67"/>
      <c r="SJU20" s="67"/>
      <c r="SJV20" s="67"/>
      <c r="SJW20" s="67"/>
      <c r="SJX20" s="67"/>
      <c r="SJY20" s="67"/>
      <c r="SJZ20" s="67"/>
      <c r="SKA20" s="67"/>
      <c r="SKB20" s="67"/>
      <c r="SKC20" s="67"/>
      <c r="SKD20" s="67"/>
      <c r="SKE20" s="67"/>
      <c r="SKF20" s="67"/>
      <c r="SKG20" s="67"/>
      <c r="SKH20" s="67"/>
      <c r="SKI20" s="67"/>
      <c r="SKJ20" s="67"/>
      <c r="SKK20" s="67"/>
      <c r="SKL20" s="67"/>
      <c r="SKM20" s="67"/>
      <c r="SKN20" s="67"/>
      <c r="SKO20" s="67"/>
      <c r="SKP20" s="67"/>
      <c r="SKQ20" s="67"/>
      <c r="SKR20" s="67"/>
      <c r="SKS20" s="67"/>
      <c r="SKT20" s="67"/>
      <c r="SKU20" s="67"/>
      <c r="SKV20" s="67"/>
      <c r="SKW20" s="67"/>
      <c r="SKX20" s="67"/>
      <c r="SKY20" s="67"/>
      <c r="SKZ20" s="67"/>
      <c r="SLA20" s="67"/>
      <c r="SLB20" s="67"/>
      <c r="SLC20" s="67"/>
      <c r="SLD20" s="67"/>
      <c r="SLE20" s="67"/>
      <c r="SLF20" s="67"/>
      <c r="SLG20" s="67"/>
      <c r="SLH20" s="67"/>
      <c r="SLI20" s="67"/>
      <c r="SLJ20" s="67"/>
      <c r="SLK20" s="67"/>
      <c r="SLL20" s="67"/>
      <c r="SLM20" s="67"/>
      <c r="SLN20" s="67"/>
      <c r="SLO20" s="67"/>
      <c r="SLP20" s="67"/>
      <c r="SLQ20" s="67"/>
      <c r="SLR20" s="67"/>
      <c r="SLS20" s="67"/>
      <c r="SLT20" s="67"/>
      <c r="SLU20" s="67"/>
      <c r="SLV20" s="67"/>
      <c r="SLW20" s="67"/>
      <c r="SLX20" s="67"/>
      <c r="SLY20" s="67"/>
      <c r="SLZ20" s="67"/>
      <c r="SMA20" s="67"/>
      <c r="SMB20" s="67"/>
      <c r="SMC20" s="67"/>
      <c r="SMD20" s="67"/>
      <c r="SME20" s="67"/>
      <c r="SMF20" s="67"/>
      <c r="SMG20" s="67"/>
      <c r="SMH20" s="67"/>
      <c r="SMI20" s="67"/>
      <c r="SMJ20" s="67"/>
      <c r="SMK20" s="67"/>
      <c r="SML20" s="67"/>
      <c r="SMM20" s="67"/>
      <c r="SMN20" s="67"/>
      <c r="SMO20" s="67"/>
      <c r="SMP20" s="67"/>
      <c r="SMQ20" s="67"/>
      <c r="SMR20" s="67"/>
      <c r="SMS20" s="67"/>
      <c r="SMT20" s="67"/>
      <c r="SMU20" s="67"/>
      <c r="SMV20" s="67"/>
      <c r="SMW20" s="67"/>
      <c r="SMX20" s="67"/>
      <c r="SMY20" s="67"/>
      <c r="SMZ20" s="67"/>
      <c r="SNA20" s="67"/>
      <c r="SNB20" s="67"/>
      <c r="SNC20" s="67"/>
      <c r="SND20" s="67"/>
      <c r="SNE20" s="67"/>
      <c r="SNF20" s="67"/>
      <c r="SNG20" s="67"/>
      <c r="SNH20" s="67"/>
      <c r="SNI20" s="67"/>
      <c r="SNJ20" s="67"/>
      <c r="SNK20" s="67"/>
      <c r="SNL20" s="67"/>
      <c r="SNM20" s="67"/>
      <c r="SNN20" s="67"/>
      <c r="SNO20" s="67"/>
      <c r="SNP20" s="67"/>
      <c r="SNQ20" s="67"/>
      <c r="SNR20" s="67"/>
      <c r="SNS20" s="67"/>
      <c r="SNT20" s="67"/>
      <c r="SNU20" s="67"/>
      <c r="SNV20" s="67"/>
      <c r="SNW20" s="67"/>
      <c r="SNX20" s="67"/>
      <c r="SNY20" s="67"/>
      <c r="SNZ20" s="67"/>
      <c r="SOA20" s="67"/>
      <c r="SOB20" s="67"/>
      <c r="SOC20" s="67"/>
      <c r="SOD20" s="67"/>
      <c r="SOE20" s="67"/>
      <c r="SOF20" s="67"/>
      <c r="SOG20" s="67"/>
      <c r="SOH20" s="67"/>
      <c r="SOI20" s="67"/>
      <c r="SOJ20" s="67"/>
      <c r="SOK20" s="67"/>
      <c r="SOL20" s="67"/>
      <c r="SOM20" s="67"/>
      <c r="SON20" s="67"/>
      <c r="SOO20" s="67"/>
      <c r="SOP20" s="67"/>
      <c r="SOQ20" s="67"/>
      <c r="SOR20" s="67"/>
      <c r="SOS20" s="67"/>
      <c r="SOT20" s="67"/>
      <c r="SOU20" s="67"/>
      <c r="SOV20" s="67"/>
      <c r="SOW20" s="67"/>
      <c r="SOX20" s="67"/>
      <c r="SOY20" s="67"/>
      <c r="SOZ20" s="67"/>
      <c r="SPA20" s="67"/>
      <c r="SPB20" s="67"/>
      <c r="SPC20" s="67"/>
      <c r="SPD20" s="67"/>
      <c r="SPE20" s="67"/>
      <c r="SPF20" s="67"/>
      <c r="SPG20" s="67"/>
      <c r="SPH20" s="67"/>
      <c r="SPI20" s="67"/>
      <c r="SPJ20" s="67"/>
      <c r="SPK20" s="67"/>
      <c r="SPL20" s="67"/>
      <c r="SPM20" s="67"/>
      <c r="SPN20" s="67"/>
      <c r="SPO20" s="67"/>
      <c r="SPP20" s="67"/>
      <c r="SPQ20" s="67"/>
      <c r="SPR20" s="67"/>
      <c r="SPS20" s="67"/>
      <c r="SPT20" s="67"/>
      <c r="SPU20" s="67"/>
      <c r="SPV20" s="67"/>
      <c r="SPW20" s="67"/>
      <c r="SPX20" s="67"/>
      <c r="SPY20" s="67"/>
      <c r="SPZ20" s="67"/>
      <c r="SQA20" s="67"/>
      <c r="SQB20" s="67"/>
      <c r="SQC20" s="67"/>
      <c r="SQD20" s="67"/>
      <c r="SQE20" s="67"/>
      <c r="SQF20" s="67"/>
      <c r="SQG20" s="67"/>
      <c r="SQH20" s="67"/>
      <c r="SQI20" s="67"/>
      <c r="SQJ20" s="67"/>
      <c r="SQK20" s="67"/>
      <c r="SQL20" s="67"/>
      <c r="SQM20" s="67"/>
      <c r="SQN20" s="67"/>
      <c r="SQO20" s="67"/>
      <c r="SQP20" s="67"/>
      <c r="SQQ20" s="67"/>
      <c r="SQR20" s="67"/>
      <c r="SQS20" s="67"/>
      <c r="SQT20" s="67"/>
      <c r="SQU20" s="67"/>
      <c r="SQV20" s="67"/>
      <c r="SQW20" s="67"/>
      <c r="SQX20" s="67"/>
      <c r="SQY20" s="67"/>
      <c r="SQZ20" s="67"/>
      <c r="SRA20" s="67"/>
      <c r="SRB20" s="67"/>
      <c r="SRC20" s="67"/>
      <c r="SRD20" s="67"/>
      <c r="SRE20" s="67"/>
      <c r="SRF20" s="67"/>
      <c r="SRG20" s="67"/>
      <c r="SRH20" s="67"/>
      <c r="SRI20" s="67"/>
      <c r="SRJ20" s="67"/>
      <c r="SRK20" s="67"/>
      <c r="SRL20" s="67"/>
      <c r="SRM20" s="67"/>
      <c r="SRN20" s="67"/>
      <c r="SRO20" s="67"/>
      <c r="SRP20" s="67"/>
      <c r="SRQ20" s="67"/>
      <c r="SRR20" s="67"/>
      <c r="SRS20" s="67"/>
      <c r="SRT20" s="67"/>
      <c r="SRU20" s="67"/>
      <c r="SRV20" s="67"/>
      <c r="SRW20" s="67"/>
      <c r="SRX20" s="67"/>
      <c r="SRY20" s="67"/>
      <c r="SRZ20" s="67"/>
      <c r="SSA20" s="67"/>
      <c r="SSB20" s="67"/>
      <c r="SSC20" s="67"/>
      <c r="SSD20" s="67"/>
      <c r="SSE20" s="67"/>
      <c r="SSF20" s="67"/>
      <c r="SSG20" s="67"/>
      <c r="SSH20" s="67"/>
      <c r="SSI20" s="67"/>
      <c r="SSJ20" s="67"/>
      <c r="SSK20" s="67"/>
      <c r="SSL20" s="67"/>
      <c r="SSM20" s="67"/>
      <c r="SSN20" s="67"/>
      <c r="SSO20" s="67"/>
      <c r="SSP20" s="67"/>
      <c r="SSQ20" s="67"/>
      <c r="SSR20" s="67"/>
      <c r="SSS20" s="67"/>
      <c r="SST20" s="67"/>
      <c r="SSU20" s="67"/>
      <c r="SSV20" s="67"/>
      <c r="SSW20" s="67"/>
      <c r="SSX20" s="67"/>
      <c r="SSY20" s="67"/>
      <c r="SSZ20" s="67"/>
      <c r="STA20" s="67"/>
      <c r="STB20" s="67"/>
      <c r="STC20" s="67"/>
      <c r="STD20" s="67"/>
      <c r="STE20" s="67"/>
      <c r="STF20" s="67"/>
      <c r="STG20" s="67"/>
      <c r="STH20" s="67"/>
      <c r="STI20" s="67"/>
      <c r="STJ20" s="67"/>
      <c r="STK20" s="67"/>
      <c r="STL20" s="67"/>
      <c r="STM20" s="67"/>
      <c r="STN20" s="67"/>
      <c r="STO20" s="67"/>
      <c r="STP20" s="67"/>
      <c r="STQ20" s="67"/>
      <c r="STR20" s="67"/>
      <c r="STS20" s="67"/>
      <c r="STT20" s="67"/>
      <c r="STU20" s="67"/>
      <c r="STV20" s="67"/>
      <c r="STW20" s="67"/>
      <c r="STX20" s="67"/>
      <c r="STY20" s="67"/>
      <c r="STZ20" s="67"/>
      <c r="SUA20" s="67"/>
      <c r="SUB20" s="67"/>
      <c r="SUC20" s="67"/>
      <c r="SUD20" s="67"/>
      <c r="SUE20" s="67"/>
      <c r="SUF20" s="67"/>
      <c r="SUG20" s="67"/>
      <c r="SUH20" s="67"/>
      <c r="SUI20" s="67"/>
      <c r="SUJ20" s="67"/>
      <c r="SUK20" s="67"/>
      <c r="SUL20" s="67"/>
      <c r="SUM20" s="67"/>
      <c r="SUN20" s="67"/>
      <c r="SUO20" s="67"/>
      <c r="SUP20" s="67"/>
      <c r="SUQ20" s="67"/>
      <c r="SUR20" s="67"/>
      <c r="SUS20" s="67"/>
      <c r="SUT20" s="67"/>
      <c r="SUU20" s="67"/>
      <c r="SUV20" s="67"/>
      <c r="SUW20" s="67"/>
      <c r="SUX20" s="67"/>
      <c r="SUY20" s="67"/>
      <c r="SUZ20" s="67"/>
      <c r="SVA20" s="67"/>
      <c r="SVB20" s="67"/>
      <c r="SVC20" s="67"/>
      <c r="SVD20" s="67"/>
      <c r="SVE20" s="67"/>
      <c r="SVF20" s="67"/>
      <c r="SVG20" s="67"/>
      <c r="SVH20" s="67"/>
      <c r="SVI20" s="67"/>
      <c r="SVJ20" s="67"/>
      <c r="SVK20" s="67"/>
      <c r="SVL20" s="67"/>
      <c r="SVM20" s="67"/>
      <c r="SVN20" s="67"/>
      <c r="SVO20" s="67"/>
      <c r="SVP20" s="67"/>
      <c r="SVQ20" s="67"/>
      <c r="SVR20" s="67"/>
      <c r="SVS20" s="67"/>
      <c r="SVT20" s="67"/>
      <c r="SVU20" s="67"/>
      <c r="SVV20" s="67"/>
      <c r="SVW20" s="67"/>
      <c r="SVX20" s="67"/>
      <c r="SVY20" s="67"/>
      <c r="SVZ20" s="67"/>
      <c r="SWA20" s="67"/>
      <c r="SWB20" s="67"/>
      <c r="SWC20" s="67"/>
      <c r="SWD20" s="67"/>
      <c r="SWE20" s="67"/>
      <c r="SWF20" s="67"/>
      <c r="SWG20" s="67"/>
      <c r="SWH20" s="67"/>
      <c r="SWI20" s="67"/>
      <c r="SWJ20" s="67"/>
      <c r="SWK20" s="67"/>
      <c r="SWL20" s="67"/>
      <c r="SWM20" s="67"/>
      <c r="SWN20" s="67"/>
      <c r="SWO20" s="67"/>
      <c r="SWP20" s="67"/>
      <c r="SWQ20" s="67"/>
      <c r="SWR20" s="67"/>
      <c r="SWS20" s="67"/>
      <c r="SWT20" s="67"/>
      <c r="SWU20" s="67"/>
      <c r="SWV20" s="67"/>
      <c r="SWW20" s="67"/>
      <c r="SWX20" s="67"/>
      <c r="SWY20" s="67"/>
      <c r="SWZ20" s="67"/>
      <c r="SXA20" s="67"/>
      <c r="SXB20" s="67"/>
      <c r="SXC20" s="67"/>
      <c r="SXD20" s="67"/>
      <c r="SXE20" s="67"/>
      <c r="SXF20" s="67"/>
      <c r="SXG20" s="67"/>
      <c r="SXH20" s="67"/>
      <c r="SXI20" s="67"/>
      <c r="SXJ20" s="67"/>
      <c r="SXK20" s="67"/>
      <c r="SXL20" s="67"/>
      <c r="SXM20" s="67"/>
      <c r="SXN20" s="67"/>
      <c r="SXO20" s="67"/>
      <c r="SXP20" s="67"/>
      <c r="SXQ20" s="67"/>
      <c r="SXR20" s="67"/>
      <c r="SXS20" s="67"/>
      <c r="SXT20" s="67"/>
      <c r="SXU20" s="67"/>
      <c r="SXV20" s="67"/>
      <c r="SXW20" s="67"/>
      <c r="SXX20" s="67"/>
      <c r="SXY20" s="67"/>
      <c r="SXZ20" s="67"/>
      <c r="SYA20" s="67"/>
      <c r="SYB20" s="67"/>
      <c r="SYC20" s="67"/>
      <c r="SYD20" s="67"/>
      <c r="SYE20" s="67"/>
      <c r="SYF20" s="67"/>
      <c r="SYG20" s="67"/>
      <c r="SYH20" s="67"/>
      <c r="SYI20" s="67"/>
      <c r="SYJ20" s="67"/>
      <c r="SYK20" s="67"/>
      <c r="SYL20" s="67"/>
      <c r="SYM20" s="67"/>
      <c r="SYN20" s="67"/>
      <c r="SYO20" s="67"/>
      <c r="SYP20" s="67"/>
      <c r="SYQ20" s="67"/>
      <c r="SYR20" s="67"/>
      <c r="SYS20" s="67"/>
      <c r="SYT20" s="67"/>
      <c r="SYU20" s="67"/>
      <c r="SYV20" s="67"/>
      <c r="SYW20" s="67"/>
      <c r="SYX20" s="67"/>
      <c r="SYY20" s="67"/>
      <c r="SYZ20" s="67"/>
      <c r="SZA20" s="67"/>
      <c r="SZB20" s="67"/>
      <c r="SZC20" s="67"/>
      <c r="SZD20" s="67"/>
      <c r="SZE20" s="67"/>
      <c r="SZF20" s="67"/>
      <c r="SZG20" s="67"/>
      <c r="SZH20" s="67"/>
      <c r="SZI20" s="67"/>
      <c r="SZJ20" s="67"/>
      <c r="SZK20" s="67"/>
      <c r="SZL20" s="67"/>
      <c r="SZM20" s="67"/>
      <c r="SZN20" s="67"/>
      <c r="SZO20" s="67"/>
      <c r="SZP20" s="67"/>
      <c r="SZQ20" s="67"/>
      <c r="SZR20" s="67"/>
      <c r="SZS20" s="67"/>
      <c r="SZT20" s="67"/>
      <c r="SZU20" s="67"/>
      <c r="SZV20" s="67"/>
      <c r="SZW20" s="67"/>
      <c r="SZX20" s="67"/>
      <c r="SZY20" s="67"/>
      <c r="SZZ20" s="67"/>
      <c r="TAA20" s="67"/>
      <c r="TAB20" s="67"/>
      <c r="TAC20" s="67"/>
      <c r="TAD20" s="67"/>
      <c r="TAE20" s="67"/>
      <c r="TAF20" s="67"/>
      <c r="TAG20" s="67"/>
      <c r="TAH20" s="67"/>
      <c r="TAI20" s="67"/>
      <c r="TAJ20" s="67"/>
      <c r="TAK20" s="67"/>
      <c r="TAL20" s="67"/>
      <c r="TAM20" s="67"/>
      <c r="TAN20" s="67"/>
      <c r="TAO20" s="67"/>
      <c r="TAP20" s="67"/>
      <c r="TAQ20" s="67"/>
      <c r="TAR20" s="67"/>
      <c r="TAS20" s="67"/>
      <c r="TAT20" s="67"/>
      <c r="TAU20" s="67"/>
      <c r="TAV20" s="67"/>
      <c r="TAW20" s="67"/>
      <c r="TAX20" s="67"/>
      <c r="TAY20" s="67"/>
      <c r="TAZ20" s="67"/>
      <c r="TBA20" s="67"/>
      <c r="TBB20" s="67"/>
      <c r="TBC20" s="67"/>
      <c r="TBD20" s="67"/>
      <c r="TBE20" s="67"/>
      <c r="TBF20" s="67"/>
      <c r="TBG20" s="67"/>
      <c r="TBH20" s="67"/>
      <c r="TBI20" s="67"/>
      <c r="TBJ20" s="67"/>
      <c r="TBK20" s="67"/>
      <c r="TBL20" s="67"/>
      <c r="TBM20" s="67"/>
      <c r="TBN20" s="67"/>
      <c r="TBO20" s="67"/>
      <c r="TBP20" s="67"/>
      <c r="TBQ20" s="67"/>
      <c r="TBR20" s="67"/>
      <c r="TBS20" s="67"/>
      <c r="TBT20" s="67"/>
      <c r="TBU20" s="67"/>
      <c r="TBV20" s="67"/>
      <c r="TBW20" s="67"/>
      <c r="TBX20" s="67"/>
      <c r="TBY20" s="67"/>
      <c r="TBZ20" s="67"/>
      <c r="TCA20" s="67"/>
      <c r="TCB20" s="67"/>
      <c r="TCC20" s="67"/>
      <c r="TCD20" s="67"/>
      <c r="TCE20" s="67"/>
      <c r="TCF20" s="67"/>
      <c r="TCG20" s="67"/>
      <c r="TCH20" s="67"/>
      <c r="TCI20" s="67"/>
      <c r="TCJ20" s="67"/>
      <c r="TCK20" s="67"/>
      <c r="TCL20" s="67"/>
      <c r="TCM20" s="67"/>
      <c r="TCN20" s="67"/>
      <c r="TCO20" s="67"/>
      <c r="TCP20" s="67"/>
      <c r="TCQ20" s="67"/>
      <c r="TCR20" s="67"/>
      <c r="TCS20" s="67"/>
      <c r="TCT20" s="67"/>
      <c r="TCU20" s="67"/>
      <c r="TCV20" s="67"/>
      <c r="TCW20" s="67"/>
      <c r="TCX20" s="67"/>
      <c r="TCY20" s="67"/>
      <c r="TCZ20" s="67"/>
      <c r="TDA20" s="67"/>
      <c r="TDB20" s="67"/>
      <c r="TDC20" s="67"/>
      <c r="TDD20" s="67"/>
      <c r="TDE20" s="67"/>
      <c r="TDF20" s="67"/>
      <c r="TDG20" s="67"/>
      <c r="TDH20" s="67"/>
      <c r="TDI20" s="67"/>
      <c r="TDJ20" s="67"/>
      <c r="TDK20" s="67"/>
      <c r="TDL20" s="67"/>
      <c r="TDM20" s="67"/>
      <c r="TDN20" s="67"/>
      <c r="TDO20" s="67"/>
      <c r="TDP20" s="67"/>
      <c r="TDQ20" s="67"/>
      <c r="TDR20" s="67"/>
      <c r="TDS20" s="67"/>
      <c r="TDT20" s="67"/>
      <c r="TDU20" s="67"/>
      <c r="TDV20" s="67"/>
      <c r="TDW20" s="67"/>
      <c r="TDX20" s="67"/>
      <c r="TDY20" s="67"/>
      <c r="TDZ20" s="67"/>
      <c r="TEA20" s="67"/>
      <c r="TEB20" s="67"/>
      <c r="TEC20" s="67"/>
      <c r="TED20" s="67"/>
      <c r="TEE20" s="67"/>
      <c r="TEF20" s="67"/>
      <c r="TEG20" s="67"/>
      <c r="TEH20" s="67"/>
      <c r="TEI20" s="67"/>
      <c r="TEJ20" s="67"/>
      <c r="TEK20" s="67"/>
      <c r="TEL20" s="67"/>
      <c r="TEM20" s="67"/>
      <c r="TEN20" s="67"/>
      <c r="TEO20" s="67"/>
      <c r="TEP20" s="67"/>
      <c r="TEQ20" s="67"/>
      <c r="TER20" s="67"/>
      <c r="TES20" s="67"/>
      <c r="TET20" s="67"/>
      <c r="TEU20" s="67"/>
      <c r="TEV20" s="67"/>
      <c r="TEW20" s="67"/>
      <c r="TEX20" s="67"/>
      <c r="TEY20" s="67"/>
      <c r="TEZ20" s="67"/>
      <c r="TFA20" s="67"/>
      <c r="TFB20" s="67"/>
      <c r="TFC20" s="67"/>
      <c r="TFD20" s="67"/>
      <c r="TFE20" s="67"/>
      <c r="TFF20" s="67"/>
      <c r="TFG20" s="67"/>
      <c r="TFH20" s="67"/>
      <c r="TFI20" s="67"/>
      <c r="TFJ20" s="67"/>
      <c r="TFK20" s="67"/>
      <c r="TFL20" s="67"/>
      <c r="TFM20" s="67"/>
      <c r="TFN20" s="67"/>
      <c r="TFO20" s="67"/>
      <c r="TFP20" s="67"/>
      <c r="TFQ20" s="67"/>
      <c r="TFR20" s="67"/>
      <c r="TFS20" s="67"/>
      <c r="TFT20" s="67"/>
      <c r="TFU20" s="67"/>
      <c r="TFV20" s="67"/>
      <c r="TFW20" s="67"/>
      <c r="TFX20" s="67"/>
      <c r="TFY20" s="67"/>
      <c r="TFZ20" s="67"/>
      <c r="TGA20" s="67"/>
      <c r="TGB20" s="67"/>
      <c r="TGC20" s="67"/>
      <c r="TGD20" s="67"/>
      <c r="TGE20" s="67"/>
      <c r="TGF20" s="67"/>
      <c r="TGG20" s="67"/>
      <c r="TGH20" s="67"/>
      <c r="TGI20" s="67"/>
      <c r="TGJ20" s="67"/>
      <c r="TGK20" s="67"/>
      <c r="TGL20" s="67"/>
      <c r="TGM20" s="67"/>
      <c r="TGN20" s="67"/>
      <c r="TGO20" s="67"/>
      <c r="TGP20" s="67"/>
      <c r="TGQ20" s="67"/>
      <c r="TGR20" s="67"/>
      <c r="TGS20" s="67"/>
      <c r="TGT20" s="67"/>
      <c r="TGU20" s="67"/>
      <c r="TGV20" s="67"/>
      <c r="TGW20" s="67"/>
      <c r="TGX20" s="67"/>
      <c r="TGY20" s="67"/>
      <c r="TGZ20" s="67"/>
      <c r="THA20" s="67"/>
      <c r="THB20" s="67"/>
      <c r="THC20" s="67"/>
      <c r="THD20" s="67"/>
      <c r="THE20" s="67"/>
      <c r="THF20" s="67"/>
      <c r="THG20" s="67"/>
      <c r="THH20" s="67"/>
      <c r="THI20" s="67"/>
      <c r="THJ20" s="67"/>
      <c r="THK20" s="67"/>
      <c r="THL20" s="67"/>
      <c r="THM20" s="67"/>
      <c r="THN20" s="67"/>
      <c r="THO20" s="67"/>
      <c r="THP20" s="67"/>
      <c r="THQ20" s="67"/>
      <c r="THR20" s="67"/>
      <c r="THS20" s="67"/>
      <c r="THT20" s="67"/>
      <c r="THU20" s="67"/>
      <c r="THV20" s="67"/>
      <c r="THW20" s="67"/>
      <c r="THX20" s="67"/>
      <c r="THY20" s="67"/>
      <c r="THZ20" s="67"/>
      <c r="TIA20" s="67"/>
      <c r="TIB20" s="67"/>
      <c r="TIC20" s="67"/>
      <c r="TID20" s="67"/>
      <c r="TIE20" s="67"/>
      <c r="TIF20" s="67"/>
      <c r="TIG20" s="67"/>
      <c r="TIH20" s="67"/>
      <c r="TII20" s="67"/>
      <c r="TIJ20" s="67"/>
      <c r="TIK20" s="67"/>
      <c r="TIL20" s="67"/>
      <c r="TIM20" s="67"/>
      <c r="TIN20" s="67"/>
      <c r="TIO20" s="67"/>
      <c r="TIP20" s="67"/>
      <c r="TIQ20" s="67"/>
      <c r="TIR20" s="67"/>
      <c r="TIS20" s="67"/>
      <c r="TIT20" s="67"/>
      <c r="TIU20" s="67"/>
      <c r="TIV20" s="67"/>
      <c r="TIW20" s="67"/>
      <c r="TIX20" s="67"/>
      <c r="TIY20" s="67"/>
      <c r="TIZ20" s="67"/>
      <c r="TJA20" s="67"/>
      <c r="TJB20" s="67"/>
      <c r="TJC20" s="67"/>
      <c r="TJD20" s="67"/>
      <c r="TJE20" s="67"/>
      <c r="TJF20" s="67"/>
      <c r="TJG20" s="67"/>
      <c r="TJH20" s="67"/>
      <c r="TJI20" s="67"/>
      <c r="TJJ20" s="67"/>
      <c r="TJK20" s="67"/>
      <c r="TJL20" s="67"/>
      <c r="TJM20" s="67"/>
      <c r="TJN20" s="67"/>
      <c r="TJO20" s="67"/>
      <c r="TJP20" s="67"/>
      <c r="TJQ20" s="67"/>
      <c r="TJR20" s="67"/>
      <c r="TJS20" s="67"/>
      <c r="TJT20" s="67"/>
      <c r="TJU20" s="67"/>
      <c r="TJV20" s="67"/>
      <c r="TJW20" s="67"/>
      <c r="TJX20" s="67"/>
      <c r="TJY20" s="67"/>
      <c r="TJZ20" s="67"/>
      <c r="TKA20" s="67"/>
      <c r="TKB20" s="67"/>
      <c r="TKC20" s="67"/>
      <c r="TKD20" s="67"/>
      <c r="TKE20" s="67"/>
      <c r="TKF20" s="67"/>
      <c r="TKG20" s="67"/>
      <c r="TKH20" s="67"/>
      <c r="TKI20" s="67"/>
      <c r="TKJ20" s="67"/>
      <c r="TKK20" s="67"/>
      <c r="TKL20" s="67"/>
      <c r="TKM20" s="67"/>
      <c r="TKN20" s="67"/>
      <c r="TKO20" s="67"/>
      <c r="TKP20" s="67"/>
      <c r="TKQ20" s="67"/>
      <c r="TKR20" s="67"/>
      <c r="TKS20" s="67"/>
      <c r="TKT20" s="67"/>
      <c r="TKU20" s="67"/>
      <c r="TKV20" s="67"/>
      <c r="TKW20" s="67"/>
      <c r="TKX20" s="67"/>
      <c r="TKY20" s="67"/>
      <c r="TKZ20" s="67"/>
      <c r="TLA20" s="67"/>
      <c r="TLB20" s="67"/>
      <c r="TLC20" s="67"/>
      <c r="TLD20" s="67"/>
      <c r="TLE20" s="67"/>
      <c r="TLF20" s="67"/>
      <c r="TLG20" s="67"/>
      <c r="TLH20" s="67"/>
      <c r="TLI20" s="67"/>
      <c r="TLJ20" s="67"/>
      <c r="TLK20" s="67"/>
      <c r="TLL20" s="67"/>
      <c r="TLM20" s="67"/>
      <c r="TLN20" s="67"/>
      <c r="TLO20" s="67"/>
      <c r="TLP20" s="67"/>
      <c r="TLQ20" s="67"/>
      <c r="TLR20" s="67"/>
      <c r="TLS20" s="67"/>
      <c r="TLT20" s="67"/>
      <c r="TLU20" s="67"/>
      <c r="TLV20" s="67"/>
      <c r="TLW20" s="67"/>
      <c r="TLX20" s="67"/>
      <c r="TLY20" s="67"/>
      <c r="TLZ20" s="67"/>
      <c r="TMA20" s="67"/>
      <c r="TMB20" s="67"/>
      <c r="TMC20" s="67"/>
      <c r="TMD20" s="67"/>
      <c r="TME20" s="67"/>
      <c r="TMF20" s="67"/>
      <c r="TMG20" s="67"/>
      <c r="TMH20" s="67"/>
      <c r="TMI20" s="67"/>
      <c r="TMJ20" s="67"/>
      <c r="TMK20" s="67"/>
      <c r="TML20" s="67"/>
      <c r="TMM20" s="67"/>
      <c r="TMN20" s="67"/>
      <c r="TMO20" s="67"/>
      <c r="TMP20" s="67"/>
      <c r="TMQ20" s="67"/>
      <c r="TMR20" s="67"/>
      <c r="TMS20" s="67"/>
      <c r="TMT20" s="67"/>
      <c r="TMU20" s="67"/>
      <c r="TMV20" s="67"/>
      <c r="TMW20" s="67"/>
      <c r="TMX20" s="67"/>
      <c r="TMY20" s="67"/>
      <c r="TMZ20" s="67"/>
      <c r="TNA20" s="67"/>
      <c r="TNB20" s="67"/>
      <c r="TNC20" s="67"/>
      <c r="TND20" s="67"/>
      <c r="TNE20" s="67"/>
      <c r="TNF20" s="67"/>
      <c r="TNG20" s="67"/>
      <c r="TNH20" s="67"/>
      <c r="TNI20" s="67"/>
      <c r="TNJ20" s="67"/>
      <c r="TNK20" s="67"/>
      <c r="TNL20" s="67"/>
      <c r="TNM20" s="67"/>
      <c r="TNN20" s="67"/>
      <c r="TNO20" s="67"/>
      <c r="TNP20" s="67"/>
      <c r="TNQ20" s="67"/>
      <c r="TNR20" s="67"/>
      <c r="TNS20" s="67"/>
      <c r="TNT20" s="67"/>
      <c r="TNU20" s="67"/>
      <c r="TNV20" s="67"/>
      <c r="TNW20" s="67"/>
      <c r="TNX20" s="67"/>
      <c r="TNY20" s="67"/>
      <c r="TNZ20" s="67"/>
      <c r="TOA20" s="67"/>
      <c r="TOB20" s="67"/>
      <c r="TOC20" s="67"/>
      <c r="TOD20" s="67"/>
      <c r="TOE20" s="67"/>
      <c r="TOF20" s="67"/>
      <c r="TOG20" s="67"/>
      <c r="TOH20" s="67"/>
      <c r="TOI20" s="67"/>
      <c r="TOJ20" s="67"/>
      <c r="TOK20" s="67"/>
      <c r="TOL20" s="67"/>
      <c r="TOM20" s="67"/>
      <c r="TON20" s="67"/>
      <c r="TOO20" s="67"/>
      <c r="TOP20" s="67"/>
      <c r="TOQ20" s="67"/>
      <c r="TOR20" s="67"/>
      <c r="TOS20" s="67"/>
      <c r="TOT20" s="67"/>
      <c r="TOU20" s="67"/>
      <c r="TOV20" s="67"/>
      <c r="TOW20" s="67"/>
      <c r="TOX20" s="67"/>
      <c r="TOY20" s="67"/>
      <c r="TOZ20" s="67"/>
      <c r="TPA20" s="67"/>
      <c r="TPB20" s="67"/>
      <c r="TPC20" s="67"/>
      <c r="TPD20" s="67"/>
      <c r="TPE20" s="67"/>
      <c r="TPF20" s="67"/>
      <c r="TPG20" s="67"/>
      <c r="TPH20" s="67"/>
      <c r="TPI20" s="67"/>
      <c r="TPJ20" s="67"/>
      <c r="TPK20" s="67"/>
      <c r="TPL20" s="67"/>
      <c r="TPM20" s="67"/>
      <c r="TPN20" s="67"/>
      <c r="TPO20" s="67"/>
      <c r="TPP20" s="67"/>
      <c r="TPQ20" s="67"/>
      <c r="TPR20" s="67"/>
      <c r="TPS20" s="67"/>
      <c r="TPT20" s="67"/>
      <c r="TPU20" s="67"/>
      <c r="TPV20" s="67"/>
      <c r="TPW20" s="67"/>
      <c r="TPX20" s="67"/>
      <c r="TPY20" s="67"/>
      <c r="TPZ20" s="67"/>
      <c r="TQA20" s="67"/>
      <c r="TQB20" s="67"/>
      <c r="TQC20" s="67"/>
      <c r="TQD20" s="67"/>
      <c r="TQE20" s="67"/>
      <c r="TQF20" s="67"/>
      <c r="TQG20" s="67"/>
      <c r="TQH20" s="67"/>
      <c r="TQI20" s="67"/>
      <c r="TQJ20" s="67"/>
      <c r="TQK20" s="67"/>
      <c r="TQL20" s="67"/>
      <c r="TQM20" s="67"/>
      <c r="TQN20" s="67"/>
      <c r="TQO20" s="67"/>
      <c r="TQP20" s="67"/>
      <c r="TQQ20" s="67"/>
      <c r="TQR20" s="67"/>
      <c r="TQS20" s="67"/>
      <c r="TQT20" s="67"/>
      <c r="TQU20" s="67"/>
      <c r="TQV20" s="67"/>
      <c r="TQW20" s="67"/>
      <c r="TQX20" s="67"/>
      <c r="TQY20" s="67"/>
      <c r="TQZ20" s="67"/>
      <c r="TRA20" s="67"/>
      <c r="TRB20" s="67"/>
      <c r="TRC20" s="67"/>
      <c r="TRD20" s="67"/>
      <c r="TRE20" s="67"/>
      <c r="TRF20" s="67"/>
      <c r="TRG20" s="67"/>
      <c r="TRH20" s="67"/>
      <c r="TRI20" s="67"/>
      <c r="TRJ20" s="67"/>
      <c r="TRK20" s="67"/>
      <c r="TRL20" s="67"/>
      <c r="TRM20" s="67"/>
      <c r="TRN20" s="67"/>
      <c r="TRO20" s="67"/>
      <c r="TRP20" s="67"/>
      <c r="TRQ20" s="67"/>
      <c r="TRR20" s="67"/>
      <c r="TRS20" s="67"/>
      <c r="TRT20" s="67"/>
      <c r="TRU20" s="67"/>
      <c r="TRV20" s="67"/>
      <c r="TRW20" s="67"/>
      <c r="TRX20" s="67"/>
      <c r="TRY20" s="67"/>
      <c r="TRZ20" s="67"/>
      <c r="TSA20" s="67"/>
      <c r="TSB20" s="67"/>
      <c r="TSC20" s="67"/>
      <c r="TSD20" s="67"/>
      <c r="TSE20" s="67"/>
      <c r="TSF20" s="67"/>
      <c r="TSG20" s="67"/>
      <c r="TSH20" s="67"/>
      <c r="TSI20" s="67"/>
      <c r="TSJ20" s="67"/>
      <c r="TSK20" s="67"/>
      <c r="TSL20" s="67"/>
      <c r="TSM20" s="67"/>
      <c r="TSN20" s="67"/>
      <c r="TSO20" s="67"/>
      <c r="TSP20" s="67"/>
      <c r="TSQ20" s="67"/>
      <c r="TSR20" s="67"/>
      <c r="TSS20" s="67"/>
      <c r="TST20" s="67"/>
      <c r="TSU20" s="67"/>
      <c r="TSV20" s="67"/>
      <c r="TSW20" s="67"/>
      <c r="TSX20" s="67"/>
      <c r="TSY20" s="67"/>
      <c r="TSZ20" s="67"/>
      <c r="TTA20" s="67"/>
      <c r="TTB20" s="67"/>
      <c r="TTC20" s="67"/>
      <c r="TTD20" s="67"/>
      <c r="TTE20" s="67"/>
      <c r="TTF20" s="67"/>
      <c r="TTG20" s="67"/>
      <c r="TTH20" s="67"/>
      <c r="TTI20" s="67"/>
      <c r="TTJ20" s="67"/>
      <c r="TTK20" s="67"/>
      <c r="TTL20" s="67"/>
      <c r="TTM20" s="67"/>
      <c r="TTN20" s="67"/>
      <c r="TTO20" s="67"/>
      <c r="TTP20" s="67"/>
      <c r="TTQ20" s="67"/>
      <c r="TTR20" s="67"/>
      <c r="TTS20" s="67"/>
      <c r="TTT20" s="67"/>
      <c r="TTU20" s="67"/>
      <c r="TTV20" s="67"/>
      <c r="TTW20" s="67"/>
      <c r="TTX20" s="67"/>
      <c r="TTY20" s="67"/>
      <c r="TTZ20" s="67"/>
      <c r="TUA20" s="67"/>
      <c r="TUB20" s="67"/>
      <c r="TUC20" s="67"/>
      <c r="TUD20" s="67"/>
      <c r="TUE20" s="67"/>
      <c r="TUF20" s="67"/>
      <c r="TUG20" s="67"/>
      <c r="TUH20" s="67"/>
      <c r="TUI20" s="67"/>
      <c r="TUJ20" s="67"/>
      <c r="TUK20" s="67"/>
      <c r="TUL20" s="67"/>
      <c r="TUM20" s="67"/>
      <c r="TUN20" s="67"/>
      <c r="TUO20" s="67"/>
      <c r="TUP20" s="67"/>
      <c r="TUQ20" s="67"/>
      <c r="TUR20" s="67"/>
      <c r="TUS20" s="67"/>
      <c r="TUT20" s="67"/>
      <c r="TUU20" s="67"/>
      <c r="TUV20" s="67"/>
      <c r="TUW20" s="67"/>
      <c r="TUX20" s="67"/>
      <c r="TUY20" s="67"/>
      <c r="TUZ20" s="67"/>
      <c r="TVA20" s="67"/>
      <c r="TVB20" s="67"/>
      <c r="TVC20" s="67"/>
      <c r="TVD20" s="67"/>
      <c r="TVE20" s="67"/>
      <c r="TVF20" s="67"/>
      <c r="TVG20" s="67"/>
      <c r="TVH20" s="67"/>
      <c r="TVI20" s="67"/>
      <c r="TVJ20" s="67"/>
      <c r="TVK20" s="67"/>
      <c r="TVL20" s="67"/>
      <c r="TVM20" s="67"/>
      <c r="TVN20" s="67"/>
      <c r="TVO20" s="67"/>
      <c r="TVP20" s="67"/>
      <c r="TVQ20" s="67"/>
      <c r="TVR20" s="67"/>
      <c r="TVS20" s="67"/>
      <c r="TVT20" s="67"/>
      <c r="TVU20" s="67"/>
      <c r="TVV20" s="67"/>
      <c r="TVW20" s="67"/>
      <c r="TVX20" s="67"/>
      <c r="TVY20" s="67"/>
      <c r="TVZ20" s="67"/>
      <c r="TWA20" s="67"/>
      <c r="TWB20" s="67"/>
      <c r="TWC20" s="67"/>
      <c r="TWD20" s="67"/>
      <c r="TWE20" s="67"/>
      <c r="TWF20" s="67"/>
      <c r="TWG20" s="67"/>
      <c r="TWH20" s="67"/>
      <c r="TWI20" s="67"/>
      <c r="TWJ20" s="67"/>
      <c r="TWK20" s="67"/>
      <c r="TWL20" s="67"/>
      <c r="TWM20" s="67"/>
      <c r="TWN20" s="67"/>
      <c r="TWO20" s="67"/>
      <c r="TWP20" s="67"/>
      <c r="TWQ20" s="67"/>
      <c r="TWR20" s="67"/>
      <c r="TWS20" s="67"/>
      <c r="TWT20" s="67"/>
      <c r="TWU20" s="67"/>
      <c r="TWV20" s="67"/>
      <c r="TWW20" s="67"/>
      <c r="TWX20" s="67"/>
      <c r="TWY20" s="67"/>
      <c r="TWZ20" s="67"/>
      <c r="TXA20" s="67"/>
      <c r="TXB20" s="67"/>
      <c r="TXC20" s="67"/>
      <c r="TXD20" s="67"/>
      <c r="TXE20" s="67"/>
      <c r="TXF20" s="67"/>
      <c r="TXG20" s="67"/>
      <c r="TXH20" s="67"/>
      <c r="TXI20" s="67"/>
      <c r="TXJ20" s="67"/>
      <c r="TXK20" s="67"/>
      <c r="TXL20" s="67"/>
      <c r="TXM20" s="67"/>
      <c r="TXN20" s="67"/>
      <c r="TXO20" s="67"/>
      <c r="TXP20" s="67"/>
      <c r="TXQ20" s="67"/>
      <c r="TXR20" s="67"/>
      <c r="TXS20" s="67"/>
      <c r="TXT20" s="67"/>
      <c r="TXU20" s="67"/>
      <c r="TXV20" s="67"/>
      <c r="TXW20" s="67"/>
      <c r="TXX20" s="67"/>
      <c r="TXY20" s="67"/>
      <c r="TXZ20" s="67"/>
      <c r="TYA20" s="67"/>
      <c r="TYB20" s="67"/>
      <c r="TYC20" s="67"/>
      <c r="TYD20" s="67"/>
      <c r="TYE20" s="67"/>
      <c r="TYF20" s="67"/>
      <c r="TYG20" s="67"/>
      <c r="TYH20" s="67"/>
      <c r="TYI20" s="67"/>
      <c r="TYJ20" s="67"/>
      <c r="TYK20" s="67"/>
      <c r="TYL20" s="67"/>
      <c r="TYM20" s="67"/>
      <c r="TYN20" s="67"/>
      <c r="TYO20" s="67"/>
      <c r="TYP20" s="67"/>
      <c r="TYQ20" s="67"/>
      <c r="TYR20" s="67"/>
      <c r="TYS20" s="67"/>
      <c r="TYT20" s="67"/>
      <c r="TYU20" s="67"/>
      <c r="TYV20" s="67"/>
      <c r="TYW20" s="67"/>
      <c r="TYX20" s="67"/>
      <c r="TYY20" s="67"/>
      <c r="TYZ20" s="67"/>
      <c r="TZA20" s="67"/>
      <c r="TZB20" s="67"/>
      <c r="TZC20" s="67"/>
      <c r="TZD20" s="67"/>
      <c r="TZE20" s="67"/>
      <c r="TZF20" s="67"/>
      <c r="TZG20" s="67"/>
      <c r="TZH20" s="67"/>
      <c r="TZI20" s="67"/>
      <c r="TZJ20" s="67"/>
      <c r="TZK20" s="67"/>
      <c r="TZL20" s="67"/>
      <c r="TZM20" s="67"/>
      <c r="TZN20" s="67"/>
      <c r="TZO20" s="67"/>
      <c r="TZP20" s="67"/>
      <c r="TZQ20" s="67"/>
      <c r="TZR20" s="67"/>
      <c r="TZS20" s="67"/>
      <c r="TZT20" s="67"/>
      <c r="TZU20" s="67"/>
      <c r="TZV20" s="67"/>
      <c r="TZW20" s="67"/>
      <c r="TZX20" s="67"/>
      <c r="TZY20" s="67"/>
      <c r="TZZ20" s="67"/>
      <c r="UAA20" s="67"/>
      <c r="UAB20" s="67"/>
      <c r="UAC20" s="67"/>
      <c r="UAD20" s="67"/>
      <c r="UAE20" s="67"/>
      <c r="UAF20" s="67"/>
      <c r="UAG20" s="67"/>
      <c r="UAH20" s="67"/>
      <c r="UAI20" s="67"/>
      <c r="UAJ20" s="67"/>
      <c r="UAK20" s="67"/>
      <c r="UAL20" s="67"/>
      <c r="UAM20" s="67"/>
      <c r="UAN20" s="67"/>
      <c r="UAO20" s="67"/>
      <c r="UAP20" s="67"/>
      <c r="UAQ20" s="67"/>
      <c r="UAR20" s="67"/>
      <c r="UAS20" s="67"/>
      <c r="UAT20" s="67"/>
      <c r="UAU20" s="67"/>
      <c r="UAV20" s="67"/>
      <c r="UAW20" s="67"/>
      <c r="UAX20" s="67"/>
      <c r="UAY20" s="67"/>
      <c r="UAZ20" s="67"/>
      <c r="UBA20" s="67"/>
      <c r="UBB20" s="67"/>
      <c r="UBC20" s="67"/>
      <c r="UBD20" s="67"/>
      <c r="UBE20" s="67"/>
      <c r="UBF20" s="67"/>
      <c r="UBG20" s="67"/>
      <c r="UBH20" s="67"/>
      <c r="UBI20" s="67"/>
      <c r="UBJ20" s="67"/>
      <c r="UBK20" s="67"/>
      <c r="UBL20" s="67"/>
      <c r="UBM20" s="67"/>
      <c r="UBN20" s="67"/>
      <c r="UBO20" s="67"/>
      <c r="UBP20" s="67"/>
      <c r="UBQ20" s="67"/>
      <c r="UBR20" s="67"/>
      <c r="UBS20" s="67"/>
      <c r="UBT20" s="67"/>
      <c r="UBU20" s="67"/>
      <c r="UBV20" s="67"/>
      <c r="UBW20" s="67"/>
      <c r="UBX20" s="67"/>
      <c r="UBY20" s="67"/>
      <c r="UBZ20" s="67"/>
      <c r="UCA20" s="67"/>
      <c r="UCB20" s="67"/>
      <c r="UCC20" s="67"/>
      <c r="UCD20" s="67"/>
      <c r="UCE20" s="67"/>
      <c r="UCF20" s="67"/>
      <c r="UCG20" s="67"/>
      <c r="UCH20" s="67"/>
      <c r="UCI20" s="67"/>
      <c r="UCJ20" s="67"/>
      <c r="UCK20" s="67"/>
      <c r="UCL20" s="67"/>
      <c r="UCM20" s="67"/>
      <c r="UCN20" s="67"/>
      <c r="UCO20" s="67"/>
      <c r="UCP20" s="67"/>
      <c r="UCQ20" s="67"/>
      <c r="UCR20" s="67"/>
      <c r="UCS20" s="67"/>
      <c r="UCT20" s="67"/>
      <c r="UCU20" s="67"/>
      <c r="UCV20" s="67"/>
      <c r="UCW20" s="67"/>
      <c r="UCX20" s="67"/>
      <c r="UCY20" s="67"/>
      <c r="UCZ20" s="67"/>
      <c r="UDA20" s="67"/>
      <c r="UDB20" s="67"/>
      <c r="UDC20" s="67"/>
      <c r="UDD20" s="67"/>
      <c r="UDE20" s="67"/>
      <c r="UDF20" s="67"/>
      <c r="UDG20" s="67"/>
      <c r="UDH20" s="67"/>
      <c r="UDI20" s="67"/>
      <c r="UDJ20" s="67"/>
      <c r="UDK20" s="67"/>
      <c r="UDL20" s="67"/>
      <c r="UDM20" s="67"/>
      <c r="UDN20" s="67"/>
      <c r="UDO20" s="67"/>
      <c r="UDP20" s="67"/>
      <c r="UDQ20" s="67"/>
      <c r="UDR20" s="67"/>
      <c r="UDS20" s="67"/>
      <c r="UDT20" s="67"/>
      <c r="UDU20" s="67"/>
      <c r="UDV20" s="67"/>
      <c r="UDW20" s="67"/>
      <c r="UDX20" s="67"/>
      <c r="UDY20" s="67"/>
      <c r="UDZ20" s="67"/>
      <c r="UEA20" s="67"/>
      <c r="UEB20" s="67"/>
      <c r="UEC20" s="67"/>
      <c r="UED20" s="67"/>
      <c r="UEE20" s="67"/>
      <c r="UEF20" s="67"/>
      <c r="UEG20" s="67"/>
      <c r="UEH20" s="67"/>
      <c r="UEI20" s="67"/>
      <c r="UEJ20" s="67"/>
      <c r="UEK20" s="67"/>
      <c r="UEL20" s="67"/>
      <c r="UEM20" s="67"/>
      <c r="UEN20" s="67"/>
      <c r="UEO20" s="67"/>
      <c r="UEP20" s="67"/>
      <c r="UEQ20" s="67"/>
      <c r="UER20" s="67"/>
      <c r="UES20" s="67"/>
      <c r="UET20" s="67"/>
      <c r="UEU20" s="67"/>
      <c r="UEV20" s="67"/>
      <c r="UEW20" s="67"/>
      <c r="UEX20" s="67"/>
      <c r="UEY20" s="67"/>
      <c r="UEZ20" s="67"/>
      <c r="UFA20" s="67"/>
      <c r="UFB20" s="67"/>
      <c r="UFC20" s="67"/>
      <c r="UFD20" s="67"/>
      <c r="UFE20" s="67"/>
      <c r="UFF20" s="67"/>
      <c r="UFG20" s="67"/>
      <c r="UFH20" s="67"/>
      <c r="UFI20" s="67"/>
      <c r="UFJ20" s="67"/>
      <c r="UFK20" s="67"/>
      <c r="UFL20" s="67"/>
      <c r="UFM20" s="67"/>
      <c r="UFN20" s="67"/>
      <c r="UFO20" s="67"/>
      <c r="UFP20" s="67"/>
      <c r="UFQ20" s="67"/>
      <c r="UFR20" s="67"/>
      <c r="UFS20" s="67"/>
      <c r="UFT20" s="67"/>
      <c r="UFU20" s="67"/>
      <c r="UFV20" s="67"/>
      <c r="UFW20" s="67"/>
      <c r="UFX20" s="67"/>
      <c r="UFY20" s="67"/>
      <c r="UFZ20" s="67"/>
      <c r="UGA20" s="67"/>
      <c r="UGB20" s="67"/>
      <c r="UGC20" s="67"/>
      <c r="UGD20" s="67"/>
      <c r="UGE20" s="67"/>
      <c r="UGF20" s="67"/>
      <c r="UGG20" s="67"/>
      <c r="UGH20" s="67"/>
      <c r="UGI20" s="67"/>
      <c r="UGJ20" s="67"/>
      <c r="UGK20" s="67"/>
      <c r="UGL20" s="67"/>
      <c r="UGM20" s="67"/>
      <c r="UGN20" s="67"/>
      <c r="UGO20" s="67"/>
      <c r="UGP20" s="67"/>
      <c r="UGQ20" s="67"/>
      <c r="UGR20" s="67"/>
      <c r="UGS20" s="67"/>
      <c r="UGT20" s="67"/>
      <c r="UGU20" s="67"/>
      <c r="UGV20" s="67"/>
      <c r="UGW20" s="67"/>
      <c r="UGX20" s="67"/>
      <c r="UGY20" s="67"/>
      <c r="UGZ20" s="67"/>
      <c r="UHA20" s="67"/>
      <c r="UHB20" s="67"/>
      <c r="UHC20" s="67"/>
      <c r="UHD20" s="67"/>
      <c r="UHE20" s="67"/>
      <c r="UHF20" s="67"/>
      <c r="UHG20" s="67"/>
      <c r="UHH20" s="67"/>
      <c r="UHI20" s="67"/>
      <c r="UHJ20" s="67"/>
      <c r="UHK20" s="67"/>
      <c r="UHL20" s="67"/>
      <c r="UHM20" s="67"/>
      <c r="UHN20" s="67"/>
      <c r="UHO20" s="67"/>
      <c r="UHP20" s="67"/>
      <c r="UHQ20" s="67"/>
      <c r="UHR20" s="67"/>
      <c r="UHS20" s="67"/>
      <c r="UHT20" s="67"/>
      <c r="UHU20" s="67"/>
      <c r="UHV20" s="67"/>
      <c r="UHW20" s="67"/>
      <c r="UHX20" s="67"/>
      <c r="UHY20" s="67"/>
      <c r="UHZ20" s="67"/>
      <c r="UIA20" s="67"/>
      <c r="UIB20" s="67"/>
      <c r="UIC20" s="67"/>
      <c r="UID20" s="67"/>
      <c r="UIE20" s="67"/>
      <c r="UIF20" s="67"/>
      <c r="UIG20" s="67"/>
      <c r="UIH20" s="67"/>
      <c r="UII20" s="67"/>
      <c r="UIJ20" s="67"/>
      <c r="UIK20" s="67"/>
      <c r="UIL20" s="67"/>
      <c r="UIM20" s="67"/>
      <c r="UIN20" s="67"/>
      <c r="UIO20" s="67"/>
      <c r="UIP20" s="67"/>
      <c r="UIQ20" s="67"/>
      <c r="UIR20" s="67"/>
      <c r="UIS20" s="67"/>
      <c r="UIT20" s="67"/>
      <c r="UIU20" s="67"/>
      <c r="UIV20" s="67"/>
      <c r="UIW20" s="67"/>
      <c r="UIX20" s="67"/>
      <c r="UIY20" s="67"/>
      <c r="UIZ20" s="67"/>
      <c r="UJA20" s="67"/>
      <c r="UJB20" s="67"/>
      <c r="UJC20" s="67"/>
      <c r="UJD20" s="67"/>
      <c r="UJE20" s="67"/>
      <c r="UJF20" s="67"/>
      <c r="UJG20" s="67"/>
      <c r="UJH20" s="67"/>
      <c r="UJI20" s="67"/>
      <c r="UJJ20" s="67"/>
      <c r="UJK20" s="67"/>
      <c r="UJL20" s="67"/>
      <c r="UJM20" s="67"/>
      <c r="UJN20" s="67"/>
      <c r="UJO20" s="67"/>
      <c r="UJP20" s="67"/>
      <c r="UJQ20" s="67"/>
      <c r="UJR20" s="67"/>
      <c r="UJS20" s="67"/>
      <c r="UJT20" s="67"/>
      <c r="UJU20" s="67"/>
      <c r="UJV20" s="67"/>
      <c r="UJW20" s="67"/>
      <c r="UJX20" s="67"/>
      <c r="UJY20" s="67"/>
      <c r="UJZ20" s="67"/>
      <c r="UKA20" s="67"/>
      <c r="UKB20" s="67"/>
      <c r="UKC20" s="67"/>
      <c r="UKD20" s="67"/>
      <c r="UKE20" s="67"/>
      <c r="UKF20" s="67"/>
      <c r="UKG20" s="67"/>
      <c r="UKH20" s="67"/>
      <c r="UKI20" s="67"/>
      <c r="UKJ20" s="67"/>
      <c r="UKK20" s="67"/>
      <c r="UKL20" s="67"/>
      <c r="UKM20" s="67"/>
      <c r="UKN20" s="67"/>
      <c r="UKO20" s="67"/>
      <c r="UKP20" s="67"/>
      <c r="UKQ20" s="67"/>
      <c r="UKR20" s="67"/>
      <c r="UKS20" s="67"/>
      <c r="UKT20" s="67"/>
      <c r="UKU20" s="67"/>
      <c r="UKV20" s="67"/>
      <c r="UKW20" s="67"/>
      <c r="UKX20" s="67"/>
      <c r="UKY20" s="67"/>
      <c r="UKZ20" s="67"/>
      <c r="ULA20" s="67"/>
      <c r="ULB20" s="67"/>
      <c r="ULC20" s="67"/>
      <c r="ULD20" s="67"/>
      <c r="ULE20" s="67"/>
      <c r="ULF20" s="67"/>
      <c r="ULG20" s="67"/>
      <c r="ULH20" s="67"/>
      <c r="ULI20" s="67"/>
      <c r="ULJ20" s="67"/>
      <c r="ULK20" s="67"/>
      <c r="ULL20" s="67"/>
      <c r="ULM20" s="67"/>
      <c r="ULN20" s="67"/>
      <c r="ULO20" s="67"/>
      <c r="ULP20" s="67"/>
      <c r="ULQ20" s="67"/>
      <c r="ULR20" s="67"/>
      <c r="ULS20" s="67"/>
      <c r="ULT20" s="67"/>
      <c r="ULU20" s="67"/>
      <c r="ULV20" s="67"/>
      <c r="ULW20" s="67"/>
      <c r="ULX20" s="67"/>
      <c r="ULY20" s="67"/>
      <c r="ULZ20" s="67"/>
      <c r="UMA20" s="67"/>
      <c r="UMB20" s="67"/>
      <c r="UMC20" s="67"/>
      <c r="UMD20" s="67"/>
      <c r="UME20" s="67"/>
      <c r="UMF20" s="67"/>
      <c r="UMG20" s="67"/>
      <c r="UMH20" s="67"/>
      <c r="UMI20" s="67"/>
      <c r="UMJ20" s="67"/>
      <c r="UMK20" s="67"/>
      <c r="UML20" s="67"/>
      <c r="UMM20" s="67"/>
      <c r="UMN20" s="67"/>
      <c r="UMO20" s="67"/>
      <c r="UMP20" s="67"/>
      <c r="UMQ20" s="67"/>
      <c r="UMR20" s="67"/>
      <c r="UMS20" s="67"/>
      <c r="UMT20" s="67"/>
      <c r="UMU20" s="67"/>
      <c r="UMV20" s="67"/>
      <c r="UMW20" s="67"/>
      <c r="UMX20" s="67"/>
      <c r="UMY20" s="67"/>
      <c r="UMZ20" s="67"/>
      <c r="UNA20" s="67"/>
      <c r="UNB20" s="67"/>
      <c r="UNC20" s="67"/>
      <c r="UND20" s="67"/>
      <c r="UNE20" s="67"/>
      <c r="UNF20" s="67"/>
      <c r="UNG20" s="67"/>
      <c r="UNH20" s="67"/>
      <c r="UNI20" s="67"/>
      <c r="UNJ20" s="67"/>
      <c r="UNK20" s="67"/>
      <c r="UNL20" s="67"/>
      <c r="UNM20" s="67"/>
      <c r="UNN20" s="67"/>
      <c r="UNO20" s="67"/>
      <c r="UNP20" s="67"/>
      <c r="UNQ20" s="67"/>
      <c r="UNR20" s="67"/>
      <c r="UNS20" s="67"/>
      <c r="UNT20" s="67"/>
      <c r="UNU20" s="67"/>
      <c r="UNV20" s="67"/>
      <c r="UNW20" s="67"/>
      <c r="UNX20" s="67"/>
      <c r="UNY20" s="67"/>
      <c r="UNZ20" s="67"/>
      <c r="UOA20" s="67"/>
      <c r="UOB20" s="67"/>
      <c r="UOC20" s="67"/>
      <c r="UOD20" s="67"/>
      <c r="UOE20" s="67"/>
      <c r="UOF20" s="67"/>
      <c r="UOG20" s="67"/>
      <c r="UOH20" s="67"/>
      <c r="UOI20" s="67"/>
      <c r="UOJ20" s="67"/>
      <c r="UOK20" s="67"/>
      <c r="UOL20" s="67"/>
      <c r="UOM20" s="67"/>
      <c r="UON20" s="67"/>
      <c r="UOO20" s="67"/>
      <c r="UOP20" s="67"/>
      <c r="UOQ20" s="67"/>
      <c r="UOR20" s="67"/>
      <c r="UOS20" s="67"/>
      <c r="UOT20" s="67"/>
      <c r="UOU20" s="67"/>
      <c r="UOV20" s="67"/>
      <c r="UOW20" s="67"/>
      <c r="UOX20" s="67"/>
      <c r="UOY20" s="67"/>
      <c r="UOZ20" s="67"/>
      <c r="UPA20" s="67"/>
      <c r="UPB20" s="67"/>
      <c r="UPC20" s="67"/>
      <c r="UPD20" s="67"/>
      <c r="UPE20" s="67"/>
      <c r="UPF20" s="67"/>
      <c r="UPG20" s="67"/>
      <c r="UPH20" s="67"/>
      <c r="UPI20" s="67"/>
      <c r="UPJ20" s="67"/>
      <c r="UPK20" s="67"/>
      <c r="UPL20" s="67"/>
      <c r="UPM20" s="67"/>
      <c r="UPN20" s="67"/>
      <c r="UPO20" s="67"/>
      <c r="UPP20" s="67"/>
      <c r="UPQ20" s="67"/>
      <c r="UPR20" s="67"/>
      <c r="UPS20" s="67"/>
      <c r="UPT20" s="67"/>
      <c r="UPU20" s="67"/>
      <c r="UPV20" s="67"/>
      <c r="UPW20" s="67"/>
      <c r="UPX20" s="67"/>
      <c r="UPY20" s="67"/>
      <c r="UPZ20" s="67"/>
      <c r="UQA20" s="67"/>
      <c r="UQB20" s="67"/>
      <c r="UQC20" s="67"/>
      <c r="UQD20" s="67"/>
      <c r="UQE20" s="67"/>
      <c r="UQF20" s="67"/>
      <c r="UQG20" s="67"/>
      <c r="UQH20" s="67"/>
      <c r="UQI20" s="67"/>
      <c r="UQJ20" s="67"/>
      <c r="UQK20" s="67"/>
      <c r="UQL20" s="67"/>
      <c r="UQM20" s="67"/>
      <c r="UQN20" s="67"/>
      <c r="UQO20" s="67"/>
      <c r="UQP20" s="67"/>
      <c r="UQQ20" s="67"/>
      <c r="UQR20" s="67"/>
      <c r="UQS20" s="67"/>
      <c r="UQT20" s="67"/>
      <c r="UQU20" s="67"/>
      <c r="UQV20" s="67"/>
      <c r="UQW20" s="67"/>
      <c r="UQX20" s="67"/>
      <c r="UQY20" s="67"/>
      <c r="UQZ20" s="67"/>
      <c r="URA20" s="67"/>
      <c r="URB20" s="67"/>
      <c r="URC20" s="67"/>
      <c r="URD20" s="67"/>
      <c r="URE20" s="67"/>
      <c r="URF20" s="67"/>
      <c r="URG20" s="67"/>
      <c r="URH20" s="67"/>
      <c r="URI20" s="67"/>
      <c r="URJ20" s="67"/>
      <c r="URK20" s="67"/>
      <c r="URL20" s="67"/>
      <c r="URM20" s="67"/>
      <c r="URN20" s="67"/>
      <c r="URO20" s="67"/>
      <c r="URP20" s="67"/>
      <c r="URQ20" s="67"/>
      <c r="URR20" s="67"/>
      <c r="URS20" s="67"/>
      <c r="URT20" s="67"/>
      <c r="URU20" s="67"/>
      <c r="URV20" s="67"/>
      <c r="URW20" s="67"/>
      <c r="URX20" s="67"/>
      <c r="URY20" s="67"/>
      <c r="URZ20" s="67"/>
      <c r="USA20" s="67"/>
      <c r="USB20" s="67"/>
      <c r="USC20" s="67"/>
      <c r="USD20" s="67"/>
      <c r="USE20" s="67"/>
      <c r="USF20" s="67"/>
      <c r="USG20" s="67"/>
      <c r="USH20" s="67"/>
      <c r="USI20" s="67"/>
      <c r="USJ20" s="67"/>
      <c r="USK20" s="67"/>
      <c r="USL20" s="67"/>
      <c r="USM20" s="67"/>
      <c r="USN20" s="67"/>
      <c r="USO20" s="67"/>
      <c r="USP20" s="67"/>
      <c r="USQ20" s="67"/>
      <c r="USR20" s="67"/>
      <c r="USS20" s="67"/>
      <c r="UST20" s="67"/>
      <c r="USU20" s="67"/>
      <c r="USV20" s="67"/>
      <c r="USW20" s="67"/>
      <c r="USX20" s="67"/>
      <c r="USY20" s="67"/>
      <c r="USZ20" s="67"/>
      <c r="UTA20" s="67"/>
      <c r="UTB20" s="67"/>
      <c r="UTC20" s="67"/>
      <c r="UTD20" s="67"/>
      <c r="UTE20" s="67"/>
      <c r="UTF20" s="67"/>
      <c r="UTG20" s="67"/>
      <c r="UTH20" s="67"/>
      <c r="UTI20" s="67"/>
      <c r="UTJ20" s="67"/>
      <c r="UTK20" s="67"/>
      <c r="UTL20" s="67"/>
      <c r="UTM20" s="67"/>
      <c r="UTN20" s="67"/>
      <c r="UTO20" s="67"/>
      <c r="UTP20" s="67"/>
      <c r="UTQ20" s="67"/>
      <c r="UTR20" s="67"/>
      <c r="UTS20" s="67"/>
      <c r="UTT20" s="67"/>
      <c r="UTU20" s="67"/>
      <c r="UTV20" s="67"/>
      <c r="UTW20" s="67"/>
      <c r="UTX20" s="67"/>
      <c r="UTY20" s="67"/>
      <c r="UTZ20" s="67"/>
      <c r="UUA20" s="67"/>
      <c r="UUB20" s="67"/>
      <c r="UUC20" s="67"/>
      <c r="UUD20" s="67"/>
      <c r="UUE20" s="67"/>
      <c r="UUF20" s="67"/>
      <c r="UUG20" s="67"/>
      <c r="UUH20" s="67"/>
      <c r="UUI20" s="67"/>
      <c r="UUJ20" s="67"/>
      <c r="UUK20" s="67"/>
      <c r="UUL20" s="67"/>
      <c r="UUM20" s="67"/>
      <c r="UUN20" s="67"/>
      <c r="UUO20" s="67"/>
      <c r="UUP20" s="67"/>
      <c r="UUQ20" s="67"/>
      <c r="UUR20" s="67"/>
      <c r="UUS20" s="67"/>
      <c r="UUT20" s="67"/>
      <c r="UUU20" s="67"/>
      <c r="UUV20" s="67"/>
      <c r="UUW20" s="67"/>
      <c r="UUX20" s="67"/>
      <c r="UUY20" s="67"/>
      <c r="UUZ20" s="67"/>
      <c r="UVA20" s="67"/>
      <c r="UVB20" s="67"/>
      <c r="UVC20" s="67"/>
      <c r="UVD20" s="67"/>
      <c r="UVE20" s="67"/>
      <c r="UVF20" s="67"/>
      <c r="UVG20" s="67"/>
      <c r="UVH20" s="67"/>
      <c r="UVI20" s="67"/>
      <c r="UVJ20" s="67"/>
      <c r="UVK20" s="67"/>
      <c r="UVL20" s="67"/>
      <c r="UVM20" s="67"/>
      <c r="UVN20" s="67"/>
      <c r="UVO20" s="67"/>
      <c r="UVP20" s="67"/>
      <c r="UVQ20" s="67"/>
      <c r="UVR20" s="67"/>
      <c r="UVS20" s="67"/>
      <c r="UVT20" s="67"/>
      <c r="UVU20" s="67"/>
      <c r="UVV20" s="67"/>
      <c r="UVW20" s="67"/>
      <c r="UVX20" s="67"/>
      <c r="UVY20" s="67"/>
      <c r="UVZ20" s="67"/>
      <c r="UWA20" s="67"/>
      <c r="UWB20" s="67"/>
      <c r="UWC20" s="67"/>
      <c r="UWD20" s="67"/>
      <c r="UWE20" s="67"/>
      <c r="UWF20" s="67"/>
      <c r="UWG20" s="67"/>
      <c r="UWH20" s="67"/>
      <c r="UWI20" s="67"/>
      <c r="UWJ20" s="67"/>
      <c r="UWK20" s="67"/>
      <c r="UWL20" s="67"/>
      <c r="UWM20" s="67"/>
      <c r="UWN20" s="67"/>
      <c r="UWO20" s="67"/>
      <c r="UWP20" s="67"/>
      <c r="UWQ20" s="67"/>
      <c r="UWR20" s="67"/>
      <c r="UWS20" s="67"/>
      <c r="UWT20" s="67"/>
      <c r="UWU20" s="67"/>
      <c r="UWV20" s="67"/>
      <c r="UWW20" s="67"/>
      <c r="UWX20" s="67"/>
      <c r="UWY20" s="67"/>
      <c r="UWZ20" s="67"/>
      <c r="UXA20" s="67"/>
      <c r="UXB20" s="67"/>
      <c r="UXC20" s="67"/>
      <c r="UXD20" s="67"/>
      <c r="UXE20" s="67"/>
      <c r="UXF20" s="67"/>
      <c r="UXG20" s="67"/>
      <c r="UXH20" s="67"/>
      <c r="UXI20" s="67"/>
      <c r="UXJ20" s="67"/>
      <c r="UXK20" s="67"/>
      <c r="UXL20" s="67"/>
      <c r="UXM20" s="67"/>
      <c r="UXN20" s="67"/>
      <c r="UXO20" s="67"/>
      <c r="UXP20" s="67"/>
      <c r="UXQ20" s="67"/>
      <c r="UXR20" s="67"/>
      <c r="UXS20" s="67"/>
      <c r="UXT20" s="67"/>
      <c r="UXU20" s="67"/>
      <c r="UXV20" s="67"/>
      <c r="UXW20" s="67"/>
      <c r="UXX20" s="67"/>
      <c r="UXY20" s="67"/>
      <c r="UXZ20" s="67"/>
      <c r="UYA20" s="67"/>
      <c r="UYB20" s="67"/>
      <c r="UYC20" s="67"/>
      <c r="UYD20" s="67"/>
      <c r="UYE20" s="67"/>
      <c r="UYF20" s="67"/>
      <c r="UYG20" s="67"/>
      <c r="UYH20" s="67"/>
      <c r="UYI20" s="67"/>
      <c r="UYJ20" s="67"/>
      <c r="UYK20" s="67"/>
      <c r="UYL20" s="67"/>
      <c r="UYM20" s="67"/>
      <c r="UYN20" s="67"/>
      <c r="UYO20" s="67"/>
      <c r="UYP20" s="67"/>
      <c r="UYQ20" s="67"/>
      <c r="UYR20" s="67"/>
      <c r="UYS20" s="67"/>
      <c r="UYT20" s="67"/>
      <c r="UYU20" s="67"/>
      <c r="UYV20" s="67"/>
      <c r="UYW20" s="67"/>
      <c r="UYX20" s="67"/>
      <c r="UYY20" s="67"/>
      <c r="UYZ20" s="67"/>
      <c r="UZA20" s="67"/>
      <c r="UZB20" s="67"/>
      <c r="UZC20" s="67"/>
      <c r="UZD20" s="67"/>
      <c r="UZE20" s="67"/>
      <c r="UZF20" s="67"/>
      <c r="UZG20" s="67"/>
      <c r="UZH20" s="67"/>
      <c r="UZI20" s="67"/>
      <c r="UZJ20" s="67"/>
      <c r="UZK20" s="67"/>
      <c r="UZL20" s="67"/>
      <c r="UZM20" s="67"/>
      <c r="UZN20" s="67"/>
      <c r="UZO20" s="67"/>
      <c r="UZP20" s="67"/>
      <c r="UZQ20" s="67"/>
      <c r="UZR20" s="67"/>
      <c r="UZS20" s="67"/>
      <c r="UZT20" s="67"/>
      <c r="UZU20" s="67"/>
      <c r="UZV20" s="67"/>
      <c r="UZW20" s="67"/>
      <c r="UZX20" s="67"/>
      <c r="UZY20" s="67"/>
      <c r="UZZ20" s="67"/>
      <c r="VAA20" s="67"/>
      <c r="VAB20" s="67"/>
      <c r="VAC20" s="67"/>
      <c r="VAD20" s="67"/>
      <c r="VAE20" s="67"/>
      <c r="VAF20" s="67"/>
      <c r="VAG20" s="67"/>
      <c r="VAH20" s="67"/>
      <c r="VAI20" s="67"/>
      <c r="VAJ20" s="67"/>
      <c r="VAK20" s="67"/>
      <c r="VAL20" s="67"/>
      <c r="VAM20" s="67"/>
      <c r="VAN20" s="67"/>
      <c r="VAO20" s="67"/>
      <c r="VAP20" s="67"/>
      <c r="VAQ20" s="67"/>
      <c r="VAR20" s="67"/>
      <c r="VAS20" s="67"/>
      <c r="VAT20" s="67"/>
      <c r="VAU20" s="67"/>
      <c r="VAV20" s="67"/>
      <c r="VAW20" s="67"/>
      <c r="VAX20" s="67"/>
      <c r="VAY20" s="67"/>
      <c r="VAZ20" s="67"/>
      <c r="VBA20" s="67"/>
      <c r="VBB20" s="67"/>
      <c r="VBC20" s="67"/>
      <c r="VBD20" s="67"/>
      <c r="VBE20" s="67"/>
      <c r="VBF20" s="67"/>
      <c r="VBG20" s="67"/>
      <c r="VBH20" s="67"/>
      <c r="VBI20" s="67"/>
      <c r="VBJ20" s="67"/>
      <c r="VBK20" s="67"/>
      <c r="VBL20" s="67"/>
      <c r="VBM20" s="67"/>
      <c r="VBN20" s="67"/>
      <c r="VBO20" s="67"/>
      <c r="VBP20" s="67"/>
      <c r="VBQ20" s="67"/>
      <c r="VBR20" s="67"/>
      <c r="VBS20" s="67"/>
      <c r="VBT20" s="67"/>
      <c r="VBU20" s="67"/>
      <c r="VBV20" s="67"/>
      <c r="VBW20" s="67"/>
      <c r="VBX20" s="67"/>
      <c r="VBY20" s="67"/>
      <c r="VBZ20" s="67"/>
      <c r="VCA20" s="67"/>
      <c r="VCB20" s="67"/>
      <c r="VCC20" s="67"/>
      <c r="VCD20" s="67"/>
      <c r="VCE20" s="67"/>
      <c r="VCF20" s="67"/>
      <c r="VCG20" s="67"/>
      <c r="VCH20" s="67"/>
      <c r="VCI20" s="67"/>
      <c r="VCJ20" s="67"/>
      <c r="VCK20" s="67"/>
      <c r="VCL20" s="67"/>
      <c r="VCM20" s="67"/>
      <c r="VCN20" s="67"/>
      <c r="VCO20" s="67"/>
      <c r="VCP20" s="67"/>
      <c r="VCQ20" s="67"/>
      <c r="VCR20" s="67"/>
      <c r="VCS20" s="67"/>
      <c r="VCT20" s="67"/>
      <c r="VCU20" s="67"/>
      <c r="VCV20" s="67"/>
      <c r="VCW20" s="67"/>
      <c r="VCX20" s="67"/>
      <c r="VCY20" s="67"/>
      <c r="VCZ20" s="67"/>
      <c r="VDA20" s="67"/>
      <c r="VDB20" s="67"/>
      <c r="VDC20" s="67"/>
      <c r="VDD20" s="67"/>
      <c r="VDE20" s="67"/>
      <c r="VDF20" s="67"/>
      <c r="VDG20" s="67"/>
      <c r="VDH20" s="67"/>
      <c r="VDI20" s="67"/>
      <c r="VDJ20" s="67"/>
      <c r="VDK20" s="67"/>
      <c r="VDL20" s="67"/>
      <c r="VDM20" s="67"/>
      <c r="VDN20" s="67"/>
      <c r="VDO20" s="67"/>
      <c r="VDP20" s="67"/>
      <c r="VDQ20" s="67"/>
      <c r="VDR20" s="67"/>
      <c r="VDS20" s="67"/>
      <c r="VDT20" s="67"/>
      <c r="VDU20" s="67"/>
      <c r="VDV20" s="67"/>
      <c r="VDW20" s="67"/>
      <c r="VDX20" s="67"/>
      <c r="VDY20" s="67"/>
      <c r="VDZ20" s="67"/>
      <c r="VEA20" s="67"/>
      <c r="VEB20" s="67"/>
      <c r="VEC20" s="67"/>
      <c r="VED20" s="67"/>
      <c r="VEE20" s="67"/>
      <c r="VEF20" s="67"/>
      <c r="VEG20" s="67"/>
      <c r="VEH20" s="67"/>
      <c r="VEI20" s="67"/>
      <c r="VEJ20" s="67"/>
      <c r="VEK20" s="67"/>
      <c r="VEL20" s="67"/>
      <c r="VEM20" s="67"/>
      <c r="VEN20" s="67"/>
      <c r="VEO20" s="67"/>
      <c r="VEP20" s="67"/>
      <c r="VEQ20" s="67"/>
      <c r="VER20" s="67"/>
      <c r="VES20" s="67"/>
      <c r="VET20" s="67"/>
      <c r="VEU20" s="67"/>
      <c r="VEV20" s="67"/>
      <c r="VEW20" s="67"/>
      <c r="VEX20" s="67"/>
      <c r="VEY20" s="67"/>
      <c r="VEZ20" s="67"/>
      <c r="VFA20" s="67"/>
      <c r="VFB20" s="67"/>
      <c r="VFC20" s="67"/>
      <c r="VFD20" s="67"/>
      <c r="VFE20" s="67"/>
      <c r="VFF20" s="67"/>
      <c r="VFG20" s="67"/>
      <c r="VFH20" s="67"/>
      <c r="VFI20" s="67"/>
      <c r="VFJ20" s="67"/>
      <c r="VFK20" s="67"/>
      <c r="VFL20" s="67"/>
      <c r="VFM20" s="67"/>
      <c r="VFN20" s="67"/>
      <c r="VFO20" s="67"/>
      <c r="VFP20" s="67"/>
      <c r="VFQ20" s="67"/>
      <c r="VFR20" s="67"/>
      <c r="VFS20" s="67"/>
      <c r="VFT20" s="67"/>
      <c r="VFU20" s="67"/>
      <c r="VFV20" s="67"/>
      <c r="VFW20" s="67"/>
      <c r="VFX20" s="67"/>
      <c r="VFY20" s="67"/>
      <c r="VFZ20" s="67"/>
      <c r="VGA20" s="67"/>
      <c r="VGB20" s="67"/>
      <c r="VGC20" s="67"/>
      <c r="VGD20" s="67"/>
      <c r="VGE20" s="67"/>
      <c r="VGF20" s="67"/>
      <c r="VGG20" s="67"/>
      <c r="VGH20" s="67"/>
      <c r="VGI20" s="67"/>
      <c r="VGJ20" s="67"/>
      <c r="VGK20" s="67"/>
      <c r="VGL20" s="67"/>
      <c r="VGM20" s="67"/>
      <c r="VGN20" s="67"/>
      <c r="VGO20" s="67"/>
      <c r="VGP20" s="67"/>
      <c r="VGQ20" s="67"/>
      <c r="VGR20" s="67"/>
      <c r="VGS20" s="67"/>
      <c r="VGT20" s="67"/>
      <c r="VGU20" s="67"/>
      <c r="VGV20" s="67"/>
      <c r="VGW20" s="67"/>
      <c r="VGX20" s="67"/>
      <c r="VGY20" s="67"/>
      <c r="VGZ20" s="67"/>
      <c r="VHA20" s="67"/>
      <c r="VHB20" s="67"/>
      <c r="VHC20" s="67"/>
      <c r="VHD20" s="67"/>
      <c r="VHE20" s="67"/>
      <c r="VHF20" s="67"/>
      <c r="VHG20" s="67"/>
      <c r="VHH20" s="67"/>
      <c r="VHI20" s="67"/>
      <c r="VHJ20" s="67"/>
      <c r="VHK20" s="67"/>
      <c r="VHL20" s="67"/>
      <c r="VHM20" s="67"/>
      <c r="VHN20" s="67"/>
      <c r="VHO20" s="67"/>
      <c r="VHP20" s="67"/>
      <c r="VHQ20" s="67"/>
      <c r="VHR20" s="67"/>
      <c r="VHS20" s="67"/>
      <c r="VHT20" s="67"/>
      <c r="VHU20" s="67"/>
      <c r="VHV20" s="67"/>
      <c r="VHW20" s="67"/>
      <c r="VHX20" s="67"/>
      <c r="VHY20" s="67"/>
      <c r="VHZ20" s="67"/>
      <c r="VIA20" s="67"/>
      <c r="VIB20" s="67"/>
      <c r="VIC20" s="67"/>
      <c r="VID20" s="67"/>
      <c r="VIE20" s="67"/>
      <c r="VIF20" s="67"/>
      <c r="VIG20" s="67"/>
      <c r="VIH20" s="67"/>
      <c r="VII20" s="67"/>
      <c r="VIJ20" s="67"/>
      <c r="VIK20" s="67"/>
      <c r="VIL20" s="67"/>
      <c r="VIM20" s="67"/>
      <c r="VIN20" s="67"/>
      <c r="VIO20" s="67"/>
      <c r="VIP20" s="67"/>
      <c r="VIQ20" s="67"/>
      <c r="VIR20" s="67"/>
      <c r="VIS20" s="67"/>
      <c r="VIT20" s="67"/>
      <c r="VIU20" s="67"/>
      <c r="VIV20" s="67"/>
      <c r="VIW20" s="67"/>
      <c r="VIX20" s="67"/>
      <c r="VIY20" s="67"/>
      <c r="VIZ20" s="67"/>
      <c r="VJA20" s="67"/>
      <c r="VJB20" s="67"/>
      <c r="VJC20" s="67"/>
      <c r="VJD20" s="67"/>
      <c r="VJE20" s="67"/>
      <c r="VJF20" s="67"/>
      <c r="VJG20" s="67"/>
      <c r="VJH20" s="67"/>
      <c r="VJI20" s="67"/>
      <c r="VJJ20" s="67"/>
      <c r="VJK20" s="67"/>
      <c r="VJL20" s="67"/>
      <c r="VJM20" s="67"/>
      <c r="VJN20" s="67"/>
      <c r="VJO20" s="67"/>
      <c r="VJP20" s="67"/>
      <c r="VJQ20" s="67"/>
      <c r="VJR20" s="67"/>
      <c r="VJS20" s="67"/>
      <c r="VJT20" s="67"/>
      <c r="VJU20" s="67"/>
      <c r="VJV20" s="67"/>
      <c r="VJW20" s="67"/>
      <c r="VJX20" s="67"/>
      <c r="VJY20" s="67"/>
      <c r="VJZ20" s="67"/>
      <c r="VKA20" s="67"/>
      <c r="VKB20" s="67"/>
      <c r="VKC20" s="67"/>
      <c r="VKD20" s="67"/>
      <c r="VKE20" s="67"/>
      <c r="VKF20" s="67"/>
      <c r="VKG20" s="67"/>
      <c r="VKH20" s="67"/>
      <c r="VKI20" s="67"/>
      <c r="VKJ20" s="67"/>
      <c r="VKK20" s="67"/>
      <c r="VKL20" s="67"/>
      <c r="VKM20" s="67"/>
      <c r="VKN20" s="67"/>
      <c r="VKO20" s="67"/>
      <c r="VKP20" s="67"/>
      <c r="VKQ20" s="67"/>
      <c r="VKR20" s="67"/>
      <c r="VKS20" s="67"/>
      <c r="VKT20" s="67"/>
      <c r="VKU20" s="67"/>
      <c r="VKV20" s="67"/>
      <c r="VKW20" s="67"/>
      <c r="VKX20" s="67"/>
      <c r="VKY20" s="67"/>
      <c r="VKZ20" s="67"/>
      <c r="VLA20" s="67"/>
      <c r="VLB20" s="67"/>
      <c r="VLC20" s="67"/>
      <c r="VLD20" s="67"/>
      <c r="VLE20" s="67"/>
      <c r="VLF20" s="67"/>
      <c r="VLG20" s="67"/>
      <c r="VLH20" s="67"/>
      <c r="VLI20" s="67"/>
      <c r="VLJ20" s="67"/>
      <c r="VLK20" s="67"/>
      <c r="VLL20" s="67"/>
      <c r="VLM20" s="67"/>
      <c r="VLN20" s="67"/>
      <c r="VLO20" s="67"/>
      <c r="VLP20" s="67"/>
      <c r="VLQ20" s="67"/>
      <c r="VLR20" s="67"/>
      <c r="VLS20" s="67"/>
      <c r="VLT20" s="67"/>
      <c r="VLU20" s="67"/>
      <c r="VLV20" s="67"/>
      <c r="VLW20" s="67"/>
      <c r="VLX20" s="67"/>
      <c r="VLY20" s="67"/>
      <c r="VLZ20" s="67"/>
      <c r="VMA20" s="67"/>
      <c r="VMB20" s="67"/>
      <c r="VMC20" s="67"/>
      <c r="VMD20" s="67"/>
      <c r="VME20" s="67"/>
      <c r="VMF20" s="67"/>
      <c r="VMG20" s="67"/>
      <c r="VMH20" s="67"/>
      <c r="VMI20" s="67"/>
      <c r="VMJ20" s="67"/>
      <c r="VMK20" s="67"/>
      <c r="VML20" s="67"/>
      <c r="VMM20" s="67"/>
      <c r="VMN20" s="67"/>
      <c r="VMO20" s="67"/>
      <c r="VMP20" s="67"/>
      <c r="VMQ20" s="67"/>
      <c r="VMR20" s="67"/>
      <c r="VMS20" s="67"/>
      <c r="VMT20" s="67"/>
      <c r="VMU20" s="67"/>
      <c r="VMV20" s="67"/>
      <c r="VMW20" s="67"/>
      <c r="VMX20" s="67"/>
      <c r="VMY20" s="67"/>
      <c r="VMZ20" s="67"/>
      <c r="VNA20" s="67"/>
      <c r="VNB20" s="67"/>
      <c r="VNC20" s="67"/>
      <c r="VND20" s="67"/>
      <c r="VNE20" s="67"/>
      <c r="VNF20" s="67"/>
      <c r="VNG20" s="67"/>
      <c r="VNH20" s="67"/>
      <c r="VNI20" s="67"/>
      <c r="VNJ20" s="67"/>
      <c r="VNK20" s="67"/>
      <c r="VNL20" s="67"/>
      <c r="VNM20" s="67"/>
      <c r="VNN20" s="67"/>
      <c r="VNO20" s="67"/>
      <c r="VNP20" s="67"/>
      <c r="VNQ20" s="67"/>
      <c r="VNR20" s="67"/>
      <c r="VNS20" s="67"/>
      <c r="VNT20" s="67"/>
      <c r="VNU20" s="67"/>
      <c r="VNV20" s="67"/>
      <c r="VNW20" s="67"/>
      <c r="VNX20" s="67"/>
      <c r="VNY20" s="67"/>
      <c r="VNZ20" s="67"/>
      <c r="VOA20" s="67"/>
      <c r="VOB20" s="67"/>
      <c r="VOC20" s="67"/>
      <c r="VOD20" s="67"/>
      <c r="VOE20" s="67"/>
      <c r="VOF20" s="67"/>
      <c r="VOG20" s="67"/>
      <c r="VOH20" s="67"/>
      <c r="VOI20" s="67"/>
      <c r="VOJ20" s="67"/>
      <c r="VOK20" s="67"/>
      <c r="VOL20" s="67"/>
      <c r="VOM20" s="67"/>
      <c r="VON20" s="67"/>
      <c r="VOO20" s="67"/>
      <c r="VOP20" s="67"/>
      <c r="VOQ20" s="67"/>
      <c r="VOR20" s="67"/>
      <c r="VOS20" s="67"/>
      <c r="VOT20" s="67"/>
      <c r="VOU20" s="67"/>
      <c r="VOV20" s="67"/>
      <c r="VOW20" s="67"/>
      <c r="VOX20" s="67"/>
      <c r="VOY20" s="67"/>
      <c r="VOZ20" s="67"/>
      <c r="VPA20" s="67"/>
      <c r="VPB20" s="67"/>
      <c r="VPC20" s="67"/>
      <c r="VPD20" s="67"/>
      <c r="VPE20" s="67"/>
      <c r="VPF20" s="67"/>
      <c r="VPG20" s="67"/>
      <c r="VPH20" s="67"/>
      <c r="VPI20" s="67"/>
      <c r="VPJ20" s="67"/>
      <c r="VPK20" s="67"/>
      <c r="VPL20" s="67"/>
      <c r="VPM20" s="67"/>
      <c r="VPN20" s="67"/>
      <c r="VPO20" s="67"/>
      <c r="VPP20" s="67"/>
      <c r="VPQ20" s="67"/>
      <c r="VPR20" s="67"/>
      <c r="VPS20" s="67"/>
      <c r="VPT20" s="67"/>
      <c r="VPU20" s="67"/>
      <c r="VPV20" s="67"/>
      <c r="VPW20" s="67"/>
      <c r="VPX20" s="67"/>
      <c r="VPY20" s="67"/>
      <c r="VPZ20" s="67"/>
      <c r="VQA20" s="67"/>
      <c r="VQB20" s="67"/>
      <c r="VQC20" s="67"/>
      <c r="VQD20" s="67"/>
      <c r="VQE20" s="67"/>
      <c r="VQF20" s="67"/>
      <c r="VQG20" s="67"/>
      <c r="VQH20" s="67"/>
      <c r="VQI20" s="67"/>
      <c r="VQJ20" s="67"/>
      <c r="VQK20" s="67"/>
      <c r="VQL20" s="67"/>
      <c r="VQM20" s="67"/>
      <c r="VQN20" s="67"/>
      <c r="VQO20" s="67"/>
      <c r="VQP20" s="67"/>
      <c r="VQQ20" s="67"/>
      <c r="VQR20" s="67"/>
      <c r="VQS20" s="67"/>
      <c r="VQT20" s="67"/>
      <c r="VQU20" s="67"/>
      <c r="VQV20" s="67"/>
      <c r="VQW20" s="67"/>
      <c r="VQX20" s="67"/>
      <c r="VQY20" s="67"/>
      <c r="VQZ20" s="67"/>
      <c r="VRA20" s="67"/>
      <c r="VRB20" s="67"/>
      <c r="VRC20" s="67"/>
      <c r="VRD20" s="67"/>
      <c r="VRE20" s="67"/>
      <c r="VRF20" s="67"/>
      <c r="VRG20" s="67"/>
      <c r="VRH20" s="67"/>
      <c r="VRI20" s="67"/>
      <c r="VRJ20" s="67"/>
      <c r="VRK20" s="67"/>
      <c r="VRL20" s="67"/>
      <c r="VRM20" s="67"/>
      <c r="VRN20" s="67"/>
      <c r="VRO20" s="67"/>
      <c r="VRP20" s="67"/>
      <c r="VRQ20" s="67"/>
      <c r="VRR20" s="67"/>
      <c r="VRS20" s="67"/>
      <c r="VRT20" s="67"/>
      <c r="VRU20" s="67"/>
      <c r="VRV20" s="67"/>
      <c r="VRW20" s="67"/>
      <c r="VRX20" s="67"/>
      <c r="VRY20" s="67"/>
      <c r="VRZ20" s="67"/>
      <c r="VSA20" s="67"/>
      <c r="VSB20" s="67"/>
      <c r="VSC20" s="67"/>
      <c r="VSD20" s="67"/>
      <c r="VSE20" s="67"/>
      <c r="VSF20" s="67"/>
      <c r="VSG20" s="67"/>
      <c r="VSH20" s="67"/>
      <c r="VSI20" s="67"/>
      <c r="VSJ20" s="67"/>
      <c r="VSK20" s="67"/>
      <c r="VSL20" s="67"/>
      <c r="VSM20" s="67"/>
      <c r="VSN20" s="67"/>
      <c r="VSO20" s="67"/>
      <c r="VSP20" s="67"/>
      <c r="VSQ20" s="67"/>
      <c r="VSR20" s="67"/>
      <c r="VSS20" s="67"/>
      <c r="VST20" s="67"/>
      <c r="VSU20" s="67"/>
      <c r="VSV20" s="67"/>
      <c r="VSW20" s="67"/>
      <c r="VSX20" s="67"/>
      <c r="VSY20" s="67"/>
      <c r="VSZ20" s="67"/>
      <c r="VTA20" s="67"/>
      <c r="VTB20" s="67"/>
      <c r="VTC20" s="67"/>
      <c r="VTD20" s="67"/>
      <c r="VTE20" s="67"/>
      <c r="VTF20" s="67"/>
      <c r="VTG20" s="67"/>
      <c r="VTH20" s="67"/>
      <c r="VTI20" s="67"/>
      <c r="VTJ20" s="67"/>
      <c r="VTK20" s="67"/>
      <c r="VTL20" s="67"/>
      <c r="VTM20" s="67"/>
      <c r="VTN20" s="67"/>
      <c r="VTO20" s="67"/>
      <c r="VTP20" s="67"/>
      <c r="VTQ20" s="67"/>
      <c r="VTR20" s="67"/>
      <c r="VTS20" s="67"/>
      <c r="VTT20" s="67"/>
      <c r="VTU20" s="67"/>
      <c r="VTV20" s="67"/>
      <c r="VTW20" s="67"/>
      <c r="VTX20" s="67"/>
      <c r="VTY20" s="67"/>
      <c r="VTZ20" s="67"/>
      <c r="VUA20" s="67"/>
      <c r="VUB20" s="67"/>
      <c r="VUC20" s="67"/>
      <c r="VUD20" s="67"/>
      <c r="VUE20" s="67"/>
      <c r="VUF20" s="67"/>
      <c r="VUG20" s="67"/>
      <c r="VUH20" s="67"/>
      <c r="VUI20" s="67"/>
      <c r="VUJ20" s="67"/>
      <c r="VUK20" s="67"/>
      <c r="VUL20" s="67"/>
      <c r="VUM20" s="67"/>
      <c r="VUN20" s="67"/>
      <c r="VUO20" s="67"/>
      <c r="VUP20" s="67"/>
      <c r="VUQ20" s="67"/>
      <c r="VUR20" s="67"/>
      <c r="VUS20" s="67"/>
      <c r="VUT20" s="67"/>
      <c r="VUU20" s="67"/>
      <c r="VUV20" s="67"/>
      <c r="VUW20" s="67"/>
      <c r="VUX20" s="67"/>
      <c r="VUY20" s="67"/>
      <c r="VUZ20" s="67"/>
      <c r="VVA20" s="67"/>
      <c r="VVB20" s="67"/>
      <c r="VVC20" s="67"/>
      <c r="VVD20" s="67"/>
      <c r="VVE20" s="67"/>
      <c r="VVF20" s="67"/>
      <c r="VVG20" s="67"/>
      <c r="VVH20" s="67"/>
      <c r="VVI20" s="67"/>
      <c r="VVJ20" s="67"/>
      <c r="VVK20" s="67"/>
      <c r="VVL20" s="67"/>
      <c r="VVM20" s="67"/>
      <c r="VVN20" s="67"/>
      <c r="VVO20" s="67"/>
      <c r="VVP20" s="67"/>
      <c r="VVQ20" s="67"/>
      <c r="VVR20" s="67"/>
      <c r="VVS20" s="67"/>
      <c r="VVT20" s="67"/>
      <c r="VVU20" s="67"/>
      <c r="VVV20" s="67"/>
      <c r="VVW20" s="67"/>
      <c r="VVX20" s="67"/>
      <c r="VVY20" s="67"/>
      <c r="VVZ20" s="67"/>
      <c r="VWA20" s="67"/>
      <c r="VWB20" s="67"/>
      <c r="VWC20" s="67"/>
      <c r="VWD20" s="67"/>
      <c r="VWE20" s="67"/>
      <c r="VWF20" s="67"/>
      <c r="VWG20" s="67"/>
      <c r="VWH20" s="67"/>
      <c r="VWI20" s="67"/>
      <c r="VWJ20" s="67"/>
      <c r="VWK20" s="67"/>
      <c r="VWL20" s="67"/>
      <c r="VWM20" s="67"/>
      <c r="VWN20" s="67"/>
      <c r="VWO20" s="67"/>
      <c r="VWP20" s="67"/>
      <c r="VWQ20" s="67"/>
      <c r="VWR20" s="67"/>
      <c r="VWS20" s="67"/>
      <c r="VWT20" s="67"/>
      <c r="VWU20" s="67"/>
      <c r="VWV20" s="67"/>
      <c r="VWW20" s="67"/>
      <c r="VWX20" s="67"/>
      <c r="VWY20" s="67"/>
      <c r="VWZ20" s="67"/>
      <c r="VXA20" s="67"/>
      <c r="VXB20" s="67"/>
      <c r="VXC20" s="67"/>
      <c r="VXD20" s="67"/>
      <c r="VXE20" s="67"/>
      <c r="VXF20" s="67"/>
      <c r="VXG20" s="67"/>
      <c r="VXH20" s="67"/>
      <c r="VXI20" s="67"/>
      <c r="VXJ20" s="67"/>
      <c r="VXK20" s="67"/>
      <c r="VXL20" s="67"/>
      <c r="VXM20" s="67"/>
      <c r="VXN20" s="67"/>
      <c r="VXO20" s="67"/>
      <c r="VXP20" s="67"/>
      <c r="VXQ20" s="67"/>
      <c r="VXR20" s="67"/>
      <c r="VXS20" s="67"/>
      <c r="VXT20" s="67"/>
      <c r="VXU20" s="67"/>
      <c r="VXV20" s="67"/>
      <c r="VXW20" s="67"/>
      <c r="VXX20" s="67"/>
      <c r="VXY20" s="67"/>
      <c r="VXZ20" s="67"/>
      <c r="VYA20" s="67"/>
      <c r="VYB20" s="67"/>
      <c r="VYC20" s="67"/>
      <c r="VYD20" s="67"/>
      <c r="VYE20" s="67"/>
      <c r="VYF20" s="67"/>
      <c r="VYG20" s="67"/>
      <c r="VYH20" s="67"/>
      <c r="VYI20" s="67"/>
      <c r="VYJ20" s="67"/>
      <c r="VYK20" s="67"/>
      <c r="VYL20" s="67"/>
      <c r="VYM20" s="67"/>
      <c r="VYN20" s="67"/>
      <c r="VYO20" s="67"/>
      <c r="VYP20" s="67"/>
      <c r="VYQ20" s="67"/>
      <c r="VYR20" s="67"/>
      <c r="VYS20" s="67"/>
      <c r="VYT20" s="67"/>
      <c r="VYU20" s="67"/>
      <c r="VYV20" s="67"/>
      <c r="VYW20" s="67"/>
      <c r="VYX20" s="67"/>
      <c r="VYY20" s="67"/>
      <c r="VYZ20" s="67"/>
      <c r="VZA20" s="67"/>
      <c r="VZB20" s="67"/>
      <c r="VZC20" s="67"/>
      <c r="VZD20" s="67"/>
      <c r="VZE20" s="67"/>
      <c r="VZF20" s="67"/>
      <c r="VZG20" s="67"/>
      <c r="VZH20" s="67"/>
      <c r="VZI20" s="67"/>
      <c r="VZJ20" s="67"/>
      <c r="VZK20" s="67"/>
      <c r="VZL20" s="67"/>
      <c r="VZM20" s="67"/>
      <c r="VZN20" s="67"/>
      <c r="VZO20" s="67"/>
      <c r="VZP20" s="67"/>
      <c r="VZQ20" s="67"/>
      <c r="VZR20" s="67"/>
      <c r="VZS20" s="67"/>
      <c r="VZT20" s="67"/>
      <c r="VZU20" s="67"/>
      <c r="VZV20" s="67"/>
      <c r="VZW20" s="67"/>
      <c r="VZX20" s="67"/>
      <c r="VZY20" s="67"/>
      <c r="VZZ20" s="67"/>
      <c r="WAA20" s="67"/>
      <c r="WAB20" s="67"/>
      <c r="WAC20" s="67"/>
      <c r="WAD20" s="67"/>
      <c r="WAE20" s="67"/>
      <c r="WAF20" s="67"/>
      <c r="WAG20" s="67"/>
      <c r="WAH20" s="67"/>
      <c r="WAI20" s="67"/>
      <c r="WAJ20" s="67"/>
      <c r="WAK20" s="67"/>
      <c r="WAL20" s="67"/>
      <c r="WAM20" s="67"/>
      <c r="WAN20" s="67"/>
      <c r="WAO20" s="67"/>
      <c r="WAP20" s="67"/>
      <c r="WAQ20" s="67"/>
      <c r="WAR20" s="67"/>
      <c r="WAS20" s="67"/>
      <c r="WAT20" s="67"/>
      <c r="WAU20" s="67"/>
      <c r="WAV20" s="67"/>
      <c r="WAW20" s="67"/>
      <c r="WAX20" s="67"/>
      <c r="WAY20" s="67"/>
      <c r="WAZ20" s="67"/>
      <c r="WBA20" s="67"/>
      <c r="WBB20" s="67"/>
      <c r="WBC20" s="67"/>
      <c r="WBD20" s="67"/>
      <c r="WBE20" s="67"/>
      <c r="WBF20" s="67"/>
      <c r="WBG20" s="67"/>
      <c r="WBH20" s="67"/>
      <c r="WBI20" s="67"/>
      <c r="WBJ20" s="67"/>
      <c r="WBK20" s="67"/>
      <c r="WBL20" s="67"/>
      <c r="WBM20" s="67"/>
      <c r="WBN20" s="67"/>
      <c r="WBO20" s="67"/>
      <c r="WBP20" s="67"/>
      <c r="WBQ20" s="67"/>
      <c r="WBR20" s="67"/>
      <c r="WBS20" s="67"/>
      <c r="WBT20" s="67"/>
      <c r="WBU20" s="67"/>
      <c r="WBV20" s="67"/>
      <c r="WBW20" s="67"/>
      <c r="WBX20" s="67"/>
      <c r="WBY20" s="67"/>
      <c r="WBZ20" s="67"/>
      <c r="WCA20" s="67"/>
      <c r="WCB20" s="67"/>
      <c r="WCC20" s="67"/>
      <c r="WCD20" s="67"/>
      <c r="WCE20" s="67"/>
      <c r="WCF20" s="67"/>
      <c r="WCG20" s="67"/>
      <c r="WCH20" s="67"/>
      <c r="WCI20" s="67"/>
      <c r="WCJ20" s="67"/>
      <c r="WCK20" s="67"/>
      <c r="WCL20" s="67"/>
      <c r="WCM20" s="67"/>
      <c r="WCN20" s="67"/>
      <c r="WCO20" s="67"/>
      <c r="WCP20" s="67"/>
      <c r="WCQ20" s="67"/>
      <c r="WCR20" s="67"/>
      <c r="WCS20" s="67"/>
      <c r="WCT20" s="67"/>
      <c r="WCU20" s="67"/>
      <c r="WCV20" s="67"/>
      <c r="WCW20" s="67"/>
      <c r="WCX20" s="67"/>
      <c r="WCY20" s="67"/>
      <c r="WCZ20" s="67"/>
      <c r="WDA20" s="67"/>
      <c r="WDB20" s="67"/>
      <c r="WDC20" s="67"/>
      <c r="WDD20" s="67"/>
      <c r="WDE20" s="67"/>
      <c r="WDF20" s="67"/>
      <c r="WDG20" s="67"/>
      <c r="WDH20" s="67"/>
      <c r="WDI20" s="67"/>
      <c r="WDJ20" s="67"/>
      <c r="WDK20" s="67"/>
      <c r="WDL20" s="67"/>
      <c r="WDM20" s="67"/>
      <c r="WDN20" s="67"/>
      <c r="WDO20" s="67"/>
      <c r="WDP20" s="67"/>
      <c r="WDQ20" s="67"/>
      <c r="WDR20" s="67"/>
      <c r="WDS20" s="67"/>
      <c r="WDT20" s="67"/>
      <c r="WDU20" s="67"/>
      <c r="WDV20" s="67"/>
      <c r="WDW20" s="67"/>
      <c r="WDX20" s="67"/>
      <c r="WDY20" s="67"/>
      <c r="WDZ20" s="67"/>
      <c r="WEA20" s="67"/>
      <c r="WEB20" s="67"/>
      <c r="WEC20" s="67"/>
      <c r="WED20" s="67"/>
      <c r="WEE20" s="67"/>
      <c r="WEF20" s="67"/>
      <c r="WEG20" s="67"/>
      <c r="WEH20" s="67"/>
      <c r="WEI20" s="67"/>
      <c r="WEJ20" s="67"/>
      <c r="WEK20" s="67"/>
      <c r="WEL20" s="67"/>
      <c r="WEM20" s="67"/>
      <c r="WEN20" s="67"/>
      <c r="WEO20" s="67"/>
      <c r="WEP20" s="67"/>
      <c r="WEQ20" s="67"/>
      <c r="WER20" s="67"/>
      <c r="WES20" s="67"/>
      <c r="WET20" s="67"/>
      <c r="WEU20" s="67"/>
      <c r="WEV20" s="67"/>
      <c r="WEW20" s="67"/>
      <c r="WEX20" s="67"/>
      <c r="WEY20" s="67"/>
      <c r="WEZ20" s="67"/>
      <c r="WFA20" s="67"/>
      <c r="WFB20" s="67"/>
      <c r="WFC20" s="67"/>
      <c r="WFD20" s="67"/>
      <c r="WFE20" s="67"/>
      <c r="WFF20" s="67"/>
      <c r="WFG20" s="67"/>
      <c r="WFH20" s="67"/>
      <c r="WFI20" s="67"/>
      <c r="WFJ20" s="67"/>
      <c r="WFK20" s="67"/>
      <c r="WFL20" s="67"/>
      <c r="WFM20" s="67"/>
      <c r="WFN20" s="67"/>
      <c r="WFO20" s="67"/>
      <c r="WFP20" s="67"/>
      <c r="WFQ20" s="67"/>
      <c r="WFR20" s="67"/>
      <c r="WFS20" s="67"/>
      <c r="WFT20" s="67"/>
      <c r="WFU20" s="67"/>
      <c r="WFV20" s="67"/>
      <c r="WFW20" s="67"/>
      <c r="WFX20" s="67"/>
      <c r="WFY20" s="67"/>
      <c r="WFZ20" s="67"/>
      <c r="WGA20" s="67"/>
      <c r="WGB20" s="67"/>
      <c r="WGC20" s="67"/>
      <c r="WGD20" s="67"/>
      <c r="WGE20" s="67"/>
      <c r="WGF20" s="67"/>
      <c r="WGG20" s="67"/>
      <c r="WGH20" s="67"/>
      <c r="WGI20" s="67"/>
      <c r="WGJ20" s="67"/>
      <c r="WGK20" s="67"/>
      <c r="WGL20" s="67"/>
      <c r="WGM20" s="67"/>
      <c r="WGN20" s="67"/>
      <c r="WGO20" s="67"/>
      <c r="WGP20" s="67"/>
      <c r="WGQ20" s="67"/>
      <c r="WGR20" s="67"/>
      <c r="WGS20" s="67"/>
      <c r="WGT20" s="67"/>
      <c r="WGU20" s="67"/>
      <c r="WGV20" s="67"/>
      <c r="WGW20" s="67"/>
      <c r="WGX20" s="67"/>
      <c r="WGY20" s="67"/>
      <c r="WGZ20" s="67"/>
      <c r="WHA20" s="67"/>
      <c r="WHB20" s="67"/>
      <c r="WHC20" s="67"/>
      <c r="WHD20" s="67"/>
      <c r="WHE20" s="67"/>
      <c r="WHF20" s="67"/>
      <c r="WHG20" s="67"/>
      <c r="WHH20" s="67"/>
      <c r="WHI20" s="67"/>
      <c r="WHJ20" s="67"/>
      <c r="WHK20" s="67"/>
      <c r="WHL20" s="67"/>
      <c r="WHM20" s="67"/>
      <c r="WHN20" s="67"/>
      <c r="WHO20" s="67"/>
      <c r="WHP20" s="67"/>
      <c r="WHQ20" s="67"/>
      <c r="WHR20" s="67"/>
      <c r="WHS20" s="67"/>
      <c r="WHT20" s="67"/>
      <c r="WHU20" s="67"/>
      <c r="WHV20" s="67"/>
      <c r="WHW20" s="67"/>
      <c r="WHX20" s="67"/>
      <c r="WHY20" s="67"/>
      <c r="WHZ20" s="67"/>
      <c r="WIA20" s="67"/>
      <c r="WIB20" s="67"/>
      <c r="WIC20" s="67"/>
      <c r="WID20" s="67"/>
      <c r="WIE20" s="67"/>
      <c r="WIF20" s="67"/>
      <c r="WIG20" s="67"/>
      <c r="WIH20" s="67"/>
      <c r="WII20" s="67"/>
      <c r="WIJ20" s="67"/>
      <c r="WIK20" s="67"/>
      <c r="WIL20" s="67"/>
      <c r="WIM20" s="67"/>
      <c r="WIN20" s="67"/>
      <c r="WIO20" s="67"/>
      <c r="WIP20" s="67"/>
      <c r="WIQ20" s="67"/>
      <c r="WIR20" s="67"/>
      <c r="WIS20" s="67"/>
      <c r="WIT20" s="67"/>
      <c r="WIU20" s="67"/>
      <c r="WIV20" s="67"/>
      <c r="WIW20" s="67"/>
      <c r="WIX20" s="67"/>
      <c r="WIY20" s="67"/>
      <c r="WIZ20" s="67"/>
      <c r="WJA20" s="67"/>
      <c r="WJB20" s="67"/>
      <c r="WJC20" s="67"/>
      <c r="WJD20" s="67"/>
      <c r="WJE20" s="67"/>
      <c r="WJF20" s="67"/>
      <c r="WJG20" s="67"/>
      <c r="WJH20" s="67"/>
      <c r="WJI20" s="67"/>
      <c r="WJJ20" s="67"/>
      <c r="WJK20" s="67"/>
      <c r="WJL20" s="67"/>
      <c r="WJM20" s="67"/>
      <c r="WJN20" s="67"/>
      <c r="WJO20" s="67"/>
      <c r="WJP20" s="67"/>
      <c r="WJQ20" s="67"/>
      <c r="WJR20" s="67"/>
      <c r="WJS20" s="67"/>
      <c r="WJT20" s="67"/>
      <c r="WJU20" s="67"/>
      <c r="WJV20" s="67"/>
      <c r="WJW20" s="67"/>
      <c r="WJX20" s="67"/>
      <c r="WJY20" s="67"/>
      <c r="WJZ20" s="67"/>
      <c r="WKA20" s="67"/>
      <c r="WKB20" s="67"/>
      <c r="WKC20" s="67"/>
      <c r="WKD20" s="67"/>
      <c r="WKE20" s="67"/>
      <c r="WKF20" s="67"/>
      <c r="WKG20" s="67"/>
      <c r="WKH20" s="67"/>
      <c r="WKI20" s="67"/>
      <c r="WKJ20" s="67"/>
      <c r="WKK20" s="67"/>
      <c r="WKL20" s="67"/>
      <c r="WKM20" s="67"/>
      <c r="WKN20" s="67"/>
      <c r="WKO20" s="67"/>
      <c r="WKP20" s="67"/>
      <c r="WKQ20" s="67"/>
      <c r="WKR20" s="67"/>
      <c r="WKS20" s="67"/>
      <c r="WKT20" s="67"/>
      <c r="WKU20" s="67"/>
      <c r="WKV20" s="67"/>
      <c r="WKW20" s="67"/>
      <c r="WKX20" s="67"/>
      <c r="WKY20" s="67"/>
      <c r="WKZ20" s="67"/>
      <c r="WLA20" s="67"/>
      <c r="WLB20" s="67"/>
      <c r="WLC20" s="67"/>
      <c r="WLD20" s="67"/>
      <c r="WLE20" s="67"/>
      <c r="WLF20" s="67"/>
      <c r="WLG20" s="67"/>
      <c r="WLH20" s="67"/>
      <c r="WLI20" s="67"/>
      <c r="WLJ20" s="67"/>
      <c r="WLK20" s="67"/>
      <c r="WLL20" s="67"/>
      <c r="WLM20" s="67"/>
      <c r="WLN20" s="67"/>
      <c r="WLO20" s="67"/>
      <c r="WLP20" s="67"/>
      <c r="WLQ20" s="67"/>
      <c r="WLR20" s="67"/>
      <c r="WLS20" s="67"/>
      <c r="WLT20" s="67"/>
      <c r="WLU20" s="67"/>
      <c r="WLV20" s="67"/>
      <c r="WLW20" s="67"/>
      <c r="WLX20" s="67"/>
      <c r="WLY20" s="67"/>
      <c r="WLZ20" s="67"/>
      <c r="WMA20" s="67"/>
      <c r="WMB20" s="67"/>
      <c r="WMC20" s="67"/>
      <c r="WMD20" s="67"/>
      <c r="WME20" s="67"/>
      <c r="WMF20" s="67"/>
      <c r="WMG20" s="67"/>
      <c r="WMH20" s="67"/>
      <c r="WMI20" s="67"/>
      <c r="WMJ20" s="67"/>
      <c r="WMK20" s="67"/>
      <c r="WML20" s="67"/>
      <c r="WMM20" s="67"/>
      <c r="WMN20" s="67"/>
      <c r="WMO20" s="67"/>
      <c r="WMP20" s="67"/>
      <c r="WMQ20" s="67"/>
      <c r="WMR20" s="67"/>
      <c r="WMS20" s="67"/>
      <c r="WMT20" s="67"/>
      <c r="WMU20" s="67"/>
      <c r="WMV20" s="67"/>
      <c r="WMW20" s="67"/>
      <c r="WMX20" s="67"/>
      <c r="WMY20" s="67"/>
      <c r="WMZ20" s="67"/>
      <c r="WNA20" s="67"/>
      <c r="WNB20" s="67"/>
      <c r="WNC20" s="67"/>
      <c r="WND20" s="67"/>
      <c r="WNE20" s="67"/>
      <c r="WNF20" s="67"/>
      <c r="WNG20" s="67"/>
      <c r="WNH20" s="67"/>
      <c r="WNI20" s="67"/>
      <c r="WNJ20" s="67"/>
      <c r="WNK20" s="67"/>
      <c r="WNL20" s="67"/>
      <c r="WNM20" s="67"/>
      <c r="WNN20" s="67"/>
      <c r="WNO20" s="67"/>
      <c r="WNP20" s="67"/>
      <c r="WNQ20" s="67"/>
      <c r="WNR20" s="67"/>
      <c r="WNS20" s="67"/>
      <c r="WNT20" s="67"/>
      <c r="WNU20" s="67"/>
      <c r="WNV20" s="67"/>
      <c r="WNW20" s="67"/>
      <c r="WNX20" s="67"/>
      <c r="WNY20" s="67"/>
      <c r="WNZ20" s="67"/>
      <c r="WOA20" s="67"/>
      <c r="WOB20" s="67"/>
      <c r="WOC20" s="67"/>
      <c r="WOD20" s="67"/>
      <c r="WOE20" s="67"/>
      <c r="WOF20" s="67"/>
      <c r="WOG20" s="67"/>
      <c r="WOH20" s="67"/>
      <c r="WOI20" s="67"/>
      <c r="WOJ20" s="67"/>
      <c r="WOK20" s="67"/>
      <c r="WOL20" s="67"/>
      <c r="WOM20" s="67"/>
      <c r="WON20" s="67"/>
      <c r="WOO20" s="67"/>
      <c r="WOP20" s="67"/>
      <c r="WOQ20" s="67"/>
      <c r="WOR20" s="67"/>
      <c r="WOS20" s="67"/>
      <c r="WOT20" s="67"/>
      <c r="WOU20" s="67"/>
      <c r="WOV20" s="67"/>
      <c r="WOW20" s="67"/>
      <c r="WOX20" s="67"/>
      <c r="WOY20" s="67"/>
      <c r="WOZ20" s="67"/>
      <c r="WPA20" s="67"/>
      <c r="WPB20" s="67"/>
      <c r="WPC20" s="67"/>
      <c r="WPD20" s="67"/>
      <c r="WPE20" s="67"/>
      <c r="WPF20" s="67"/>
      <c r="WPG20" s="67"/>
      <c r="WPH20" s="67"/>
      <c r="WPI20" s="67"/>
      <c r="WPJ20" s="67"/>
      <c r="WPK20" s="67"/>
      <c r="WPL20" s="67"/>
      <c r="WPM20" s="67"/>
      <c r="WPN20" s="67"/>
      <c r="WPO20" s="67"/>
      <c r="WPP20" s="67"/>
      <c r="WPQ20" s="67"/>
      <c r="WPR20" s="67"/>
      <c r="WPS20" s="67"/>
      <c r="WPT20" s="67"/>
      <c r="WPU20" s="67"/>
      <c r="WPV20" s="67"/>
      <c r="WPW20" s="67"/>
      <c r="WPX20" s="67"/>
      <c r="WPY20" s="67"/>
      <c r="WPZ20" s="67"/>
      <c r="WQA20" s="67"/>
      <c r="WQB20" s="67"/>
      <c r="WQC20" s="67"/>
      <c r="WQD20" s="67"/>
      <c r="WQE20" s="67"/>
      <c r="WQF20" s="67"/>
      <c r="WQG20" s="67"/>
      <c r="WQH20" s="67"/>
      <c r="WQI20" s="67"/>
      <c r="WQJ20" s="67"/>
      <c r="WQK20" s="67"/>
      <c r="WQL20" s="67"/>
      <c r="WQM20" s="67"/>
      <c r="WQN20" s="67"/>
      <c r="WQO20" s="67"/>
      <c r="WQP20" s="67"/>
      <c r="WQQ20" s="67"/>
      <c r="WQR20" s="67"/>
      <c r="WQS20" s="67"/>
      <c r="WQT20" s="67"/>
      <c r="WQU20" s="67"/>
      <c r="WQV20" s="67"/>
      <c r="WQW20" s="67"/>
      <c r="WQX20" s="67"/>
      <c r="WQY20" s="67"/>
      <c r="WQZ20" s="67"/>
      <c r="WRA20" s="67"/>
      <c r="WRB20" s="67"/>
      <c r="WRC20" s="67"/>
      <c r="WRD20" s="67"/>
      <c r="WRE20" s="67"/>
      <c r="WRF20" s="67"/>
      <c r="WRG20" s="67"/>
      <c r="WRH20" s="67"/>
      <c r="WRI20" s="67"/>
      <c r="WRJ20" s="67"/>
      <c r="WRK20" s="67"/>
      <c r="WRL20" s="67"/>
      <c r="WRM20" s="67"/>
      <c r="WRN20" s="67"/>
      <c r="WRO20" s="67"/>
      <c r="WRP20" s="67"/>
      <c r="WRQ20" s="67"/>
      <c r="WRR20" s="67"/>
      <c r="WRS20" s="67"/>
      <c r="WRT20" s="67"/>
      <c r="WRU20" s="67"/>
      <c r="WRV20" s="67"/>
      <c r="WRW20" s="67"/>
      <c r="WRX20" s="67"/>
      <c r="WRY20" s="67"/>
      <c r="WRZ20" s="67"/>
      <c r="WSA20" s="67"/>
      <c r="WSB20" s="67"/>
      <c r="WSC20" s="67"/>
      <c r="WSD20" s="67"/>
      <c r="WSE20" s="67"/>
      <c r="WSF20" s="67"/>
      <c r="WSG20" s="67"/>
      <c r="WSH20" s="67"/>
      <c r="WSI20" s="67"/>
      <c r="WSJ20" s="67"/>
      <c r="WSK20" s="67"/>
      <c r="WSL20" s="67"/>
      <c r="WSM20" s="67"/>
      <c r="WSN20" s="67"/>
      <c r="WSO20" s="67"/>
      <c r="WSP20" s="67"/>
      <c r="WSQ20" s="67"/>
      <c r="WSR20" s="67"/>
      <c r="WSS20" s="67"/>
      <c r="WST20" s="67"/>
      <c r="WSU20" s="67"/>
      <c r="WSV20" s="67"/>
      <c r="WSW20" s="67"/>
      <c r="WSX20" s="67"/>
      <c r="WSY20" s="67"/>
      <c r="WSZ20" s="67"/>
      <c r="WTA20" s="67"/>
      <c r="WTB20" s="67"/>
      <c r="WTC20" s="67"/>
      <c r="WTD20" s="67"/>
      <c r="WTE20" s="67"/>
      <c r="WTF20" s="67"/>
      <c r="WTG20" s="67"/>
      <c r="WTH20" s="67"/>
      <c r="WTI20" s="67"/>
      <c r="WTJ20" s="67"/>
      <c r="WTK20" s="67"/>
      <c r="WTL20" s="67"/>
      <c r="WTM20" s="67"/>
      <c r="WTN20" s="67"/>
      <c r="WTO20" s="67"/>
      <c r="WTP20" s="67"/>
      <c r="WTQ20" s="67"/>
      <c r="WTR20" s="67"/>
      <c r="WTS20" s="67"/>
      <c r="WTT20" s="67"/>
      <c r="WTU20" s="67"/>
      <c r="WTV20" s="67"/>
      <c r="WTW20" s="67"/>
      <c r="WTX20" s="67"/>
      <c r="WTY20" s="67"/>
      <c r="WTZ20" s="67"/>
      <c r="WUA20" s="67"/>
      <c r="WUB20" s="67"/>
      <c r="WUC20" s="67"/>
      <c r="WUD20" s="67"/>
      <c r="WUE20" s="67"/>
      <c r="WUF20" s="67"/>
      <c r="WUG20" s="67"/>
      <c r="WUH20" s="67"/>
      <c r="WUI20" s="67"/>
      <c r="WUJ20" s="67"/>
      <c r="WUK20" s="67"/>
      <c r="WUL20" s="67"/>
      <c r="WUM20" s="67"/>
      <c r="WUN20" s="67"/>
      <c r="WUO20" s="67"/>
      <c r="WUP20" s="67"/>
      <c r="WUQ20" s="67"/>
      <c r="WUR20" s="67"/>
      <c r="WUS20" s="67"/>
      <c r="WUT20" s="67"/>
      <c r="WUU20" s="67"/>
      <c r="WUV20" s="67"/>
      <c r="WUW20" s="67"/>
      <c r="WUX20" s="67"/>
      <c r="WUY20" s="67"/>
      <c r="WUZ20" s="67"/>
      <c r="WVA20" s="67"/>
      <c r="WVB20" s="67"/>
      <c r="WVC20" s="67"/>
      <c r="WVD20" s="67"/>
      <c r="WVE20" s="67"/>
      <c r="WVF20" s="67"/>
      <c r="WVG20" s="67"/>
      <c r="WVH20" s="67"/>
      <c r="WVI20" s="67"/>
      <c r="WVJ20" s="67"/>
      <c r="WVK20" s="67"/>
      <c r="WVL20" s="67"/>
      <c r="WVM20" s="67"/>
      <c r="WVN20" s="67"/>
      <c r="WVO20" s="67"/>
      <c r="WVP20" s="67"/>
      <c r="WVQ20" s="67"/>
      <c r="WVR20" s="67"/>
      <c r="WVS20" s="67"/>
      <c r="WVT20" s="67"/>
      <c r="WVU20" s="67"/>
      <c r="WVV20" s="67"/>
      <c r="WVW20" s="67"/>
      <c r="WVX20" s="67"/>
      <c r="WVY20" s="67"/>
      <c r="WVZ20" s="67"/>
      <c r="WWA20" s="67"/>
      <c r="WWB20" s="67"/>
      <c r="WWC20" s="67"/>
      <c r="WWD20" s="67"/>
      <c r="WWE20" s="67"/>
      <c r="WWF20" s="67"/>
      <c r="WWG20" s="67"/>
      <c r="WWH20" s="67"/>
      <c r="WWI20" s="67"/>
      <c r="WWJ20" s="67"/>
      <c r="WWK20" s="67"/>
      <c r="WWL20" s="67"/>
      <c r="WWM20" s="67"/>
      <c r="WWN20" s="67"/>
      <c r="WWO20" s="67"/>
      <c r="WWP20" s="67"/>
      <c r="WWQ20" s="67"/>
      <c r="WWR20" s="67"/>
      <c r="WWS20" s="67"/>
      <c r="WWT20" s="67"/>
      <c r="WWU20" s="67"/>
      <c r="WWV20" s="67"/>
      <c r="WWW20" s="67"/>
      <c r="WWX20" s="67"/>
      <c r="WWY20" s="67"/>
      <c r="WWZ20" s="67"/>
      <c r="WXA20" s="67"/>
      <c r="WXB20" s="67"/>
      <c r="WXC20" s="67"/>
      <c r="WXD20" s="67"/>
      <c r="WXE20" s="67"/>
      <c r="WXF20" s="67"/>
      <c r="WXG20" s="67"/>
      <c r="WXH20" s="67"/>
      <c r="WXI20" s="67"/>
      <c r="WXJ20" s="67"/>
      <c r="WXK20" s="67"/>
      <c r="WXL20" s="67"/>
      <c r="WXM20" s="67"/>
      <c r="WXN20" s="67"/>
      <c r="WXO20" s="67"/>
      <c r="WXP20" s="67"/>
      <c r="WXQ20" s="67"/>
      <c r="WXR20" s="67"/>
      <c r="WXS20" s="67"/>
      <c r="WXT20" s="67"/>
      <c r="WXU20" s="67"/>
      <c r="WXV20" s="67"/>
      <c r="WXW20" s="67"/>
      <c r="WXX20" s="67"/>
      <c r="WXY20" s="67"/>
      <c r="WXZ20" s="67"/>
      <c r="WYA20" s="67"/>
      <c r="WYB20" s="67"/>
      <c r="WYC20" s="67"/>
      <c r="WYD20" s="67"/>
      <c r="WYE20" s="67"/>
      <c r="WYF20" s="67"/>
      <c r="WYG20" s="67"/>
      <c r="WYH20" s="67"/>
      <c r="WYI20" s="67"/>
      <c r="WYJ20" s="67"/>
      <c r="WYK20" s="67"/>
      <c r="WYL20" s="67"/>
      <c r="WYM20" s="67"/>
      <c r="WYN20" s="67"/>
      <c r="WYO20" s="67"/>
      <c r="WYP20" s="67"/>
      <c r="WYQ20" s="67"/>
      <c r="WYR20" s="67"/>
      <c r="WYS20" s="67"/>
      <c r="WYT20" s="67"/>
      <c r="WYU20" s="67"/>
      <c r="WYV20" s="67"/>
      <c r="WYW20" s="67"/>
      <c r="WYX20" s="67"/>
      <c r="WYY20" s="67"/>
      <c r="WYZ20" s="67"/>
      <c r="WZA20" s="67"/>
      <c r="WZB20" s="67"/>
      <c r="WZC20" s="67"/>
      <c r="WZD20" s="67"/>
      <c r="WZE20" s="67"/>
      <c r="WZF20" s="67"/>
      <c r="WZG20" s="67"/>
      <c r="WZH20" s="67"/>
      <c r="WZI20" s="67"/>
      <c r="WZJ20" s="67"/>
      <c r="WZK20" s="67"/>
      <c r="WZL20" s="67"/>
      <c r="WZM20" s="67"/>
      <c r="WZN20" s="67"/>
      <c r="WZO20" s="67"/>
      <c r="WZP20" s="67"/>
      <c r="WZQ20" s="67"/>
      <c r="WZR20" s="67"/>
      <c r="WZS20" s="67"/>
      <c r="WZT20" s="67"/>
      <c r="WZU20" s="67"/>
      <c r="WZV20" s="67"/>
      <c r="WZW20" s="67"/>
      <c r="WZX20" s="67"/>
      <c r="WZY20" s="67"/>
      <c r="WZZ20" s="67"/>
      <c r="XAA20" s="67"/>
      <c r="XAB20" s="67"/>
      <c r="XAC20" s="67"/>
      <c r="XAD20" s="67"/>
      <c r="XAE20" s="67"/>
      <c r="XAF20" s="67"/>
      <c r="XAG20" s="67"/>
      <c r="XAH20" s="67"/>
      <c r="XAI20" s="67"/>
      <c r="XAJ20" s="67"/>
      <c r="XAK20" s="67"/>
      <c r="XAL20" s="67"/>
      <c r="XAM20" s="67"/>
      <c r="XAN20" s="67"/>
      <c r="XAO20" s="67"/>
      <c r="XAP20" s="67"/>
      <c r="XAQ20" s="67"/>
      <c r="XAR20" s="67"/>
      <c r="XAS20" s="67"/>
      <c r="XAT20" s="67"/>
      <c r="XAU20" s="67"/>
      <c r="XAV20" s="67"/>
      <c r="XAW20" s="67"/>
      <c r="XAX20" s="67"/>
      <c r="XAY20" s="67"/>
      <c r="XAZ20" s="67"/>
      <c r="XBA20" s="67"/>
      <c r="XBB20" s="67"/>
      <c r="XBC20" s="67"/>
      <c r="XBD20" s="67"/>
      <c r="XBE20" s="67"/>
      <c r="XBF20" s="67"/>
      <c r="XBG20" s="67"/>
      <c r="XBH20" s="67"/>
      <c r="XBI20" s="67"/>
      <c r="XBJ20" s="67"/>
      <c r="XBK20" s="67"/>
      <c r="XBL20" s="67"/>
      <c r="XBM20" s="67"/>
      <c r="XBN20" s="67"/>
      <c r="XBO20" s="67"/>
      <c r="XBP20" s="67"/>
      <c r="XBQ20" s="67"/>
      <c r="XBR20" s="67"/>
      <c r="XBS20" s="67"/>
      <c r="XBT20" s="67"/>
      <c r="XBU20" s="67"/>
      <c r="XBV20" s="67"/>
      <c r="XBW20" s="67"/>
      <c r="XBX20" s="67"/>
      <c r="XBY20" s="67"/>
      <c r="XBZ20" s="67"/>
      <c r="XCA20" s="67"/>
      <c r="XCB20" s="67"/>
      <c r="XCC20" s="67"/>
      <c r="XCD20" s="67"/>
      <c r="XCE20" s="67"/>
      <c r="XCF20" s="67"/>
      <c r="XCG20" s="67"/>
      <c r="XCH20" s="67"/>
      <c r="XCI20" s="67"/>
      <c r="XCJ20" s="67"/>
      <c r="XCK20" s="67"/>
      <c r="XCL20" s="67"/>
      <c r="XCM20" s="67"/>
      <c r="XCN20" s="67"/>
      <c r="XCO20" s="67"/>
      <c r="XCP20" s="67"/>
      <c r="XCQ20" s="67"/>
      <c r="XCR20" s="67"/>
      <c r="XCS20" s="67"/>
      <c r="XCT20" s="67"/>
      <c r="XCU20" s="67"/>
      <c r="XCV20" s="67"/>
      <c r="XCW20" s="67"/>
      <c r="XCX20" s="67"/>
      <c r="XCY20" s="67"/>
      <c r="XCZ20" s="67"/>
      <c r="XDA20" s="67"/>
      <c r="XDB20" s="67"/>
      <c r="XDC20" s="67"/>
      <c r="XDD20" s="67"/>
      <c r="XDE20" s="67"/>
      <c r="XDF20" s="67"/>
      <c r="XDG20" s="67"/>
      <c r="XDH20" s="67"/>
      <c r="XDI20" s="67"/>
      <c r="XDJ20" s="67"/>
      <c r="XDK20" s="67"/>
      <c r="XDL20" s="67"/>
      <c r="XDM20" s="67"/>
      <c r="XDN20" s="67"/>
      <c r="XDO20" s="67"/>
      <c r="XDP20" s="67"/>
      <c r="XDQ20" s="67"/>
      <c r="XDR20" s="67"/>
      <c r="XDS20" s="67"/>
      <c r="XDT20" s="67"/>
      <c r="XDU20" s="67"/>
      <c r="XDV20" s="67"/>
      <c r="XDW20" s="67"/>
      <c r="XDX20" s="67"/>
      <c r="XDY20" s="67"/>
      <c r="XDZ20" s="67"/>
      <c r="XEA20" s="67"/>
      <c r="XEB20" s="67"/>
      <c r="XEC20" s="67"/>
      <c r="XED20" s="67"/>
      <c r="XEE20" s="67"/>
      <c r="XEF20" s="67"/>
      <c r="XEG20" s="67"/>
      <c r="XEH20" s="67"/>
      <c r="XEI20" s="67"/>
      <c r="XEJ20" s="67"/>
      <c r="XEK20" s="67"/>
      <c r="XEL20" s="67"/>
      <c r="XEM20" s="67"/>
      <c r="XEN20" s="67"/>
      <c r="XEO20" s="67"/>
      <c r="XEP20" s="67"/>
      <c r="XEQ20" s="67"/>
      <c r="XER20" s="67"/>
      <c r="XES20" s="67"/>
      <c r="XET20" s="67"/>
      <c r="XEU20" s="67"/>
      <c r="XEV20" s="67"/>
      <c r="XEW20" s="67"/>
      <c r="XEX20" s="67"/>
      <c r="XEY20" s="67"/>
      <c r="XEZ20" s="67"/>
      <c r="XFA20" s="67"/>
      <c r="XFB20" s="67"/>
      <c r="XFC20" s="67"/>
      <c r="XFD20" s="67"/>
    </row>
    <row r="21" spans="4:16384" x14ac:dyDescent="0.25">
      <c r="D21" s="54" t="s">
        <v>102</v>
      </c>
      <c r="F21" s="59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</row>
    <row r="22" spans="4:16384" x14ac:dyDescent="0.25">
      <c r="D22" s="46" t="s">
        <v>171</v>
      </c>
      <c r="E22" t="s">
        <v>103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>
        <v>78</v>
      </c>
      <c r="AU22" s="59"/>
      <c r="AV22" s="59"/>
      <c r="AW22" s="59"/>
      <c r="AX22" s="59"/>
      <c r="AY22" s="76"/>
      <c r="AZ22" s="59"/>
      <c r="BA22" s="59"/>
      <c r="BB22" s="59"/>
      <c r="BC22" s="59"/>
      <c r="BD22" s="59"/>
      <c r="BE22" s="59"/>
      <c r="BF22" s="59"/>
      <c r="BG22" s="59"/>
      <c r="BH22" s="59"/>
      <c r="BI22" s="59">
        <v>79</v>
      </c>
      <c r="BJ22" s="59"/>
      <c r="BK22" s="59"/>
      <c r="BL22" s="59"/>
      <c r="BM22" s="59"/>
      <c r="BN22" s="76"/>
      <c r="BO22" s="59"/>
      <c r="BP22" s="59"/>
      <c r="BQ22" s="59"/>
      <c r="BR22" s="59"/>
      <c r="BS22" s="59"/>
      <c r="BT22" s="59"/>
      <c r="BU22" s="59"/>
      <c r="BV22" s="59"/>
      <c r="BW22" s="59"/>
      <c r="BX22" s="59">
        <v>75</v>
      </c>
      <c r="BY22" s="59"/>
      <c r="BZ22" s="59"/>
      <c r="CA22" s="59"/>
      <c r="CB22" s="59"/>
      <c r="CC22" s="76"/>
      <c r="CD22" s="59"/>
      <c r="CE22" s="59"/>
      <c r="CF22" s="59"/>
      <c r="CG22" s="59"/>
      <c r="CH22" s="59">
        <v>69</v>
      </c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>
        <v>244</v>
      </c>
      <c r="CX22" s="59"/>
      <c r="CY22" s="59"/>
      <c r="CZ22" s="59"/>
      <c r="DA22" s="59"/>
      <c r="DB22" s="59"/>
      <c r="DC22" s="59"/>
      <c r="DD22" s="59"/>
      <c r="DE22" s="59"/>
      <c r="DF22" s="59"/>
      <c r="DG22" s="59">
        <v>255</v>
      </c>
      <c r="DH22" s="65"/>
      <c r="DI22" s="65"/>
      <c r="DJ22" s="65"/>
      <c r="DK22" s="65"/>
      <c r="DL22" s="77"/>
    </row>
    <row r="23" spans="4:16384" x14ac:dyDescent="0.25">
      <c r="D23" t="s">
        <v>104</v>
      </c>
      <c r="E23" t="s">
        <v>105</v>
      </c>
      <c r="F23">
        <v>1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6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76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76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76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65"/>
      <c r="DI23" s="65"/>
      <c r="DJ23" s="65"/>
      <c r="DK23" s="65"/>
      <c r="DL23" s="77"/>
    </row>
    <row r="24" spans="4:16384" x14ac:dyDescent="0.25">
      <c r="D24" t="s">
        <v>76</v>
      </c>
      <c r="E24" t="s">
        <v>77</v>
      </c>
      <c r="F24">
        <f>F5</f>
        <v>0.46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6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I24" s="65"/>
      <c r="DK24" s="65"/>
    </row>
    <row r="25" spans="4:16384" x14ac:dyDescent="0.25">
      <c r="D25" t="s">
        <v>106</v>
      </c>
      <c r="E25" t="s">
        <v>107</v>
      </c>
      <c r="G25" s="59">
        <f t="shared" ref="G25:BR25" si="14">G22*$F$24*$F$23*$F$3</f>
        <v>0</v>
      </c>
      <c r="H25" s="59">
        <f t="shared" si="14"/>
        <v>0</v>
      </c>
      <c r="I25" s="59">
        <f t="shared" si="14"/>
        <v>0</v>
      </c>
      <c r="J25" s="59">
        <f t="shared" si="14"/>
        <v>0</v>
      </c>
      <c r="K25" s="59">
        <f t="shared" si="14"/>
        <v>0</v>
      </c>
      <c r="L25" s="59">
        <f t="shared" si="14"/>
        <v>0</v>
      </c>
      <c r="M25" s="59">
        <f t="shared" si="14"/>
        <v>0</v>
      </c>
      <c r="N25" s="59">
        <f t="shared" si="14"/>
        <v>0</v>
      </c>
      <c r="O25" s="59">
        <f t="shared" si="14"/>
        <v>0</v>
      </c>
      <c r="P25" s="59">
        <f t="shared" si="14"/>
        <v>0</v>
      </c>
      <c r="Q25" s="59">
        <f t="shared" si="14"/>
        <v>0</v>
      </c>
      <c r="R25" s="59">
        <f t="shared" si="14"/>
        <v>0</v>
      </c>
      <c r="S25" s="59">
        <f t="shared" si="14"/>
        <v>0</v>
      </c>
      <c r="T25" s="59">
        <f t="shared" si="14"/>
        <v>0</v>
      </c>
      <c r="U25" s="59">
        <f t="shared" si="14"/>
        <v>0</v>
      </c>
      <c r="V25" s="59">
        <f t="shared" si="14"/>
        <v>0</v>
      </c>
      <c r="W25" s="59">
        <f t="shared" si="14"/>
        <v>0</v>
      </c>
      <c r="X25" s="59">
        <f t="shared" si="14"/>
        <v>0</v>
      </c>
      <c r="Y25" s="59">
        <f t="shared" si="14"/>
        <v>0</v>
      </c>
      <c r="Z25" s="59">
        <f t="shared" si="14"/>
        <v>0</v>
      </c>
      <c r="AA25" s="59">
        <f t="shared" si="14"/>
        <v>0</v>
      </c>
      <c r="AB25" s="59">
        <f t="shared" si="14"/>
        <v>0</v>
      </c>
      <c r="AC25" s="59">
        <f t="shared" si="14"/>
        <v>0</v>
      </c>
      <c r="AD25" s="59">
        <f t="shared" si="14"/>
        <v>0</v>
      </c>
      <c r="AE25" s="59">
        <f t="shared" si="14"/>
        <v>0</v>
      </c>
      <c r="AF25" s="59">
        <f t="shared" si="14"/>
        <v>0</v>
      </c>
      <c r="AG25" s="59">
        <f t="shared" si="14"/>
        <v>0</v>
      </c>
      <c r="AH25" s="59">
        <f t="shared" si="14"/>
        <v>0</v>
      </c>
      <c r="AI25" s="59">
        <f t="shared" si="14"/>
        <v>0</v>
      </c>
      <c r="AJ25" s="59">
        <f t="shared" si="14"/>
        <v>0</v>
      </c>
      <c r="AK25" s="59">
        <f t="shared" si="14"/>
        <v>0</v>
      </c>
      <c r="AL25" s="59">
        <f t="shared" si="14"/>
        <v>0</v>
      </c>
      <c r="AM25" s="59">
        <f t="shared" si="14"/>
        <v>0</v>
      </c>
      <c r="AN25" s="59">
        <f t="shared" si="14"/>
        <v>0</v>
      </c>
      <c r="AO25" s="59">
        <f t="shared" si="14"/>
        <v>0</v>
      </c>
      <c r="AP25" s="59">
        <f t="shared" si="14"/>
        <v>0</v>
      </c>
      <c r="AQ25" s="59">
        <f t="shared" si="14"/>
        <v>0</v>
      </c>
      <c r="AR25" s="59">
        <f t="shared" si="14"/>
        <v>0</v>
      </c>
      <c r="AS25" s="59">
        <f t="shared" si="14"/>
        <v>0</v>
      </c>
      <c r="AT25" s="59">
        <f t="shared" si="14"/>
        <v>35.880000000000003</v>
      </c>
      <c r="AU25" s="59">
        <f t="shared" si="14"/>
        <v>0</v>
      </c>
      <c r="AV25" s="59">
        <f t="shared" si="14"/>
        <v>0</v>
      </c>
      <c r="AW25" s="59">
        <f t="shared" si="14"/>
        <v>0</v>
      </c>
      <c r="AX25" s="59">
        <f t="shared" si="14"/>
        <v>0</v>
      </c>
      <c r="AY25" s="59">
        <f t="shared" si="14"/>
        <v>0</v>
      </c>
      <c r="AZ25" s="59">
        <f t="shared" si="14"/>
        <v>0</v>
      </c>
      <c r="BA25" s="59">
        <f t="shared" si="14"/>
        <v>0</v>
      </c>
      <c r="BB25" s="59">
        <f t="shared" si="14"/>
        <v>0</v>
      </c>
      <c r="BC25" s="59">
        <f t="shared" si="14"/>
        <v>0</v>
      </c>
      <c r="BD25" s="59">
        <f t="shared" si="14"/>
        <v>0</v>
      </c>
      <c r="BE25" s="59">
        <f t="shared" si="14"/>
        <v>0</v>
      </c>
      <c r="BF25" s="59">
        <f t="shared" si="14"/>
        <v>0</v>
      </c>
      <c r="BG25" s="59">
        <f t="shared" si="14"/>
        <v>0</v>
      </c>
      <c r="BH25" s="59">
        <f t="shared" si="14"/>
        <v>0</v>
      </c>
      <c r="BI25" s="59">
        <f t="shared" si="14"/>
        <v>36.340000000000003</v>
      </c>
      <c r="BJ25" s="59">
        <f t="shared" si="14"/>
        <v>0</v>
      </c>
      <c r="BK25" s="59">
        <f t="shared" si="14"/>
        <v>0</v>
      </c>
      <c r="BL25" s="59">
        <f t="shared" si="14"/>
        <v>0</v>
      </c>
      <c r="BM25" s="59">
        <f t="shared" si="14"/>
        <v>0</v>
      </c>
      <c r="BN25" s="59">
        <f t="shared" si="14"/>
        <v>0</v>
      </c>
      <c r="BO25" s="59">
        <f t="shared" si="14"/>
        <v>0</v>
      </c>
      <c r="BP25" s="59">
        <f t="shared" si="14"/>
        <v>0</v>
      </c>
      <c r="BQ25" s="59">
        <f t="shared" si="14"/>
        <v>0</v>
      </c>
      <c r="BR25" s="59">
        <f t="shared" si="14"/>
        <v>0</v>
      </c>
      <c r="BS25" s="59">
        <f t="shared" ref="BS25:DG25" si="15">BS22*$F$24*$F$23*$F$3</f>
        <v>0</v>
      </c>
      <c r="BT25" s="59">
        <f t="shared" si="15"/>
        <v>0</v>
      </c>
      <c r="BU25" s="59">
        <f t="shared" si="15"/>
        <v>0</v>
      </c>
      <c r="BV25" s="59">
        <f t="shared" si="15"/>
        <v>0</v>
      </c>
      <c r="BW25" s="59">
        <f t="shared" si="15"/>
        <v>0</v>
      </c>
      <c r="BX25" s="59">
        <f t="shared" si="15"/>
        <v>34.5</v>
      </c>
      <c r="BY25" s="59">
        <f t="shared" si="15"/>
        <v>0</v>
      </c>
      <c r="BZ25" s="59">
        <f t="shared" si="15"/>
        <v>0</v>
      </c>
      <c r="CA25" s="59">
        <f t="shared" si="15"/>
        <v>0</v>
      </c>
      <c r="CB25" s="59">
        <f t="shared" si="15"/>
        <v>0</v>
      </c>
      <c r="CC25" s="59">
        <f t="shared" si="15"/>
        <v>0</v>
      </c>
      <c r="CD25" s="59">
        <f t="shared" si="15"/>
        <v>0</v>
      </c>
      <c r="CE25" s="59">
        <f t="shared" si="15"/>
        <v>0</v>
      </c>
      <c r="CF25" s="59">
        <f t="shared" si="15"/>
        <v>0</v>
      </c>
      <c r="CG25" s="59">
        <f t="shared" si="15"/>
        <v>0</v>
      </c>
      <c r="CH25" s="59">
        <f t="shared" si="15"/>
        <v>31.740000000000002</v>
      </c>
      <c r="CI25" s="59">
        <f t="shared" si="15"/>
        <v>0</v>
      </c>
      <c r="CJ25" s="59">
        <f t="shared" si="15"/>
        <v>0</v>
      </c>
      <c r="CK25" s="59">
        <f t="shared" si="15"/>
        <v>0</v>
      </c>
      <c r="CL25" s="59">
        <f t="shared" si="15"/>
        <v>0</v>
      </c>
      <c r="CM25" s="59">
        <f t="shared" si="15"/>
        <v>0</v>
      </c>
      <c r="CN25" s="59">
        <f t="shared" si="15"/>
        <v>0</v>
      </c>
      <c r="CO25" s="59">
        <f t="shared" si="15"/>
        <v>0</v>
      </c>
      <c r="CP25" s="59">
        <f t="shared" si="15"/>
        <v>0</v>
      </c>
      <c r="CQ25" s="59">
        <f t="shared" si="15"/>
        <v>0</v>
      </c>
      <c r="CR25" s="59">
        <f t="shared" si="15"/>
        <v>0</v>
      </c>
      <c r="CS25" s="59">
        <f t="shared" si="15"/>
        <v>0</v>
      </c>
      <c r="CT25" s="59">
        <f t="shared" si="15"/>
        <v>0</v>
      </c>
      <c r="CU25" s="59">
        <f t="shared" si="15"/>
        <v>0</v>
      </c>
      <c r="CV25" s="59">
        <f t="shared" si="15"/>
        <v>0</v>
      </c>
      <c r="CW25" s="59">
        <f t="shared" si="15"/>
        <v>112.24000000000001</v>
      </c>
      <c r="CX25" s="59">
        <f t="shared" si="15"/>
        <v>0</v>
      </c>
      <c r="CY25" s="59">
        <f t="shared" si="15"/>
        <v>0</v>
      </c>
      <c r="CZ25" s="59">
        <f t="shared" si="15"/>
        <v>0</v>
      </c>
      <c r="DA25" s="59">
        <f t="shared" si="15"/>
        <v>0</v>
      </c>
      <c r="DB25" s="59">
        <f t="shared" si="15"/>
        <v>0</v>
      </c>
      <c r="DC25" s="59">
        <f t="shared" si="15"/>
        <v>0</v>
      </c>
      <c r="DD25" s="59">
        <f t="shared" si="15"/>
        <v>0</v>
      </c>
      <c r="DE25" s="59">
        <f t="shared" si="15"/>
        <v>0</v>
      </c>
      <c r="DF25" s="59">
        <f t="shared" si="15"/>
        <v>0</v>
      </c>
      <c r="DG25" s="59">
        <f t="shared" si="15"/>
        <v>117.30000000000001</v>
      </c>
      <c r="DH25" s="65"/>
      <c r="DI25" s="65"/>
      <c r="DJ25" s="65"/>
      <c r="DK25" s="65"/>
      <c r="DL25" s="65"/>
      <c r="DM25" s="65"/>
      <c r="DN25" s="65"/>
      <c r="DO25" s="65"/>
      <c r="DP25" s="65"/>
      <c r="DQ25" s="65"/>
    </row>
    <row r="26" spans="4:16384" x14ac:dyDescent="0.25">
      <c r="D26" t="s">
        <v>108</v>
      </c>
      <c r="E26" t="s">
        <v>109</v>
      </c>
      <c r="G26" s="59">
        <f>G25*0.475</f>
        <v>0</v>
      </c>
      <c r="H26" s="59">
        <f t="shared" ref="H26:BS26" si="16">H25*0.475</f>
        <v>0</v>
      </c>
      <c r="I26" s="59">
        <f t="shared" si="16"/>
        <v>0</v>
      </c>
      <c r="J26" s="59">
        <f t="shared" si="16"/>
        <v>0</v>
      </c>
      <c r="K26" s="59">
        <f t="shared" si="16"/>
        <v>0</v>
      </c>
      <c r="L26" s="59">
        <f t="shared" si="16"/>
        <v>0</v>
      </c>
      <c r="M26" s="59">
        <f t="shared" si="16"/>
        <v>0</v>
      </c>
      <c r="N26" s="59">
        <f t="shared" si="16"/>
        <v>0</v>
      </c>
      <c r="O26" s="59">
        <f t="shared" si="16"/>
        <v>0</v>
      </c>
      <c r="P26" s="59">
        <f t="shared" si="16"/>
        <v>0</v>
      </c>
      <c r="Q26" s="59">
        <f t="shared" si="16"/>
        <v>0</v>
      </c>
      <c r="R26" s="59">
        <f t="shared" si="16"/>
        <v>0</v>
      </c>
      <c r="S26" s="59">
        <f t="shared" si="16"/>
        <v>0</v>
      </c>
      <c r="T26" s="59">
        <f t="shared" si="16"/>
        <v>0</v>
      </c>
      <c r="U26" s="59">
        <f t="shared" si="16"/>
        <v>0</v>
      </c>
      <c r="V26" s="59">
        <f t="shared" si="16"/>
        <v>0</v>
      </c>
      <c r="W26" s="59">
        <f t="shared" si="16"/>
        <v>0</v>
      </c>
      <c r="X26" s="59">
        <f t="shared" si="16"/>
        <v>0</v>
      </c>
      <c r="Y26" s="59">
        <f t="shared" si="16"/>
        <v>0</v>
      </c>
      <c r="Z26" s="59">
        <f t="shared" si="16"/>
        <v>0</v>
      </c>
      <c r="AA26" s="59">
        <f t="shared" si="16"/>
        <v>0</v>
      </c>
      <c r="AB26" s="59">
        <f t="shared" si="16"/>
        <v>0</v>
      </c>
      <c r="AC26" s="59">
        <f t="shared" si="16"/>
        <v>0</v>
      </c>
      <c r="AD26" s="59">
        <f t="shared" si="16"/>
        <v>0</v>
      </c>
      <c r="AE26" s="59">
        <f t="shared" si="16"/>
        <v>0</v>
      </c>
      <c r="AF26" s="59">
        <f t="shared" si="16"/>
        <v>0</v>
      </c>
      <c r="AG26" s="59">
        <f t="shared" si="16"/>
        <v>0</v>
      </c>
      <c r="AH26" s="59">
        <f t="shared" si="16"/>
        <v>0</v>
      </c>
      <c r="AI26" s="59">
        <f t="shared" si="16"/>
        <v>0</v>
      </c>
      <c r="AJ26" s="59">
        <f t="shared" si="16"/>
        <v>0</v>
      </c>
      <c r="AK26" s="59">
        <f t="shared" si="16"/>
        <v>0</v>
      </c>
      <c r="AL26" s="59">
        <f t="shared" si="16"/>
        <v>0</v>
      </c>
      <c r="AM26" s="59">
        <f t="shared" si="16"/>
        <v>0</v>
      </c>
      <c r="AN26" s="59">
        <f t="shared" si="16"/>
        <v>0</v>
      </c>
      <c r="AO26" s="59">
        <f t="shared" si="16"/>
        <v>0</v>
      </c>
      <c r="AP26" s="59">
        <f t="shared" si="16"/>
        <v>0</v>
      </c>
      <c r="AQ26" s="59">
        <f t="shared" si="16"/>
        <v>0</v>
      </c>
      <c r="AR26" s="59">
        <f t="shared" si="16"/>
        <v>0</v>
      </c>
      <c r="AS26" s="59">
        <f t="shared" si="16"/>
        <v>0</v>
      </c>
      <c r="AT26" s="59">
        <f t="shared" si="16"/>
        <v>17.042999999999999</v>
      </c>
      <c r="AU26" s="59">
        <f t="shared" si="16"/>
        <v>0</v>
      </c>
      <c r="AV26" s="59">
        <f t="shared" si="16"/>
        <v>0</v>
      </c>
      <c r="AW26" s="59">
        <f t="shared" si="16"/>
        <v>0</v>
      </c>
      <c r="AX26" s="59">
        <f t="shared" si="16"/>
        <v>0</v>
      </c>
      <c r="AY26" s="59">
        <f t="shared" si="16"/>
        <v>0</v>
      </c>
      <c r="AZ26" s="59">
        <f t="shared" si="16"/>
        <v>0</v>
      </c>
      <c r="BA26" s="59">
        <f t="shared" si="16"/>
        <v>0</v>
      </c>
      <c r="BB26" s="59">
        <f t="shared" si="16"/>
        <v>0</v>
      </c>
      <c r="BC26" s="59">
        <f t="shared" si="16"/>
        <v>0</v>
      </c>
      <c r="BD26" s="59">
        <f t="shared" si="16"/>
        <v>0</v>
      </c>
      <c r="BE26" s="59">
        <f t="shared" si="16"/>
        <v>0</v>
      </c>
      <c r="BF26" s="59">
        <f t="shared" si="16"/>
        <v>0</v>
      </c>
      <c r="BG26" s="59">
        <f t="shared" si="16"/>
        <v>0</v>
      </c>
      <c r="BH26" s="59">
        <f t="shared" si="16"/>
        <v>0</v>
      </c>
      <c r="BI26" s="59">
        <f t="shared" si="16"/>
        <v>17.261500000000002</v>
      </c>
      <c r="BJ26" s="59">
        <f t="shared" si="16"/>
        <v>0</v>
      </c>
      <c r="BK26" s="59">
        <f t="shared" si="16"/>
        <v>0</v>
      </c>
      <c r="BL26" s="59">
        <f t="shared" si="16"/>
        <v>0</v>
      </c>
      <c r="BM26" s="59">
        <f t="shared" si="16"/>
        <v>0</v>
      </c>
      <c r="BN26" s="59">
        <f t="shared" si="16"/>
        <v>0</v>
      </c>
      <c r="BO26" s="59">
        <f t="shared" si="16"/>
        <v>0</v>
      </c>
      <c r="BP26" s="59">
        <f t="shared" si="16"/>
        <v>0</v>
      </c>
      <c r="BQ26" s="59">
        <f t="shared" si="16"/>
        <v>0</v>
      </c>
      <c r="BR26" s="59">
        <f t="shared" si="16"/>
        <v>0</v>
      </c>
      <c r="BS26" s="59">
        <f t="shared" si="16"/>
        <v>0</v>
      </c>
      <c r="BT26" s="59">
        <f t="shared" ref="BT26:DG26" si="17">BT25*0.475</f>
        <v>0</v>
      </c>
      <c r="BU26" s="59">
        <f t="shared" si="17"/>
        <v>0</v>
      </c>
      <c r="BV26" s="59">
        <f t="shared" si="17"/>
        <v>0</v>
      </c>
      <c r="BW26" s="59">
        <f t="shared" si="17"/>
        <v>0</v>
      </c>
      <c r="BX26" s="59">
        <f t="shared" si="17"/>
        <v>16.387499999999999</v>
      </c>
      <c r="BY26" s="59">
        <f t="shared" si="17"/>
        <v>0</v>
      </c>
      <c r="BZ26" s="59">
        <f t="shared" si="17"/>
        <v>0</v>
      </c>
      <c r="CA26" s="59">
        <f t="shared" si="17"/>
        <v>0</v>
      </c>
      <c r="CB26" s="59">
        <f t="shared" si="17"/>
        <v>0</v>
      </c>
      <c r="CC26" s="59">
        <f t="shared" si="17"/>
        <v>0</v>
      </c>
      <c r="CD26" s="59">
        <f t="shared" si="17"/>
        <v>0</v>
      </c>
      <c r="CE26" s="59">
        <f t="shared" si="17"/>
        <v>0</v>
      </c>
      <c r="CF26" s="59">
        <f t="shared" si="17"/>
        <v>0</v>
      </c>
      <c r="CG26" s="59">
        <f t="shared" si="17"/>
        <v>0</v>
      </c>
      <c r="CH26" s="59">
        <f t="shared" si="17"/>
        <v>15.076500000000001</v>
      </c>
      <c r="CI26" s="59">
        <f t="shared" si="17"/>
        <v>0</v>
      </c>
      <c r="CJ26" s="59">
        <f t="shared" si="17"/>
        <v>0</v>
      </c>
      <c r="CK26" s="59">
        <f t="shared" si="17"/>
        <v>0</v>
      </c>
      <c r="CL26" s="59">
        <f t="shared" si="17"/>
        <v>0</v>
      </c>
      <c r="CM26" s="59">
        <f t="shared" si="17"/>
        <v>0</v>
      </c>
      <c r="CN26" s="59">
        <f t="shared" si="17"/>
        <v>0</v>
      </c>
      <c r="CO26" s="59">
        <f t="shared" si="17"/>
        <v>0</v>
      </c>
      <c r="CP26" s="59">
        <f t="shared" si="17"/>
        <v>0</v>
      </c>
      <c r="CQ26" s="59">
        <f t="shared" si="17"/>
        <v>0</v>
      </c>
      <c r="CR26" s="59">
        <f t="shared" si="17"/>
        <v>0</v>
      </c>
      <c r="CS26" s="59">
        <f t="shared" si="17"/>
        <v>0</v>
      </c>
      <c r="CT26" s="59">
        <f t="shared" si="17"/>
        <v>0</v>
      </c>
      <c r="CU26" s="59">
        <f t="shared" si="17"/>
        <v>0</v>
      </c>
      <c r="CV26" s="59">
        <f t="shared" si="17"/>
        <v>0</v>
      </c>
      <c r="CW26" s="59">
        <f t="shared" si="17"/>
        <v>53.314</v>
      </c>
      <c r="CX26" s="59">
        <f t="shared" si="17"/>
        <v>0</v>
      </c>
      <c r="CY26" s="59">
        <f t="shared" si="17"/>
        <v>0</v>
      </c>
      <c r="CZ26" s="59">
        <f t="shared" si="17"/>
        <v>0</v>
      </c>
      <c r="DA26" s="59">
        <f t="shared" si="17"/>
        <v>0</v>
      </c>
      <c r="DB26" s="59">
        <f t="shared" si="17"/>
        <v>0</v>
      </c>
      <c r="DC26" s="59">
        <f t="shared" si="17"/>
        <v>0</v>
      </c>
      <c r="DD26" s="59">
        <f t="shared" si="17"/>
        <v>0</v>
      </c>
      <c r="DE26" s="59">
        <f t="shared" si="17"/>
        <v>0</v>
      </c>
      <c r="DF26" s="59">
        <f t="shared" si="17"/>
        <v>0</v>
      </c>
      <c r="DG26" s="59">
        <f t="shared" si="17"/>
        <v>55.717500000000001</v>
      </c>
      <c r="DH26" s="65"/>
      <c r="DI26" s="65"/>
      <c r="DJ26" s="65"/>
      <c r="DK26" s="65"/>
      <c r="DL26" s="65"/>
    </row>
    <row r="27" spans="4:16384" x14ac:dyDescent="0.25">
      <c r="D27" s="93" t="s">
        <v>167</v>
      </c>
      <c r="F27" s="1">
        <v>0.5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65"/>
      <c r="DI27" s="65"/>
      <c r="DJ27" s="65"/>
      <c r="DK27" s="65"/>
      <c r="DL27" s="65"/>
    </row>
    <row r="28" spans="4:16384" x14ac:dyDescent="0.25">
      <c r="D28" s="46" t="s">
        <v>162</v>
      </c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>
        <v>0</v>
      </c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>
        <f>30%/F23*F27</f>
        <v>0.15</v>
      </c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>
        <f>50%/F23*F27</f>
        <v>0.25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>
        <f>70%/F23*F27</f>
        <v>0.35</v>
      </c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>
        <f>70%/F23*F27</f>
        <v>0.35</v>
      </c>
      <c r="CX28" s="78"/>
      <c r="CY28" s="78"/>
      <c r="CZ28" s="78"/>
      <c r="DA28" s="78"/>
      <c r="DB28" s="78"/>
      <c r="DC28" s="78"/>
      <c r="DD28" s="78"/>
      <c r="DE28" s="78"/>
      <c r="DF28" s="78"/>
      <c r="DG28" s="78">
        <f>80%/F23*F27</f>
        <v>0.4</v>
      </c>
      <c r="DH28" s="78"/>
      <c r="DI28" s="78"/>
      <c r="DJ28" s="78"/>
      <c r="DK28" s="78"/>
      <c r="DL28" s="78"/>
      <c r="DM28" s="78"/>
      <c r="DN28" s="78"/>
      <c r="DO28" s="78"/>
      <c r="DP28" s="78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</row>
    <row r="29" spans="4:16384" x14ac:dyDescent="0.25">
      <c r="D29" s="46" t="s">
        <v>110</v>
      </c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>
        <f>60%/F23*F27+(1-60%/F23*F27)*50%</f>
        <v>0.64999999999999991</v>
      </c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>
        <f>40%/F23*F27+(1-70%/F23*F27)*50%</f>
        <v>0.52500000000000002</v>
      </c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>
        <f>40%/F23*F27+(1-90%/F23*F27)*50%</f>
        <v>0.47500000000000003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>
        <f>30%/F23*F27+(1-100%/F23*F27)*50%</f>
        <v>0.4</v>
      </c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>
        <f>30%/F23*F27+(1-100%/F23*F27)*50%</f>
        <v>0.4</v>
      </c>
      <c r="CX29" s="78"/>
      <c r="CY29" s="78"/>
      <c r="CZ29" s="78"/>
      <c r="DA29" s="78"/>
      <c r="DB29" s="78"/>
      <c r="DC29" s="78"/>
      <c r="DD29" s="78"/>
      <c r="DE29" s="78"/>
      <c r="DF29" s="78"/>
      <c r="DG29" s="78">
        <f>20%/F23*F27+(1-100%/F23*F27)*50%</f>
        <v>0.35</v>
      </c>
      <c r="DH29" s="78"/>
      <c r="DI29" s="78"/>
      <c r="DJ29" s="78"/>
      <c r="DK29" s="78"/>
      <c r="DL29" s="78"/>
      <c r="DM29" s="78"/>
      <c r="DN29" s="78"/>
      <c r="DO29" s="78"/>
      <c r="DP29" s="78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</row>
    <row r="30" spans="4:16384" x14ac:dyDescent="0.25">
      <c r="D30" s="46" t="s">
        <v>111</v>
      </c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>
        <f>(1-60%/F23*F27)*50%</f>
        <v>0.35</v>
      </c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>
        <f>(1-70%/F23*F27)*50%</f>
        <v>0.32500000000000001</v>
      </c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>
        <f>(1-90%/F23*F27)*50%</f>
        <v>0.27500000000000002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>
        <f>(1-100%/F23*F27)*50%</f>
        <v>0.25</v>
      </c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>
        <f>(1-100%/F23*F27)*50%</f>
        <v>0.25</v>
      </c>
      <c r="CX30" s="78"/>
      <c r="CY30" s="78"/>
      <c r="CZ30" s="78"/>
      <c r="DA30" s="78"/>
      <c r="DB30" s="78"/>
      <c r="DC30" s="78"/>
      <c r="DD30" s="78"/>
      <c r="DE30" s="78"/>
      <c r="DF30" s="78"/>
      <c r="DG30" s="78">
        <f>(1-100%/F23*F27)*50%</f>
        <v>0.25</v>
      </c>
      <c r="DH30" s="78"/>
      <c r="DI30" s="78"/>
      <c r="DJ30" s="78"/>
      <c r="DK30" s="78"/>
      <c r="DL30" s="78"/>
      <c r="DM30" s="78"/>
      <c r="DN30" s="78"/>
      <c r="DO30" s="78"/>
      <c r="DP30" s="78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</row>
    <row r="31" spans="4:16384" x14ac:dyDescent="0.25">
      <c r="D31" s="46" t="s">
        <v>112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</row>
    <row r="32" spans="4:16384" x14ac:dyDescent="0.25">
      <c r="D32" t="s">
        <v>163</v>
      </c>
      <c r="G32" s="59">
        <f t="shared" ref="G32:AL32" si="18">IF(G26=0,0,G26*G28)</f>
        <v>0</v>
      </c>
      <c r="H32" s="59">
        <f t="shared" si="18"/>
        <v>0</v>
      </c>
      <c r="I32" s="59">
        <f t="shared" si="18"/>
        <v>0</v>
      </c>
      <c r="J32" s="59">
        <f t="shared" si="18"/>
        <v>0</v>
      </c>
      <c r="K32" s="59">
        <f t="shared" si="18"/>
        <v>0</v>
      </c>
      <c r="L32" s="59">
        <f t="shared" si="18"/>
        <v>0</v>
      </c>
      <c r="M32" s="59">
        <f t="shared" si="18"/>
        <v>0</v>
      </c>
      <c r="N32" s="59">
        <f t="shared" si="18"/>
        <v>0</v>
      </c>
      <c r="O32" s="59">
        <f t="shared" si="18"/>
        <v>0</v>
      </c>
      <c r="P32" s="59">
        <f t="shared" si="18"/>
        <v>0</v>
      </c>
      <c r="Q32" s="59">
        <f t="shared" si="18"/>
        <v>0</v>
      </c>
      <c r="R32" s="59">
        <f t="shared" si="18"/>
        <v>0</v>
      </c>
      <c r="S32" s="59">
        <f t="shared" si="18"/>
        <v>0</v>
      </c>
      <c r="T32" s="59">
        <f t="shared" si="18"/>
        <v>0</v>
      </c>
      <c r="U32" s="59">
        <f t="shared" si="18"/>
        <v>0</v>
      </c>
      <c r="V32" s="59">
        <f t="shared" si="18"/>
        <v>0</v>
      </c>
      <c r="W32" s="59">
        <f t="shared" si="18"/>
        <v>0</v>
      </c>
      <c r="X32" s="59">
        <f t="shared" si="18"/>
        <v>0</v>
      </c>
      <c r="Y32" s="59">
        <f t="shared" si="18"/>
        <v>0</v>
      </c>
      <c r="Z32" s="59">
        <f t="shared" si="18"/>
        <v>0</v>
      </c>
      <c r="AA32" s="59">
        <f t="shared" si="18"/>
        <v>0</v>
      </c>
      <c r="AB32" s="59">
        <f t="shared" si="18"/>
        <v>0</v>
      </c>
      <c r="AC32" s="59">
        <f t="shared" si="18"/>
        <v>0</v>
      </c>
      <c r="AD32" s="59">
        <f t="shared" si="18"/>
        <v>0</v>
      </c>
      <c r="AE32" s="59">
        <f t="shared" si="18"/>
        <v>0</v>
      </c>
      <c r="AF32" s="59">
        <f t="shared" si="18"/>
        <v>0</v>
      </c>
      <c r="AG32" s="59">
        <f t="shared" si="18"/>
        <v>0</v>
      </c>
      <c r="AH32" s="59">
        <f t="shared" si="18"/>
        <v>0</v>
      </c>
      <c r="AI32" s="59">
        <f t="shared" si="18"/>
        <v>0</v>
      </c>
      <c r="AJ32" s="59">
        <f t="shared" si="18"/>
        <v>0</v>
      </c>
      <c r="AK32" s="59">
        <f t="shared" si="18"/>
        <v>0</v>
      </c>
      <c r="AL32" s="59">
        <f t="shared" si="18"/>
        <v>0</v>
      </c>
      <c r="AM32" s="59">
        <f t="shared" ref="AM32:BR32" si="19">IF(AM26=0,0,AM26*AM28)</f>
        <v>0</v>
      </c>
      <c r="AN32" s="59">
        <f t="shared" si="19"/>
        <v>0</v>
      </c>
      <c r="AO32" s="59">
        <f t="shared" si="19"/>
        <v>0</v>
      </c>
      <c r="AP32" s="59">
        <f t="shared" si="19"/>
        <v>0</v>
      </c>
      <c r="AQ32" s="59">
        <f t="shared" si="19"/>
        <v>0</v>
      </c>
      <c r="AR32" s="59">
        <f t="shared" si="19"/>
        <v>0</v>
      </c>
      <c r="AS32" s="59">
        <f t="shared" si="19"/>
        <v>0</v>
      </c>
      <c r="AT32" s="59">
        <f t="shared" si="19"/>
        <v>0</v>
      </c>
      <c r="AU32" s="59">
        <f t="shared" si="19"/>
        <v>0</v>
      </c>
      <c r="AV32" s="59">
        <f t="shared" si="19"/>
        <v>0</v>
      </c>
      <c r="AW32" s="59">
        <f t="shared" si="19"/>
        <v>0</v>
      </c>
      <c r="AX32" s="59">
        <f t="shared" si="19"/>
        <v>0</v>
      </c>
      <c r="AY32" s="59">
        <f t="shared" si="19"/>
        <v>0</v>
      </c>
      <c r="AZ32" s="59">
        <f t="shared" si="19"/>
        <v>0</v>
      </c>
      <c r="BA32" s="59">
        <f t="shared" si="19"/>
        <v>0</v>
      </c>
      <c r="BB32" s="59">
        <f t="shared" si="19"/>
        <v>0</v>
      </c>
      <c r="BC32" s="59">
        <f t="shared" si="19"/>
        <v>0</v>
      </c>
      <c r="BD32" s="59">
        <f t="shared" si="19"/>
        <v>0</v>
      </c>
      <c r="BE32" s="59">
        <f t="shared" si="19"/>
        <v>0</v>
      </c>
      <c r="BF32" s="59">
        <f t="shared" si="19"/>
        <v>0</v>
      </c>
      <c r="BG32" s="59">
        <f t="shared" si="19"/>
        <v>0</v>
      </c>
      <c r="BH32" s="59">
        <f t="shared" si="19"/>
        <v>0</v>
      </c>
      <c r="BI32" s="59">
        <f t="shared" si="19"/>
        <v>2.5892250000000003</v>
      </c>
      <c r="BJ32" s="59">
        <f t="shared" si="19"/>
        <v>0</v>
      </c>
      <c r="BK32" s="59">
        <f t="shared" si="19"/>
        <v>0</v>
      </c>
      <c r="BL32" s="59">
        <f t="shared" si="19"/>
        <v>0</v>
      </c>
      <c r="BM32" s="59">
        <f t="shared" si="19"/>
        <v>0</v>
      </c>
      <c r="BN32" s="59">
        <f t="shared" si="19"/>
        <v>0</v>
      </c>
      <c r="BO32" s="59">
        <f t="shared" si="19"/>
        <v>0</v>
      </c>
      <c r="BP32" s="59">
        <f t="shared" si="19"/>
        <v>0</v>
      </c>
      <c r="BQ32" s="59">
        <f t="shared" si="19"/>
        <v>0</v>
      </c>
      <c r="BR32" s="59">
        <f t="shared" si="19"/>
        <v>0</v>
      </c>
      <c r="BS32" s="59">
        <f t="shared" ref="BS32:CX32" si="20">IF(BS26=0,0,BS26*BS28)</f>
        <v>0</v>
      </c>
      <c r="BT32" s="59">
        <f t="shared" si="20"/>
        <v>0</v>
      </c>
      <c r="BU32" s="59">
        <f t="shared" si="20"/>
        <v>0</v>
      </c>
      <c r="BV32" s="59">
        <f t="shared" si="20"/>
        <v>0</v>
      </c>
      <c r="BW32" s="59">
        <f t="shared" si="20"/>
        <v>0</v>
      </c>
      <c r="BX32" s="59">
        <f t="shared" si="20"/>
        <v>4.0968749999999998</v>
      </c>
      <c r="BY32" s="59">
        <f t="shared" si="20"/>
        <v>0</v>
      </c>
      <c r="BZ32" s="59">
        <f t="shared" si="20"/>
        <v>0</v>
      </c>
      <c r="CA32" s="59">
        <f t="shared" si="20"/>
        <v>0</v>
      </c>
      <c r="CB32" s="59">
        <f t="shared" si="20"/>
        <v>0</v>
      </c>
      <c r="CC32" s="59">
        <f t="shared" si="20"/>
        <v>0</v>
      </c>
      <c r="CD32" s="59">
        <f t="shared" si="20"/>
        <v>0</v>
      </c>
      <c r="CE32" s="59">
        <f t="shared" si="20"/>
        <v>0</v>
      </c>
      <c r="CF32" s="59">
        <f t="shared" si="20"/>
        <v>0</v>
      </c>
      <c r="CG32" s="59">
        <f t="shared" si="20"/>
        <v>0</v>
      </c>
      <c r="CH32" s="59">
        <f t="shared" si="20"/>
        <v>5.2767749999999998</v>
      </c>
      <c r="CI32" s="59">
        <f t="shared" si="20"/>
        <v>0</v>
      </c>
      <c r="CJ32" s="59">
        <f t="shared" si="20"/>
        <v>0</v>
      </c>
      <c r="CK32" s="59">
        <f t="shared" si="20"/>
        <v>0</v>
      </c>
      <c r="CL32" s="59">
        <f t="shared" si="20"/>
        <v>0</v>
      </c>
      <c r="CM32" s="59">
        <f t="shared" si="20"/>
        <v>0</v>
      </c>
      <c r="CN32" s="59">
        <f t="shared" si="20"/>
        <v>0</v>
      </c>
      <c r="CO32" s="59">
        <f t="shared" si="20"/>
        <v>0</v>
      </c>
      <c r="CP32" s="59">
        <f t="shared" si="20"/>
        <v>0</v>
      </c>
      <c r="CQ32" s="59">
        <f t="shared" si="20"/>
        <v>0</v>
      </c>
      <c r="CR32" s="59">
        <f t="shared" si="20"/>
        <v>0</v>
      </c>
      <c r="CS32" s="59">
        <f t="shared" si="20"/>
        <v>0</v>
      </c>
      <c r="CT32" s="59">
        <f t="shared" si="20"/>
        <v>0</v>
      </c>
      <c r="CU32" s="59">
        <f t="shared" si="20"/>
        <v>0</v>
      </c>
      <c r="CV32" s="59">
        <f t="shared" si="20"/>
        <v>0</v>
      </c>
      <c r="CW32" s="59">
        <f t="shared" si="20"/>
        <v>18.6599</v>
      </c>
      <c r="CX32" s="59">
        <f t="shared" si="20"/>
        <v>0</v>
      </c>
      <c r="CY32" s="59">
        <f t="shared" ref="CY32:DG32" si="21">IF(CY26=0,0,CY26*CY28)</f>
        <v>0</v>
      </c>
      <c r="CZ32" s="59">
        <f t="shared" si="21"/>
        <v>0</v>
      </c>
      <c r="DA32" s="59">
        <f t="shared" si="21"/>
        <v>0</v>
      </c>
      <c r="DB32" s="59">
        <f t="shared" si="21"/>
        <v>0</v>
      </c>
      <c r="DC32" s="59">
        <f t="shared" si="21"/>
        <v>0</v>
      </c>
      <c r="DD32" s="59">
        <f t="shared" si="21"/>
        <v>0</v>
      </c>
      <c r="DE32" s="59">
        <f t="shared" si="21"/>
        <v>0</v>
      </c>
      <c r="DF32" s="59">
        <f t="shared" si="21"/>
        <v>0</v>
      </c>
      <c r="DG32" s="59">
        <f t="shared" si="21"/>
        <v>22.287000000000003</v>
      </c>
      <c r="DH32" s="65"/>
      <c r="DI32" s="65"/>
      <c r="DJ32" s="65"/>
      <c r="DK32" s="65"/>
      <c r="DL32" s="65"/>
    </row>
    <row r="33" spans="4:116" x14ac:dyDescent="0.25">
      <c r="D33" t="s">
        <v>113</v>
      </c>
      <c r="G33" s="59">
        <f t="shared" ref="G33:AL33" si="22">IF(G26=0,0,G26*G29)</f>
        <v>0</v>
      </c>
      <c r="H33" s="59">
        <f t="shared" si="22"/>
        <v>0</v>
      </c>
      <c r="I33" s="59">
        <f t="shared" si="22"/>
        <v>0</v>
      </c>
      <c r="J33" s="59">
        <f t="shared" si="22"/>
        <v>0</v>
      </c>
      <c r="K33" s="59">
        <f t="shared" si="22"/>
        <v>0</v>
      </c>
      <c r="L33" s="59">
        <f t="shared" si="22"/>
        <v>0</v>
      </c>
      <c r="M33" s="59">
        <f t="shared" si="22"/>
        <v>0</v>
      </c>
      <c r="N33" s="59">
        <f t="shared" si="22"/>
        <v>0</v>
      </c>
      <c r="O33" s="59">
        <f t="shared" si="22"/>
        <v>0</v>
      </c>
      <c r="P33" s="59">
        <f t="shared" si="22"/>
        <v>0</v>
      </c>
      <c r="Q33" s="59">
        <f t="shared" si="22"/>
        <v>0</v>
      </c>
      <c r="R33" s="59">
        <f t="shared" si="22"/>
        <v>0</v>
      </c>
      <c r="S33" s="59">
        <f t="shared" si="22"/>
        <v>0</v>
      </c>
      <c r="T33" s="59">
        <f t="shared" si="22"/>
        <v>0</v>
      </c>
      <c r="U33" s="59">
        <f t="shared" si="22"/>
        <v>0</v>
      </c>
      <c r="V33" s="59">
        <f t="shared" si="22"/>
        <v>0</v>
      </c>
      <c r="W33" s="59">
        <f t="shared" si="22"/>
        <v>0</v>
      </c>
      <c r="X33" s="59">
        <f t="shared" si="22"/>
        <v>0</v>
      </c>
      <c r="Y33" s="59">
        <f t="shared" si="22"/>
        <v>0</v>
      </c>
      <c r="Z33" s="59">
        <f t="shared" si="22"/>
        <v>0</v>
      </c>
      <c r="AA33" s="59">
        <f t="shared" si="22"/>
        <v>0</v>
      </c>
      <c r="AB33" s="59">
        <f t="shared" si="22"/>
        <v>0</v>
      </c>
      <c r="AC33" s="59">
        <f t="shared" si="22"/>
        <v>0</v>
      </c>
      <c r="AD33" s="59">
        <f t="shared" si="22"/>
        <v>0</v>
      </c>
      <c r="AE33" s="59">
        <f t="shared" si="22"/>
        <v>0</v>
      </c>
      <c r="AF33" s="59">
        <f t="shared" si="22"/>
        <v>0</v>
      </c>
      <c r="AG33" s="59">
        <f t="shared" si="22"/>
        <v>0</v>
      </c>
      <c r="AH33" s="59">
        <f t="shared" si="22"/>
        <v>0</v>
      </c>
      <c r="AI33" s="59">
        <f t="shared" si="22"/>
        <v>0</v>
      </c>
      <c r="AJ33" s="59">
        <f t="shared" si="22"/>
        <v>0</v>
      </c>
      <c r="AK33" s="59">
        <f t="shared" si="22"/>
        <v>0</v>
      </c>
      <c r="AL33" s="59">
        <f t="shared" si="22"/>
        <v>0</v>
      </c>
      <c r="AM33" s="59">
        <f t="shared" ref="AM33:BR33" si="23">IF(AM26=0,0,AM26*AM29)</f>
        <v>0</v>
      </c>
      <c r="AN33" s="59">
        <f t="shared" si="23"/>
        <v>0</v>
      </c>
      <c r="AO33" s="59">
        <f t="shared" si="23"/>
        <v>0</v>
      </c>
      <c r="AP33" s="59">
        <f t="shared" si="23"/>
        <v>0</v>
      </c>
      <c r="AQ33" s="59">
        <f t="shared" si="23"/>
        <v>0</v>
      </c>
      <c r="AR33" s="59">
        <f t="shared" si="23"/>
        <v>0</v>
      </c>
      <c r="AS33" s="59">
        <f t="shared" si="23"/>
        <v>0</v>
      </c>
      <c r="AT33" s="59">
        <f t="shared" si="23"/>
        <v>11.077949999999998</v>
      </c>
      <c r="AU33" s="59">
        <f t="shared" si="23"/>
        <v>0</v>
      </c>
      <c r="AV33" s="59">
        <f t="shared" si="23"/>
        <v>0</v>
      </c>
      <c r="AW33" s="59">
        <f t="shared" si="23"/>
        <v>0</v>
      </c>
      <c r="AX33" s="59">
        <f t="shared" si="23"/>
        <v>0</v>
      </c>
      <c r="AY33" s="59">
        <f t="shared" si="23"/>
        <v>0</v>
      </c>
      <c r="AZ33" s="59">
        <f t="shared" si="23"/>
        <v>0</v>
      </c>
      <c r="BA33" s="59">
        <f t="shared" si="23"/>
        <v>0</v>
      </c>
      <c r="BB33" s="59">
        <f t="shared" si="23"/>
        <v>0</v>
      </c>
      <c r="BC33" s="59">
        <f t="shared" si="23"/>
        <v>0</v>
      </c>
      <c r="BD33" s="59">
        <f t="shared" si="23"/>
        <v>0</v>
      </c>
      <c r="BE33" s="59">
        <f t="shared" si="23"/>
        <v>0</v>
      </c>
      <c r="BF33" s="59">
        <f t="shared" si="23"/>
        <v>0</v>
      </c>
      <c r="BG33" s="59">
        <f t="shared" si="23"/>
        <v>0</v>
      </c>
      <c r="BH33" s="59">
        <f t="shared" si="23"/>
        <v>0</v>
      </c>
      <c r="BI33" s="59">
        <f t="shared" si="23"/>
        <v>9.0622875000000018</v>
      </c>
      <c r="BJ33" s="59">
        <f t="shared" si="23"/>
        <v>0</v>
      </c>
      <c r="BK33" s="59">
        <f t="shared" si="23"/>
        <v>0</v>
      </c>
      <c r="BL33" s="59">
        <f t="shared" si="23"/>
        <v>0</v>
      </c>
      <c r="BM33" s="59">
        <f t="shared" si="23"/>
        <v>0</v>
      </c>
      <c r="BN33" s="59">
        <f t="shared" si="23"/>
        <v>0</v>
      </c>
      <c r="BO33" s="59">
        <f t="shared" si="23"/>
        <v>0</v>
      </c>
      <c r="BP33" s="59">
        <f t="shared" si="23"/>
        <v>0</v>
      </c>
      <c r="BQ33" s="59">
        <f t="shared" si="23"/>
        <v>0</v>
      </c>
      <c r="BR33" s="59">
        <f t="shared" si="23"/>
        <v>0</v>
      </c>
      <c r="BS33" s="59">
        <f t="shared" ref="BS33:CX33" si="24">IF(BS26=0,0,BS26*BS29)</f>
        <v>0</v>
      </c>
      <c r="BT33" s="59">
        <f t="shared" si="24"/>
        <v>0</v>
      </c>
      <c r="BU33" s="59">
        <f t="shared" si="24"/>
        <v>0</v>
      </c>
      <c r="BV33" s="59">
        <f t="shared" si="24"/>
        <v>0</v>
      </c>
      <c r="BW33" s="59">
        <f t="shared" si="24"/>
        <v>0</v>
      </c>
      <c r="BX33" s="59">
        <f t="shared" si="24"/>
        <v>7.7840625000000001</v>
      </c>
      <c r="BY33" s="59">
        <f t="shared" si="24"/>
        <v>0</v>
      </c>
      <c r="BZ33" s="59">
        <f t="shared" si="24"/>
        <v>0</v>
      </c>
      <c r="CA33" s="59">
        <f t="shared" si="24"/>
        <v>0</v>
      </c>
      <c r="CB33" s="59">
        <f t="shared" si="24"/>
        <v>0</v>
      </c>
      <c r="CC33" s="59">
        <f t="shared" si="24"/>
        <v>0</v>
      </c>
      <c r="CD33" s="59">
        <f t="shared" si="24"/>
        <v>0</v>
      </c>
      <c r="CE33" s="59">
        <f t="shared" si="24"/>
        <v>0</v>
      </c>
      <c r="CF33" s="59">
        <f t="shared" si="24"/>
        <v>0</v>
      </c>
      <c r="CG33" s="59">
        <f t="shared" si="24"/>
        <v>0</v>
      </c>
      <c r="CH33" s="59">
        <f t="shared" si="24"/>
        <v>6.0306000000000006</v>
      </c>
      <c r="CI33" s="59">
        <f t="shared" si="24"/>
        <v>0</v>
      </c>
      <c r="CJ33" s="59">
        <f t="shared" si="24"/>
        <v>0</v>
      </c>
      <c r="CK33" s="59">
        <f t="shared" si="24"/>
        <v>0</v>
      </c>
      <c r="CL33" s="59">
        <f t="shared" si="24"/>
        <v>0</v>
      </c>
      <c r="CM33" s="59">
        <f t="shared" si="24"/>
        <v>0</v>
      </c>
      <c r="CN33" s="59">
        <f t="shared" si="24"/>
        <v>0</v>
      </c>
      <c r="CO33" s="59">
        <f t="shared" si="24"/>
        <v>0</v>
      </c>
      <c r="CP33" s="59">
        <f t="shared" si="24"/>
        <v>0</v>
      </c>
      <c r="CQ33" s="59">
        <f t="shared" si="24"/>
        <v>0</v>
      </c>
      <c r="CR33" s="59">
        <f t="shared" si="24"/>
        <v>0</v>
      </c>
      <c r="CS33" s="59">
        <f t="shared" si="24"/>
        <v>0</v>
      </c>
      <c r="CT33" s="59">
        <f t="shared" si="24"/>
        <v>0</v>
      </c>
      <c r="CU33" s="59">
        <f t="shared" si="24"/>
        <v>0</v>
      </c>
      <c r="CV33" s="59">
        <f t="shared" si="24"/>
        <v>0</v>
      </c>
      <c r="CW33" s="59">
        <f t="shared" si="24"/>
        <v>21.325600000000001</v>
      </c>
      <c r="CX33" s="59">
        <f t="shared" si="24"/>
        <v>0</v>
      </c>
      <c r="CY33" s="59">
        <f t="shared" ref="CY33:DG33" si="25">IF(CY26=0,0,CY26*CY29)</f>
        <v>0</v>
      </c>
      <c r="CZ33" s="59">
        <f t="shared" si="25"/>
        <v>0</v>
      </c>
      <c r="DA33" s="59">
        <f t="shared" si="25"/>
        <v>0</v>
      </c>
      <c r="DB33" s="59">
        <f t="shared" si="25"/>
        <v>0</v>
      </c>
      <c r="DC33" s="59">
        <f t="shared" si="25"/>
        <v>0</v>
      </c>
      <c r="DD33" s="59">
        <f t="shared" si="25"/>
        <v>0</v>
      </c>
      <c r="DE33" s="59">
        <f t="shared" si="25"/>
        <v>0</v>
      </c>
      <c r="DF33" s="59">
        <f t="shared" si="25"/>
        <v>0</v>
      </c>
      <c r="DG33" s="59">
        <f t="shared" si="25"/>
        <v>19.501124999999998</v>
      </c>
      <c r="DH33" s="65"/>
      <c r="DI33" s="65"/>
      <c r="DJ33" s="65"/>
      <c r="DK33" s="65"/>
      <c r="DL33" s="65"/>
    </row>
    <row r="34" spans="4:116" x14ac:dyDescent="0.25">
      <c r="D34" t="s">
        <v>114</v>
      </c>
      <c r="G34" s="59">
        <f t="shared" ref="G34:AL34" si="26">IF(G26=0,0,G26*G30)</f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0</v>
      </c>
      <c r="X34" s="59">
        <f t="shared" si="26"/>
        <v>0</v>
      </c>
      <c r="Y34" s="59">
        <f t="shared" si="26"/>
        <v>0</v>
      </c>
      <c r="Z34" s="59">
        <f t="shared" si="26"/>
        <v>0</v>
      </c>
      <c r="AA34" s="59">
        <f t="shared" si="26"/>
        <v>0</v>
      </c>
      <c r="AB34" s="59">
        <f t="shared" si="26"/>
        <v>0</v>
      </c>
      <c r="AC34" s="59">
        <f t="shared" si="26"/>
        <v>0</v>
      </c>
      <c r="AD34" s="59">
        <f t="shared" si="26"/>
        <v>0</v>
      </c>
      <c r="AE34" s="59">
        <f t="shared" si="26"/>
        <v>0</v>
      </c>
      <c r="AF34" s="59">
        <f t="shared" si="26"/>
        <v>0</v>
      </c>
      <c r="AG34" s="59">
        <f t="shared" si="26"/>
        <v>0</v>
      </c>
      <c r="AH34" s="59">
        <f t="shared" si="26"/>
        <v>0</v>
      </c>
      <c r="AI34" s="59">
        <f t="shared" si="26"/>
        <v>0</v>
      </c>
      <c r="AJ34" s="59">
        <f t="shared" si="26"/>
        <v>0</v>
      </c>
      <c r="AK34" s="59">
        <f t="shared" si="26"/>
        <v>0</v>
      </c>
      <c r="AL34" s="59">
        <f t="shared" si="26"/>
        <v>0</v>
      </c>
      <c r="AM34" s="59">
        <f t="shared" ref="AM34:BR34" si="27">IF(AM26=0,0,AM26*AM30)</f>
        <v>0</v>
      </c>
      <c r="AN34" s="59">
        <f t="shared" si="27"/>
        <v>0</v>
      </c>
      <c r="AO34" s="59">
        <f t="shared" si="27"/>
        <v>0</v>
      </c>
      <c r="AP34" s="59">
        <f t="shared" si="27"/>
        <v>0</v>
      </c>
      <c r="AQ34" s="59">
        <f t="shared" si="27"/>
        <v>0</v>
      </c>
      <c r="AR34" s="59">
        <f t="shared" si="27"/>
        <v>0</v>
      </c>
      <c r="AS34" s="59">
        <f t="shared" si="27"/>
        <v>0</v>
      </c>
      <c r="AT34" s="59">
        <f t="shared" si="27"/>
        <v>5.9650499999999997</v>
      </c>
      <c r="AU34" s="59">
        <f t="shared" si="27"/>
        <v>0</v>
      </c>
      <c r="AV34" s="59">
        <f t="shared" si="27"/>
        <v>0</v>
      </c>
      <c r="AW34" s="59">
        <f t="shared" si="27"/>
        <v>0</v>
      </c>
      <c r="AX34" s="59">
        <f t="shared" si="27"/>
        <v>0</v>
      </c>
      <c r="AY34" s="59">
        <f t="shared" si="27"/>
        <v>0</v>
      </c>
      <c r="AZ34" s="59">
        <f t="shared" si="27"/>
        <v>0</v>
      </c>
      <c r="BA34" s="59">
        <f t="shared" si="27"/>
        <v>0</v>
      </c>
      <c r="BB34" s="59">
        <f t="shared" si="27"/>
        <v>0</v>
      </c>
      <c r="BC34" s="59">
        <f t="shared" si="27"/>
        <v>0</v>
      </c>
      <c r="BD34" s="59">
        <f t="shared" si="27"/>
        <v>0</v>
      </c>
      <c r="BE34" s="59">
        <f t="shared" si="27"/>
        <v>0</v>
      </c>
      <c r="BF34" s="59">
        <f t="shared" si="27"/>
        <v>0</v>
      </c>
      <c r="BG34" s="59">
        <f t="shared" si="27"/>
        <v>0</v>
      </c>
      <c r="BH34" s="59">
        <f t="shared" si="27"/>
        <v>0</v>
      </c>
      <c r="BI34" s="59">
        <f t="shared" si="27"/>
        <v>5.6099875000000008</v>
      </c>
      <c r="BJ34" s="59">
        <f t="shared" si="27"/>
        <v>0</v>
      </c>
      <c r="BK34" s="59">
        <f t="shared" si="27"/>
        <v>0</v>
      </c>
      <c r="BL34" s="59">
        <f t="shared" si="27"/>
        <v>0</v>
      </c>
      <c r="BM34" s="59">
        <f t="shared" si="27"/>
        <v>0</v>
      </c>
      <c r="BN34" s="59">
        <f t="shared" si="27"/>
        <v>0</v>
      </c>
      <c r="BO34" s="59">
        <f t="shared" si="27"/>
        <v>0</v>
      </c>
      <c r="BP34" s="59">
        <f t="shared" si="27"/>
        <v>0</v>
      </c>
      <c r="BQ34" s="59">
        <f t="shared" si="27"/>
        <v>0</v>
      </c>
      <c r="BR34" s="59">
        <f t="shared" si="27"/>
        <v>0</v>
      </c>
      <c r="BS34" s="59">
        <f t="shared" ref="BS34:CX34" si="28">IF(BS26=0,0,BS26*BS30)</f>
        <v>0</v>
      </c>
      <c r="BT34" s="59">
        <f t="shared" si="28"/>
        <v>0</v>
      </c>
      <c r="BU34" s="59">
        <f t="shared" si="28"/>
        <v>0</v>
      </c>
      <c r="BV34" s="59">
        <f t="shared" si="28"/>
        <v>0</v>
      </c>
      <c r="BW34" s="59">
        <f t="shared" si="28"/>
        <v>0</v>
      </c>
      <c r="BX34" s="59">
        <f t="shared" si="28"/>
        <v>4.5065625000000002</v>
      </c>
      <c r="BY34" s="59">
        <f t="shared" si="28"/>
        <v>0</v>
      </c>
      <c r="BZ34" s="59">
        <f t="shared" si="28"/>
        <v>0</v>
      </c>
      <c r="CA34" s="59">
        <f t="shared" si="28"/>
        <v>0</v>
      </c>
      <c r="CB34" s="59">
        <f t="shared" si="28"/>
        <v>0</v>
      </c>
      <c r="CC34" s="59">
        <f t="shared" si="28"/>
        <v>0</v>
      </c>
      <c r="CD34" s="59">
        <f t="shared" si="28"/>
        <v>0</v>
      </c>
      <c r="CE34" s="59">
        <f t="shared" si="28"/>
        <v>0</v>
      </c>
      <c r="CF34" s="59">
        <f t="shared" si="28"/>
        <v>0</v>
      </c>
      <c r="CG34" s="59">
        <f t="shared" si="28"/>
        <v>0</v>
      </c>
      <c r="CH34" s="59">
        <f t="shared" si="28"/>
        <v>3.7691250000000003</v>
      </c>
      <c r="CI34" s="59">
        <f t="shared" si="28"/>
        <v>0</v>
      </c>
      <c r="CJ34" s="59">
        <f t="shared" si="28"/>
        <v>0</v>
      </c>
      <c r="CK34" s="59">
        <f t="shared" si="28"/>
        <v>0</v>
      </c>
      <c r="CL34" s="59">
        <f t="shared" si="28"/>
        <v>0</v>
      </c>
      <c r="CM34" s="59">
        <f t="shared" si="28"/>
        <v>0</v>
      </c>
      <c r="CN34" s="59">
        <f t="shared" si="28"/>
        <v>0</v>
      </c>
      <c r="CO34" s="59">
        <f t="shared" si="28"/>
        <v>0</v>
      </c>
      <c r="CP34" s="59">
        <f t="shared" si="28"/>
        <v>0</v>
      </c>
      <c r="CQ34" s="59">
        <f t="shared" si="28"/>
        <v>0</v>
      </c>
      <c r="CR34" s="59">
        <f t="shared" si="28"/>
        <v>0</v>
      </c>
      <c r="CS34" s="59">
        <f t="shared" si="28"/>
        <v>0</v>
      </c>
      <c r="CT34" s="59">
        <f t="shared" si="28"/>
        <v>0</v>
      </c>
      <c r="CU34" s="59">
        <f t="shared" si="28"/>
        <v>0</v>
      </c>
      <c r="CV34" s="59">
        <f t="shared" si="28"/>
        <v>0</v>
      </c>
      <c r="CW34" s="59">
        <f t="shared" si="28"/>
        <v>13.3285</v>
      </c>
      <c r="CX34" s="59">
        <f t="shared" si="28"/>
        <v>0</v>
      </c>
      <c r="CY34" s="59">
        <f t="shared" ref="CY34:DG34" si="29">IF(CY26=0,0,CY26*CY30)</f>
        <v>0</v>
      </c>
      <c r="CZ34" s="59">
        <f t="shared" si="29"/>
        <v>0</v>
      </c>
      <c r="DA34" s="59">
        <f t="shared" si="29"/>
        <v>0</v>
      </c>
      <c r="DB34" s="59">
        <f t="shared" si="29"/>
        <v>0</v>
      </c>
      <c r="DC34" s="59">
        <f t="shared" si="29"/>
        <v>0</v>
      </c>
      <c r="DD34" s="59">
        <f t="shared" si="29"/>
        <v>0</v>
      </c>
      <c r="DE34" s="59">
        <f t="shared" si="29"/>
        <v>0</v>
      </c>
      <c r="DF34" s="59">
        <f t="shared" si="29"/>
        <v>0</v>
      </c>
      <c r="DG34" s="59">
        <f t="shared" si="29"/>
        <v>13.929375</v>
      </c>
      <c r="DH34" s="65"/>
      <c r="DI34" s="65"/>
      <c r="DJ34" s="65"/>
      <c r="DK34" s="65"/>
      <c r="DL34" s="65"/>
    </row>
    <row r="35" spans="4:116" x14ac:dyDescent="0.25">
      <c r="D35" t="s">
        <v>115</v>
      </c>
      <c r="G35" s="59">
        <f t="shared" ref="G35:AL35" si="30">IF(G26=0,0,G26*G31)</f>
        <v>0</v>
      </c>
      <c r="H35" s="59">
        <f t="shared" si="30"/>
        <v>0</v>
      </c>
      <c r="I35" s="59">
        <f t="shared" si="30"/>
        <v>0</v>
      </c>
      <c r="J35" s="59">
        <f t="shared" si="30"/>
        <v>0</v>
      </c>
      <c r="K35" s="59">
        <f t="shared" si="30"/>
        <v>0</v>
      </c>
      <c r="L35" s="59">
        <f t="shared" si="30"/>
        <v>0</v>
      </c>
      <c r="M35" s="59">
        <f t="shared" si="30"/>
        <v>0</v>
      </c>
      <c r="N35" s="59">
        <f t="shared" si="30"/>
        <v>0</v>
      </c>
      <c r="O35" s="59">
        <f t="shared" si="30"/>
        <v>0</v>
      </c>
      <c r="P35" s="59">
        <f t="shared" si="30"/>
        <v>0</v>
      </c>
      <c r="Q35" s="59">
        <f t="shared" si="30"/>
        <v>0</v>
      </c>
      <c r="R35" s="59">
        <f t="shared" si="30"/>
        <v>0</v>
      </c>
      <c r="S35" s="59">
        <f t="shared" si="30"/>
        <v>0</v>
      </c>
      <c r="T35" s="59">
        <f t="shared" si="30"/>
        <v>0</v>
      </c>
      <c r="U35" s="59">
        <f t="shared" si="30"/>
        <v>0</v>
      </c>
      <c r="V35" s="59">
        <f t="shared" si="30"/>
        <v>0</v>
      </c>
      <c r="W35" s="59">
        <f t="shared" si="30"/>
        <v>0</v>
      </c>
      <c r="X35" s="59">
        <f t="shared" si="30"/>
        <v>0</v>
      </c>
      <c r="Y35" s="59">
        <f t="shared" si="30"/>
        <v>0</v>
      </c>
      <c r="Z35" s="59">
        <f t="shared" si="30"/>
        <v>0</v>
      </c>
      <c r="AA35" s="59">
        <f t="shared" si="30"/>
        <v>0</v>
      </c>
      <c r="AB35" s="59">
        <f t="shared" si="30"/>
        <v>0</v>
      </c>
      <c r="AC35" s="59">
        <f t="shared" si="30"/>
        <v>0</v>
      </c>
      <c r="AD35" s="59">
        <f t="shared" si="30"/>
        <v>0</v>
      </c>
      <c r="AE35" s="59">
        <f t="shared" si="30"/>
        <v>0</v>
      </c>
      <c r="AF35" s="59">
        <f t="shared" si="30"/>
        <v>0</v>
      </c>
      <c r="AG35" s="59">
        <f t="shared" si="30"/>
        <v>0</v>
      </c>
      <c r="AH35" s="59">
        <f t="shared" si="30"/>
        <v>0</v>
      </c>
      <c r="AI35" s="59">
        <f t="shared" si="30"/>
        <v>0</v>
      </c>
      <c r="AJ35" s="59">
        <f t="shared" si="30"/>
        <v>0</v>
      </c>
      <c r="AK35" s="59">
        <f t="shared" si="30"/>
        <v>0</v>
      </c>
      <c r="AL35" s="59">
        <f t="shared" si="30"/>
        <v>0</v>
      </c>
      <c r="AM35" s="59">
        <f t="shared" ref="AM35:BR35" si="31">IF(AM26=0,0,AM26*AM31)</f>
        <v>0</v>
      </c>
      <c r="AN35" s="59">
        <f t="shared" si="31"/>
        <v>0</v>
      </c>
      <c r="AO35" s="59">
        <f t="shared" si="31"/>
        <v>0</v>
      </c>
      <c r="AP35" s="59">
        <f t="shared" si="31"/>
        <v>0</v>
      </c>
      <c r="AQ35" s="59">
        <f t="shared" si="31"/>
        <v>0</v>
      </c>
      <c r="AR35" s="59">
        <f t="shared" si="31"/>
        <v>0</v>
      </c>
      <c r="AS35" s="59">
        <f t="shared" si="31"/>
        <v>0</v>
      </c>
      <c r="AT35" s="59">
        <f t="shared" si="31"/>
        <v>0</v>
      </c>
      <c r="AU35" s="59">
        <f t="shared" si="31"/>
        <v>0</v>
      </c>
      <c r="AV35" s="59">
        <f t="shared" si="31"/>
        <v>0</v>
      </c>
      <c r="AW35" s="59">
        <f t="shared" si="31"/>
        <v>0</v>
      </c>
      <c r="AX35" s="59">
        <f t="shared" si="31"/>
        <v>0</v>
      </c>
      <c r="AY35" s="59">
        <f t="shared" si="31"/>
        <v>0</v>
      </c>
      <c r="AZ35" s="59">
        <f t="shared" si="31"/>
        <v>0</v>
      </c>
      <c r="BA35" s="59">
        <f t="shared" si="31"/>
        <v>0</v>
      </c>
      <c r="BB35" s="59">
        <f t="shared" si="31"/>
        <v>0</v>
      </c>
      <c r="BC35" s="59">
        <f t="shared" si="31"/>
        <v>0</v>
      </c>
      <c r="BD35" s="59">
        <f t="shared" si="31"/>
        <v>0</v>
      </c>
      <c r="BE35" s="59">
        <f t="shared" si="31"/>
        <v>0</v>
      </c>
      <c r="BF35" s="59">
        <f t="shared" si="31"/>
        <v>0</v>
      </c>
      <c r="BG35" s="59">
        <f t="shared" si="31"/>
        <v>0</v>
      </c>
      <c r="BH35" s="59">
        <f t="shared" si="31"/>
        <v>0</v>
      </c>
      <c r="BI35" s="59">
        <f t="shared" si="31"/>
        <v>0</v>
      </c>
      <c r="BJ35" s="59">
        <f t="shared" si="31"/>
        <v>0</v>
      </c>
      <c r="BK35" s="59">
        <f t="shared" si="31"/>
        <v>0</v>
      </c>
      <c r="BL35" s="59">
        <f t="shared" si="31"/>
        <v>0</v>
      </c>
      <c r="BM35" s="59">
        <f t="shared" si="31"/>
        <v>0</v>
      </c>
      <c r="BN35" s="59">
        <f t="shared" si="31"/>
        <v>0</v>
      </c>
      <c r="BO35" s="59">
        <f t="shared" si="31"/>
        <v>0</v>
      </c>
      <c r="BP35" s="59">
        <f t="shared" si="31"/>
        <v>0</v>
      </c>
      <c r="BQ35" s="59">
        <f t="shared" si="31"/>
        <v>0</v>
      </c>
      <c r="BR35" s="59">
        <f t="shared" si="31"/>
        <v>0</v>
      </c>
      <c r="BS35" s="59">
        <f t="shared" ref="BS35:CX35" si="32">IF(BS26=0,0,BS26*BS31)</f>
        <v>0</v>
      </c>
      <c r="BT35" s="59">
        <f t="shared" si="32"/>
        <v>0</v>
      </c>
      <c r="BU35" s="59">
        <f t="shared" si="32"/>
        <v>0</v>
      </c>
      <c r="BV35" s="59">
        <f t="shared" si="32"/>
        <v>0</v>
      </c>
      <c r="BW35" s="59">
        <f t="shared" si="32"/>
        <v>0</v>
      </c>
      <c r="BX35" s="59">
        <f t="shared" si="32"/>
        <v>0</v>
      </c>
      <c r="BY35" s="59">
        <f t="shared" si="32"/>
        <v>0</v>
      </c>
      <c r="BZ35" s="59">
        <f t="shared" si="32"/>
        <v>0</v>
      </c>
      <c r="CA35" s="59">
        <f t="shared" si="32"/>
        <v>0</v>
      </c>
      <c r="CB35" s="59">
        <f t="shared" si="32"/>
        <v>0</v>
      </c>
      <c r="CC35" s="59">
        <f t="shared" si="32"/>
        <v>0</v>
      </c>
      <c r="CD35" s="59">
        <f t="shared" si="32"/>
        <v>0</v>
      </c>
      <c r="CE35" s="59">
        <f t="shared" si="32"/>
        <v>0</v>
      </c>
      <c r="CF35" s="59">
        <f t="shared" si="32"/>
        <v>0</v>
      </c>
      <c r="CG35" s="59">
        <f t="shared" si="32"/>
        <v>0</v>
      </c>
      <c r="CH35" s="59">
        <f t="shared" si="32"/>
        <v>0</v>
      </c>
      <c r="CI35" s="59">
        <f t="shared" si="32"/>
        <v>0</v>
      </c>
      <c r="CJ35" s="59">
        <f t="shared" si="32"/>
        <v>0</v>
      </c>
      <c r="CK35" s="59">
        <f t="shared" si="32"/>
        <v>0</v>
      </c>
      <c r="CL35" s="59">
        <f t="shared" si="32"/>
        <v>0</v>
      </c>
      <c r="CM35" s="59">
        <f t="shared" si="32"/>
        <v>0</v>
      </c>
      <c r="CN35" s="59">
        <f t="shared" si="32"/>
        <v>0</v>
      </c>
      <c r="CO35" s="59">
        <f t="shared" si="32"/>
        <v>0</v>
      </c>
      <c r="CP35" s="59">
        <f t="shared" si="32"/>
        <v>0</v>
      </c>
      <c r="CQ35" s="59">
        <f t="shared" si="32"/>
        <v>0</v>
      </c>
      <c r="CR35" s="59">
        <f t="shared" si="32"/>
        <v>0</v>
      </c>
      <c r="CS35" s="59">
        <f t="shared" si="32"/>
        <v>0</v>
      </c>
      <c r="CT35" s="59">
        <f t="shared" si="32"/>
        <v>0</v>
      </c>
      <c r="CU35" s="59">
        <f t="shared" si="32"/>
        <v>0</v>
      </c>
      <c r="CV35" s="59">
        <f t="shared" si="32"/>
        <v>0</v>
      </c>
      <c r="CW35" s="59">
        <f t="shared" si="32"/>
        <v>0</v>
      </c>
      <c r="CX35" s="59">
        <f t="shared" si="32"/>
        <v>0</v>
      </c>
      <c r="CY35" s="59">
        <f t="shared" ref="CY35:DG35" si="33">IF(CY26=0,0,CY26*CY31)</f>
        <v>0</v>
      </c>
      <c r="CZ35" s="59">
        <f t="shared" si="33"/>
        <v>0</v>
      </c>
      <c r="DA35" s="59">
        <f t="shared" si="33"/>
        <v>0</v>
      </c>
      <c r="DB35" s="59">
        <f t="shared" si="33"/>
        <v>0</v>
      </c>
      <c r="DC35" s="59">
        <f t="shared" si="33"/>
        <v>0</v>
      </c>
      <c r="DD35" s="59">
        <f t="shared" si="33"/>
        <v>0</v>
      </c>
      <c r="DE35" s="59">
        <f t="shared" si="33"/>
        <v>0</v>
      </c>
      <c r="DF35" s="59">
        <f t="shared" si="33"/>
        <v>0</v>
      </c>
      <c r="DG35" s="59">
        <f t="shared" si="33"/>
        <v>0</v>
      </c>
      <c r="DH35" s="65"/>
      <c r="DI35" s="65"/>
      <c r="DJ35" s="65"/>
      <c r="DK35" s="65"/>
      <c r="DL35" s="65"/>
    </row>
    <row r="36" spans="4:116" x14ac:dyDescent="0.25">
      <c r="D36" s="93" t="s">
        <v>165</v>
      </c>
      <c r="E36" t="s">
        <v>116</v>
      </c>
      <c r="F36">
        <f>(LN(2))/35</f>
        <v>1.980420515885558E-2</v>
      </c>
      <c r="G36" s="59">
        <v>0</v>
      </c>
      <c r="H36" s="59">
        <f>G36*EXP(-$F$36)+G32*(1-EXP(-$F$36))/$F$36</f>
        <v>0</v>
      </c>
      <c r="I36" s="59">
        <f t="shared" ref="I36:BT36" si="34">H36*EXP(-$F$36)+H32*(1-EXP(-$F$36))/$F$36</f>
        <v>0</v>
      </c>
      <c r="J36" s="59">
        <f t="shared" si="34"/>
        <v>0</v>
      </c>
      <c r="K36" s="59">
        <f t="shared" si="34"/>
        <v>0</v>
      </c>
      <c r="L36" s="59">
        <f t="shared" si="34"/>
        <v>0</v>
      </c>
      <c r="M36" s="59">
        <f t="shared" si="34"/>
        <v>0</v>
      </c>
      <c r="N36" s="59">
        <f t="shared" si="34"/>
        <v>0</v>
      </c>
      <c r="O36" s="59">
        <f t="shared" si="34"/>
        <v>0</v>
      </c>
      <c r="P36" s="59">
        <f t="shared" si="34"/>
        <v>0</v>
      </c>
      <c r="Q36" s="59">
        <f t="shared" si="34"/>
        <v>0</v>
      </c>
      <c r="R36" s="59">
        <f t="shared" si="34"/>
        <v>0</v>
      </c>
      <c r="S36" s="59">
        <f t="shared" si="34"/>
        <v>0</v>
      </c>
      <c r="T36" s="59">
        <f t="shared" si="34"/>
        <v>0</v>
      </c>
      <c r="U36" s="59">
        <f t="shared" si="34"/>
        <v>0</v>
      </c>
      <c r="V36" s="59">
        <f t="shared" si="34"/>
        <v>0</v>
      </c>
      <c r="W36" s="59">
        <f t="shared" si="34"/>
        <v>0</v>
      </c>
      <c r="X36" s="59">
        <f t="shared" si="34"/>
        <v>0</v>
      </c>
      <c r="Y36" s="59">
        <f t="shared" si="34"/>
        <v>0</v>
      </c>
      <c r="Z36" s="59">
        <f t="shared" si="34"/>
        <v>0</v>
      </c>
      <c r="AA36" s="59">
        <f t="shared" si="34"/>
        <v>0</v>
      </c>
      <c r="AB36" s="59">
        <f t="shared" si="34"/>
        <v>0</v>
      </c>
      <c r="AC36" s="59">
        <f t="shared" si="34"/>
        <v>0</v>
      </c>
      <c r="AD36" s="59">
        <f t="shared" si="34"/>
        <v>0</v>
      </c>
      <c r="AE36" s="59">
        <f t="shared" si="34"/>
        <v>0</v>
      </c>
      <c r="AF36" s="59">
        <f t="shared" si="34"/>
        <v>0</v>
      </c>
      <c r="AG36" s="59">
        <f t="shared" si="34"/>
        <v>0</v>
      </c>
      <c r="AH36" s="59">
        <f t="shared" si="34"/>
        <v>0</v>
      </c>
      <c r="AI36" s="59">
        <f t="shared" si="34"/>
        <v>0</v>
      </c>
      <c r="AJ36" s="59">
        <f t="shared" si="34"/>
        <v>0</v>
      </c>
      <c r="AK36" s="59">
        <f t="shared" si="34"/>
        <v>0</v>
      </c>
      <c r="AL36" s="59">
        <f t="shared" si="34"/>
        <v>0</v>
      </c>
      <c r="AM36" s="59">
        <f t="shared" si="34"/>
        <v>0</v>
      </c>
      <c r="AN36" s="59">
        <f t="shared" si="34"/>
        <v>0</v>
      </c>
      <c r="AO36" s="59">
        <f t="shared" si="34"/>
        <v>0</v>
      </c>
      <c r="AP36" s="59">
        <f t="shared" si="34"/>
        <v>0</v>
      </c>
      <c r="AQ36" s="59">
        <f t="shared" si="34"/>
        <v>0</v>
      </c>
      <c r="AR36" s="59">
        <f t="shared" si="34"/>
        <v>0</v>
      </c>
      <c r="AS36" s="59">
        <f t="shared" si="34"/>
        <v>0</v>
      </c>
      <c r="AT36" s="59">
        <f t="shared" si="34"/>
        <v>0</v>
      </c>
      <c r="AU36" s="59">
        <f t="shared" si="34"/>
        <v>0</v>
      </c>
      <c r="AV36" s="59">
        <f t="shared" si="34"/>
        <v>0</v>
      </c>
      <c r="AW36" s="59">
        <f t="shared" si="34"/>
        <v>0</v>
      </c>
      <c r="AX36" s="59">
        <f t="shared" si="34"/>
        <v>0</v>
      </c>
      <c r="AY36" s="59">
        <f t="shared" si="34"/>
        <v>0</v>
      </c>
      <c r="AZ36" s="59">
        <f t="shared" si="34"/>
        <v>0</v>
      </c>
      <c r="BA36" s="59">
        <f t="shared" si="34"/>
        <v>0</v>
      </c>
      <c r="BB36" s="59">
        <f t="shared" si="34"/>
        <v>0</v>
      </c>
      <c r="BC36" s="59">
        <f t="shared" si="34"/>
        <v>0</v>
      </c>
      <c r="BD36" s="59">
        <f t="shared" si="34"/>
        <v>0</v>
      </c>
      <c r="BE36" s="59">
        <f t="shared" si="34"/>
        <v>0</v>
      </c>
      <c r="BF36" s="59">
        <f t="shared" si="34"/>
        <v>0</v>
      </c>
      <c r="BG36" s="59">
        <f t="shared" si="34"/>
        <v>0</v>
      </c>
      <c r="BH36" s="59">
        <f t="shared" si="34"/>
        <v>0</v>
      </c>
      <c r="BI36" s="59">
        <f t="shared" si="34"/>
        <v>0</v>
      </c>
      <c r="BJ36" s="59">
        <f t="shared" si="34"/>
        <v>2.5637546456130589</v>
      </c>
      <c r="BK36" s="59">
        <f t="shared" si="34"/>
        <v>2.5134809807485143</v>
      </c>
      <c r="BL36" s="59">
        <f t="shared" si="34"/>
        <v>2.4641931517880558</v>
      </c>
      <c r="BM36" s="59">
        <f t="shared" si="34"/>
        <v>2.4158718270909048</v>
      </c>
      <c r="BN36" s="59">
        <f t="shared" si="34"/>
        <v>2.3684980540979672</v>
      </c>
      <c r="BO36" s="59">
        <f t="shared" si="34"/>
        <v>2.3220532518982724</v>
      </c>
      <c r="BP36" s="59">
        <f t="shared" si="34"/>
        <v>2.2765192039411817</v>
      </c>
      <c r="BQ36" s="59">
        <f t="shared" si="34"/>
        <v>2.2318780508915026</v>
      </c>
      <c r="BR36" s="59">
        <f t="shared" si="34"/>
        <v>2.1881122836247129</v>
      </c>
      <c r="BS36" s="59">
        <f t="shared" si="34"/>
        <v>2.1452047363595428</v>
      </c>
      <c r="BT36" s="59">
        <f t="shared" si="34"/>
        <v>2.1031385799252229</v>
      </c>
      <c r="BU36" s="59">
        <f t="shared" ref="BU36:DG36" si="35">BT36*EXP(-$F$36)+BT32*(1-EXP(-$F$36))/$F$36</f>
        <v>2.0618973151607585</v>
      </c>
      <c r="BV36" s="59">
        <f t="shared" si="35"/>
        <v>2.0214647664436374</v>
      </c>
      <c r="BW36" s="59">
        <f t="shared" si="35"/>
        <v>1.9818250753454394</v>
      </c>
      <c r="BX36" s="59">
        <f t="shared" si="35"/>
        <v>1.9429626944118528</v>
      </c>
      <c r="BY36" s="59">
        <f t="shared" si="35"/>
        <v>5.9614361874144377</v>
      </c>
      <c r="BZ36" s="59">
        <f t="shared" si="35"/>
        <v>5.8445360598962779</v>
      </c>
      <c r="CA36" s="59">
        <f t="shared" si="35"/>
        <v>5.7299282725767124</v>
      </c>
      <c r="CB36" s="59">
        <f t="shared" si="35"/>
        <v>5.6175678740626358</v>
      </c>
      <c r="CC36" s="59">
        <f t="shared" si="35"/>
        <v>5.5074107944303439</v>
      </c>
      <c r="CD36" s="59">
        <f t="shared" si="35"/>
        <v>5.3994138279404567</v>
      </c>
      <c r="CE36" s="59">
        <f t="shared" si="35"/>
        <v>5.2935346160917911</v>
      </c>
      <c r="CF36" s="59">
        <f t="shared" si="35"/>
        <v>5.1897316310075352</v>
      </c>
      <c r="CG36" s="59">
        <f t="shared" si="35"/>
        <v>5.0879641591472131</v>
      </c>
      <c r="CH36" s="59">
        <f t="shared" si="35"/>
        <v>4.9881922853380427</v>
      </c>
      <c r="CI36" s="59">
        <f t="shared" si="35"/>
        <v>10.115243939697947</v>
      </c>
      <c r="CJ36" s="59">
        <f t="shared" si="35"/>
        <v>9.9168901757300674</v>
      </c>
      <c r="CK36" s="59">
        <f t="shared" si="35"/>
        <v>9.722426008089748</v>
      </c>
      <c r="CL36" s="59">
        <f t="shared" si="35"/>
        <v>9.531775164165424</v>
      </c>
      <c r="CM36" s="59">
        <f t="shared" si="35"/>
        <v>9.3448628670049239</v>
      </c>
      <c r="CN36" s="59">
        <f t="shared" si="35"/>
        <v>9.1616158059864965</v>
      </c>
      <c r="CO36" s="59">
        <f t="shared" si="35"/>
        <v>8.9819621080649696</v>
      </c>
      <c r="CP36" s="59">
        <f t="shared" si="35"/>
        <v>8.8058313095817482</v>
      </c>
      <c r="CQ36" s="59">
        <f t="shared" si="35"/>
        <v>8.6331543286276045</v>
      </c>
      <c r="CR36" s="59">
        <f t="shared" si="35"/>
        <v>8.4638634379474134</v>
      </c>
      <c r="CS36" s="59">
        <f t="shared" si="35"/>
        <v>8.2978922383762121</v>
      </c>
      <c r="CT36" s="59">
        <f t="shared" si="35"/>
        <v>8.135175632796166</v>
      </c>
      <c r="CU36" s="59">
        <f t="shared" si="35"/>
        <v>7.9756498006042156</v>
      </c>
      <c r="CV36" s="59">
        <f t="shared" si="35"/>
        <v>7.8192521726803994</v>
      </c>
      <c r="CW36" s="59">
        <f t="shared" si="35"/>
        <v>7.6659214068470352</v>
      </c>
      <c r="CX36" s="59">
        <f t="shared" si="35"/>
        <v>25.991938860463577</v>
      </c>
      <c r="CY36" s="59">
        <f t="shared" si="35"/>
        <v>25.482252792927188</v>
      </c>
      <c r="CZ36" s="59">
        <f t="shared" si="35"/>
        <v>24.982561358297382</v>
      </c>
      <c r="DA36" s="59">
        <f t="shared" si="35"/>
        <v>24.492668567918987</v>
      </c>
      <c r="DB36" s="59">
        <f t="shared" si="35"/>
        <v>24.012382276354813</v>
      </c>
      <c r="DC36" s="59">
        <f t="shared" si="35"/>
        <v>23.5415141060225</v>
      </c>
      <c r="DD36" s="59">
        <f t="shared" si="35"/>
        <v>23.079879373309179</v>
      </c>
      <c r="DE36" s="59">
        <f t="shared" si="35"/>
        <v>22.627297016134982</v>
      </c>
      <c r="DF36" s="59">
        <f t="shared" si="35"/>
        <v>22.183589522936991</v>
      </c>
      <c r="DG36" s="59">
        <f t="shared" si="35"/>
        <v>21.748582863045765</v>
      </c>
      <c r="DH36" s="65"/>
      <c r="DI36" s="65"/>
      <c r="DJ36" s="65"/>
      <c r="DK36" s="65"/>
      <c r="DL36" s="65"/>
    </row>
    <row r="37" spans="4:116" x14ac:dyDescent="0.25">
      <c r="D37" t="s">
        <v>117</v>
      </c>
      <c r="E37" t="s">
        <v>118</v>
      </c>
      <c r="F37">
        <f>LN(2)/25</f>
        <v>2.7725887222397813E-2</v>
      </c>
      <c r="G37" s="59">
        <v>0</v>
      </c>
      <c r="H37" s="59">
        <f>G37*EXP(-$F$37)+G33*(1-EXP(-$F$37))/$F$37</f>
        <v>0</v>
      </c>
      <c r="I37" s="59">
        <f t="shared" ref="I37:BT37" si="36">H37*EXP(-$F$37)+H33*(1-EXP(-$F$37))/$F$37</f>
        <v>0</v>
      </c>
      <c r="J37" s="59">
        <f t="shared" si="36"/>
        <v>0</v>
      </c>
      <c r="K37" s="59">
        <f t="shared" si="36"/>
        <v>0</v>
      </c>
      <c r="L37" s="59">
        <f t="shared" si="36"/>
        <v>0</v>
      </c>
      <c r="M37" s="59">
        <f t="shared" si="36"/>
        <v>0</v>
      </c>
      <c r="N37" s="59">
        <f t="shared" si="36"/>
        <v>0</v>
      </c>
      <c r="O37" s="59">
        <f t="shared" si="36"/>
        <v>0</v>
      </c>
      <c r="P37" s="59">
        <f t="shared" si="36"/>
        <v>0</v>
      </c>
      <c r="Q37" s="59">
        <f t="shared" si="36"/>
        <v>0</v>
      </c>
      <c r="R37" s="59">
        <f t="shared" si="36"/>
        <v>0</v>
      </c>
      <c r="S37" s="59">
        <f t="shared" si="36"/>
        <v>0</v>
      </c>
      <c r="T37" s="59">
        <f t="shared" si="36"/>
        <v>0</v>
      </c>
      <c r="U37" s="59">
        <f t="shared" si="36"/>
        <v>0</v>
      </c>
      <c r="V37" s="59">
        <f t="shared" si="36"/>
        <v>0</v>
      </c>
      <c r="W37" s="59">
        <f t="shared" si="36"/>
        <v>0</v>
      </c>
      <c r="X37" s="59">
        <f t="shared" si="36"/>
        <v>0</v>
      </c>
      <c r="Y37" s="59">
        <f t="shared" si="36"/>
        <v>0</v>
      </c>
      <c r="Z37" s="59">
        <f t="shared" si="36"/>
        <v>0</v>
      </c>
      <c r="AA37" s="59">
        <f t="shared" si="36"/>
        <v>0</v>
      </c>
      <c r="AB37" s="59">
        <f t="shared" si="36"/>
        <v>0</v>
      </c>
      <c r="AC37" s="59">
        <f t="shared" si="36"/>
        <v>0</v>
      </c>
      <c r="AD37" s="59">
        <f t="shared" si="36"/>
        <v>0</v>
      </c>
      <c r="AE37" s="59">
        <f t="shared" si="36"/>
        <v>0</v>
      </c>
      <c r="AF37" s="59">
        <f t="shared" si="36"/>
        <v>0</v>
      </c>
      <c r="AG37" s="59">
        <f t="shared" si="36"/>
        <v>0</v>
      </c>
      <c r="AH37" s="59">
        <f t="shared" si="36"/>
        <v>0</v>
      </c>
      <c r="AI37" s="59">
        <f t="shared" si="36"/>
        <v>0</v>
      </c>
      <c r="AJ37" s="59">
        <f t="shared" si="36"/>
        <v>0</v>
      </c>
      <c r="AK37" s="59">
        <f t="shared" si="36"/>
        <v>0</v>
      </c>
      <c r="AL37" s="59">
        <f t="shared" si="36"/>
        <v>0</v>
      </c>
      <c r="AM37" s="59">
        <f t="shared" si="36"/>
        <v>0</v>
      </c>
      <c r="AN37" s="59">
        <f t="shared" si="36"/>
        <v>0</v>
      </c>
      <c r="AO37" s="59">
        <f t="shared" si="36"/>
        <v>0</v>
      </c>
      <c r="AP37" s="59">
        <f t="shared" si="36"/>
        <v>0</v>
      </c>
      <c r="AQ37" s="59">
        <f t="shared" si="36"/>
        <v>0</v>
      </c>
      <c r="AR37" s="59">
        <f t="shared" si="36"/>
        <v>0</v>
      </c>
      <c r="AS37" s="59">
        <f t="shared" si="36"/>
        <v>0</v>
      </c>
      <c r="AT37" s="59">
        <f t="shared" si="36"/>
        <v>0</v>
      </c>
      <c r="AU37" s="59">
        <f t="shared" si="36"/>
        <v>10.925786536034011</v>
      </c>
      <c r="AV37" s="59">
        <f t="shared" si="36"/>
        <v>10.627020328644019</v>
      </c>
      <c r="AW37" s="59">
        <f t="shared" si="36"/>
        <v>10.336423898906537</v>
      </c>
      <c r="AX37" s="59">
        <f t="shared" si="36"/>
        <v>10.053773843822029</v>
      </c>
      <c r="AY37" s="59">
        <f t="shared" si="36"/>
        <v>9.7788528693577277</v>
      </c>
      <c r="AZ37" s="59">
        <f t="shared" si="36"/>
        <v>9.5114496233976187</v>
      </c>
      <c r="BA37" s="59">
        <f t="shared" si="36"/>
        <v>9.2513585332604134</v>
      </c>
      <c r="BB37" s="59">
        <f t="shared" si="36"/>
        <v>8.9983796476606059</v>
      </c>
      <c r="BC37" s="59">
        <f t="shared" si="36"/>
        <v>8.7523184829911074</v>
      </c>
      <c r="BD37" s="59">
        <f t="shared" si="36"/>
        <v>8.5129858738092903</v>
      </c>
      <c r="BE37" s="59">
        <f t="shared" si="36"/>
        <v>8.280197827411504</v>
      </c>
      <c r="BF37" s="59">
        <f t="shared" si="36"/>
        <v>8.0537753823842575</v>
      </c>
      <c r="BG37" s="59">
        <f t="shared" si="36"/>
        <v>7.8335444710233197</v>
      </c>
      <c r="BH37" s="59">
        <f t="shared" si="36"/>
        <v>7.6193357855149868</v>
      </c>
      <c r="BI37" s="59">
        <f t="shared" si="36"/>
        <v>7.4109846477766244</v>
      </c>
      <c r="BJ37" s="59">
        <f t="shared" si="36"/>
        <v>16.146141466328039</v>
      </c>
      <c r="BK37" s="59">
        <f t="shared" si="36"/>
        <v>15.704624378842622</v>
      </c>
      <c r="BL37" s="59">
        <f t="shared" si="36"/>
        <v>15.275180599332868</v>
      </c>
      <c r="BM37" s="59">
        <f t="shared" si="36"/>
        <v>14.857479982557276</v>
      </c>
      <c r="BN37" s="59">
        <f t="shared" si="36"/>
        <v>14.451201411113333</v>
      </c>
      <c r="BO37" s="59">
        <f t="shared" si="36"/>
        <v>14.056032548570785</v>
      </c>
      <c r="BP37" s="59">
        <f t="shared" si="36"/>
        <v>13.671669599355491</v>
      </c>
      <c r="BQ37" s="59">
        <f t="shared" si="36"/>
        <v>13.297817075199259</v>
      </c>
      <c r="BR37" s="59">
        <f t="shared" si="36"/>
        <v>12.934187567976128</v>
      </c>
      <c r="BS37" s="59">
        <f t="shared" si="36"/>
        <v>12.580501528750458</v>
      </c>
      <c r="BT37" s="59">
        <f t="shared" si="36"/>
        <v>12.236487052866956</v>
      </c>
      <c r="BU37" s="59">
        <f t="shared" ref="BU37:DG37" si="37">BT37*EXP(-$F$37)+BT33*(1-EXP(-$F$37))/$F$37</f>
        <v>11.901879670917422</v>
      </c>
      <c r="BV37" s="59">
        <f t="shared" si="37"/>
        <v>11.576422145423535</v>
      </c>
      <c r="BW37" s="59">
        <f t="shared" si="37"/>
        <v>11.259864273079346</v>
      </c>
      <c r="BX37" s="59">
        <f t="shared" si="37"/>
        <v>10.951962692401464</v>
      </c>
      <c r="BY37" s="59">
        <f t="shared" si="37"/>
        <v>18.329623602875976</v>
      </c>
      <c r="BZ37" s="59">
        <f t="shared" si="37"/>
        <v>17.828399081542319</v>
      </c>
      <c r="CA37" s="59">
        <f t="shared" si="37"/>
        <v>17.340880571102783</v>
      </c>
      <c r="CB37" s="59">
        <f t="shared" si="37"/>
        <v>16.8666932799687</v>
      </c>
      <c r="CC37" s="59">
        <f t="shared" si="37"/>
        <v>16.405472665247107</v>
      </c>
      <c r="CD37" s="59">
        <f t="shared" si="37"/>
        <v>15.956864152489612</v>
      </c>
      <c r="CE37" s="59">
        <f t="shared" si="37"/>
        <v>15.520522863104768</v>
      </c>
      <c r="CF37" s="59">
        <f t="shared" si="37"/>
        <v>15.096113349224343</v>
      </c>
      <c r="CG37" s="59">
        <f t="shared" si="37"/>
        <v>14.683309335819704</v>
      </c>
      <c r="CH37" s="59">
        <f t="shared" si="37"/>
        <v>14.281793469870035</v>
      </c>
      <c r="CI37" s="59">
        <f t="shared" si="37"/>
        <v>19.839022527958374</v>
      </c>
      <c r="CJ37" s="59">
        <f t="shared" si="37"/>
        <v>19.2965234136425</v>
      </c>
      <c r="CK37" s="59">
        <f t="shared" si="37"/>
        <v>18.768858966136381</v>
      </c>
      <c r="CL37" s="59">
        <f t="shared" si="37"/>
        <v>18.255623530695985</v>
      </c>
      <c r="CM37" s="59">
        <f t="shared" si="37"/>
        <v>17.756422545227586</v>
      </c>
      <c r="CN37" s="59">
        <f t="shared" si="37"/>
        <v>17.27087223695866</v>
      </c>
      <c r="CO37" s="59">
        <f t="shared" si="37"/>
        <v>16.798599327403327</v>
      </c>
      <c r="CP37" s="59">
        <f t="shared" si="37"/>
        <v>16.339240745395539</v>
      </c>
      <c r="CQ37" s="59">
        <f t="shared" si="37"/>
        <v>15.892443347969371</v>
      </c>
      <c r="CR37" s="59">
        <f t="shared" si="37"/>
        <v>15.457863648871875</v>
      </c>
      <c r="CS37" s="59">
        <f t="shared" si="37"/>
        <v>15.035167554499754</v>
      </c>
      <c r="CT37" s="59">
        <f t="shared" si="37"/>
        <v>14.624030107056861</v>
      </c>
      <c r="CU37" s="59">
        <f t="shared" si="37"/>
        <v>14.224135234735071</v>
      </c>
      <c r="CV37" s="59">
        <f t="shared" si="37"/>
        <v>13.835175508726477</v>
      </c>
      <c r="CW37" s="59">
        <f t="shared" si="37"/>
        <v>13.456851906880093</v>
      </c>
      <c r="CX37" s="59">
        <f t="shared" si="37"/>
        <v>34.121551412557459</v>
      </c>
      <c r="CY37" s="59">
        <f t="shared" si="37"/>
        <v>33.18849579480667</v>
      </c>
      <c r="CZ37" s="59">
        <f t="shared" si="37"/>
        <v>32.280954631990539</v>
      </c>
      <c r="DA37" s="59">
        <f t="shared" si="37"/>
        <v>31.398230229997132</v>
      </c>
      <c r="DB37" s="59">
        <f t="shared" si="37"/>
        <v>30.539643973196693</v>
      </c>
      <c r="DC37" s="59">
        <f t="shared" si="37"/>
        <v>29.704535802739553</v>
      </c>
      <c r="DD37" s="59">
        <f t="shared" si="37"/>
        <v>28.892263709119991</v>
      </c>
      <c r="DE37" s="59">
        <f t="shared" si="37"/>
        <v>28.102203238615992</v>
      </c>
      <c r="DF37" s="59">
        <f t="shared" si="37"/>
        <v>27.333747013225398</v>
      </c>
      <c r="DG37" s="59">
        <f t="shared" si="37"/>
        <v>26.586304263729467</v>
      </c>
      <c r="DH37" s="65"/>
      <c r="DI37" s="65"/>
      <c r="DJ37" s="65"/>
      <c r="DK37" s="65"/>
      <c r="DL37" s="65"/>
    </row>
    <row r="38" spans="4:116" x14ac:dyDescent="0.25">
      <c r="D38" t="s">
        <v>119</v>
      </c>
      <c r="E38" t="s">
        <v>120</v>
      </c>
      <c r="F38">
        <f>LN(2)/2</f>
        <v>0.34657359027997264</v>
      </c>
      <c r="G38" s="59">
        <v>0</v>
      </c>
      <c r="H38" s="59">
        <f>G38*EXP(-$F$38)+G34*(1-EXP(-$F$38))/$F$38</f>
        <v>0</v>
      </c>
      <c r="I38" s="59">
        <f t="shared" ref="I38:BT38" si="38">H38*EXP(-$F$38)+H34*(1-EXP(-$F$38))/$F$38</f>
        <v>0</v>
      </c>
      <c r="J38" s="59">
        <f t="shared" si="38"/>
        <v>0</v>
      </c>
      <c r="K38" s="59">
        <f t="shared" si="38"/>
        <v>0</v>
      </c>
      <c r="L38" s="59">
        <f t="shared" si="38"/>
        <v>0</v>
      </c>
      <c r="M38" s="59">
        <f t="shared" si="38"/>
        <v>0</v>
      </c>
      <c r="N38" s="59">
        <f t="shared" si="38"/>
        <v>0</v>
      </c>
      <c r="O38" s="59">
        <f t="shared" si="38"/>
        <v>0</v>
      </c>
      <c r="P38" s="59">
        <f t="shared" si="38"/>
        <v>0</v>
      </c>
      <c r="Q38" s="59">
        <f t="shared" si="38"/>
        <v>0</v>
      </c>
      <c r="R38" s="59">
        <f t="shared" si="38"/>
        <v>0</v>
      </c>
      <c r="S38" s="59">
        <f t="shared" si="38"/>
        <v>0</v>
      </c>
      <c r="T38" s="59">
        <f t="shared" si="38"/>
        <v>0</v>
      </c>
      <c r="U38" s="59">
        <f t="shared" si="38"/>
        <v>0</v>
      </c>
      <c r="V38" s="59">
        <f t="shared" si="38"/>
        <v>0</v>
      </c>
      <c r="W38" s="59">
        <f t="shared" si="38"/>
        <v>0</v>
      </c>
      <c r="X38" s="59">
        <f t="shared" si="38"/>
        <v>0</v>
      </c>
      <c r="Y38" s="59">
        <f t="shared" si="38"/>
        <v>0</v>
      </c>
      <c r="Z38" s="59">
        <f t="shared" si="38"/>
        <v>0</v>
      </c>
      <c r="AA38" s="59">
        <f t="shared" si="38"/>
        <v>0</v>
      </c>
      <c r="AB38" s="59">
        <f t="shared" si="38"/>
        <v>0</v>
      </c>
      <c r="AC38" s="59">
        <f t="shared" si="38"/>
        <v>0</v>
      </c>
      <c r="AD38" s="59">
        <f t="shared" si="38"/>
        <v>0</v>
      </c>
      <c r="AE38" s="59">
        <f t="shared" si="38"/>
        <v>0</v>
      </c>
      <c r="AF38" s="59">
        <f t="shared" si="38"/>
        <v>0</v>
      </c>
      <c r="AG38" s="59">
        <f t="shared" si="38"/>
        <v>0</v>
      </c>
      <c r="AH38" s="59">
        <f t="shared" si="38"/>
        <v>0</v>
      </c>
      <c r="AI38" s="59">
        <f t="shared" si="38"/>
        <v>0</v>
      </c>
      <c r="AJ38" s="59">
        <f t="shared" si="38"/>
        <v>0</v>
      </c>
      <c r="AK38" s="59">
        <f t="shared" si="38"/>
        <v>0</v>
      </c>
      <c r="AL38" s="59">
        <f t="shared" si="38"/>
        <v>0</v>
      </c>
      <c r="AM38" s="59">
        <f t="shared" si="38"/>
        <v>0</v>
      </c>
      <c r="AN38" s="59">
        <f t="shared" si="38"/>
        <v>0</v>
      </c>
      <c r="AO38" s="59">
        <f t="shared" si="38"/>
        <v>0</v>
      </c>
      <c r="AP38" s="59">
        <f t="shared" si="38"/>
        <v>0</v>
      </c>
      <c r="AQ38" s="59">
        <f t="shared" si="38"/>
        <v>0</v>
      </c>
      <c r="AR38" s="59">
        <f t="shared" si="38"/>
        <v>0</v>
      </c>
      <c r="AS38" s="59">
        <f t="shared" si="38"/>
        <v>0</v>
      </c>
      <c r="AT38" s="59">
        <f t="shared" si="38"/>
        <v>0</v>
      </c>
      <c r="AU38" s="59">
        <f t="shared" si="38"/>
        <v>5.0411304954650635</v>
      </c>
      <c r="AV38" s="59">
        <f t="shared" si="38"/>
        <v>3.5646175581896467</v>
      </c>
      <c r="AW38" s="59">
        <f t="shared" si="38"/>
        <v>2.5205652477325318</v>
      </c>
      <c r="AX38" s="59">
        <f t="shared" si="38"/>
        <v>1.7823087790948233</v>
      </c>
      <c r="AY38" s="59">
        <f t="shared" si="38"/>
        <v>1.2602826238662659</v>
      </c>
      <c r="AZ38" s="59">
        <f t="shared" si="38"/>
        <v>0.89115438954741166</v>
      </c>
      <c r="BA38" s="59">
        <f t="shared" si="38"/>
        <v>0.63014131193313294</v>
      </c>
      <c r="BB38" s="59">
        <f t="shared" si="38"/>
        <v>0.44557719477370583</v>
      </c>
      <c r="BC38" s="59">
        <f t="shared" si="38"/>
        <v>0.31507065596656647</v>
      </c>
      <c r="BD38" s="59">
        <f t="shared" si="38"/>
        <v>0.22278859738685292</v>
      </c>
      <c r="BE38" s="59">
        <f t="shared" si="38"/>
        <v>0.15753532798328324</v>
      </c>
      <c r="BF38" s="59">
        <f t="shared" si="38"/>
        <v>0.11139429869342646</v>
      </c>
      <c r="BG38" s="59">
        <f t="shared" si="38"/>
        <v>7.8767663991641618E-2</v>
      </c>
      <c r="BH38" s="59">
        <f t="shared" si="38"/>
        <v>5.5697149346713229E-2</v>
      </c>
      <c r="BI38" s="59">
        <f t="shared" si="38"/>
        <v>3.9383831995820809E-2</v>
      </c>
      <c r="BJ38" s="59">
        <f t="shared" si="38"/>
        <v>4.7689117787416908</v>
      </c>
      <c r="BK38" s="59">
        <f t="shared" si="38"/>
        <v>3.37212985762865</v>
      </c>
      <c r="BL38" s="59">
        <f t="shared" si="38"/>
        <v>2.3844558893708458</v>
      </c>
      <c r="BM38" s="59">
        <f t="shared" si="38"/>
        <v>1.6860649288143255</v>
      </c>
      <c r="BN38" s="59">
        <f t="shared" si="38"/>
        <v>1.1922279446854231</v>
      </c>
      <c r="BO38" s="59">
        <f t="shared" si="38"/>
        <v>0.84303246440716284</v>
      </c>
      <c r="BP38" s="59">
        <f t="shared" si="38"/>
        <v>0.59611397234271168</v>
      </c>
      <c r="BQ38" s="59">
        <f t="shared" si="38"/>
        <v>0.42151623220358148</v>
      </c>
      <c r="BR38" s="59">
        <f t="shared" si="38"/>
        <v>0.29805698617135584</v>
      </c>
      <c r="BS38" s="59">
        <f t="shared" si="38"/>
        <v>0.21075811610179074</v>
      </c>
      <c r="BT38" s="59">
        <f t="shared" si="38"/>
        <v>0.14902849308567792</v>
      </c>
      <c r="BU38" s="59">
        <f t="shared" ref="BU38:DG38" si="39">BT38*EXP(-$F$38)+BT34*(1-EXP(-$F$38))/$F$38</f>
        <v>0.10537905805089537</v>
      </c>
      <c r="BV38" s="59">
        <f t="shared" si="39"/>
        <v>7.4514246542838961E-2</v>
      </c>
      <c r="BW38" s="59">
        <f t="shared" si="39"/>
        <v>5.2689529025447684E-2</v>
      </c>
      <c r="BX38" s="59">
        <f t="shared" si="39"/>
        <v>3.725712327141948E-2</v>
      </c>
      <c r="BY38" s="59">
        <f t="shared" si="39"/>
        <v>3.8348911553173739</v>
      </c>
      <c r="BZ38" s="59">
        <f t="shared" si="39"/>
        <v>2.7116775410372291</v>
      </c>
      <c r="CA38" s="59">
        <f t="shared" si="39"/>
        <v>1.9174455776586874</v>
      </c>
      <c r="CB38" s="59">
        <f t="shared" si="39"/>
        <v>1.3558387705186148</v>
      </c>
      <c r="CC38" s="59">
        <f t="shared" si="39"/>
        <v>0.95872278882934381</v>
      </c>
      <c r="CD38" s="59">
        <f t="shared" si="39"/>
        <v>0.67791938525930751</v>
      </c>
      <c r="CE38" s="59">
        <f t="shared" si="39"/>
        <v>0.47936139441467202</v>
      </c>
      <c r="CF38" s="59">
        <f t="shared" si="39"/>
        <v>0.33895969262965381</v>
      </c>
      <c r="CG38" s="59">
        <f t="shared" si="39"/>
        <v>0.23968069720733604</v>
      </c>
      <c r="CH38" s="59">
        <f t="shared" si="39"/>
        <v>0.16947984631482693</v>
      </c>
      <c r="CI38" s="59">
        <f t="shared" si="39"/>
        <v>3.3051700572766478</v>
      </c>
      <c r="CJ38" s="59">
        <f t="shared" si="39"/>
        <v>2.3371081604750477</v>
      </c>
      <c r="CK38" s="59">
        <f t="shared" si="39"/>
        <v>1.6525850286383241</v>
      </c>
      <c r="CL38" s="59">
        <f t="shared" si="39"/>
        <v>1.1685540802375238</v>
      </c>
      <c r="CM38" s="59">
        <f t="shared" si="39"/>
        <v>0.82629251431916206</v>
      </c>
      <c r="CN38" s="59">
        <f t="shared" si="39"/>
        <v>0.58427704011876191</v>
      </c>
      <c r="CO38" s="59">
        <f t="shared" si="39"/>
        <v>0.41314625715958103</v>
      </c>
      <c r="CP38" s="59">
        <f t="shared" si="39"/>
        <v>0.29213852005938096</v>
      </c>
      <c r="CQ38" s="59">
        <f t="shared" si="39"/>
        <v>0.20657312857979052</v>
      </c>
      <c r="CR38" s="59">
        <f t="shared" si="39"/>
        <v>0.14606926002969048</v>
      </c>
      <c r="CS38" s="59">
        <f t="shared" si="39"/>
        <v>0.10328656428989526</v>
      </c>
      <c r="CT38" s="59">
        <f t="shared" si="39"/>
        <v>7.3034630014845239E-2</v>
      </c>
      <c r="CU38" s="59">
        <f t="shared" si="39"/>
        <v>5.1643282144947629E-2</v>
      </c>
      <c r="CV38" s="59">
        <f t="shared" si="39"/>
        <v>3.651731500742262E-2</v>
      </c>
      <c r="CW38" s="59">
        <f t="shared" si="39"/>
        <v>2.5821641072473814E-2</v>
      </c>
      <c r="CX38" s="59">
        <f t="shared" si="39"/>
        <v>11.282323134550191</v>
      </c>
      <c r="CY38" s="59">
        <f t="shared" si="39"/>
        <v>7.9778071959783059</v>
      </c>
      <c r="CZ38" s="59">
        <f t="shared" si="39"/>
        <v>5.6411615672750965</v>
      </c>
      <c r="DA38" s="59">
        <f t="shared" si="39"/>
        <v>3.9889035979891534</v>
      </c>
      <c r="DB38" s="59">
        <f t="shared" si="39"/>
        <v>2.8205807836375487</v>
      </c>
      <c r="DC38" s="59">
        <f t="shared" si="39"/>
        <v>1.9944517989945771</v>
      </c>
      <c r="DD38" s="59">
        <f t="shared" si="39"/>
        <v>1.4102903918187746</v>
      </c>
      <c r="DE38" s="59">
        <f t="shared" si="39"/>
        <v>0.99722589949728868</v>
      </c>
      <c r="DF38" s="59">
        <f t="shared" si="39"/>
        <v>0.7051451959093874</v>
      </c>
      <c r="DG38" s="59">
        <f t="shared" si="39"/>
        <v>0.4986129497486444</v>
      </c>
      <c r="DH38" s="65"/>
      <c r="DI38" s="65"/>
      <c r="DJ38" s="65"/>
      <c r="DK38" s="65"/>
      <c r="DL38" s="65"/>
    </row>
    <row r="39" spans="4:116" x14ac:dyDescent="0.25">
      <c r="D39" t="s">
        <v>121</v>
      </c>
      <c r="E39" s="80" t="s">
        <v>122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>
        <v>0</v>
      </c>
      <c r="AY39" s="59">
        <v>0</v>
      </c>
      <c r="AZ39" s="59">
        <v>0</v>
      </c>
      <c r="BA39" s="59">
        <v>0</v>
      </c>
      <c r="BB39" s="59">
        <v>0</v>
      </c>
      <c r="BC39" s="59">
        <v>0</v>
      </c>
      <c r="BD39" s="59">
        <v>0</v>
      </c>
      <c r="BE39" s="59">
        <v>0</v>
      </c>
      <c r="BF39" s="59">
        <v>0</v>
      </c>
      <c r="BG39" s="59">
        <v>0</v>
      </c>
      <c r="BH39" s="59">
        <v>0</v>
      </c>
      <c r="BI39" s="59">
        <v>0</v>
      </c>
      <c r="BJ39" s="59">
        <v>0</v>
      </c>
      <c r="BK39" s="59">
        <v>0</v>
      </c>
      <c r="BL39" s="59">
        <v>0</v>
      </c>
      <c r="BM39" s="59">
        <v>0</v>
      </c>
      <c r="BN39" s="59">
        <v>0</v>
      </c>
      <c r="BO39" s="59">
        <v>0</v>
      </c>
      <c r="BP39" s="59">
        <v>0</v>
      </c>
      <c r="BQ39" s="59">
        <v>0</v>
      </c>
      <c r="BR39" s="59">
        <v>0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0</v>
      </c>
      <c r="BZ39" s="59">
        <v>0</v>
      </c>
      <c r="CA39" s="59">
        <v>0</v>
      </c>
      <c r="CB39" s="59">
        <v>0</v>
      </c>
      <c r="CC39" s="59">
        <v>0</v>
      </c>
      <c r="CD39" s="59">
        <v>0</v>
      </c>
      <c r="CE39" s="59">
        <v>0</v>
      </c>
      <c r="CF39" s="59">
        <v>0</v>
      </c>
      <c r="CG39" s="59">
        <v>0</v>
      </c>
      <c r="CH39" s="59">
        <v>0</v>
      </c>
      <c r="CI39" s="59">
        <v>0</v>
      </c>
      <c r="CJ39" s="59">
        <v>0</v>
      </c>
      <c r="CK39" s="59">
        <v>0</v>
      </c>
      <c r="CL39" s="59">
        <v>0</v>
      </c>
      <c r="CM39" s="59">
        <v>0</v>
      </c>
      <c r="CN39" s="59">
        <v>0</v>
      </c>
      <c r="CO39" s="59">
        <v>0</v>
      </c>
      <c r="CP39" s="59">
        <v>0</v>
      </c>
      <c r="CQ39" s="59">
        <v>0</v>
      </c>
      <c r="CR39" s="59">
        <v>0</v>
      </c>
      <c r="CS39" s="59">
        <v>0</v>
      </c>
      <c r="CT39" s="59">
        <v>0</v>
      </c>
      <c r="CU39" s="59">
        <v>0</v>
      </c>
      <c r="CV39" s="59">
        <v>0</v>
      </c>
      <c r="CW39" s="59">
        <v>0</v>
      </c>
      <c r="CX39" s="59">
        <v>0</v>
      </c>
      <c r="CY39" s="59">
        <v>0</v>
      </c>
      <c r="CZ39" s="59">
        <v>0</v>
      </c>
      <c r="DA39" s="59">
        <v>0</v>
      </c>
      <c r="DB39" s="59">
        <v>0</v>
      </c>
      <c r="DC39" s="59">
        <v>0</v>
      </c>
      <c r="DD39" s="59">
        <v>0</v>
      </c>
      <c r="DE39" s="59">
        <v>0</v>
      </c>
      <c r="DF39" s="59">
        <v>0</v>
      </c>
      <c r="DG39" s="59">
        <v>0</v>
      </c>
      <c r="DH39" s="65"/>
      <c r="DI39" s="65"/>
      <c r="DJ39" s="65"/>
      <c r="DK39" s="65"/>
      <c r="DL39" s="65"/>
    </row>
    <row r="40" spans="4:116" x14ac:dyDescent="0.25">
      <c r="D40" t="s">
        <v>123</v>
      </c>
      <c r="G40" s="59">
        <f>SUM(G36:G39)</f>
        <v>0</v>
      </c>
      <c r="H40" s="59">
        <f>SUM(H36:H39)</f>
        <v>0</v>
      </c>
      <c r="I40" s="59">
        <f t="shared" ref="I40:BT40" si="40">SUM(I36:I39)</f>
        <v>0</v>
      </c>
      <c r="J40" s="59">
        <f t="shared" si="40"/>
        <v>0</v>
      </c>
      <c r="K40" s="59">
        <f t="shared" si="40"/>
        <v>0</v>
      </c>
      <c r="L40" s="59">
        <f t="shared" si="40"/>
        <v>0</v>
      </c>
      <c r="M40" s="59">
        <f t="shared" si="40"/>
        <v>0</v>
      </c>
      <c r="N40" s="59">
        <f t="shared" si="40"/>
        <v>0</v>
      </c>
      <c r="O40" s="59">
        <f t="shared" si="40"/>
        <v>0</v>
      </c>
      <c r="P40" s="59">
        <f t="shared" si="40"/>
        <v>0</v>
      </c>
      <c r="Q40" s="59">
        <f t="shared" si="40"/>
        <v>0</v>
      </c>
      <c r="R40" s="59">
        <f t="shared" si="40"/>
        <v>0</v>
      </c>
      <c r="S40" s="59">
        <f t="shared" si="40"/>
        <v>0</v>
      </c>
      <c r="T40" s="59">
        <f t="shared" si="40"/>
        <v>0</v>
      </c>
      <c r="U40" s="59">
        <f t="shared" si="40"/>
        <v>0</v>
      </c>
      <c r="V40" s="59">
        <f t="shared" si="40"/>
        <v>0</v>
      </c>
      <c r="W40" s="59">
        <f t="shared" si="40"/>
        <v>0</v>
      </c>
      <c r="X40" s="59">
        <f t="shared" si="40"/>
        <v>0</v>
      </c>
      <c r="Y40" s="59">
        <f t="shared" si="40"/>
        <v>0</v>
      </c>
      <c r="Z40" s="59">
        <f t="shared" si="40"/>
        <v>0</v>
      </c>
      <c r="AA40" s="59">
        <f t="shared" si="40"/>
        <v>0</v>
      </c>
      <c r="AB40" s="59">
        <f t="shared" si="40"/>
        <v>0</v>
      </c>
      <c r="AC40" s="59">
        <f t="shared" si="40"/>
        <v>0</v>
      </c>
      <c r="AD40" s="59">
        <f t="shared" si="40"/>
        <v>0</v>
      </c>
      <c r="AE40" s="59">
        <f t="shared" si="40"/>
        <v>0</v>
      </c>
      <c r="AF40" s="59">
        <f t="shared" si="40"/>
        <v>0</v>
      </c>
      <c r="AG40" s="59">
        <f t="shared" si="40"/>
        <v>0</v>
      </c>
      <c r="AH40" s="59">
        <f t="shared" si="40"/>
        <v>0</v>
      </c>
      <c r="AI40" s="59">
        <f t="shared" si="40"/>
        <v>0</v>
      </c>
      <c r="AJ40" s="59">
        <f t="shared" si="40"/>
        <v>0</v>
      </c>
      <c r="AK40" s="59">
        <f t="shared" si="40"/>
        <v>0</v>
      </c>
      <c r="AL40" s="59">
        <f t="shared" si="40"/>
        <v>0</v>
      </c>
      <c r="AM40" s="59">
        <f t="shared" si="40"/>
        <v>0</v>
      </c>
      <c r="AN40" s="59">
        <f t="shared" si="40"/>
        <v>0</v>
      </c>
      <c r="AO40" s="59">
        <f t="shared" si="40"/>
        <v>0</v>
      </c>
      <c r="AP40" s="59">
        <f t="shared" si="40"/>
        <v>0</v>
      </c>
      <c r="AQ40" s="59">
        <f t="shared" si="40"/>
        <v>0</v>
      </c>
      <c r="AR40" s="59">
        <f t="shared" si="40"/>
        <v>0</v>
      </c>
      <c r="AS40" s="59">
        <f t="shared" si="40"/>
        <v>0</v>
      </c>
      <c r="AT40" s="59">
        <f t="shared" si="40"/>
        <v>0</v>
      </c>
      <c r="AU40" s="59">
        <f t="shared" si="40"/>
        <v>15.966917031499074</v>
      </c>
      <c r="AV40" s="59">
        <f t="shared" si="40"/>
        <v>14.191637886833664</v>
      </c>
      <c r="AW40" s="59">
        <f t="shared" si="40"/>
        <v>12.856989146639069</v>
      </c>
      <c r="AX40" s="59">
        <f t="shared" si="40"/>
        <v>11.836082622916852</v>
      </c>
      <c r="AY40" s="59">
        <f t="shared" si="40"/>
        <v>11.039135493223993</v>
      </c>
      <c r="AZ40" s="59">
        <f t="shared" si="40"/>
        <v>10.40260401294503</v>
      </c>
      <c r="BA40" s="59">
        <f t="shared" si="40"/>
        <v>9.881499845193547</v>
      </c>
      <c r="BB40" s="59">
        <f t="shared" si="40"/>
        <v>9.4439568424343125</v>
      </c>
      <c r="BC40" s="59">
        <f t="shared" si="40"/>
        <v>9.0673891389576742</v>
      </c>
      <c r="BD40" s="59">
        <f t="shared" si="40"/>
        <v>8.7357744711961427</v>
      </c>
      <c r="BE40" s="59">
        <f t="shared" si="40"/>
        <v>8.4377331553947865</v>
      </c>
      <c r="BF40" s="59">
        <f t="shared" si="40"/>
        <v>8.1651696810776837</v>
      </c>
      <c r="BG40" s="59">
        <f t="shared" si="40"/>
        <v>7.912312135014961</v>
      </c>
      <c r="BH40" s="59">
        <f t="shared" si="40"/>
        <v>7.6750329348616999</v>
      </c>
      <c r="BI40" s="59">
        <f t="shared" si="40"/>
        <v>7.450368479772445</v>
      </c>
      <c r="BJ40" s="59">
        <f t="shared" si="40"/>
        <v>23.478807890682788</v>
      </c>
      <c r="BK40" s="59">
        <f t="shared" si="40"/>
        <v>21.590235217219785</v>
      </c>
      <c r="BL40" s="59">
        <f t="shared" si="40"/>
        <v>20.123829640491767</v>
      </c>
      <c r="BM40" s="59">
        <f t="shared" si="40"/>
        <v>18.959416738462505</v>
      </c>
      <c r="BN40" s="59">
        <f t="shared" si="40"/>
        <v>18.011927409896725</v>
      </c>
      <c r="BO40" s="59">
        <f t="shared" si="40"/>
        <v>17.221118264876221</v>
      </c>
      <c r="BP40" s="59">
        <f t="shared" si="40"/>
        <v>16.544302775639384</v>
      </c>
      <c r="BQ40" s="59">
        <f t="shared" si="40"/>
        <v>15.951211358294342</v>
      </c>
      <c r="BR40" s="59">
        <f t="shared" si="40"/>
        <v>15.420356837772196</v>
      </c>
      <c r="BS40" s="59">
        <f t="shared" si="40"/>
        <v>14.936464381211794</v>
      </c>
      <c r="BT40" s="59">
        <f t="shared" si="40"/>
        <v>14.488654125877856</v>
      </c>
      <c r="BU40" s="59">
        <f t="shared" ref="BU40:DG40" si="41">SUM(BU36:BU39)</f>
        <v>14.069156044129075</v>
      </c>
      <c r="BV40" s="59">
        <f t="shared" si="41"/>
        <v>13.672401158410011</v>
      </c>
      <c r="BW40" s="59">
        <f t="shared" si="41"/>
        <v>13.294378877450233</v>
      </c>
      <c r="BX40" s="59">
        <f t="shared" si="41"/>
        <v>12.932182510084736</v>
      </c>
      <c r="BY40" s="59">
        <f t="shared" si="41"/>
        <v>28.125950945607791</v>
      </c>
      <c r="BZ40" s="59">
        <f t="shared" si="41"/>
        <v>26.384612682475826</v>
      </c>
      <c r="CA40" s="59">
        <f t="shared" si="41"/>
        <v>24.98825442133818</v>
      </c>
      <c r="CB40" s="59">
        <f t="shared" si="41"/>
        <v>23.840099924549953</v>
      </c>
      <c r="CC40" s="59">
        <f t="shared" si="41"/>
        <v>22.871606248506797</v>
      </c>
      <c r="CD40" s="59">
        <f t="shared" si="41"/>
        <v>22.034197365689376</v>
      </c>
      <c r="CE40" s="59">
        <f t="shared" si="41"/>
        <v>21.29341887361123</v>
      </c>
      <c r="CF40" s="59">
        <f t="shared" si="41"/>
        <v>20.624804672861533</v>
      </c>
      <c r="CG40" s="59">
        <f t="shared" si="41"/>
        <v>20.010954192174253</v>
      </c>
      <c r="CH40" s="59">
        <f t="shared" si="41"/>
        <v>19.439465601522901</v>
      </c>
      <c r="CI40" s="59">
        <f t="shared" si="41"/>
        <v>33.259436524932966</v>
      </c>
      <c r="CJ40" s="59">
        <f t="shared" si="41"/>
        <v>31.550521749847615</v>
      </c>
      <c r="CK40" s="59">
        <f t="shared" si="41"/>
        <v>30.143870002864453</v>
      </c>
      <c r="CL40" s="59">
        <f t="shared" si="41"/>
        <v>28.955952775098933</v>
      </c>
      <c r="CM40" s="59">
        <f t="shared" si="41"/>
        <v>27.927577926551674</v>
      </c>
      <c r="CN40" s="59">
        <f t="shared" si="41"/>
        <v>27.01676508306392</v>
      </c>
      <c r="CO40" s="59">
        <f t="shared" si="41"/>
        <v>26.193707692627878</v>
      </c>
      <c r="CP40" s="59">
        <f t="shared" si="41"/>
        <v>25.437210575036669</v>
      </c>
      <c r="CQ40" s="59">
        <f t="shared" si="41"/>
        <v>24.732170805176764</v>
      </c>
      <c r="CR40" s="59">
        <f t="shared" si="41"/>
        <v>24.067796346848979</v>
      </c>
      <c r="CS40" s="59">
        <f t="shared" si="41"/>
        <v>23.43634635716586</v>
      </c>
      <c r="CT40" s="59">
        <f t="shared" si="41"/>
        <v>22.832240369867872</v>
      </c>
      <c r="CU40" s="59">
        <f t="shared" si="41"/>
        <v>22.251428317484233</v>
      </c>
      <c r="CV40" s="59">
        <f t="shared" si="41"/>
        <v>21.690944996414299</v>
      </c>
      <c r="CW40" s="59">
        <f t="shared" si="41"/>
        <v>21.148594954799602</v>
      </c>
      <c r="CX40" s="59">
        <f t="shared" si="41"/>
        <v>71.395813407571225</v>
      </c>
      <c r="CY40" s="59">
        <f t="shared" si="41"/>
        <v>66.648555783712155</v>
      </c>
      <c r="CZ40" s="59">
        <f t="shared" si="41"/>
        <v>62.904677557563019</v>
      </c>
      <c r="DA40" s="59">
        <f t="shared" si="41"/>
        <v>59.879802395905273</v>
      </c>
      <c r="DB40" s="59">
        <f t="shared" si="41"/>
        <v>57.372607033189048</v>
      </c>
      <c r="DC40" s="59">
        <f t="shared" si="41"/>
        <v>55.240501707756628</v>
      </c>
      <c r="DD40" s="59">
        <f t="shared" si="41"/>
        <v>53.382433474247946</v>
      </c>
      <c r="DE40" s="59">
        <f t="shared" si="41"/>
        <v>51.726726154248261</v>
      </c>
      <c r="DF40" s="59">
        <f t="shared" si="41"/>
        <v>50.222481732071778</v>
      </c>
      <c r="DG40" s="59">
        <f t="shared" si="41"/>
        <v>48.833500076523876</v>
      </c>
      <c r="DH40" s="65"/>
      <c r="DI40" s="65"/>
      <c r="DJ40" s="65"/>
      <c r="DK40" s="65"/>
      <c r="DL40" s="65"/>
    </row>
    <row r="41" spans="4:116" x14ac:dyDescent="0.25">
      <c r="D41" t="s">
        <v>124</v>
      </c>
      <c r="E41" t="s">
        <v>125</v>
      </c>
      <c r="G41" s="59">
        <f>G40*44/12</f>
        <v>0</v>
      </c>
      <c r="H41" s="59">
        <f t="shared" ref="H41:BS41" si="42">H40*44/12</f>
        <v>0</v>
      </c>
      <c r="I41" s="59">
        <f t="shared" si="42"/>
        <v>0</v>
      </c>
      <c r="J41" s="59">
        <f t="shared" si="42"/>
        <v>0</v>
      </c>
      <c r="K41" s="59">
        <f t="shared" si="42"/>
        <v>0</v>
      </c>
      <c r="L41" s="59">
        <f t="shared" si="42"/>
        <v>0</v>
      </c>
      <c r="M41" s="59">
        <f t="shared" si="42"/>
        <v>0</v>
      </c>
      <c r="N41" s="59">
        <f t="shared" si="42"/>
        <v>0</v>
      </c>
      <c r="O41" s="59">
        <f t="shared" si="42"/>
        <v>0</v>
      </c>
      <c r="P41" s="59">
        <f t="shared" si="42"/>
        <v>0</v>
      </c>
      <c r="Q41" s="59">
        <f t="shared" si="42"/>
        <v>0</v>
      </c>
      <c r="R41" s="59">
        <f t="shared" si="42"/>
        <v>0</v>
      </c>
      <c r="S41" s="59">
        <f t="shared" si="42"/>
        <v>0</v>
      </c>
      <c r="T41" s="59">
        <f t="shared" si="42"/>
        <v>0</v>
      </c>
      <c r="U41" s="59">
        <f t="shared" si="42"/>
        <v>0</v>
      </c>
      <c r="V41" s="59">
        <f t="shared" si="42"/>
        <v>0</v>
      </c>
      <c r="W41" s="59">
        <f t="shared" si="42"/>
        <v>0</v>
      </c>
      <c r="X41" s="59">
        <f t="shared" si="42"/>
        <v>0</v>
      </c>
      <c r="Y41" s="59">
        <f t="shared" si="42"/>
        <v>0</v>
      </c>
      <c r="Z41" s="59">
        <f t="shared" si="42"/>
        <v>0</v>
      </c>
      <c r="AA41" s="59">
        <f t="shared" si="42"/>
        <v>0</v>
      </c>
      <c r="AB41" s="59">
        <f t="shared" si="42"/>
        <v>0</v>
      </c>
      <c r="AC41" s="59">
        <f t="shared" si="42"/>
        <v>0</v>
      </c>
      <c r="AD41" s="59">
        <f t="shared" si="42"/>
        <v>0</v>
      </c>
      <c r="AE41" s="59">
        <f t="shared" si="42"/>
        <v>0</v>
      </c>
      <c r="AF41" s="59">
        <f t="shared" si="42"/>
        <v>0</v>
      </c>
      <c r="AG41" s="59">
        <f t="shared" si="42"/>
        <v>0</v>
      </c>
      <c r="AH41" s="59">
        <f t="shared" si="42"/>
        <v>0</v>
      </c>
      <c r="AI41" s="59">
        <f t="shared" si="42"/>
        <v>0</v>
      </c>
      <c r="AJ41" s="59">
        <f t="shared" si="42"/>
        <v>0</v>
      </c>
      <c r="AK41" s="59">
        <f t="shared" si="42"/>
        <v>0</v>
      </c>
      <c r="AL41" s="59">
        <f t="shared" si="42"/>
        <v>0</v>
      </c>
      <c r="AM41" s="59">
        <f t="shared" si="42"/>
        <v>0</v>
      </c>
      <c r="AN41" s="59">
        <f t="shared" si="42"/>
        <v>0</v>
      </c>
      <c r="AO41" s="59">
        <f t="shared" si="42"/>
        <v>0</v>
      </c>
      <c r="AP41" s="59">
        <f t="shared" si="42"/>
        <v>0</v>
      </c>
      <c r="AQ41" s="59">
        <f t="shared" si="42"/>
        <v>0</v>
      </c>
      <c r="AR41" s="59">
        <f t="shared" si="42"/>
        <v>0</v>
      </c>
      <c r="AS41" s="59">
        <f t="shared" si="42"/>
        <v>0</v>
      </c>
      <c r="AT41" s="59">
        <f t="shared" si="42"/>
        <v>0</v>
      </c>
      <c r="AU41" s="59">
        <f t="shared" si="42"/>
        <v>58.545362448829934</v>
      </c>
      <c r="AV41" s="59">
        <f t="shared" si="42"/>
        <v>52.036005585056763</v>
      </c>
      <c r="AW41" s="59">
        <f t="shared" si="42"/>
        <v>47.142293537676586</v>
      </c>
      <c r="AX41" s="59">
        <f t="shared" si="42"/>
        <v>43.398969617361786</v>
      </c>
      <c r="AY41" s="59">
        <f t="shared" si="42"/>
        <v>40.47683014182131</v>
      </c>
      <c r="AZ41" s="59">
        <f t="shared" si="42"/>
        <v>38.142881380798443</v>
      </c>
      <c r="BA41" s="59">
        <f t="shared" si="42"/>
        <v>36.232166099043006</v>
      </c>
      <c r="BB41" s="59">
        <f t="shared" si="42"/>
        <v>34.627841755592478</v>
      </c>
      <c r="BC41" s="59">
        <f t="shared" si="42"/>
        <v>33.247093509511473</v>
      </c>
      <c r="BD41" s="59">
        <f t="shared" si="42"/>
        <v>32.03117306105252</v>
      </c>
      <c r="BE41" s="59">
        <f t="shared" si="42"/>
        <v>30.938354903114217</v>
      </c>
      <c r="BF41" s="59">
        <f t="shared" si="42"/>
        <v>29.938955497284841</v>
      </c>
      <c r="BG41" s="59">
        <f t="shared" si="42"/>
        <v>29.011811161721525</v>
      </c>
      <c r="BH41" s="59">
        <f t="shared" si="42"/>
        <v>28.141787427826234</v>
      </c>
      <c r="BI41" s="59">
        <f t="shared" si="42"/>
        <v>27.318017759165631</v>
      </c>
      <c r="BJ41" s="59">
        <f t="shared" si="42"/>
        <v>86.088962265836884</v>
      </c>
      <c r="BK41" s="59">
        <f t="shared" si="42"/>
        <v>79.164195796472541</v>
      </c>
      <c r="BL41" s="59">
        <f t="shared" si="42"/>
        <v>73.787375348469809</v>
      </c>
      <c r="BM41" s="59">
        <f t="shared" si="42"/>
        <v>69.517861374362511</v>
      </c>
      <c r="BN41" s="59">
        <f t="shared" si="42"/>
        <v>66.043733836287984</v>
      </c>
      <c r="BO41" s="59">
        <f t="shared" si="42"/>
        <v>63.14410030454615</v>
      </c>
      <c r="BP41" s="59">
        <f t="shared" si="42"/>
        <v>60.66244351067774</v>
      </c>
      <c r="BQ41" s="59">
        <f t="shared" si="42"/>
        <v>58.487774980412588</v>
      </c>
      <c r="BR41" s="59">
        <f t="shared" si="42"/>
        <v>56.54130840516472</v>
      </c>
      <c r="BS41" s="59">
        <f t="shared" si="42"/>
        <v>54.767036064443239</v>
      </c>
      <c r="BT41" s="59">
        <f t="shared" ref="BT41:DG41" si="43">BT40*44/12</f>
        <v>53.125065128218807</v>
      </c>
      <c r="BU41" s="59">
        <f t="shared" si="43"/>
        <v>51.586905495139945</v>
      </c>
      <c r="BV41" s="59">
        <f t="shared" si="43"/>
        <v>50.132137580836705</v>
      </c>
      <c r="BW41" s="59">
        <f t="shared" si="43"/>
        <v>48.746055883984191</v>
      </c>
      <c r="BX41" s="59">
        <f t="shared" si="43"/>
        <v>47.418002536977362</v>
      </c>
      <c r="BY41" s="59">
        <f t="shared" si="43"/>
        <v>103.1284868005619</v>
      </c>
      <c r="BZ41" s="59">
        <f t="shared" si="43"/>
        <v>96.743579835744697</v>
      </c>
      <c r="CA41" s="59">
        <f t="shared" si="43"/>
        <v>91.623599544906654</v>
      </c>
      <c r="CB41" s="59">
        <f t="shared" si="43"/>
        <v>87.413699723349836</v>
      </c>
      <c r="CC41" s="59">
        <f t="shared" si="43"/>
        <v>83.862556244524924</v>
      </c>
      <c r="CD41" s="59">
        <f t="shared" si="43"/>
        <v>80.792057007527717</v>
      </c>
      <c r="CE41" s="59">
        <f t="shared" si="43"/>
        <v>78.075869203241169</v>
      </c>
      <c r="CF41" s="59">
        <f t="shared" si="43"/>
        <v>75.624283800492279</v>
      </c>
      <c r="CG41" s="59">
        <f t="shared" si="43"/>
        <v>73.373498704638919</v>
      </c>
      <c r="CH41" s="59">
        <f t="shared" si="43"/>
        <v>71.278040538917296</v>
      </c>
      <c r="CI41" s="59">
        <f t="shared" si="43"/>
        <v>121.95126725808753</v>
      </c>
      <c r="CJ41" s="59">
        <f t="shared" si="43"/>
        <v>115.68524641610793</v>
      </c>
      <c r="CK41" s="59">
        <f t="shared" si="43"/>
        <v>110.52752334383632</v>
      </c>
      <c r="CL41" s="59">
        <f t="shared" si="43"/>
        <v>106.17182684202942</v>
      </c>
      <c r="CM41" s="59">
        <f t="shared" si="43"/>
        <v>102.40111906402281</v>
      </c>
      <c r="CN41" s="59">
        <f t="shared" si="43"/>
        <v>99.061471971234369</v>
      </c>
      <c r="CO41" s="59">
        <f t="shared" si="43"/>
        <v>96.043594872968882</v>
      </c>
      <c r="CP41" s="59">
        <f t="shared" si="43"/>
        <v>93.269772108467791</v>
      </c>
      <c r="CQ41" s="59">
        <f t="shared" si="43"/>
        <v>90.684626285648122</v>
      </c>
      <c r="CR41" s="59">
        <f t="shared" si="43"/>
        <v>88.248586605112919</v>
      </c>
      <c r="CS41" s="59">
        <f t="shared" si="43"/>
        <v>85.933269976274815</v>
      </c>
      <c r="CT41" s="59">
        <f t="shared" si="43"/>
        <v>83.718214689515534</v>
      </c>
      <c r="CU41" s="59">
        <f t="shared" si="43"/>
        <v>81.588570497442191</v>
      </c>
      <c r="CV41" s="59">
        <f t="shared" si="43"/>
        <v>79.533464986852422</v>
      </c>
      <c r="CW41" s="59">
        <f t="shared" si="43"/>
        <v>77.544848167598545</v>
      </c>
      <c r="CX41" s="59">
        <f t="shared" si="43"/>
        <v>261.78464916109448</v>
      </c>
      <c r="CY41" s="59">
        <f t="shared" si="43"/>
        <v>244.37803787361122</v>
      </c>
      <c r="CZ41" s="59">
        <f t="shared" si="43"/>
        <v>230.65048437773109</v>
      </c>
      <c r="DA41" s="59">
        <f t="shared" si="43"/>
        <v>219.55927545165267</v>
      </c>
      <c r="DB41" s="59">
        <f t="shared" si="43"/>
        <v>210.36622578835986</v>
      </c>
      <c r="DC41" s="59">
        <f t="shared" si="43"/>
        <v>202.54850626177429</v>
      </c>
      <c r="DD41" s="59">
        <f t="shared" si="43"/>
        <v>195.73558940557578</v>
      </c>
      <c r="DE41" s="59">
        <f t="shared" si="43"/>
        <v>189.66466256557695</v>
      </c>
      <c r="DF41" s="59">
        <f t="shared" si="43"/>
        <v>184.14909968426318</v>
      </c>
      <c r="DG41" s="59">
        <f t="shared" si="43"/>
        <v>179.05616694725418</v>
      </c>
      <c r="DH41" s="65"/>
      <c r="DI41" s="65"/>
      <c r="DJ41" s="65"/>
      <c r="DK41" s="65"/>
      <c r="DL41" s="65"/>
    </row>
    <row r="42" spans="4:116" x14ac:dyDescent="0.25"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65"/>
      <c r="DI42" s="65"/>
      <c r="DJ42" s="65"/>
      <c r="DK42" s="65"/>
      <c r="DL42" s="65"/>
    </row>
    <row r="43" spans="4:116" x14ac:dyDescent="0.25">
      <c r="E43" t="s">
        <v>126</v>
      </c>
      <c r="G43" s="59">
        <f t="shared" ref="G43:BR43" si="44">G41-G97</f>
        <v>0</v>
      </c>
      <c r="H43" s="59">
        <f t="shared" si="44"/>
        <v>0</v>
      </c>
      <c r="I43" s="59">
        <f t="shared" si="44"/>
        <v>0</v>
      </c>
      <c r="J43" s="59">
        <f t="shared" si="44"/>
        <v>0</v>
      </c>
      <c r="K43" s="59">
        <f t="shared" si="44"/>
        <v>0</v>
      </c>
      <c r="L43" s="59">
        <f t="shared" si="44"/>
        <v>0</v>
      </c>
      <c r="M43" s="59">
        <f t="shared" si="44"/>
        <v>0</v>
      </c>
      <c r="N43" s="59">
        <f t="shared" si="44"/>
        <v>0</v>
      </c>
      <c r="O43" s="59">
        <f t="shared" si="44"/>
        <v>0</v>
      </c>
      <c r="P43" s="59">
        <f t="shared" si="44"/>
        <v>0</v>
      </c>
      <c r="Q43" s="59">
        <f t="shared" si="44"/>
        <v>0</v>
      </c>
      <c r="R43" s="59">
        <f t="shared" si="44"/>
        <v>0</v>
      </c>
      <c r="S43" s="59">
        <f t="shared" si="44"/>
        <v>0</v>
      </c>
      <c r="T43" s="59">
        <f t="shared" si="44"/>
        <v>0</v>
      </c>
      <c r="U43" s="59">
        <f t="shared" si="44"/>
        <v>0</v>
      </c>
      <c r="V43" s="59">
        <f t="shared" si="44"/>
        <v>0</v>
      </c>
      <c r="W43" s="59">
        <f t="shared" si="44"/>
        <v>0</v>
      </c>
      <c r="X43" s="59">
        <f t="shared" si="44"/>
        <v>0</v>
      </c>
      <c r="Y43" s="59">
        <f t="shared" si="44"/>
        <v>0</v>
      </c>
      <c r="Z43" s="59">
        <f t="shared" si="44"/>
        <v>0</v>
      </c>
      <c r="AA43" s="59">
        <f t="shared" si="44"/>
        <v>0</v>
      </c>
      <c r="AB43" s="59">
        <f t="shared" si="44"/>
        <v>0</v>
      </c>
      <c r="AC43" s="59">
        <f t="shared" si="44"/>
        <v>0</v>
      </c>
      <c r="AD43" s="59">
        <f t="shared" si="44"/>
        <v>0</v>
      </c>
      <c r="AE43" s="59">
        <f t="shared" si="44"/>
        <v>0</v>
      </c>
      <c r="AF43" s="59">
        <f t="shared" si="44"/>
        <v>0</v>
      </c>
      <c r="AG43" s="59">
        <f t="shared" si="44"/>
        <v>0</v>
      </c>
      <c r="AH43" s="59">
        <f t="shared" si="44"/>
        <v>0</v>
      </c>
      <c r="AI43" s="59">
        <f t="shared" si="44"/>
        <v>0</v>
      </c>
      <c r="AJ43" s="59">
        <f t="shared" si="44"/>
        <v>0</v>
      </c>
      <c r="AK43" s="59">
        <f t="shared" si="44"/>
        <v>0</v>
      </c>
      <c r="AL43" s="59">
        <f t="shared" si="44"/>
        <v>0</v>
      </c>
      <c r="AM43" s="59">
        <f t="shared" si="44"/>
        <v>0</v>
      </c>
      <c r="AN43" s="59">
        <f t="shared" si="44"/>
        <v>0</v>
      </c>
      <c r="AO43" s="59">
        <f t="shared" si="44"/>
        <v>0</v>
      </c>
      <c r="AP43" s="59">
        <f t="shared" si="44"/>
        <v>0</v>
      </c>
      <c r="AQ43" s="59">
        <f t="shared" si="44"/>
        <v>0</v>
      </c>
      <c r="AR43" s="59">
        <f t="shared" si="44"/>
        <v>0</v>
      </c>
      <c r="AS43" s="59">
        <f t="shared" si="44"/>
        <v>0</v>
      </c>
      <c r="AT43" s="59">
        <f t="shared" si="44"/>
        <v>0</v>
      </c>
      <c r="AU43" s="59">
        <f t="shared" si="44"/>
        <v>58.545362448829934</v>
      </c>
      <c r="AV43" s="59">
        <f t="shared" si="44"/>
        <v>52.036005585056763</v>
      </c>
      <c r="AW43" s="59">
        <f t="shared" si="44"/>
        <v>47.142293537676586</v>
      </c>
      <c r="AX43" s="59">
        <f t="shared" si="44"/>
        <v>43.398969617361786</v>
      </c>
      <c r="AY43" s="59">
        <f t="shared" si="44"/>
        <v>40.47683014182131</v>
      </c>
      <c r="AZ43" s="59">
        <f t="shared" si="44"/>
        <v>38.142881380798443</v>
      </c>
      <c r="BA43" s="59">
        <f t="shared" si="44"/>
        <v>36.232166099043006</v>
      </c>
      <c r="BB43" s="59">
        <f t="shared" si="44"/>
        <v>34.627841755592478</v>
      </c>
      <c r="BC43" s="59">
        <f t="shared" si="44"/>
        <v>33.247093509511473</v>
      </c>
      <c r="BD43" s="59">
        <f t="shared" si="44"/>
        <v>32.03117306105252</v>
      </c>
      <c r="BE43" s="59">
        <f t="shared" si="44"/>
        <v>30.938354903114217</v>
      </c>
      <c r="BF43" s="59">
        <f t="shared" si="44"/>
        <v>29.938955497284841</v>
      </c>
      <c r="BG43" s="59">
        <f t="shared" si="44"/>
        <v>29.011811161721525</v>
      </c>
      <c r="BH43" s="59">
        <f t="shared" si="44"/>
        <v>28.141787427826234</v>
      </c>
      <c r="BI43" s="59">
        <f t="shared" si="44"/>
        <v>27.318017759165631</v>
      </c>
      <c r="BJ43" s="59">
        <f t="shared" si="44"/>
        <v>86.088962265836884</v>
      </c>
      <c r="BK43" s="59">
        <f t="shared" si="44"/>
        <v>79.164195796472541</v>
      </c>
      <c r="BL43" s="59">
        <f t="shared" si="44"/>
        <v>73.787375348469809</v>
      </c>
      <c r="BM43" s="59">
        <f t="shared" si="44"/>
        <v>69.517861374362511</v>
      </c>
      <c r="BN43" s="59">
        <f t="shared" si="44"/>
        <v>66.043733836287984</v>
      </c>
      <c r="BO43" s="59">
        <f t="shared" si="44"/>
        <v>63.14410030454615</v>
      </c>
      <c r="BP43" s="59">
        <f t="shared" si="44"/>
        <v>60.66244351067774</v>
      </c>
      <c r="BQ43" s="59">
        <f t="shared" si="44"/>
        <v>58.487774980412588</v>
      </c>
      <c r="BR43" s="59">
        <f t="shared" si="44"/>
        <v>56.54130840516472</v>
      </c>
      <c r="BS43" s="59">
        <f t="shared" ref="BS43:DG43" si="45">BS41-BS97</f>
        <v>54.767036064443239</v>
      </c>
      <c r="BT43" s="59">
        <f t="shared" si="45"/>
        <v>53.125065128218807</v>
      </c>
      <c r="BU43" s="59">
        <f t="shared" si="45"/>
        <v>51.586905495139945</v>
      </c>
      <c r="BV43" s="59">
        <f t="shared" si="45"/>
        <v>50.132137580836705</v>
      </c>
      <c r="BW43" s="59">
        <f t="shared" si="45"/>
        <v>48.746055883984191</v>
      </c>
      <c r="BX43" s="59">
        <f t="shared" si="45"/>
        <v>47.418002536977362</v>
      </c>
      <c r="BY43" s="59">
        <f t="shared" si="45"/>
        <v>103.1284868005619</v>
      </c>
      <c r="BZ43" s="59">
        <f t="shared" si="45"/>
        <v>96.743579835744697</v>
      </c>
      <c r="CA43" s="59">
        <f t="shared" si="45"/>
        <v>91.623599544906654</v>
      </c>
      <c r="CB43" s="59">
        <f t="shared" si="45"/>
        <v>87.413699723349836</v>
      </c>
      <c r="CC43" s="59">
        <f t="shared" si="45"/>
        <v>83.862556244524924</v>
      </c>
      <c r="CD43" s="59">
        <f t="shared" si="45"/>
        <v>80.792057007527717</v>
      </c>
      <c r="CE43" s="59">
        <f t="shared" si="45"/>
        <v>78.075869203241169</v>
      </c>
      <c r="CF43" s="59">
        <f t="shared" si="45"/>
        <v>75.624283800492279</v>
      </c>
      <c r="CG43" s="59">
        <f t="shared" si="45"/>
        <v>73.373498704638919</v>
      </c>
      <c r="CH43" s="59">
        <f t="shared" si="45"/>
        <v>71.278040538917296</v>
      </c>
      <c r="CI43" s="59">
        <f t="shared" si="45"/>
        <v>121.95126725808753</v>
      </c>
      <c r="CJ43" s="59">
        <f t="shared" si="45"/>
        <v>115.68524641610793</v>
      </c>
      <c r="CK43" s="59">
        <f t="shared" si="45"/>
        <v>110.52752334383632</v>
      </c>
      <c r="CL43" s="59">
        <f t="shared" si="45"/>
        <v>106.17182684202942</v>
      </c>
      <c r="CM43" s="59">
        <f t="shared" si="45"/>
        <v>102.40111906402281</v>
      </c>
      <c r="CN43" s="59">
        <f t="shared" si="45"/>
        <v>99.061471971234369</v>
      </c>
      <c r="CO43" s="59">
        <f t="shared" si="45"/>
        <v>96.043594872968882</v>
      </c>
      <c r="CP43" s="59">
        <f t="shared" si="45"/>
        <v>93.269772108467791</v>
      </c>
      <c r="CQ43" s="59">
        <f t="shared" si="45"/>
        <v>90.684626285648122</v>
      </c>
      <c r="CR43" s="59">
        <f t="shared" si="45"/>
        <v>88.248586605112919</v>
      </c>
      <c r="CS43" s="59">
        <f t="shared" si="45"/>
        <v>85.933269976274815</v>
      </c>
      <c r="CT43" s="59">
        <f t="shared" si="45"/>
        <v>83.718214689515534</v>
      </c>
      <c r="CU43" s="59">
        <f t="shared" si="45"/>
        <v>81.588570497442191</v>
      </c>
      <c r="CV43" s="59">
        <f t="shared" si="45"/>
        <v>79.533464986852422</v>
      </c>
      <c r="CW43" s="59">
        <f t="shared" si="45"/>
        <v>77.544848167598545</v>
      </c>
      <c r="CX43" s="59">
        <f t="shared" si="45"/>
        <v>261.78464916109448</v>
      </c>
      <c r="CY43" s="59">
        <f t="shared" si="45"/>
        <v>244.37803787361122</v>
      </c>
      <c r="CZ43" s="59">
        <f t="shared" si="45"/>
        <v>230.65048437773109</v>
      </c>
      <c r="DA43" s="59">
        <f t="shared" si="45"/>
        <v>219.55927545165267</v>
      </c>
      <c r="DB43" s="59">
        <f t="shared" si="45"/>
        <v>210.36622578835986</v>
      </c>
      <c r="DC43" s="59">
        <f t="shared" si="45"/>
        <v>202.54850626177429</v>
      </c>
      <c r="DD43" s="59">
        <f t="shared" si="45"/>
        <v>195.73558940557578</v>
      </c>
      <c r="DE43" s="59">
        <f t="shared" si="45"/>
        <v>189.66466256557695</v>
      </c>
      <c r="DF43" s="59">
        <f t="shared" si="45"/>
        <v>184.14909968426318</v>
      </c>
      <c r="DG43" s="59">
        <f t="shared" si="45"/>
        <v>179.05616694725418</v>
      </c>
      <c r="DH43" s="65"/>
      <c r="DI43" s="65"/>
      <c r="DJ43" s="65"/>
      <c r="DK43" s="65"/>
      <c r="DL43" s="65"/>
    </row>
    <row r="44" spans="4:116" x14ac:dyDescent="0.25">
      <c r="E44" s="62" t="s">
        <v>157</v>
      </c>
      <c r="F44" s="81"/>
      <c r="G44" s="63">
        <f>1/30*SUM(G43:AJ43)</f>
        <v>0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0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</row>
    <row r="45" spans="4:116" ht="15.75" thickBot="1" x14ac:dyDescent="0.3">
      <c r="E45" s="62"/>
      <c r="F45" s="81"/>
      <c r="G45" s="63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0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</row>
    <row r="46" spans="4:116" ht="15.75" thickBot="1" x14ac:dyDescent="0.3">
      <c r="E46" s="82" t="s">
        <v>55</v>
      </c>
      <c r="F46" s="83"/>
      <c r="G46" s="69">
        <f>MIN(G44:G45)</f>
        <v>0</v>
      </c>
      <c r="H46" s="84" t="s">
        <v>161</v>
      </c>
      <c r="I46" s="69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0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</row>
    <row r="47" spans="4:116" x14ac:dyDescent="0.25">
      <c r="G47" s="65"/>
      <c r="H47" s="87" t="s">
        <v>159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6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</row>
    <row r="48" spans="4:116" x14ac:dyDescent="0.25">
      <c r="D48" s="54" t="s">
        <v>127</v>
      </c>
      <c r="E48" s="54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6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</row>
    <row r="49" spans="4:116" x14ac:dyDescent="0.25">
      <c r="E49" t="s">
        <v>79</v>
      </c>
      <c r="F49" s="46" t="s">
        <v>80</v>
      </c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6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</row>
    <row r="50" spans="4:116" x14ac:dyDescent="0.25">
      <c r="D50" t="s">
        <v>128</v>
      </c>
      <c r="F50">
        <f>VLOOKUP(F49,'Référencement Essences'!$B$3:$C$6,2,0)</f>
        <v>0.43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6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</row>
    <row r="51" spans="4:116" x14ac:dyDescent="0.25">
      <c r="D51" t="s">
        <v>129</v>
      </c>
      <c r="E51" s="81" t="s">
        <v>130</v>
      </c>
      <c r="G51" s="65">
        <f t="shared" ref="G51:AJ51" si="46">$F$50*G22*$F$3</f>
        <v>0</v>
      </c>
      <c r="H51" s="65">
        <f t="shared" si="46"/>
        <v>0</v>
      </c>
      <c r="I51" s="65">
        <f t="shared" si="46"/>
        <v>0</v>
      </c>
      <c r="J51" s="65">
        <f t="shared" si="46"/>
        <v>0</v>
      </c>
      <c r="K51" s="65">
        <f t="shared" si="46"/>
        <v>0</v>
      </c>
      <c r="L51" s="65">
        <f t="shared" si="46"/>
        <v>0</v>
      </c>
      <c r="M51" s="65">
        <f t="shared" si="46"/>
        <v>0</v>
      </c>
      <c r="N51" s="65">
        <f t="shared" si="46"/>
        <v>0</v>
      </c>
      <c r="O51" s="65">
        <f t="shared" si="46"/>
        <v>0</v>
      </c>
      <c r="P51" s="65">
        <f t="shared" si="46"/>
        <v>0</v>
      </c>
      <c r="Q51" s="65">
        <f t="shared" si="46"/>
        <v>0</v>
      </c>
      <c r="R51" s="65">
        <f t="shared" si="46"/>
        <v>0</v>
      </c>
      <c r="S51" s="65">
        <f t="shared" si="46"/>
        <v>0</v>
      </c>
      <c r="T51" s="65">
        <f t="shared" si="46"/>
        <v>0</v>
      </c>
      <c r="U51" s="65">
        <f t="shared" si="46"/>
        <v>0</v>
      </c>
      <c r="V51" s="65">
        <f t="shared" si="46"/>
        <v>0</v>
      </c>
      <c r="W51" s="65">
        <f t="shared" si="46"/>
        <v>0</v>
      </c>
      <c r="X51" s="65">
        <f t="shared" si="46"/>
        <v>0</v>
      </c>
      <c r="Y51" s="65">
        <f t="shared" si="46"/>
        <v>0</v>
      </c>
      <c r="Z51" s="65">
        <f t="shared" si="46"/>
        <v>0</v>
      </c>
      <c r="AA51" s="65">
        <f t="shared" si="46"/>
        <v>0</v>
      </c>
      <c r="AB51" s="65">
        <f t="shared" si="46"/>
        <v>0</v>
      </c>
      <c r="AC51" s="65">
        <f t="shared" si="46"/>
        <v>0</v>
      </c>
      <c r="AD51" s="65">
        <f t="shared" si="46"/>
        <v>0</v>
      </c>
      <c r="AE51" s="65">
        <f t="shared" si="46"/>
        <v>0</v>
      </c>
      <c r="AF51" s="65">
        <f t="shared" si="46"/>
        <v>0</v>
      </c>
      <c r="AG51" s="65">
        <f t="shared" si="46"/>
        <v>0</v>
      </c>
      <c r="AH51" s="65">
        <f t="shared" si="46"/>
        <v>0</v>
      </c>
      <c r="AI51" s="65">
        <f t="shared" si="46"/>
        <v>0</v>
      </c>
      <c r="AJ51" s="65">
        <f t="shared" si="46"/>
        <v>0</v>
      </c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</row>
    <row r="52" spans="4:116" x14ac:dyDescent="0.25">
      <c r="D52" s="81" t="s">
        <v>131</v>
      </c>
      <c r="F52" s="63">
        <f>SUM(G51:AJ51)</f>
        <v>0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6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</row>
    <row r="53" spans="4:116" ht="15.75" thickBot="1" x14ac:dyDescent="0.3">
      <c r="E53" s="62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6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</row>
    <row r="54" spans="4:116" ht="15.75" thickBot="1" x14ac:dyDescent="0.3">
      <c r="E54" s="9" t="s">
        <v>78</v>
      </c>
      <c r="F54" s="83"/>
      <c r="G54" s="69">
        <f>F52-G104</f>
        <v>0</v>
      </c>
      <c r="H54" s="71" t="s">
        <v>160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6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</row>
    <row r="55" spans="4:116" x14ac:dyDescent="0.25">
      <c r="G55" s="65"/>
      <c r="H55" s="87" t="s">
        <v>159</v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6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</row>
    <row r="56" spans="4:116" x14ac:dyDescent="0.25"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6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</row>
    <row r="57" spans="4:116" x14ac:dyDescent="0.25"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6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</row>
    <row r="58" spans="4:116" x14ac:dyDescent="0.25">
      <c r="D58" s="43" t="s">
        <v>132</v>
      </c>
      <c r="E58" s="44"/>
      <c r="F58" s="44"/>
      <c r="G58" s="44"/>
      <c r="H58" s="44"/>
      <c r="I58" s="44"/>
      <c r="J58" s="44"/>
      <c r="K58" s="77"/>
      <c r="AJ58" s="45"/>
    </row>
    <row r="59" spans="4:116" x14ac:dyDescent="0.25">
      <c r="K59" s="77"/>
      <c r="AJ59" s="45"/>
    </row>
    <row r="60" spans="4:116" x14ac:dyDescent="0.25">
      <c r="K60" s="77"/>
      <c r="AJ60" s="45"/>
    </row>
    <row r="61" spans="4:116" x14ac:dyDescent="0.25">
      <c r="D61" t="s">
        <v>168</v>
      </c>
      <c r="E61" t="s">
        <v>133</v>
      </c>
      <c r="F61" s="49">
        <v>1</v>
      </c>
      <c r="K61" s="77"/>
      <c r="AJ61" s="45"/>
    </row>
    <row r="62" spans="4:116" x14ac:dyDescent="0.25">
      <c r="D62" s="46" t="s">
        <v>134</v>
      </c>
      <c r="E62" t="s">
        <v>135</v>
      </c>
      <c r="F62" s="89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5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136</v>
      </c>
      <c r="E63" t="s">
        <v>72</v>
      </c>
      <c r="F63" s="46">
        <f>$F$3</f>
        <v>1</v>
      </c>
      <c r="AJ63" s="45"/>
    </row>
    <row r="64" spans="4:116" x14ac:dyDescent="0.25">
      <c r="D64" t="s">
        <v>169</v>
      </c>
      <c r="E64" t="s">
        <v>77</v>
      </c>
      <c r="F64" s="46">
        <v>0.38</v>
      </c>
      <c r="AJ64" s="45"/>
    </row>
    <row r="65" spans="4:86" x14ac:dyDescent="0.25">
      <c r="D65" s="15"/>
      <c r="E65" t="s">
        <v>79</v>
      </c>
      <c r="F65" s="46" t="s">
        <v>80</v>
      </c>
      <c r="AJ65" s="45"/>
    </row>
    <row r="66" spans="4:86" x14ac:dyDescent="0.25">
      <c r="D66" t="s">
        <v>82</v>
      </c>
      <c r="E66" t="s">
        <v>83</v>
      </c>
      <c r="F66">
        <f>VLOOKUP(F65,'Référencement Essences'!B10:C11,2,0)</f>
        <v>1.3</v>
      </c>
      <c r="AJ66" s="45"/>
    </row>
    <row r="67" spans="4:86" x14ac:dyDescent="0.25">
      <c r="D67" s="54" t="s">
        <v>84</v>
      </c>
      <c r="E67" s="54"/>
      <c r="AJ67" s="45"/>
    </row>
    <row r="68" spans="4:86" x14ac:dyDescent="0.25">
      <c r="D68" t="s">
        <v>172</v>
      </c>
      <c r="E68" t="s">
        <v>86</v>
      </c>
      <c r="G68">
        <f>G62*$F$61</f>
        <v>1</v>
      </c>
      <c r="H68">
        <f t="shared" ref="H68:BS68" si="47">H62*$F$61</f>
        <v>2</v>
      </c>
      <c r="I68">
        <f t="shared" si="47"/>
        <v>3</v>
      </c>
      <c r="J68">
        <f t="shared" si="47"/>
        <v>4</v>
      </c>
      <c r="K68">
        <f t="shared" si="47"/>
        <v>5</v>
      </c>
      <c r="L68">
        <f t="shared" si="47"/>
        <v>6</v>
      </c>
      <c r="M68">
        <f t="shared" si="47"/>
        <v>7</v>
      </c>
      <c r="N68">
        <f t="shared" si="47"/>
        <v>8</v>
      </c>
      <c r="O68">
        <f t="shared" si="47"/>
        <v>9</v>
      </c>
      <c r="P68">
        <f t="shared" si="47"/>
        <v>10</v>
      </c>
      <c r="Q68">
        <f t="shared" si="47"/>
        <v>11</v>
      </c>
      <c r="R68">
        <f t="shared" si="47"/>
        <v>12</v>
      </c>
      <c r="S68">
        <f t="shared" si="47"/>
        <v>13</v>
      </c>
      <c r="T68">
        <f t="shared" si="47"/>
        <v>14</v>
      </c>
      <c r="U68">
        <f t="shared" si="47"/>
        <v>15</v>
      </c>
      <c r="V68">
        <f t="shared" si="47"/>
        <v>16</v>
      </c>
      <c r="W68">
        <f t="shared" si="47"/>
        <v>17</v>
      </c>
      <c r="X68">
        <f t="shared" si="47"/>
        <v>18</v>
      </c>
      <c r="Y68">
        <f t="shared" si="47"/>
        <v>19</v>
      </c>
      <c r="Z68">
        <f t="shared" si="47"/>
        <v>20</v>
      </c>
      <c r="AA68">
        <f t="shared" si="47"/>
        <v>21</v>
      </c>
      <c r="AB68">
        <f t="shared" si="47"/>
        <v>22</v>
      </c>
      <c r="AC68">
        <f t="shared" si="47"/>
        <v>23</v>
      </c>
      <c r="AD68">
        <f t="shared" si="47"/>
        <v>24</v>
      </c>
      <c r="AE68">
        <f t="shared" si="47"/>
        <v>25</v>
      </c>
      <c r="AF68">
        <f t="shared" si="47"/>
        <v>26</v>
      </c>
      <c r="AG68">
        <f t="shared" si="47"/>
        <v>27</v>
      </c>
      <c r="AH68">
        <f t="shared" si="47"/>
        <v>28</v>
      </c>
      <c r="AI68">
        <f t="shared" si="47"/>
        <v>29</v>
      </c>
      <c r="AJ68" s="50">
        <f t="shared" si="47"/>
        <v>30</v>
      </c>
      <c r="AK68">
        <f t="shared" si="47"/>
        <v>31</v>
      </c>
      <c r="AL68">
        <f t="shared" si="47"/>
        <v>32</v>
      </c>
      <c r="AM68">
        <f t="shared" si="47"/>
        <v>33</v>
      </c>
      <c r="AN68">
        <f t="shared" si="47"/>
        <v>34</v>
      </c>
      <c r="AO68">
        <f t="shared" si="47"/>
        <v>35</v>
      </c>
      <c r="AP68">
        <f t="shared" si="47"/>
        <v>36</v>
      </c>
      <c r="AQ68">
        <f t="shared" si="47"/>
        <v>37</v>
      </c>
      <c r="AR68">
        <f t="shared" si="47"/>
        <v>38</v>
      </c>
      <c r="AS68">
        <f t="shared" si="47"/>
        <v>39</v>
      </c>
      <c r="AT68">
        <f t="shared" si="47"/>
        <v>40</v>
      </c>
      <c r="AU68">
        <f t="shared" si="47"/>
        <v>41</v>
      </c>
      <c r="AV68">
        <f t="shared" si="47"/>
        <v>42</v>
      </c>
      <c r="AW68">
        <f t="shared" si="47"/>
        <v>43</v>
      </c>
      <c r="AX68">
        <f t="shared" si="47"/>
        <v>44</v>
      </c>
      <c r="AY68">
        <f t="shared" si="47"/>
        <v>45</v>
      </c>
      <c r="AZ68">
        <f t="shared" si="47"/>
        <v>46</v>
      </c>
      <c r="BA68">
        <f t="shared" si="47"/>
        <v>47</v>
      </c>
      <c r="BB68">
        <f t="shared" si="47"/>
        <v>48</v>
      </c>
      <c r="BC68">
        <f t="shared" si="47"/>
        <v>49</v>
      </c>
      <c r="BD68">
        <f t="shared" si="47"/>
        <v>50</v>
      </c>
      <c r="BE68">
        <f t="shared" si="47"/>
        <v>51</v>
      </c>
      <c r="BF68">
        <f t="shared" si="47"/>
        <v>52</v>
      </c>
      <c r="BG68">
        <f t="shared" si="47"/>
        <v>53</v>
      </c>
      <c r="BH68">
        <f t="shared" si="47"/>
        <v>54</v>
      </c>
      <c r="BI68">
        <f t="shared" si="47"/>
        <v>55</v>
      </c>
      <c r="BJ68">
        <f t="shared" si="47"/>
        <v>56</v>
      </c>
      <c r="BK68">
        <f t="shared" si="47"/>
        <v>57</v>
      </c>
      <c r="BL68">
        <f t="shared" si="47"/>
        <v>58</v>
      </c>
      <c r="BM68">
        <f t="shared" si="47"/>
        <v>59</v>
      </c>
      <c r="BN68">
        <f t="shared" si="47"/>
        <v>60</v>
      </c>
      <c r="BO68">
        <f t="shared" si="47"/>
        <v>61</v>
      </c>
      <c r="BP68">
        <f t="shared" si="47"/>
        <v>62</v>
      </c>
      <c r="BQ68">
        <f t="shared" si="47"/>
        <v>63</v>
      </c>
      <c r="BR68">
        <f t="shared" si="47"/>
        <v>64</v>
      </c>
      <c r="BS68">
        <f t="shared" si="47"/>
        <v>65</v>
      </c>
      <c r="BT68">
        <f t="shared" ref="BT68:CH68" si="48">BT62*$F$61</f>
        <v>66</v>
      </c>
      <c r="BU68">
        <f t="shared" si="48"/>
        <v>67</v>
      </c>
      <c r="BV68">
        <f t="shared" si="48"/>
        <v>68</v>
      </c>
      <c r="BW68">
        <f t="shared" si="48"/>
        <v>69</v>
      </c>
      <c r="BX68">
        <f t="shared" si="48"/>
        <v>70</v>
      </c>
      <c r="BY68">
        <f t="shared" si="48"/>
        <v>71</v>
      </c>
      <c r="BZ68">
        <f t="shared" si="48"/>
        <v>72</v>
      </c>
      <c r="CA68">
        <f t="shared" si="48"/>
        <v>73</v>
      </c>
      <c r="CB68">
        <f t="shared" si="48"/>
        <v>74</v>
      </c>
      <c r="CC68">
        <f t="shared" si="48"/>
        <v>75</v>
      </c>
      <c r="CD68">
        <f t="shared" si="48"/>
        <v>76</v>
      </c>
      <c r="CE68">
        <f t="shared" si="48"/>
        <v>77</v>
      </c>
      <c r="CF68">
        <f t="shared" si="48"/>
        <v>78</v>
      </c>
      <c r="CG68">
        <f t="shared" si="48"/>
        <v>79</v>
      </c>
      <c r="CH68">
        <f t="shared" si="48"/>
        <v>80</v>
      </c>
    </row>
    <row r="69" spans="4:86" x14ac:dyDescent="0.25">
      <c r="D69" t="s">
        <v>87</v>
      </c>
      <c r="E69" t="s">
        <v>88</v>
      </c>
      <c r="G69" s="59">
        <f>G68*$F$66*$F$64*$F$63</f>
        <v>0.49400000000000005</v>
      </c>
      <c r="H69" s="59">
        <f t="shared" ref="H69:BS69" si="49">H68*$F$66*$F$64*$F$63</f>
        <v>0.9880000000000001</v>
      </c>
      <c r="I69" s="59">
        <f t="shared" si="49"/>
        <v>1.4820000000000002</v>
      </c>
      <c r="J69" s="59">
        <f t="shared" si="49"/>
        <v>1.9760000000000002</v>
      </c>
      <c r="K69" s="59">
        <f t="shared" si="49"/>
        <v>2.4700000000000002</v>
      </c>
      <c r="L69" s="59">
        <f t="shared" si="49"/>
        <v>2.9640000000000004</v>
      </c>
      <c r="M69" s="59">
        <f t="shared" si="49"/>
        <v>3.4579999999999997</v>
      </c>
      <c r="N69" s="59">
        <f t="shared" si="49"/>
        <v>3.9520000000000004</v>
      </c>
      <c r="O69" s="59">
        <f t="shared" si="49"/>
        <v>4.4460000000000006</v>
      </c>
      <c r="P69" s="59">
        <f t="shared" si="49"/>
        <v>4.9400000000000004</v>
      </c>
      <c r="Q69" s="59">
        <f t="shared" si="49"/>
        <v>5.4340000000000002</v>
      </c>
      <c r="R69" s="59">
        <f t="shared" si="49"/>
        <v>5.9280000000000008</v>
      </c>
      <c r="S69" s="59">
        <f t="shared" si="49"/>
        <v>6.4220000000000006</v>
      </c>
      <c r="T69" s="59">
        <f t="shared" si="49"/>
        <v>6.9159999999999995</v>
      </c>
      <c r="U69" s="59">
        <f t="shared" si="49"/>
        <v>7.41</v>
      </c>
      <c r="V69" s="59">
        <f t="shared" si="49"/>
        <v>7.9040000000000008</v>
      </c>
      <c r="W69" s="59">
        <f t="shared" si="49"/>
        <v>8.3980000000000015</v>
      </c>
      <c r="X69" s="59">
        <f t="shared" si="49"/>
        <v>8.8920000000000012</v>
      </c>
      <c r="Y69" s="59">
        <f t="shared" si="49"/>
        <v>9.3859999999999992</v>
      </c>
      <c r="Z69" s="59">
        <f t="shared" si="49"/>
        <v>9.8800000000000008</v>
      </c>
      <c r="AA69" s="59">
        <f t="shared" si="49"/>
        <v>10.374000000000001</v>
      </c>
      <c r="AB69" s="59">
        <f t="shared" si="49"/>
        <v>10.868</v>
      </c>
      <c r="AC69" s="59">
        <f t="shared" si="49"/>
        <v>11.362</v>
      </c>
      <c r="AD69" s="59">
        <f t="shared" si="49"/>
        <v>11.856000000000002</v>
      </c>
      <c r="AE69" s="59">
        <f t="shared" si="49"/>
        <v>12.35</v>
      </c>
      <c r="AF69" s="59">
        <f t="shared" si="49"/>
        <v>12.844000000000001</v>
      </c>
      <c r="AG69" s="59">
        <f t="shared" si="49"/>
        <v>13.338000000000001</v>
      </c>
      <c r="AH69" s="59">
        <f t="shared" si="49"/>
        <v>13.831999999999999</v>
      </c>
      <c r="AI69" s="59">
        <f t="shared" si="49"/>
        <v>14.326000000000001</v>
      </c>
      <c r="AJ69" s="50">
        <f t="shared" si="49"/>
        <v>14.82</v>
      </c>
      <c r="AK69" s="59">
        <f t="shared" si="49"/>
        <v>15.314000000000002</v>
      </c>
      <c r="AL69" s="59">
        <f t="shared" si="49"/>
        <v>15.808000000000002</v>
      </c>
      <c r="AM69" s="59">
        <f t="shared" si="49"/>
        <v>16.302</v>
      </c>
      <c r="AN69" s="59">
        <f t="shared" si="49"/>
        <v>16.796000000000003</v>
      </c>
      <c r="AO69" s="59">
        <f t="shared" si="49"/>
        <v>17.29</v>
      </c>
      <c r="AP69" s="59">
        <f t="shared" si="49"/>
        <v>17.784000000000002</v>
      </c>
      <c r="AQ69" s="59">
        <f t="shared" si="49"/>
        <v>18.278000000000002</v>
      </c>
      <c r="AR69" s="59">
        <f t="shared" si="49"/>
        <v>18.771999999999998</v>
      </c>
      <c r="AS69" s="59">
        <f t="shared" si="49"/>
        <v>19.266000000000002</v>
      </c>
      <c r="AT69" s="59">
        <f t="shared" si="49"/>
        <v>19.760000000000002</v>
      </c>
      <c r="AU69" s="59">
        <f t="shared" si="49"/>
        <v>20.254000000000001</v>
      </c>
      <c r="AV69" s="59">
        <f t="shared" si="49"/>
        <v>20.748000000000001</v>
      </c>
      <c r="AW69" s="59">
        <f t="shared" si="49"/>
        <v>21.242000000000001</v>
      </c>
      <c r="AX69" s="59">
        <f t="shared" si="49"/>
        <v>21.736000000000001</v>
      </c>
      <c r="AY69" s="59">
        <f t="shared" si="49"/>
        <v>22.23</v>
      </c>
      <c r="AZ69" s="59">
        <f t="shared" si="49"/>
        <v>22.724</v>
      </c>
      <c r="BA69" s="59">
        <f t="shared" si="49"/>
        <v>23.218</v>
      </c>
      <c r="BB69" s="59">
        <f t="shared" si="49"/>
        <v>23.712000000000003</v>
      </c>
      <c r="BC69" s="59">
        <f t="shared" si="49"/>
        <v>24.206000000000003</v>
      </c>
      <c r="BD69" s="59">
        <f t="shared" si="49"/>
        <v>24.7</v>
      </c>
      <c r="BE69" s="59">
        <f t="shared" si="49"/>
        <v>25.193999999999999</v>
      </c>
      <c r="BF69" s="59">
        <f t="shared" si="49"/>
        <v>25.688000000000002</v>
      </c>
      <c r="BG69" s="59">
        <f t="shared" si="49"/>
        <v>26.182000000000002</v>
      </c>
      <c r="BH69" s="59">
        <f t="shared" si="49"/>
        <v>26.676000000000002</v>
      </c>
      <c r="BI69" s="59">
        <f t="shared" si="49"/>
        <v>27.17</v>
      </c>
      <c r="BJ69" s="59">
        <f t="shared" si="49"/>
        <v>27.663999999999998</v>
      </c>
      <c r="BK69" s="59">
        <f t="shared" si="49"/>
        <v>28.158000000000005</v>
      </c>
      <c r="BL69" s="59">
        <f t="shared" si="49"/>
        <v>28.652000000000001</v>
      </c>
      <c r="BM69" s="59">
        <f t="shared" si="49"/>
        <v>29.146000000000001</v>
      </c>
      <c r="BN69" s="59">
        <f t="shared" si="49"/>
        <v>29.64</v>
      </c>
      <c r="BO69" s="59">
        <f t="shared" si="49"/>
        <v>30.134</v>
      </c>
      <c r="BP69" s="59">
        <f t="shared" si="49"/>
        <v>30.628000000000004</v>
      </c>
      <c r="BQ69" s="59">
        <f t="shared" si="49"/>
        <v>31.122000000000003</v>
      </c>
      <c r="BR69" s="59">
        <f t="shared" si="49"/>
        <v>31.616000000000003</v>
      </c>
      <c r="BS69" s="59">
        <f t="shared" si="49"/>
        <v>32.11</v>
      </c>
      <c r="BT69" s="59">
        <f t="shared" ref="BT69:CH69" si="50">BT68*$F$66*$F$64*$F$63</f>
        <v>32.603999999999999</v>
      </c>
      <c r="BU69" s="59">
        <f t="shared" si="50"/>
        <v>33.098000000000006</v>
      </c>
      <c r="BV69" s="59">
        <f t="shared" si="50"/>
        <v>33.592000000000006</v>
      </c>
      <c r="BW69" s="59">
        <f t="shared" si="50"/>
        <v>34.085999999999999</v>
      </c>
      <c r="BX69" s="59">
        <f t="shared" si="50"/>
        <v>34.58</v>
      </c>
      <c r="BY69" s="59">
        <f t="shared" si="50"/>
        <v>35.073999999999998</v>
      </c>
      <c r="BZ69" s="59">
        <f t="shared" si="50"/>
        <v>35.568000000000005</v>
      </c>
      <c r="CA69" s="59">
        <f t="shared" si="50"/>
        <v>36.062000000000005</v>
      </c>
      <c r="CB69" s="59">
        <f t="shared" si="50"/>
        <v>36.556000000000004</v>
      </c>
      <c r="CC69" s="59">
        <f t="shared" si="50"/>
        <v>37.049999999999997</v>
      </c>
      <c r="CD69" s="59">
        <f t="shared" si="50"/>
        <v>37.543999999999997</v>
      </c>
      <c r="CE69" s="59">
        <f t="shared" si="50"/>
        <v>38.038000000000004</v>
      </c>
      <c r="CF69" s="59">
        <f t="shared" si="50"/>
        <v>38.532000000000004</v>
      </c>
      <c r="CG69" s="59">
        <f t="shared" si="50"/>
        <v>39.026000000000003</v>
      </c>
      <c r="CH69" s="59">
        <f t="shared" si="50"/>
        <v>39.520000000000003</v>
      </c>
    </row>
    <row r="70" spans="4:86" x14ac:dyDescent="0.25">
      <c r="D70" t="s">
        <v>89</v>
      </c>
      <c r="E70" t="s">
        <v>90</v>
      </c>
      <c r="G70" s="59">
        <f>EXP(-1.0587+0.8836*LN(G69)+0.284)</f>
        <v>0.24713212124918574</v>
      </c>
      <c r="H70" s="59">
        <f t="shared" ref="H70:BS70" si="51">EXP(-1.0587+0.8836*LN(H69)+0.284)</f>
        <v>0.45595218483732475</v>
      </c>
      <c r="I70" s="59">
        <f t="shared" si="51"/>
        <v>0.65239937694593597</v>
      </c>
      <c r="J70" s="59">
        <f t="shared" si="51"/>
        <v>0.84121964318960396</v>
      </c>
      <c r="K70" s="59">
        <f t="shared" si="51"/>
        <v>1.0245640017032431</v>
      </c>
      <c r="L70" s="59">
        <f t="shared" si="51"/>
        <v>1.2036594830385248</v>
      </c>
      <c r="M70" s="59">
        <f t="shared" si="51"/>
        <v>1.3792971063482822</v>
      </c>
      <c r="N70" s="59">
        <f t="shared" si="51"/>
        <v>1.5520278477018838</v>
      </c>
      <c r="O70" s="59">
        <f t="shared" si="51"/>
        <v>1.7222566815192901</v>
      </c>
      <c r="P70" s="59">
        <f t="shared" si="51"/>
        <v>1.8902933083766646</v>
      </c>
      <c r="Q70" s="59">
        <f t="shared" si="51"/>
        <v>2.0563819044260145</v>
      </c>
      <c r="R70" s="59">
        <f t="shared" si="51"/>
        <v>2.2207197037661026</v>
      </c>
      <c r="S70" s="59">
        <f t="shared" si="51"/>
        <v>2.3834691936258152</v>
      </c>
      <c r="T70" s="59">
        <f t="shared" si="51"/>
        <v>2.5447664431495727</v>
      </c>
      <c r="U70" s="59">
        <f t="shared" si="51"/>
        <v>2.7047269815583848</v>
      </c>
      <c r="V70" s="59">
        <f t="shared" si="51"/>
        <v>2.863450062707606</v>
      </c>
      <c r="W70" s="59">
        <f t="shared" si="51"/>
        <v>3.0210218324899261</v>
      </c>
      <c r="X70" s="59">
        <f t="shared" si="51"/>
        <v>3.177517729464268</v>
      </c>
      <c r="Y70" s="59">
        <f t="shared" si="51"/>
        <v>3.3330043367174276</v>
      </c>
      <c r="Z70" s="59">
        <f t="shared" si="51"/>
        <v>3.4875408327380875</v>
      </c>
      <c r="AA70" s="59">
        <f t="shared" si="51"/>
        <v>3.6411801438697724</v>
      </c>
      <c r="AB70" s="59">
        <f t="shared" si="51"/>
        <v>3.7939698710293386</v>
      </c>
      <c r="AC70" s="59">
        <f t="shared" si="51"/>
        <v>3.9459530431682608</v>
      </c>
      <c r="AD70" s="59">
        <f t="shared" si="51"/>
        <v>4.0971687359997011</v>
      </c>
      <c r="AE70" s="59">
        <f t="shared" si="51"/>
        <v>4.2476525846986481</v>
      </c>
      <c r="AF70" s="59">
        <f t="shared" si="51"/>
        <v>4.3974372122609209</v>
      </c>
      <c r="AG70" s="59">
        <f t="shared" si="51"/>
        <v>4.5465525901071517</v>
      </c>
      <c r="AH70" s="59">
        <f t="shared" si="51"/>
        <v>4.6950263437621773</v>
      </c>
      <c r="AI70" s="59">
        <f t="shared" si="51"/>
        <v>4.8428840136387867</v>
      </c>
      <c r="AJ70" s="50">
        <f t="shared" si="51"/>
        <v>4.9901492788407484</v>
      </c>
      <c r="AK70" s="59">
        <f t="shared" si="51"/>
        <v>5.1368441502871596</v>
      </c>
      <c r="AL70" s="59">
        <f t="shared" si="51"/>
        <v>5.2829891382175376</v>
      </c>
      <c r="AM70" s="59">
        <f t="shared" si="51"/>
        <v>5.4286033981705639</v>
      </c>
      <c r="AN70" s="59">
        <f t="shared" si="51"/>
        <v>5.5737048587712827</v>
      </c>
      <c r="AO70" s="59">
        <f t="shared" si="51"/>
        <v>5.7183103340620756</v>
      </c>
      <c r="AP70" s="59">
        <f t="shared" si="51"/>
        <v>5.862435622634961</v>
      </c>
      <c r="AQ70" s="59">
        <f t="shared" si="51"/>
        <v>6.0060955954395334</v>
      </c>
      <c r="AR70" s="59">
        <f t="shared" si="51"/>
        <v>6.1493042738312065</v>
      </c>
      <c r="AS70" s="59">
        <f t="shared" si="51"/>
        <v>6.2920748991727349</v>
      </c>
      <c r="AT70" s="59">
        <f t="shared" si="51"/>
        <v>6.4344199950962606</v>
      </c>
      <c r="AU70" s="59">
        <f t="shared" si="51"/>
        <v>6.5763514233638842</v>
      </c>
      <c r="AV70" s="59">
        <f t="shared" si="51"/>
        <v>6.7178804341249814</v>
      </c>
      <c r="AW70" s="59">
        <f t="shared" si="51"/>
        <v>6.859017711252279</v>
      </c>
      <c r="AX70" s="59">
        <f t="shared" si="51"/>
        <v>6.9997734133417913</v>
      </c>
      <c r="AY70" s="59">
        <f t="shared" si="51"/>
        <v>7.140157210880437</v>
      </c>
      <c r="AZ70" s="59">
        <f t="shared" si="51"/>
        <v>7.2801783200166952</v>
      </c>
      <c r="BA70" s="59">
        <f t="shared" si="51"/>
        <v>7.4198455333118369</v>
      </c>
      <c r="BB70" s="59">
        <f t="shared" si="51"/>
        <v>7.5591672478002456</v>
      </c>
      <c r="BC70" s="59">
        <f t="shared" si="51"/>
        <v>7.6981514906452642</v>
      </c>
      <c r="BD70" s="59">
        <f t="shared" si="51"/>
        <v>7.8368059426416634</v>
      </c>
      <c r="BE70" s="59">
        <f t="shared" si="51"/>
        <v>7.9751379597847016</v>
      </c>
      <c r="BF70" s="59">
        <f t="shared" si="51"/>
        <v>8.1131545930997735</v>
      </c>
      <c r="BG70" s="59">
        <f t="shared" si="51"/>
        <v>8.2508626069035156</v>
      </c>
      <c r="BH70" s="59">
        <f t="shared" si="51"/>
        <v>8.3882684956477913</v>
      </c>
      <c r="BI70" s="59">
        <f t="shared" si="51"/>
        <v>8.5253784994806523</v>
      </c>
      <c r="BJ70" s="59">
        <f t="shared" si="51"/>
        <v>8.6621986186436075</v>
      </c>
      <c r="BK70" s="59">
        <f t="shared" si="51"/>
        <v>8.7987346268113562</v>
      </c>
      <c r="BL70" s="59">
        <f t="shared" si="51"/>
        <v>8.9349920834689254</v>
      </c>
      <c r="BM70" s="59">
        <f t="shared" si="51"/>
        <v>9.0709763454110544</v>
      </c>
      <c r="BN70" s="59">
        <f t="shared" si="51"/>
        <v>9.2066925774398314</v>
      </c>
      <c r="BO70" s="59">
        <f t="shared" si="51"/>
        <v>9.3421457623289594</v>
      </c>
      <c r="BP70" s="59">
        <f t="shared" si="51"/>
        <v>9.4773407101161204</v>
      </c>
      <c r="BQ70" s="59">
        <f t="shared" si="51"/>
        <v>9.6122820667788016</v>
      </c>
      <c r="BR70" s="59">
        <f t="shared" si="51"/>
        <v>9.7469743223436929</v>
      </c>
      <c r="BS70" s="59">
        <f t="shared" si="51"/>
        <v>9.8814218184748146</v>
      </c>
      <c r="BT70" s="59">
        <f t="shared" ref="BT70:CH70" si="52">EXP(-1.0587+0.8836*LN(BT69)+0.284)</f>
        <v>10.015628755581478</v>
      </c>
      <c r="BU70" s="59">
        <f t="shared" si="52"/>
        <v>10.149599199483198</v>
      </c>
      <c r="BV70" s="59">
        <f t="shared" si="52"/>
        <v>10.283337087665423</v>
      </c>
      <c r="BW70" s="59">
        <f t="shared" si="52"/>
        <v>10.416846235156795</v>
      </c>
      <c r="BX70" s="59">
        <f t="shared" si="52"/>
        <v>10.550130340056093</v>
      </c>
      <c r="BY70" s="59">
        <f t="shared" si="52"/>
        <v>10.683192988734282</v>
      </c>
      <c r="BZ70" s="59">
        <f t="shared" si="52"/>
        <v>10.816037660735208</v>
      </c>
      <c r="CA70" s="59">
        <f t="shared" si="52"/>
        <v>10.948667733396306</v>
      </c>
      <c r="CB70" s="59">
        <f t="shared" si="52"/>
        <v>11.081086486208886</v>
      </c>
      <c r="CC70" s="59">
        <f t="shared" si="52"/>
        <v>11.21329710493602</v>
      </c>
      <c r="CD70" s="59">
        <f t="shared" si="52"/>
        <v>11.345302685504608</v>
      </c>
      <c r="CE70" s="59">
        <f t="shared" si="52"/>
        <v>11.477106237686685</v>
      </c>
      <c r="CF70" s="59">
        <f t="shared" si="52"/>
        <v>11.608710688584155</v>
      </c>
      <c r="CG70" s="59">
        <f t="shared" si="52"/>
        <v>11.740118885929631</v>
      </c>
      <c r="CH70" s="59">
        <f t="shared" si="52"/>
        <v>11.871333601215445</v>
      </c>
    </row>
    <row r="71" spans="4:86" x14ac:dyDescent="0.25">
      <c r="D71" t="s">
        <v>138</v>
      </c>
      <c r="E71" t="s">
        <v>72</v>
      </c>
      <c r="G71" s="59">
        <f>$F$63*70</f>
        <v>70</v>
      </c>
      <c r="H71" s="59">
        <f t="shared" ref="H71:BS71" si="53">$F$63*70</f>
        <v>70</v>
      </c>
      <c r="I71" s="59">
        <f t="shared" si="53"/>
        <v>70</v>
      </c>
      <c r="J71" s="59">
        <f t="shared" si="53"/>
        <v>70</v>
      </c>
      <c r="K71" s="59">
        <f t="shared" si="53"/>
        <v>70</v>
      </c>
      <c r="L71" s="59">
        <f t="shared" si="53"/>
        <v>70</v>
      </c>
      <c r="M71" s="59">
        <f t="shared" si="53"/>
        <v>70</v>
      </c>
      <c r="N71" s="59">
        <f t="shared" si="53"/>
        <v>70</v>
      </c>
      <c r="O71" s="59">
        <f t="shared" si="53"/>
        <v>70</v>
      </c>
      <c r="P71" s="59">
        <f t="shared" si="53"/>
        <v>70</v>
      </c>
      <c r="Q71" s="59">
        <f t="shared" si="53"/>
        <v>70</v>
      </c>
      <c r="R71" s="59">
        <f t="shared" si="53"/>
        <v>70</v>
      </c>
      <c r="S71" s="59">
        <f t="shared" si="53"/>
        <v>70</v>
      </c>
      <c r="T71" s="59">
        <f t="shared" si="53"/>
        <v>70</v>
      </c>
      <c r="U71" s="59">
        <f t="shared" si="53"/>
        <v>70</v>
      </c>
      <c r="V71" s="59">
        <f t="shared" si="53"/>
        <v>70</v>
      </c>
      <c r="W71" s="59">
        <f t="shared" si="53"/>
        <v>70</v>
      </c>
      <c r="X71" s="59">
        <f t="shared" si="53"/>
        <v>70</v>
      </c>
      <c r="Y71" s="59">
        <f t="shared" si="53"/>
        <v>70</v>
      </c>
      <c r="Z71" s="59">
        <f t="shared" si="53"/>
        <v>70</v>
      </c>
      <c r="AA71" s="59">
        <f t="shared" si="53"/>
        <v>70</v>
      </c>
      <c r="AB71" s="59">
        <f t="shared" si="53"/>
        <v>70</v>
      </c>
      <c r="AC71" s="59">
        <f t="shared" si="53"/>
        <v>70</v>
      </c>
      <c r="AD71" s="59">
        <f t="shared" si="53"/>
        <v>70</v>
      </c>
      <c r="AE71" s="59">
        <f t="shared" si="53"/>
        <v>70</v>
      </c>
      <c r="AF71" s="59">
        <f t="shared" si="53"/>
        <v>70</v>
      </c>
      <c r="AG71" s="59">
        <f t="shared" si="53"/>
        <v>70</v>
      </c>
      <c r="AH71" s="59">
        <f t="shared" si="53"/>
        <v>70</v>
      </c>
      <c r="AI71" s="59">
        <f t="shared" si="53"/>
        <v>70</v>
      </c>
      <c r="AJ71" s="50">
        <f t="shared" si="53"/>
        <v>70</v>
      </c>
      <c r="AK71" s="59">
        <f t="shared" si="53"/>
        <v>70</v>
      </c>
      <c r="AL71" s="59">
        <f t="shared" si="53"/>
        <v>70</v>
      </c>
      <c r="AM71" s="59">
        <f t="shared" si="53"/>
        <v>70</v>
      </c>
      <c r="AN71" s="59">
        <f t="shared" si="53"/>
        <v>70</v>
      </c>
      <c r="AO71" s="59">
        <f t="shared" si="53"/>
        <v>70</v>
      </c>
      <c r="AP71" s="59">
        <f t="shared" si="53"/>
        <v>70</v>
      </c>
      <c r="AQ71" s="59">
        <f t="shared" si="53"/>
        <v>70</v>
      </c>
      <c r="AR71" s="59">
        <f t="shared" si="53"/>
        <v>70</v>
      </c>
      <c r="AS71" s="59">
        <f t="shared" si="53"/>
        <v>70</v>
      </c>
      <c r="AT71" s="59">
        <f t="shared" si="53"/>
        <v>70</v>
      </c>
      <c r="AU71" s="59">
        <f t="shared" si="53"/>
        <v>70</v>
      </c>
      <c r="AV71" s="59">
        <f t="shared" si="53"/>
        <v>70</v>
      </c>
      <c r="AW71" s="59">
        <f t="shared" si="53"/>
        <v>70</v>
      </c>
      <c r="AX71" s="59">
        <f t="shared" si="53"/>
        <v>70</v>
      </c>
      <c r="AY71" s="59">
        <f t="shared" si="53"/>
        <v>70</v>
      </c>
      <c r="AZ71" s="59">
        <f t="shared" si="53"/>
        <v>70</v>
      </c>
      <c r="BA71" s="59">
        <f t="shared" si="53"/>
        <v>70</v>
      </c>
      <c r="BB71" s="59">
        <f t="shared" si="53"/>
        <v>70</v>
      </c>
      <c r="BC71" s="59">
        <f t="shared" si="53"/>
        <v>70</v>
      </c>
      <c r="BD71" s="59">
        <f t="shared" si="53"/>
        <v>70</v>
      </c>
      <c r="BE71" s="59">
        <f t="shared" si="53"/>
        <v>70</v>
      </c>
      <c r="BF71" s="59">
        <f t="shared" si="53"/>
        <v>70</v>
      </c>
      <c r="BG71" s="59">
        <f t="shared" si="53"/>
        <v>70</v>
      </c>
      <c r="BH71" s="59">
        <f t="shared" si="53"/>
        <v>70</v>
      </c>
      <c r="BI71" s="59">
        <f t="shared" si="53"/>
        <v>70</v>
      </c>
      <c r="BJ71" s="59">
        <f t="shared" si="53"/>
        <v>70</v>
      </c>
      <c r="BK71" s="59">
        <f t="shared" si="53"/>
        <v>70</v>
      </c>
      <c r="BL71" s="59">
        <f t="shared" si="53"/>
        <v>70</v>
      </c>
      <c r="BM71" s="59">
        <f t="shared" si="53"/>
        <v>70</v>
      </c>
      <c r="BN71" s="59">
        <f t="shared" si="53"/>
        <v>70</v>
      </c>
      <c r="BO71" s="59">
        <f t="shared" si="53"/>
        <v>70</v>
      </c>
      <c r="BP71" s="59">
        <f t="shared" si="53"/>
        <v>70</v>
      </c>
      <c r="BQ71" s="59">
        <f t="shared" si="53"/>
        <v>70</v>
      </c>
      <c r="BR71" s="59">
        <f t="shared" si="53"/>
        <v>70</v>
      </c>
      <c r="BS71" s="59">
        <f t="shared" si="53"/>
        <v>70</v>
      </c>
      <c r="BT71" s="59">
        <f t="shared" ref="BT71:CH71" si="54">$F$63*70</f>
        <v>70</v>
      </c>
      <c r="BU71" s="59">
        <f t="shared" si="54"/>
        <v>70</v>
      </c>
      <c r="BV71" s="59">
        <f t="shared" si="54"/>
        <v>70</v>
      </c>
      <c r="BW71" s="59">
        <f t="shared" si="54"/>
        <v>70</v>
      </c>
      <c r="BX71" s="59">
        <f t="shared" si="54"/>
        <v>70</v>
      </c>
      <c r="BY71" s="59">
        <f t="shared" si="54"/>
        <v>70</v>
      </c>
      <c r="BZ71" s="59">
        <f t="shared" si="54"/>
        <v>70</v>
      </c>
      <c r="CA71" s="59">
        <f t="shared" si="54"/>
        <v>70</v>
      </c>
      <c r="CB71" s="59">
        <f t="shared" si="54"/>
        <v>70</v>
      </c>
      <c r="CC71" s="59">
        <f t="shared" si="54"/>
        <v>70</v>
      </c>
      <c r="CD71" s="59">
        <f t="shared" si="54"/>
        <v>70</v>
      </c>
      <c r="CE71" s="59">
        <f t="shared" si="54"/>
        <v>70</v>
      </c>
      <c r="CF71" s="59">
        <f t="shared" si="54"/>
        <v>70</v>
      </c>
      <c r="CG71" s="59">
        <f t="shared" si="54"/>
        <v>70</v>
      </c>
      <c r="CH71" s="59">
        <f t="shared" si="54"/>
        <v>70</v>
      </c>
    </row>
    <row r="72" spans="4:86" ht="16.5" x14ac:dyDescent="0.25">
      <c r="D72" s="46" t="s">
        <v>92</v>
      </c>
      <c r="E72" t="s">
        <v>93</v>
      </c>
      <c r="F72" s="61" t="s">
        <v>94</v>
      </c>
      <c r="G72" s="59">
        <f>IF(G62&gt;30,10*$F$63,$F$63*(10/2+10/30*G62/2))</f>
        <v>5.166666666666667</v>
      </c>
      <c r="H72" s="59">
        <f t="shared" ref="H72:BS72" si="55">IF(H62&gt;30,10*$F$63,$F$63*(10/2+10/30*H62/2))</f>
        <v>5.333333333333333</v>
      </c>
      <c r="I72" s="59">
        <f t="shared" si="55"/>
        <v>5.5</v>
      </c>
      <c r="J72" s="59">
        <f t="shared" si="55"/>
        <v>5.666666666666667</v>
      </c>
      <c r="K72" s="59">
        <f t="shared" si="55"/>
        <v>5.833333333333333</v>
      </c>
      <c r="L72" s="59">
        <f t="shared" si="55"/>
        <v>6</v>
      </c>
      <c r="M72" s="59">
        <f t="shared" si="55"/>
        <v>6.1666666666666661</v>
      </c>
      <c r="N72" s="59">
        <f t="shared" si="55"/>
        <v>6.333333333333333</v>
      </c>
      <c r="O72" s="59">
        <f t="shared" si="55"/>
        <v>6.5</v>
      </c>
      <c r="P72" s="59">
        <f t="shared" si="55"/>
        <v>6.6666666666666661</v>
      </c>
      <c r="Q72" s="59">
        <f t="shared" si="55"/>
        <v>6.833333333333333</v>
      </c>
      <c r="R72" s="59">
        <f t="shared" si="55"/>
        <v>7</v>
      </c>
      <c r="S72" s="59">
        <f t="shared" si="55"/>
        <v>7.1666666666666661</v>
      </c>
      <c r="T72" s="59">
        <f t="shared" si="55"/>
        <v>7.333333333333333</v>
      </c>
      <c r="U72" s="59">
        <f t="shared" si="55"/>
        <v>7.5</v>
      </c>
      <c r="V72" s="59">
        <f t="shared" si="55"/>
        <v>7.6666666666666661</v>
      </c>
      <c r="W72" s="59">
        <f t="shared" si="55"/>
        <v>7.833333333333333</v>
      </c>
      <c r="X72" s="59">
        <f t="shared" si="55"/>
        <v>8</v>
      </c>
      <c r="Y72" s="59">
        <f t="shared" si="55"/>
        <v>8.1666666666666661</v>
      </c>
      <c r="Z72" s="59">
        <f t="shared" si="55"/>
        <v>8.3333333333333321</v>
      </c>
      <c r="AA72" s="59">
        <f t="shared" si="55"/>
        <v>8.5</v>
      </c>
      <c r="AB72" s="59">
        <f t="shared" si="55"/>
        <v>8.6666666666666661</v>
      </c>
      <c r="AC72" s="59">
        <f t="shared" si="55"/>
        <v>8.8333333333333321</v>
      </c>
      <c r="AD72" s="59">
        <f t="shared" si="55"/>
        <v>9</v>
      </c>
      <c r="AE72" s="59">
        <f t="shared" si="55"/>
        <v>9.1666666666666661</v>
      </c>
      <c r="AF72" s="59">
        <f t="shared" si="55"/>
        <v>9.3333333333333321</v>
      </c>
      <c r="AG72" s="59">
        <f t="shared" si="55"/>
        <v>9.5</v>
      </c>
      <c r="AH72" s="59">
        <f t="shared" si="55"/>
        <v>9.6666666666666661</v>
      </c>
      <c r="AI72" s="59">
        <f t="shared" si="55"/>
        <v>9.8333333333333321</v>
      </c>
      <c r="AJ72" s="50">
        <f t="shared" si="55"/>
        <v>10</v>
      </c>
      <c r="AK72" s="59">
        <f t="shared" si="55"/>
        <v>10</v>
      </c>
      <c r="AL72" s="59">
        <f t="shared" si="55"/>
        <v>10</v>
      </c>
      <c r="AM72" s="59">
        <f t="shared" si="55"/>
        <v>10</v>
      </c>
      <c r="AN72" s="59">
        <f t="shared" si="55"/>
        <v>10</v>
      </c>
      <c r="AO72" s="59">
        <f t="shared" si="55"/>
        <v>10</v>
      </c>
      <c r="AP72" s="59">
        <f t="shared" si="55"/>
        <v>10</v>
      </c>
      <c r="AQ72" s="59">
        <f t="shared" si="55"/>
        <v>10</v>
      </c>
      <c r="AR72" s="59">
        <f t="shared" si="55"/>
        <v>10</v>
      </c>
      <c r="AS72" s="59">
        <f t="shared" si="55"/>
        <v>10</v>
      </c>
      <c r="AT72" s="59">
        <f t="shared" si="55"/>
        <v>10</v>
      </c>
      <c r="AU72" s="59">
        <f t="shared" si="55"/>
        <v>10</v>
      </c>
      <c r="AV72" s="59">
        <f t="shared" si="55"/>
        <v>10</v>
      </c>
      <c r="AW72" s="59">
        <f t="shared" si="55"/>
        <v>10</v>
      </c>
      <c r="AX72" s="59">
        <f t="shared" si="55"/>
        <v>10</v>
      </c>
      <c r="AY72" s="59">
        <f t="shared" si="55"/>
        <v>10</v>
      </c>
      <c r="AZ72" s="59">
        <f t="shared" si="55"/>
        <v>10</v>
      </c>
      <c r="BA72" s="59">
        <f t="shared" si="55"/>
        <v>10</v>
      </c>
      <c r="BB72" s="59">
        <f t="shared" si="55"/>
        <v>10</v>
      </c>
      <c r="BC72" s="59">
        <f t="shared" si="55"/>
        <v>10</v>
      </c>
      <c r="BD72" s="59">
        <f t="shared" si="55"/>
        <v>10</v>
      </c>
      <c r="BE72" s="59">
        <f t="shared" si="55"/>
        <v>10</v>
      </c>
      <c r="BF72" s="59">
        <f t="shared" si="55"/>
        <v>10</v>
      </c>
      <c r="BG72" s="59">
        <f t="shared" si="55"/>
        <v>10</v>
      </c>
      <c r="BH72" s="59">
        <f t="shared" si="55"/>
        <v>10</v>
      </c>
      <c r="BI72" s="59">
        <f t="shared" si="55"/>
        <v>10</v>
      </c>
      <c r="BJ72" s="59">
        <f t="shared" si="55"/>
        <v>10</v>
      </c>
      <c r="BK72" s="59">
        <f t="shared" si="55"/>
        <v>10</v>
      </c>
      <c r="BL72" s="59">
        <f t="shared" si="55"/>
        <v>10</v>
      </c>
      <c r="BM72" s="59">
        <f t="shared" si="55"/>
        <v>10</v>
      </c>
      <c r="BN72" s="59">
        <f t="shared" si="55"/>
        <v>10</v>
      </c>
      <c r="BO72" s="59">
        <f t="shared" si="55"/>
        <v>10</v>
      </c>
      <c r="BP72" s="59">
        <f t="shared" si="55"/>
        <v>10</v>
      </c>
      <c r="BQ72" s="59">
        <f t="shared" si="55"/>
        <v>10</v>
      </c>
      <c r="BR72" s="59">
        <f t="shared" si="55"/>
        <v>10</v>
      </c>
      <c r="BS72" s="59">
        <f t="shared" si="55"/>
        <v>10</v>
      </c>
      <c r="BT72" s="59">
        <f t="shared" ref="BT72:CH72" si="56">IF(BT62&gt;30,10*$F$63,$F$63*(10/2+10/30*BT62/2))</f>
        <v>10</v>
      </c>
      <c r="BU72" s="59">
        <f t="shared" si="56"/>
        <v>10</v>
      </c>
      <c r="BV72" s="59">
        <f t="shared" si="56"/>
        <v>10</v>
      </c>
      <c r="BW72" s="59">
        <f t="shared" si="56"/>
        <v>10</v>
      </c>
      <c r="BX72" s="59">
        <f t="shared" si="56"/>
        <v>10</v>
      </c>
      <c r="BY72" s="59">
        <f t="shared" si="56"/>
        <v>10</v>
      </c>
      <c r="BZ72" s="59">
        <f t="shared" si="56"/>
        <v>10</v>
      </c>
      <c r="CA72" s="59">
        <f t="shared" si="56"/>
        <v>10</v>
      </c>
      <c r="CB72" s="59">
        <f t="shared" si="56"/>
        <v>10</v>
      </c>
      <c r="CC72" s="59">
        <f t="shared" si="56"/>
        <v>10</v>
      </c>
      <c r="CD72" s="59">
        <f t="shared" si="56"/>
        <v>10</v>
      </c>
      <c r="CE72" s="59">
        <f t="shared" si="56"/>
        <v>10</v>
      </c>
      <c r="CF72" s="59">
        <f t="shared" si="56"/>
        <v>10</v>
      </c>
      <c r="CG72" s="59">
        <f t="shared" si="56"/>
        <v>10</v>
      </c>
      <c r="CH72" s="59">
        <f t="shared" si="56"/>
        <v>10</v>
      </c>
    </row>
    <row r="73" spans="4:86" x14ac:dyDescent="0.25">
      <c r="D73" t="s">
        <v>95</v>
      </c>
      <c r="E73" t="s">
        <v>96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0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>
        <v>0</v>
      </c>
      <c r="AY73" s="59">
        <v>0</v>
      </c>
      <c r="AZ73" s="59">
        <v>0</v>
      </c>
      <c r="BA73" s="59">
        <v>0</v>
      </c>
      <c r="BB73" s="59">
        <v>0</v>
      </c>
      <c r="BC73" s="59">
        <v>0</v>
      </c>
      <c r="BD73" s="59">
        <v>0</v>
      </c>
      <c r="BE73" s="59">
        <v>0</v>
      </c>
      <c r="BF73" s="59">
        <v>0</v>
      </c>
      <c r="BG73" s="59">
        <v>0</v>
      </c>
      <c r="BH73" s="59">
        <v>0</v>
      </c>
      <c r="BI73" s="59">
        <v>0</v>
      </c>
      <c r="BJ73" s="59">
        <v>0</v>
      </c>
      <c r="BK73" s="59">
        <v>0</v>
      </c>
      <c r="BL73" s="59">
        <v>0</v>
      </c>
      <c r="BM73" s="59">
        <v>0</v>
      </c>
      <c r="BN73" s="59">
        <v>0</v>
      </c>
      <c r="BO73" s="59">
        <v>0</v>
      </c>
      <c r="BP73" s="59">
        <v>0</v>
      </c>
      <c r="BQ73" s="59">
        <v>0</v>
      </c>
      <c r="BR73" s="59">
        <v>0</v>
      </c>
      <c r="BS73" s="59">
        <v>0</v>
      </c>
      <c r="BT73" s="59">
        <v>0</v>
      </c>
      <c r="BU73" s="59">
        <v>0</v>
      </c>
      <c r="BV73" s="59">
        <v>0</v>
      </c>
      <c r="BW73" s="59">
        <v>0</v>
      </c>
      <c r="BX73" s="59">
        <v>0</v>
      </c>
      <c r="BY73" s="59">
        <v>0</v>
      </c>
      <c r="BZ73" s="59">
        <v>0</v>
      </c>
      <c r="CA73" s="59">
        <v>0</v>
      </c>
      <c r="CB73" s="59">
        <v>0</v>
      </c>
      <c r="CC73" s="59">
        <v>0</v>
      </c>
      <c r="CD73" s="59">
        <v>0</v>
      </c>
      <c r="CE73" s="59">
        <v>0</v>
      </c>
      <c r="CF73" s="59">
        <v>0</v>
      </c>
      <c r="CG73" s="59">
        <v>0</v>
      </c>
      <c r="CH73" s="59">
        <v>0</v>
      </c>
    </row>
    <row r="74" spans="4:86" x14ac:dyDescent="0.25">
      <c r="D74" t="s">
        <v>139</v>
      </c>
      <c r="E74" t="s">
        <v>140</v>
      </c>
      <c r="F74" s="59"/>
      <c r="G74" s="59">
        <f>((G69+G70)*0.475+G71+G72+G73)*44/12</f>
        <v>276.90191622228679</v>
      </c>
      <c r="H74" s="59">
        <f t="shared" ref="H74:AU74" si="57">((H69+H70)*0.475+H71+H72+H73)*44/12</f>
        <v>278.73710561081384</v>
      </c>
      <c r="I74" s="59">
        <f t="shared" si="57"/>
        <v>280.55074558151415</v>
      </c>
      <c r="J74" s="59">
        <f t="shared" si="57"/>
        <v>282.35110198966635</v>
      </c>
      <c r="K74" s="59">
        <f t="shared" si="57"/>
        <v>284.14192119185532</v>
      </c>
      <c r="L74" s="59">
        <f t="shared" si="57"/>
        <v>285.9253402662921</v>
      </c>
      <c r="M74" s="59">
        <f t="shared" si="57"/>
        <v>287.70273690466774</v>
      </c>
      <c r="N74" s="59">
        <f t="shared" si="57"/>
        <v>289.47507072363629</v>
      </c>
      <c r="O74" s="59">
        <f t="shared" si="57"/>
        <v>291.24304705364608</v>
      </c>
      <c r="P74" s="59">
        <f t="shared" si="57"/>
        <v>293.00720528986716</v>
      </c>
      <c r="Q74" s="59">
        <f t="shared" si="57"/>
        <v>294.76797070576418</v>
      </c>
      <c r="R74" s="59">
        <f t="shared" si="57"/>
        <v>296.52568681739263</v>
      </c>
      <c r="S74" s="59">
        <f t="shared" si="57"/>
        <v>298.28063662334273</v>
      </c>
      <c r="T74" s="59">
        <f t="shared" si="57"/>
        <v>300.03305711070772</v>
      </c>
      <c r="U74" s="59">
        <f t="shared" si="57"/>
        <v>301.78314949288085</v>
      </c>
      <c r="V74" s="59">
        <f t="shared" si="57"/>
        <v>303.53108663699356</v>
      </c>
      <c r="W74" s="59">
        <f t="shared" si="57"/>
        <v>305.2770185804755</v>
      </c>
      <c r="X74" s="59">
        <f t="shared" si="57"/>
        <v>307.02107671215026</v>
      </c>
      <c r="Y74" s="59">
        <f t="shared" si="57"/>
        <v>308.76337699756067</v>
      </c>
      <c r="Z74" s="59">
        <f t="shared" si="57"/>
        <v>310.5040225059077</v>
      </c>
      <c r="AA74" s="59">
        <f t="shared" si="57"/>
        <v>312.24310541723986</v>
      </c>
      <c r="AB74" s="59">
        <f t="shared" si="57"/>
        <v>313.98070863648724</v>
      </c>
      <c r="AC74" s="59">
        <f t="shared" si="57"/>
        <v>315.71690710574023</v>
      </c>
      <c r="AD74" s="59">
        <f t="shared" si="57"/>
        <v>317.45176888186614</v>
      </c>
      <c r="AE74" s="59">
        <f t="shared" si="57"/>
        <v>319.18535602946127</v>
      </c>
      <c r="AF74" s="59">
        <f t="shared" si="57"/>
        <v>320.91772536691002</v>
      </c>
      <c r="AG74" s="59">
        <f t="shared" si="57"/>
        <v>322.6489290944366</v>
      </c>
      <c r="AH74" s="59">
        <f t="shared" si="57"/>
        <v>324.37901532649693</v>
      </c>
      <c r="AI74" s="59">
        <f t="shared" si="57"/>
        <v>326.10802854597642</v>
      </c>
      <c r="AJ74" s="50">
        <f t="shared" si="57"/>
        <v>327.83600999398101</v>
      </c>
      <c r="AK74" s="59">
        <f t="shared" si="57"/>
        <v>328.95188689508348</v>
      </c>
      <c r="AL74" s="59">
        <f t="shared" si="57"/>
        <v>330.06680608239554</v>
      </c>
      <c r="AM74" s="59">
        <f t="shared" si="57"/>
        <v>331.18080091848043</v>
      </c>
      <c r="AN74" s="59">
        <f t="shared" si="57"/>
        <v>332.29390262902666</v>
      </c>
      <c r="AO74" s="59">
        <f t="shared" si="57"/>
        <v>333.40614049849142</v>
      </c>
      <c r="AP74" s="59">
        <f t="shared" si="57"/>
        <v>334.51754204275591</v>
      </c>
      <c r="AQ74" s="59">
        <f t="shared" si="57"/>
        <v>335.62813316205717</v>
      </c>
      <c r="AR74" s="59">
        <f t="shared" si="57"/>
        <v>336.73793827692265</v>
      </c>
      <c r="AS74" s="59">
        <f t="shared" si="57"/>
        <v>337.8469804493925</v>
      </c>
      <c r="AT74" s="59">
        <f t="shared" si="57"/>
        <v>338.95528149145929</v>
      </c>
      <c r="AU74" s="59">
        <f t="shared" si="57"/>
        <v>340.06286206235876</v>
      </c>
      <c r="AV74" s="59">
        <f>((AV69+AV70)*0.475+AV71+AV72+AV73)*44/12</f>
        <v>341.16974175610102</v>
      </c>
      <c r="AW74" s="59">
        <f t="shared" ref="AW74:CG74" si="58">((AW69+AW70)*0.475+AW71+AW72+AW73)*44/12</f>
        <v>342.27593918043107</v>
      </c>
      <c r="AX74" s="59">
        <f t="shared" si="58"/>
        <v>343.38147202823694</v>
      </c>
      <c r="AY74" s="59">
        <f t="shared" si="58"/>
        <v>344.4863571422834</v>
      </c>
      <c r="AZ74" s="59">
        <f t="shared" si="58"/>
        <v>345.59061057402909</v>
      </c>
      <c r="BA74" s="59">
        <f t="shared" si="58"/>
        <v>346.69424763718479</v>
      </c>
      <c r="BB74" s="59">
        <f t="shared" si="58"/>
        <v>347.79728295658538</v>
      </c>
      <c r="BC74" s="59">
        <f t="shared" si="58"/>
        <v>348.89973051287387</v>
      </c>
      <c r="BD74" s="59">
        <f t="shared" si="58"/>
        <v>350.00160368343421</v>
      </c>
      <c r="BE74" s="59">
        <f t="shared" si="58"/>
        <v>351.10291527995832</v>
      </c>
      <c r="BF74" s="59">
        <f t="shared" si="58"/>
        <v>352.20367758298215</v>
      </c>
      <c r="BG74" s="59">
        <f t="shared" si="58"/>
        <v>353.30390237369028</v>
      </c>
      <c r="BH74" s="59">
        <f t="shared" si="58"/>
        <v>354.40360096325321</v>
      </c>
      <c r="BI74" s="59">
        <f t="shared" si="58"/>
        <v>355.5027842199288</v>
      </c>
      <c r="BJ74" s="59">
        <f t="shared" si="58"/>
        <v>356.60146259413756</v>
      </c>
      <c r="BK74" s="59">
        <f t="shared" si="58"/>
        <v>357.69964614169641</v>
      </c>
      <c r="BL74" s="59">
        <f t="shared" si="58"/>
        <v>358.7973445453751</v>
      </c>
      <c r="BM74" s="59">
        <f t="shared" si="58"/>
        <v>359.89456713492427</v>
      </c>
      <c r="BN74" s="59">
        <f t="shared" si="58"/>
        <v>360.9913229057077</v>
      </c>
      <c r="BO74" s="59">
        <f t="shared" si="58"/>
        <v>362.08762053605625</v>
      </c>
      <c r="BP74" s="59">
        <f t="shared" si="58"/>
        <v>363.18346840345225</v>
      </c>
      <c r="BQ74" s="59">
        <f t="shared" si="58"/>
        <v>364.27887459963972</v>
      </c>
      <c r="BR74" s="59">
        <f t="shared" si="58"/>
        <v>365.37384694474855</v>
      </c>
      <c r="BS74" s="59">
        <f t="shared" si="58"/>
        <v>366.46839300051028</v>
      </c>
      <c r="BT74" s="59">
        <f t="shared" si="58"/>
        <v>367.56252008263772</v>
      </c>
      <c r="BU74" s="59">
        <f t="shared" si="58"/>
        <v>368.65623527243332</v>
      </c>
      <c r="BV74" s="59">
        <f t="shared" si="58"/>
        <v>369.74954542768393</v>
      </c>
      <c r="BW74" s="59">
        <f t="shared" si="58"/>
        <v>370.84245719289805</v>
      </c>
      <c r="BX74" s="59">
        <f t="shared" si="58"/>
        <v>371.93497700893107</v>
      </c>
      <c r="BY74" s="59">
        <f t="shared" si="58"/>
        <v>373.0271111220456</v>
      </c>
      <c r="BZ74" s="59">
        <f t="shared" si="58"/>
        <v>374.11886559244721</v>
      </c>
      <c r="CA74" s="59">
        <f t="shared" si="58"/>
        <v>375.21024630233188</v>
      </c>
      <c r="CB74" s="59">
        <f t="shared" si="58"/>
        <v>376.30125896348045</v>
      </c>
      <c r="CC74" s="59">
        <f t="shared" si="58"/>
        <v>377.39190912443019</v>
      </c>
      <c r="CD74" s="59">
        <f t="shared" si="58"/>
        <v>378.48220217725384</v>
      </c>
      <c r="CE74" s="59">
        <f t="shared" si="58"/>
        <v>379.57214336397101</v>
      </c>
      <c r="CF74" s="59">
        <f t="shared" si="58"/>
        <v>380.66173778261742</v>
      </c>
      <c r="CG74" s="59">
        <f t="shared" si="58"/>
        <v>381.75099039299408</v>
      </c>
      <c r="CH74" s="59">
        <f>((CH69+CH70)*0.475+CH71+CH72+CH73)*44/12</f>
        <v>382.83990602211696</v>
      </c>
    </row>
    <row r="75" spans="4:86" x14ac:dyDescent="0.25">
      <c r="F75" s="59"/>
      <c r="G75" s="59"/>
      <c r="H75" s="64"/>
      <c r="AJ75" s="45"/>
    </row>
    <row r="76" spans="4:86" x14ac:dyDescent="0.25">
      <c r="F76" s="59"/>
      <c r="G76" s="59"/>
      <c r="AJ76" s="45"/>
    </row>
    <row r="77" spans="4:86" x14ac:dyDescent="0.25">
      <c r="AJ77" s="45"/>
    </row>
    <row r="78" spans="4:86" x14ac:dyDescent="0.25">
      <c r="D78" s="54" t="s">
        <v>102</v>
      </c>
      <c r="E78" s="54"/>
      <c r="AJ78" s="45"/>
    </row>
    <row r="79" spans="4:86" x14ac:dyDescent="0.25">
      <c r="D79" t="s">
        <v>141</v>
      </c>
      <c r="E79" s="46" t="s">
        <v>137</v>
      </c>
      <c r="G79" s="65"/>
      <c r="AJ79" s="45"/>
      <c r="CH79">
        <f>CH68</f>
        <v>80</v>
      </c>
    </row>
    <row r="80" spans="4:86" x14ac:dyDescent="0.25">
      <c r="D80" t="s">
        <v>76</v>
      </c>
      <c r="E80" t="s">
        <v>77</v>
      </c>
      <c r="F80" s="65">
        <f>F64</f>
        <v>0.38</v>
      </c>
      <c r="G80" s="65"/>
      <c r="AJ80" s="45"/>
    </row>
    <row r="81" spans="4:87" x14ac:dyDescent="0.25">
      <c r="D81" t="s">
        <v>106</v>
      </c>
      <c r="E81" t="s">
        <v>107</v>
      </c>
      <c r="G81" s="65">
        <f>G79*$F$80*$F$63</f>
        <v>0</v>
      </c>
      <c r="H81" s="65">
        <f t="shared" ref="H81:BS81" si="59">H79*$F$80*$F$63</f>
        <v>0</v>
      </c>
      <c r="I81" s="65">
        <f t="shared" si="59"/>
        <v>0</v>
      </c>
      <c r="J81" s="65">
        <f t="shared" si="59"/>
        <v>0</v>
      </c>
      <c r="K81" s="65">
        <f t="shared" si="59"/>
        <v>0</v>
      </c>
      <c r="L81" s="65">
        <f t="shared" si="59"/>
        <v>0</v>
      </c>
      <c r="M81" s="65">
        <f t="shared" si="59"/>
        <v>0</v>
      </c>
      <c r="N81" s="65">
        <f t="shared" si="59"/>
        <v>0</v>
      </c>
      <c r="O81" s="65">
        <f t="shared" si="59"/>
        <v>0</v>
      </c>
      <c r="P81" s="65">
        <f t="shared" si="59"/>
        <v>0</v>
      </c>
      <c r="Q81" s="65">
        <f t="shared" si="59"/>
        <v>0</v>
      </c>
      <c r="R81" s="65">
        <f t="shared" si="59"/>
        <v>0</v>
      </c>
      <c r="S81" s="65">
        <f t="shared" si="59"/>
        <v>0</v>
      </c>
      <c r="T81" s="65">
        <f t="shared" si="59"/>
        <v>0</v>
      </c>
      <c r="U81" s="65">
        <f t="shared" si="59"/>
        <v>0</v>
      </c>
      <c r="V81" s="65">
        <f t="shared" si="59"/>
        <v>0</v>
      </c>
      <c r="W81" s="65">
        <f t="shared" si="59"/>
        <v>0</v>
      </c>
      <c r="X81" s="65">
        <f t="shared" si="59"/>
        <v>0</v>
      </c>
      <c r="Y81" s="65">
        <f t="shared" si="59"/>
        <v>0</v>
      </c>
      <c r="Z81" s="65">
        <f t="shared" si="59"/>
        <v>0</v>
      </c>
      <c r="AA81" s="65">
        <f t="shared" si="59"/>
        <v>0</v>
      </c>
      <c r="AB81" s="65">
        <f t="shared" si="59"/>
        <v>0</v>
      </c>
      <c r="AC81" s="65">
        <f t="shared" si="59"/>
        <v>0</v>
      </c>
      <c r="AD81" s="65">
        <f t="shared" si="59"/>
        <v>0</v>
      </c>
      <c r="AE81" s="65">
        <f t="shared" si="59"/>
        <v>0</v>
      </c>
      <c r="AF81" s="65">
        <f t="shared" si="59"/>
        <v>0</v>
      </c>
      <c r="AG81" s="65">
        <f t="shared" si="59"/>
        <v>0</v>
      </c>
      <c r="AH81" s="65">
        <f t="shared" si="59"/>
        <v>0</v>
      </c>
      <c r="AI81" s="65">
        <f t="shared" si="59"/>
        <v>0</v>
      </c>
      <c r="AJ81" s="66">
        <f t="shared" si="59"/>
        <v>0</v>
      </c>
      <c r="AK81" s="65">
        <f t="shared" si="59"/>
        <v>0</v>
      </c>
      <c r="AL81" s="65">
        <f t="shared" si="59"/>
        <v>0</v>
      </c>
      <c r="AM81" s="65">
        <f t="shared" si="59"/>
        <v>0</v>
      </c>
      <c r="AN81" s="65">
        <f t="shared" si="59"/>
        <v>0</v>
      </c>
      <c r="AO81" s="65">
        <f t="shared" si="59"/>
        <v>0</v>
      </c>
      <c r="AP81" s="65">
        <f t="shared" si="59"/>
        <v>0</v>
      </c>
      <c r="AQ81" s="65">
        <f t="shared" si="59"/>
        <v>0</v>
      </c>
      <c r="AR81" s="65">
        <f t="shared" si="59"/>
        <v>0</v>
      </c>
      <c r="AS81" s="65">
        <f t="shared" si="59"/>
        <v>0</v>
      </c>
      <c r="AT81" s="65">
        <f t="shared" si="59"/>
        <v>0</v>
      </c>
      <c r="AU81" s="65">
        <f t="shared" si="59"/>
        <v>0</v>
      </c>
      <c r="AV81" s="65">
        <f t="shared" si="59"/>
        <v>0</v>
      </c>
      <c r="AW81" s="65">
        <f t="shared" si="59"/>
        <v>0</v>
      </c>
      <c r="AX81" s="65">
        <f t="shared" si="59"/>
        <v>0</v>
      </c>
      <c r="AY81" s="65">
        <f t="shared" si="59"/>
        <v>0</v>
      </c>
      <c r="AZ81" s="65">
        <f t="shared" si="59"/>
        <v>0</v>
      </c>
      <c r="BA81" s="65">
        <f t="shared" si="59"/>
        <v>0</v>
      </c>
      <c r="BB81" s="65">
        <f t="shared" si="59"/>
        <v>0</v>
      </c>
      <c r="BC81" s="65">
        <f t="shared" si="59"/>
        <v>0</v>
      </c>
      <c r="BD81" s="65">
        <f t="shared" si="59"/>
        <v>0</v>
      </c>
      <c r="BE81" s="65">
        <f t="shared" si="59"/>
        <v>0</v>
      </c>
      <c r="BF81" s="65">
        <f t="shared" si="59"/>
        <v>0</v>
      </c>
      <c r="BG81" s="65">
        <f t="shared" si="59"/>
        <v>0</v>
      </c>
      <c r="BH81" s="65">
        <f t="shared" si="59"/>
        <v>0</v>
      </c>
      <c r="BI81" s="65">
        <f t="shared" si="59"/>
        <v>0</v>
      </c>
      <c r="BJ81" s="65">
        <f t="shared" si="59"/>
        <v>0</v>
      </c>
      <c r="BK81" s="65">
        <f t="shared" si="59"/>
        <v>0</v>
      </c>
      <c r="BL81" s="65">
        <f t="shared" si="59"/>
        <v>0</v>
      </c>
      <c r="BM81" s="65">
        <f t="shared" si="59"/>
        <v>0</v>
      </c>
      <c r="BN81" s="65">
        <f t="shared" si="59"/>
        <v>0</v>
      </c>
      <c r="BO81" s="65">
        <f t="shared" si="59"/>
        <v>0</v>
      </c>
      <c r="BP81" s="65">
        <f t="shared" si="59"/>
        <v>0</v>
      </c>
      <c r="BQ81" s="65">
        <f t="shared" si="59"/>
        <v>0</v>
      </c>
      <c r="BR81" s="65">
        <f t="shared" si="59"/>
        <v>0</v>
      </c>
      <c r="BS81" s="65">
        <f t="shared" si="59"/>
        <v>0</v>
      </c>
      <c r="BT81" s="65">
        <f t="shared" ref="BT81:CH81" si="60">BT79*$F$80*$F$63</f>
        <v>0</v>
      </c>
      <c r="BU81" s="65">
        <f t="shared" si="60"/>
        <v>0</v>
      </c>
      <c r="BV81" s="65">
        <f t="shared" si="60"/>
        <v>0</v>
      </c>
      <c r="BW81" s="65">
        <f t="shared" si="60"/>
        <v>0</v>
      </c>
      <c r="BX81" s="65">
        <f t="shared" si="60"/>
        <v>0</v>
      </c>
      <c r="BY81" s="65">
        <f t="shared" si="60"/>
        <v>0</v>
      </c>
      <c r="BZ81" s="65">
        <f t="shared" si="60"/>
        <v>0</v>
      </c>
      <c r="CA81" s="65">
        <f t="shared" si="60"/>
        <v>0</v>
      </c>
      <c r="CB81" s="65">
        <f t="shared" si="60"/>
        <v>0</v>
      </c>
      <c r="CC81" s="65">
        <f t="shared" si="60"/>
        <v>0</v>
      </c>
      <c r="CD81" s="65">
        <f t="shared" si="60"/>
        <v>0</v>
      </c>
      <c r="CE81" s="65">
        <f t="shared" si="60"/>
        <v>0</v>
      </c>
      <c r="CF81" s="65">
        <f t="shared" si="60"/>
        <v>0</v>
      </c>
      <c r="CG81" s="65">
        <f t="shared" si="60"/>
        <v>0</v>
      </c>
      <c r="CH81" s="65">
        <f t="shared" si="60"/>
        <v>30.4</v>
      </c>
      <c r="CI81" s="65"/>
    </row>
    <row r="82" spans="4:87" x14ac:dyDescent="0.25">
      <c r="D82" t="s">
        <v>108</v>
      </c>
      <c r="E82" t="s">
        <v>142</v>
      </c>
      <c r="G82" s="65">
        <f>G81*0.475</f>
        <v>0</v>
      </c>
      <c r="H82" s="65">
        <f t="shared" ref="H82:BS82" si="61">H81*0.475</f>
        <v>0</v>
      </c>
      <c r="I82" s="65">
        <f t="shared" si="61"/>
        <v>0</v>
      </c>
      <c r="J82" s="65">
        <f t="shared" si="61"/>
        <v>0</v>
      </c>
      <c r="K82" s="65">
        <f t="shared" si="61"/>
        <v>0</v>
      </c>
      <c r="L82" s="65">
        <f t="shared" si="61"/>
        <v>0</v>
      </c>
      <c r="M82" s="65">
        <f t="shared" si="61"/>
        <v>0</v>
      </c>
      <c r="N82" s="65">
        <f t="shared" si="61"/>
        <v>0</v>
      </c>
      <c r="O82" s="65">
        <f t="shared" si="61"/>
        <v>0</v>
      </c>
      <c r="P82" s="65">
        <f t="shared" si="61"/>
        <v>0</v>
      </c>
      <c r="Q82" s="65">
        <f t="shared" si="61"/>
        <v>0</v>
      </c>
      <c r="R82" s="65">
        <f t="shared" si="61"/>
        <v>0</v>
      </c>
      <c r="S82" s="65">
        <f t="shared" si="61"/>
        <v>0</v>
      </c>
      <c r="T82" s="65">
        <f t="shared" si="61"/>
        <v>0</v>
      </c>
      <c r="U82" s="65">
        <f t="shared" si="61"/>
        <v>0</v>
      </c>
      <c r="V82" s="65">
        <f t="shared" si="61"/>
        <v>0</v>
      </c>
      <c r="W82" s="65">
        <f t="shared" si="61"/>
        <v>0</v>
      </c>
      <c r="X82" s="65">
        <f t="shared" si="61"/>
        <v>0</v>
      </c>
      <c r="Y82" s="65">
        <f t="shared" si="61"/>
        <v>0</v>
      </c>
      <c r="Z82" s="65">
        <f t="shared" si="61"/>
        <v>0</v>
      </c>
      <c r="AA82" s="65">
        <f t="shared" si="61"/>
        <v>0</v>
      </c>
      <c r="AB82" s="65">
        <f t="shared" si="61"/>
        <v>0</v>
      </c>
      <c r="AC82" s="65">
        <f t="shared" si="61"/>
        <v>0</v>
      </c>
      <c r="AD82" s="65">
        <f t="shared" si="61"/>
        <v>0</v>
      </c>
      <c r="AE82" s="65">
        <f t="shared" si="61"/>
        <v>0</v>
      </c>
      <c r="AF82" s="65">
        <f t="shared" si="61"/>
        <v>0</v>
      </c>
      <c r="AG82" s="65">
        <f t="shared" si="61"/>
        <v>0</v>
      </c>
      <c r="AH82" s="65">
        <f t="shared" si="61"/>
        <v>0</v>
      </c>
      <c r="AI82" s="65">
        <f t="shared" si="61"/>
        <v>0</v>
      </c>
      <c r="AJ82" s="66">
        <f t="shared" si="61"/>
        <v>0</v>
      </c>
      <c r="AK82" s="65">
        <f t="shared" si="61"/>
        <v>0</v>
      </c>
      <c r="AL82" s="65">
        <f t="shared" si="61"/>
        <v>0</v>
      </c>
      <c r="AM82" s="65">
        <f t="shared" si="61"/>
        <v>0</v>
      </c>
      <c r="AN82" s="65">
        <f t="shared" si="61"/>
        <v>0</v>
      </c>
      <c r="AO82" s="65">
        <f t="shared" si="61"/>
        <v>0</v>
      </c>
      <c r="AP82" s="65">
        <f t="shared" si="61"/>
        <v>0</v>
      </c>
      <c r="AQ82" s="65">
        <f t="shared" si="61"/>
        <v>0</v>
      </c>
      <c r="AR82" s="65">
        <f t="shared" si="61"/>
        <v>0</v>
      </c>
      <c r="AS82" s="65">
        <f t="shared" si="61"/>
        <v>0</v>
      </c>
      <c r="AT82" s="65">
        <f t="shared" si="61"/>
        <v>0</v>
      </c>
      <c r="AU82" s="65">
        <f t="shared" si="61"/>
        <v>0</v>
      </c>
      <c r="AV82" s="65">
        <f t="shared" si="61"/>
        <v>0</v>
      </c>
      <c r="AW82" s="65">
        <f t="shared" si="61"/>
        <v>0</v>
      </c>
      <c r="AX82" s="65">
        <f t="shared" si="61"/>
        <v>0</v>
      </c>
      <c r="AY82" s="65">
        <f t="shared" si="61"/>
        <v>0</v>
      </c>
      <c r="AZ82" s="65">
        <f t="shared" si="61"/>
        <v>0</v>
      </c>
      <c r="BA82" s="65">
        <f t="shared" si="61"/>
        <v>0</v>
      </c>
      <c r="BB82" s="65">
        <f t="shared" si="61"/>
        <v>0</v>
      </c>
      <c r="BC82" s="65">
        <f t="shared" si="61"/>
        <v>0</v>
      </c>
      <c r="BD82" s="65">
        <f t="shared" si="61"/>
        <v>0</v>
      </c>
      <c r="BE82" s="65">
        <f t="shared" si="61"/>
        <v>0</v>
      </c>
      <c r="BF82" s="65">
        <f t="shared" si="61"/>
        <v>0</v>
      </c>
      <c r="BG82" s="65">
        <f t="shared" si="61"/>
        <v>0</v>
      </c>
      <c r="BH82" s="65">
        <f t="shared" si="61"/>
        <v>0</v>
      </c>
      <c r="BI82" s="65">
        <f t="shared" si="61"/>
        <v>0</v>
      </c>
      <c r="BJ82" s="65">
        <f t="shared" si="61"/>
        <v>0</v>
      </c>
      <c r="BK82" s="65">
        <f t="shared" si="61"/>
        <v>0</v>
      </c>
      <c r="BL82" s="65">
        <f t="shared" si="61"/>
        <v>0</v>
      </c>
      <c r="BM82" s="65">
        <f t="shared" si="61"/>
        <v>0</v>
      </c>
      <c r="BN82" s="65">
        <f t="shared" si="61"/>
        <v>0</v>
      </c>
      <c r="BO82" s="65">
        <f t="shared" si="61"/>
        <v>0</v>
      </c>
      <c r="BP82" s="65">
        <f t="shared" si="61"/>
        <v>0</v>
      </c>
      <c r="BQ82" s="65">
        <f t="shared" si="61"/>
        <v>0</v>
      </c>
      <c r="BR82" s="65">
        <f t="shared" si="61"/>
        <v>0</v>
      </c>
      <c r="BS82" s="65">
        <f t="shared" si="61"/>
        <v>0</v>
      </c>
      <c r="BT82" s="65">
        <f t="shared" ref="BT82:CH82" si="62">BT81*0.475</f>
        <v>0</v>
      </c>
      <c r="BU82" s="65">
        <f t="shared" si="62"/>
        <v>0</v>
      </c>
      <c r="BV82" s="65">
        <f t="shared" si="62"/>
        <v>0</v>
      </c>
      <c r="BW82" s="65">
        <f t="shared" si="62"/>
        <v>0</v>
      </c>
      <c r="BX82" s="65">
        <f t="shared" si="62"/>
        <v>0</v>
      </c>
      <c r="BY82" s="65">
        <f t="shared" si="62"/>
        <v>0</v>
      </c>
      <c r="BZ82" s="65">
        <f t="shared" si="62"/>
        <v>0</v>
      </c>
      <c r="CA82" s="65">
        <f t="shared" si="62"/>
        <v>0</v>
      </c>
      <c r="CB82" s="65">
        <f t="shared" si="62"/>
        <v>0</v>
      </c>
      <c r="CC82" s="65">
        <f t="shared" si="62"/>
        <v>0</v>
      </c>
      <c r="CD82" s="65">
        <f t="shared" si="62"/>
        <v>0</v>
      </c>
      <c r="CE82" s="65">
        <f t="shared" si="62"/>
        <v>0</v>
      </c>
      <c r="CF82" s="65">
        <f t="shared" si="62"/>
        <v>0</v>
      </c>
      <c r="CG82" s="65">
        <f t="shared" si="62"/>
        <v>0</v>
      </c>
      <c r="CH82" s="65">
        <f t="shared" si="62"/>
        <v>14.44</v>
      </c>
      <c r="CI82" s="65"/>
    </row>
    <row r="83" spans="4:87" x14ac:dyDescent="0.25">
      <c r="D83" s="93" t="s">
        <v>167</v>
      </c>
      <c r="F83" s="1">
        <f>F27</f>
        <v>0.5</v>
      </c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6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</row>
    <row r="84" spans="4:87" x14ac:dyDescent="0.25">
      <c r="D84" t="s">
        <v>162</v>
      </c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6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</row>
    <row r="85" spans="4:87" x14ac:dyDescent="0.25">
      <c r="D85" t="s">
        <v>110</v>
      </c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6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79">
        <v>0.5</v>
      </c>
      <c r="CI85" s="65"/>
    </row>
    <row r="86" spans="4:87" x14ac:dyDescent="0.25">
      <c r="D86" t="s">
        <v>111</v>
      </c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6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79">
        <v>0.5</v>
      </c>
      <c r="CI86" s="65"/>
    </row>
    <row r="87" spans="4:87" x14ac:dyDescent="0.25">
      <c r="D87" t="s">
        <v>112</v>
      </c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6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79"/>
      <c r="CI87" s="65"/>
    </row>
    <row r="88" spans="4:87" x14ac:dyDescent="0.25">
      <c r="D88" t="s">
        <v>163</v>
      </c>
      <c r="G88" s="65">
        <f>IF(G82=0,0,G82*G84)</f>
        <v>0</v>
      </c>
      <c r="H88" s="65">
        <f>IF(H82=0,0,H82*H84)</f>
        <v>0</v>
      </c>
      <c r="I88" s="65">
        <f t="shared" ref="I88:BT88" si="63">IF(I82=0,0,I82*I84)</f>
        <v>0</v>
      </c>
      <c r="J88" s="65">
        <f t="shared" si="63"/>
        <v>0</v>
      </c>
      <c r="K88" s="65">
        <f t="shared" si="63"/>
        <v>0</v>
      </c>
      <c r="L88" s="65">
        <f t="shared" si="63"/>
        <v>0</v>
      </c>
      <c r="M88" s="65">
        <f t="shared" si="63"/>
        <v>0</v>
      </c>
      <c r="N88" s="65">
        <f t="shared" si="63"/>
        <v>0</v>
      </c>
      <c r="O88" s="65">
        <f t="shared" si="63"/>
        <v>0</v>
      </c>
      <c r="P88" s="65">
        <f t="shared" si="63"/>
        <v>0</v>
      </c>
      <c r="Q88" s="65">
        <f t="shared" si="63"/>
        <v>0</v>
      </c>
      <c r="R88" s="65">
        <f t="shared" si="63"/>
        <v>0</v>
      </c>
      <c r="S88" s="65">
        <f t="shared" si="63"/>
        <v>0</v>
      </c>
      <c r="T88" s="65">
        <f t="shared" si="63"/>
        <v>0</v>
      </c>
      <c r="U88" s="65">
        <f t="shared" si="63"/>
        <v>0</v>
      </c>
      <c r="V88" s="65">
        <f t="shared" si="63"/>
        <v>0</v>
      </c>
      <c r="W88" s="65">
        <f t="shared" si="63"/>
        <v>0</v>
      </c>
      <c r="X88" s="65">
        <f t="shared" si="63"/>
        <v>0</v>
      </c>
      <c r="Y88" s="65">
        <f t="shared" si="63"/>
        <v>0</v>
      </c>
      <c r="Z88" s="65">
        <f t="shared" si="63"/>
        <v>0</v>
      </c>
      <c r="AA88" s="65">
        <f t="shared" si="63"/>
        <v>0</v>
      </c>
      <c r="AB88" s="65">
        <f t="shared" si="63"/>
        <v>0</v>
      </c>
      <c r="AC88" s="65">
        <f t="shared" si="63"/>
        <v>0</v>
      </c>
      <c r="AD88" s="65">
        <f t="shared" si="63"/>
        <v>0</v>
      </c>
      <c r="AE88" s="65">
        <f t="shared" si="63"/>
        <v>0</v>
      </c>
      <c r="AF88" s="65">
        <f t="shared" si="63"/>
        <v>0</v>
      </c>
      <c r="AG88" s="65">
        <f t="shared" si="63"/>
        <v>0</v>
      </c>
      <c r="AH88" s="65">
        <f t="shared" si="63"/>
        <v>0</v>
      </c>
      <c r="AI88" s="65">
        <f t="shared" si="63"/>
        <v>0</v>
      </c>
      <c r="AJ88" s="66">
        <f t="shared" si="63"/>
        <v>0</v>
      </c>
      <c r="AK88" s="65">
        <f t="shared" si="63"/>
        <v>0</v>
      </c>
      <c r="AL88" s="65">
        <f t="shared" si="63"/>
        <v>0</v>
      </c>
      <c r="AM88" s="65">
        <f t="shared" si="63"/>
        <v>0</v>
      </c>
      <c r="AN88" s="65">
        <f t="shared" si="63"/>
        <v>0</v>
      </c>
      <c r="AO88" s="65">
        <f t="shared" si="63"/>
        <v>0</v>
      </c>
      <c r="AP88" s="65">
        <f t="shared" si="63"/>
        <v>0</v>
      </c>
      <c r="AQ88" s="65">
        <f t="shared" si="63"/>
        <v>0</v>
      </c>
      <c r="AR88" s="65">
        <f t="shared" si="63"/>
        <v>0</v>
      </c>
      <c r="AS88" s="65">
        <f t="shared" si="63"/>
        <v>0</v>
      </c>
      <c r="AT88" s="65">
        <f t="shared" si="63"/>
        <v>0</v>
      </c>
      <c r="AU88" s="65">
        <f t="shared" si="63"/>
        <v>0</v>
      </c>
      <c r="AV88" s="65">
        <f t="shared" si="63"/>
        <v>0</v>
      </c>
      <c r="AW88" s="65">
        <f t="shared" si="63"/>
        <v>0</v>
      </c>
      <c r="AX88" s="65">
        <f t="shared" si="63"/>
        <v>0</v>
      </c>
      <c r="AY88" s="65">
        <f t="shared" si="63"/>
        <v>0</v>
      </c>
      <c r="AZ88" s="65">
        <f t="shared" si="63"/>
        <v>0</v>
      </c>
      <c r="BA88" s="65">
        <f t="shared" si="63"/>
        <v>0</v>
      </c>
      <c r="BB88" s="65">
        <f t="shared" si="63"/>
        <v>0</v>
      </c>
      <c r="BC88" s="65">
        <f t="shared" si="63"/>
        <v>0</v>
      </c>
      <c r="BD88" s="65">
        <f t="shared" si="63"/>
        <v>0</v>
      </c>
      <c r="BE88" s="65">
        <f t="shared" si="63"/>
        <v>0</v>
      </c>
      <c r="BF88" s="65">
        <f t="shared" si="63"/>
        <v>0</v>
      </c>
      <c r="BG88" s="65">
        <f t="shared" si="63"/>
        <v>0</v>
      </c>
      <c r="BH88" s="65">
        <f t="shared" si="63"/>
        <v>0</v>
      </c>
      <c r="BI88" s="65">
        <f t="shared" si="63"/>
        <v>0</v>
      </c>
      <c r="BJ88" s="65">
        <f t="shared" si="63"/>
        <v>0</v>
      </c>
      <c r="BK88" s="65">
        <f t="shared" si="63"/>
        <v>0</v>
      </c>
      <c r="BL88" s="65">
        <f t="shared" si="63"/>
        <v>0</v>
      </c>
      <c r="BM88" s="65">
        <f t="shared" si="63"/>
        <v>0</v>
      </c>
      <c r="BN88" s="65">
        <f t="shared" si="63"/>
        <v>0</v>
      </c>
      <c r="BO88" s="65">
        <f t="shared" si="63"/>
        <v>0</v>
      </c>
      <c r="BP88" s="65">
        <f t="shared" si="63"/>
        <v>0</v>
      </c>
      <c r="BQ88" s="65">
        <f t="shared" si="63"/>
        <v>0</v>
      </c>
      <c r="BR88" s="65">
        <f t="shared" si="63"/>
        <v>0</v>
      </c>
      <c r="BS88" s="65">
        <f t="shared" si="63"/>
        <v>0</v>
      </c>
      <c r="BT88" s="65">
        <f t="shared" si="63"/>
        <v>0</v>
      </c>
      <c r="BU88" s="65">
        <f t="shared" ref="BU88:CH88" si="64">IF(BU82=0,0,BU82*BU84)</f>
        <v>0</v>
      </c>
      <c r="BV88" s="65">
        <f t="shared" si="64"/>
        <v>0</v>
      </c>
      <c r="BW88" s="65">
        <f t="shared" si="64"/>
        <v>0</v>
      </c>
      <c r="BX88" s="65">
        <f t="shared" si="64"/>
        <v>0</v>
      </c>
      <c r="BY88" s="65">
        <f t="shared" si="64"/>
        <v>0</v>
      </c>
      <c r="BZ88" s="65">
        <f t="shared" si="64"/>
        <v>0</v>
      </c>
      <c r="CA88" s="65">
        <f t="shared" si="64"/>
        <v>0</v>
      </c>
      <c r="CB88" s="65">
        <f t="shared" si="64"/>
        <v>0</v>
      </c>
      <c r="CC88" s="65">
        <f t="shared" si="64"/>
        <v>0</v>
      </c>
      <c r="CD88" s="65">
        <f t="shared" si="64"/>
        <v>0</v>
      </c>
      <c r="CE88" s="65">
        <f t="shared" si="64"/>
        <v>0</v>
      </c>
      <c r="CF88" s="65">
        <f t="shared" si="64"/>
        <v>0</v>
      </c>
      <c r="CG88" s="65">
        <f t="shared" si="64"/>
        <v>0</v>
      </c>
      <c r="CH88" s="65">
        <f t="shared" si="64"/>
        <v>0</v>
      </c>
      <c r="CI88" s="65"/>
    </row>
    <row r="89" spans="4:87" x14ac:dyDescent="0.25">
      <c r="D89" t="s">
        <v>113</v>
      </c>
      <c r="G89" s="65">
        <f>IF(G82=0,0,G82*G85)</f>
        <v>0</v>
      </c>
      <c r="H89" s="65">
        <f>IF(H82=0,0,H82*H85)</f>
        <v>0</v>
      </c>
      <c r="I89" s="65">
        <f t="shared" ref="I89:BT89" si="65">IF(I82=0,0,I82*I85)</f>
        <v>0</v>
      </c>
      <c r="J89" s="65">
        <f t="shared" si="65"/>
        <v>0</v>
      </c>
      <c r="K89" s="65">
        <f t="shared" si="65"/>
        <v>0</v>
      </c>
      <c r="L89" s="65">
        <f t="shared" si="65"/>
        <v>0</v>
      </c>
      <c r="M89" s="65">
        <f t="shared" si="65"/>
        <v>0</v>
      </c>
      <c r="N89" s="65">
        <f t="shared" si="65"/>
        <v>0</v>
      </c>
      <c r="O89" s="65">
        <f t="shared" si="65"/>
        <v>0</v>
      </c>
      <c r="P89" s="65">
        <f t="shared" si="65"/>
        <v>0</v>
      </c>
      <c r="Q89" s="65">
        <f t="shared" si="65"/>
        <v>0</v>
      </c>
      <c r="R89" s="65">
        <f t="shared" si="65"/>
        <v>0</v>
      </c>
      <c r="S89" s="65">
        <f t="shared" si="65"/>
        <v>0</v>
      </c>
      <c r="T89" s="65">
        <f t="shared" si="65"/>
        <v>0</v>
      </c>
      <c r="U89" s="65">
        <f t="shared" si="65"/>
        <v>0</v>
      </c>
      <c r="V89" s="65">
        <f t="shared" si="65"/>
        <v>0</v>
      </c>
      <c r="W89" s="65">
        <f t="shared" si="65"/>
        <v>0</v>
      </c>
      <c r="X89" s="65">
        <f t="shared" si="65"/>
        <v>0</v>
      </c>
      <c r="Y89" s="65">
        <f t="shared" si="65"/>
        <v>0</v>
      </c>
      <c r="Z89" s="65">
        <f t="shared" si="65"/>
        <v>0</v>
      </c>
      <c r="AA89" s="65">
        <f t="shared" si="65"/>
        <v>0</v>
      </c>
      <c r="AB89" s="65">
        <f t="shared" si="65"/>
        <v>0</v>
      </c>
      <c r="AC89" s="65">
        <f t="shared" si="65"/>
        <v>0</v>
      </c>
      <c r="AD89" s="65">
        <f t="shared" si="65"/>
        <v>0</v>
      </c>
      <c r="AE89" s="65">
        <f t="shared" si="65"/>
        <v>0</v>
      </c>
      <c r="AF89" s="65">
        <f t="shared" si="65"/>
        <v>0</v>
      </c>
      <c r="AG89" s="65">
        <f t="shared" si="65"/>
        <v>0</v>
      </c>
      <c r="AH89" s="65">
        <f t="shared" si="65"/>
        <v>0</v>
      </c>
      <c r="AI89" s="65">
        <f t="shared" si="65"/>
        <v>0</v>
      </c>
      <c r="AJ89" s="66">
        <f t="shared" si="65"/>
        <v>0</v>
      </c>
      <c r="AK89" s="65">
        <f t="shared" si="65"/>
        <v>0</v>
      </c>
      <c r="AL89" s="65">
        <f t="shared" si="65"/>
        <v>0</v>
      </c>
      <c r="AM89" s="65">
        <f t="shared" si="65"/>
        <v>0</v>
      </c>
      <c r="AN89" s="65">
        <f t="shared" si="65"/>
        <v>0</v>
      </c>
      <c r="AO89" s="65">
        <f t="shared" si="65"/>
        <v>0</v>
      </c>
      <c r="AP89" s="65">
        <f t="shared" si="65"/>
        <v>0</v>
      </c>
      <c r="AQ89" s="65">
        <f t="shared" si="65"/>
        <v>0</v>
      </c>
      <c r="AR89" s="65">
        <f t="shared" si="65"/>
        <v>0</v>
      </c>
      <c r="AS89" s="65">
        <f t="shared" si="65"/>
        <v>0</v>
      </c>
      <c r="AT89" s="65">
        <f t="shared" si="65"/>
        <v>0</v>
      </c>
      <c r="AU89" s="65">
        <f t="shared" si="65"/>
        <v>0</v>
      </c>
      <c r="AV89" s="65">
        <f t="shared" si="65"/>
        <v>0</v>
      </c>
      <c r="AW89" s="65">
        <f t="shared" si="65"/>
        <v>0</v>
      </c>
      <c r="AX89" s="65">
        <f t="shared" si="65"/>
        <v>0</v>
      </c>
      <c r="AY89" s="65">
        <f t="shared" si="65"/>
        <v>0</v>
      </c>
      <c r="AZ89" s="65">
        <f t="shared" si="65"/>
        <v>0</v>
      </c>
      <c r="BA89" s="65">
        <f t="shared" si="65"/>
        <v>0</v>
      </c>
      <c r="BB89" s="65">
        <f t="shared" si="65"/>
        <v>0</v>
      </c>
      <c r="BC89" s="65">
        <f t="shared" si="65"/>
        <v>0</v>
      </c>
      <c r="BD89" s="65">
        <f t="shared" si="65"/>
        <v>0</v>
      </c>
      <c r="BE89" s="65">
        <f t="shared" si="65"/>
        <v>0</v>
      </c>
      <c r="BF89" s="65">
        <f t="shared" si="65"/>
        <v>0</v>
      </c>
      <c r="BG89" s="65">
        <f t="shared" si="65"/>
        <v>0</v>
      </c>
      <c r="BH89" s="65">
        <f t="shared" si="65"/>
        <v>0</v>
      </c>
      <c r="BI89" s="65">
        <f t="shared" si="65"/>
        <v>0</v>
      </c>
      <c r="BJ89" s="65">
        <f t="shared" si="65"/>
        <v>0</v>
      </c>
      <c r="BK89" s="65">
        <f t="shared" si="65"/>
        <v>0</v>
      </c>
      <c r="BL89" s="65">
        <f t="shared" si="65"/>
        <v>0</v>
      </c>
      <c r="BM89" s="65">
        <f t="shared" si="65"/>
        <v>0</v>
      </c>
      <c r="BN89" s="65">
        <f t="shared" si="65"/>
        <v>0</v>
      </c>
      <c r="BO89" s="65">
        <f t="shared" si="65"/>
        <v>0</v>
      </c>
      <c r="BP89" s="65">
        <f t="shared" si="65"/>
        <v>0</v>
      </c>
      <c r="BQ89" s="65">
        <f t="shared" si="65"/>
        <v>0</v>
      </c>
      <c r="BR89" s="65">
        <f t="shared" si="65"/>
        <v>0</v>
      </c>
      <c r="BS89" s="65">
        <f t="shared" si="65"/>
        <v>0</v>
      </c>
      <c r="BT89" s="65">
        <f t="shared" si="65"/>
        <v>0</v>
      </c>
      <c r="BU89" s="65">
        <f t="shared" ref="BU89:CH89" si="66">IF(BU82=0,0,BU82*BU85)</f>
        <v>0</v>
      </c>
      <c r="BV89" s="65">
        <f t="shared" si="66"/>
        <v>0</v>
      </c>
      <c r="BW89" s="65">
        <f t="shared" si="66"/>
        <v>0</v>
      </c>
      <c r="BX89" s="65">
        <f t="shared" si="66"/>
        <v>0</v>
      </c>
      <c r="BY89" s="65">
        <f t="shared" si="66"/>
        <v>0</v>
      </c>
      <c r="BZ89" s="65">
        <f t="shared" si="66"/>
        <v>0</v>
      </c>
      <c r="CA89" s="65">
        <f t="shared" si="66"/>
        <v>0</v>
      </c>
      <c r="CB89" s="65">
        <f t="shared" si="66"/>
        <v>0</v>
      </c>
      <c r="CC89" s="65">
        <f t="shared" si="66"/>
        <v>0</v>
      </c>
      <c r="CD89" s="65">
        <f t="shared" si="66"/>
        <v>0</v>
      </c>
      <c r="CE89" s="65">
        <f t="shared" si="66"/>
        <v>0</v>
      </c>
      <c r="CF89" s="65">
        <f t="shared" si="66"/>
        <v>0</v>
      </c>
      <c r="CG89" s="65">
        <f t="shared" si="66"/>
        <v>0</v>
      </c>
      <c r="CH89" s="65">
        <f t="shared" si="66"/>
        <v>7.22</v>
      </c>
      <c r="CI89" s="65"/>
    </row>
    <row r="90" spans="4:87" x14ac:dyDescent="0.25">
      <c r="D90" t="s">
        <v>114</v>
      </c>
      <c r="G90" s="65">
        <f>IF(G82=0,0,G82*G86)</f>
        <v>0</v>
      </c>
      <c r="H90" s="65">
        <f>IF(H82=0,0,H82*H86)</f>
        <v>0</v>
      </c>
      <c r="I90" s="65">
        <f t="shared" ref="I90:BT90" si="67">IF(I82=0,0,I82*I86)</f>
        <v>0</v>
      </c>
      <c r="J90" s="65">
        <f t="shared" si="67"/>
        <v>0</v>
      </c>
      <c r="K90" s="65">
        <f t="shared" si="67"/>
        <v>0</v>
      </c>
      <c r="L90" s="65">
        <f t="shared" si="67"/>
        <v>0</v>
      </c>
      <c r="M90" s="65">
        <f t="shared" si="67"/>
        <v>0</v>
      </c>
      <c r="N90" s="65">
        <f t="shared" si="67"/>
        <v>0</v>
      </c>
      <c r="O90" s="65">
        <f t="shared" si="67"/>
        <v>0</v>
      </c>
      <c r="P90" s="65">
        <f t="shared" si="67"/>
        <v>0</v>
      </c>
      <c r="Q90" s="65">
        <f t="shared" si="67"/>
        <v>0</v>
      </c>
      <c r="R90" s="65">
        <f t="shared" si="67"/>
        <v>0</v>
      </c>
      <c r="S90" s="65">
        <f t="shared" si="67"/>
        <v>0</v>
      </c>
      <c r="T90" s="65">
        <f t="shared" si="67"/>
        <v>0</v>
      </c>
      <c r="U90" s="65">
        <f t="shared" si="67"/>
        <v>0</v>
      </c>
      <c r="V90" s="65">
        <f t="shared" si="67"/>
        <v>0</v>
      </c>
      <c r="W90" s="65">
        <f t="shared" si="67"/>
        <v>0</v>
      </c>
      <c r="X90" s="65">
        <f t="shared" si="67"/>
        <v>0</v>
      </c>
      <c r="Y90" s="65">
        <f t="shared" si="67"/>
        <v>0</v>
      </c>
      <c r="Z90" s="65">
        <f t="shared" si="67"/>
        <v>0</v>
      </c>
      <c r="AA90" s="65">
        <f t="shared" si="67"/>
        <v>0</v>
      </c>
      <c r="AB90" s="65">
        <f t="shared" si="67"/>
        <v>0</v>
      </c>
      <c r="AC90" s="65">
        <f t="shared" si="67"/>
        <v>0</v>
      </c>
      <c r="AD90" s="65">
        <f t="shared" si="67"/>
        <v>0</v>
      </c>
      <c r="AE90" s="65">
        <f t="shared" si="67"/>
        <v>0</v>
      </c>
      <c r="AF90" s="65">
        <f t="shared" si="67"/>
        <v>0</v>
      </c>
      <c r="AG90" s="65">
        <f t="shared" si="67"/>
        <v>0</v>
      </c>
      <c r="AH90" s="65">
        <f t="shared" si="67"/>
        <v>0</v>
      </c>
      <c r="AI90" s="65">
        <f t="shared" si="67"/>
        <v>0</v>
      </c>
      <c r="AJ90" s="66">
        <f t="shared" si="67"/>
        <v>0</v>
      </c>
      <c r="AK90" s="65">
        <f t="shared" si="67"/>
        <v>0</v>
      </c>
      <c r="AL90" s="65">
        <f t="shared" si="67"/>
        <v>0</v>
      </c>
      <c r="AM90" s="65">
        <f t="shared" si="67"/>
        <v>0</v>
      </c>
      <c r="AN90" s="65">
        <f t="shared" si="67"/>
        <v>0</v>
      </c>
      <c r="AO90" s="65">
        <f t="shared" si="67"/>
        <v>0</v>
      </c>
      <c r="AP90" s="65">
        <f t="shared" si="67"/>
        <v>0</v>
      </c>
      <c r="AQ90" s="65">
        <f t="shared" si="67"/>
        <v>0</v>
      </c>
      <c r="AR90" s="65">
        <f t="shared" si="67"/>
        <v>0</v>
      </c>
      <c r="AS90" s="65">
        <f t="shared" si="67"/>
        <v>0</v>
      </c>
      <c r="AT90" s="65">
        <f t="shared" si="67"/>
        <v>0</v>
      </c>
      <c r="AU90" s="65">
        <f t="shared" si="67"/>
        <v>0</v>
      </c>
      <c r="AV90" s="65">
        <f t="shared" si="67"/>
        <v>0</v>
      </c>
      <c r="AW90" s="65">
        <f t="shared" si="67"/>
        <v>0</v>
      </c>
      <c r="AX90" s="65">
        <f t="shared" si="67"/>
        <v>0</v>
      </c>
      <c r="AY90" s="65">
        <f t="shared" si="67"/>
        <v>0</v>
      </c>
      <c r="AZ90" s="65">
        <f t="shared" si="67"/>
        <v>0</v>
      </c>
      <c r="BA90" s="65">
        <f t="shared" si="67"/>
        <v>0</v>
      </c>
      <c r="BB90" s="65">
        <f t="shared" si="67"/>
        <v>0</v>
      </c>
      <c r="BC90" s="65">
        <f t="shared" si="67"/>
        <v>0</v>
      </c>
      <c r="BD90" s="65">
        <f t="shared" si="67"/>
        <v>0</v>
      </c>
      <c r="BE90" s="65">
        <f t="shared" si="67"/>
        <v>0</v>
      </c>
      <c r="BF90" s="65">
        <f t="shared" si="67"/>
        <v>0</v>
      </c>
      <c r="BG90" s="65">
        <f t="shared" si="67"/>
        <v>0</v>
      </c>
      <c r="BH90" s="65">
        <f t="shared" si="67"/>
        <v>0</v>
      </c>
      <c r="BI90" s="65">
        <f t="shared" si="67"/>
        <v>0</v>
      </c>
      <c r="BJ90" s="65">
        <f t="shared" si="67"/>
        <v>0</v>
      </c>
      <c r="BK90" s="65">
        <f t="shared" si="67"/>
        <v>0</v>
      </c>
      <c r="BL90" s="65">
        <f t="shared" si="67"/>
        <v>0</v>
      </c>
      <c r="BM90" s="65">
        <f t="shared" si="67"/>
        <v>0</v>
      </c>
      <c r="BN90" s="65">
        <f t="shared" si="67"/>
        <v>0</v>
      </c>
      <c r="BO90" s="65">
        <f t="shared" si="67"/>
        <v>0</v>
      </c>
      <c r="BP90" s="65">
        <f t="shared" si="67"/>
        <v>0</v>
      </c>
      <c r="BQ90" s="65">
        <f t="shared" si="67"/>
        <v>0</v>
      </c>
      <c r="BR90" s="65">
        <f t="shared" si="67"/>
        <v>0</v>
      </c>
      <c r="BS90" s="65">
        <f t="shared" si="67"/>
        <v>0</v>
      </c>
      <c r="BT90" s="65">
        <f t="shared" si="67"/>
        <v>0</v>
      </c>
      <c r="BU90" s="65">
        <f t="shared" ref="BU90:CH90" si="68">IF(BU82=0,0,BU82*BU86)</f>
        <v>0</v>
      </c>
      <c r="BV90" s="65">
        <f t="shared" si="68"/>
        <v>0</v>
      </c>
      <c r="BW90" s="65">
        <f t="shared" si="68"/>
        <v>0</v>
      </c>
      <c r="BX90" s="65">
        <f t="shared" si="68"/>
        <v>0</v>
      </c>
      <c r="BY90" s="65">
        <f t="shared" si="68"/>
        <v>0</v>
      </c>
      <c r="BZ90" s="65">
        <f t="shared" si="68"/>
        <v>0</v>
      </c>
      <c r="CA90" s="65">
        <f t="shared" si="68"/>
        <v>0</v>
      </c>
      <c r="CB90" s="65">
        <f t="shared" si="68"/>
        <v>0</v>
      </c>
      <c r="CC90" s="65">
        <f t="shared" si="68"/>
        <v>0</v>
      </c>
      <c r="CD90" s="65">
        <f t="shared" si="68"/>
        <v>0</v>
      </c>
      <c r="CE90" s="65">
        <f t="shared" si="68"/>
        <v>0</v>
      </c>
      <c r="CF90" s="65">
        <f t="shared" si="68"/>
        <v>0</v>
      </c>
      <c r="CG90" s="65">
        <f t="shared" si="68"/>
        <v>0</v>
      </c>
      <c r="CH90" s="65">
        <f t="shared" si="68"/>
        <v>7.22</v>
      </c>
      <c r="CI90" s="65"/>
    </row>
    <row r="91" spans="4:87" x14ac:dyDescent="0.25">
      <c r="D91" t="s">
        <v>115</v>
      </c>
      <c r="G91" s="65">
        <f>IF(G82=0,0,G82*G87)</f>
        <v>0</v>
      </c>
      <c r="H91" s="65">
        <f>IF(H82=0,0,H82*H87)</f>
        <v>0</v>
      </c>
      <c r="I91" s="65">
        <f t="shared" ref="I91:BT91" si="69">IF(I82=0,0,I82*I87)</f>
        <v>0</v>
      </c>
      <c r="J91" s="65">
        <f t="shared" si="69"/>
        <v>0</v>
      </c>
      <c r="K91" s="65">
        <f t="shared" si="69"/>
        <v>0</v>
      </c>
      <c r="L91" s="65">
        <f t="shared" si="69"/>
        <v>0</v>
      </c>
      <c r="M91" s="65">
        <f t="shared" si="69"/>
        <v>0</v>
      </c>
      <c r="N91" s="65">
        <f t="shared" si="69"/>
        <v>0</v>
      </c>
      <c r="O91" s="65">
        <f t="shared" si="69"/>
        <v>0</v>
      </c>
      <c r="P91" s="65">
        <f t="shared" si="69"/>
        <v>0</v>
      </c>
      <c r="Q91" s="65">
        <f t="shared" si="69"/>
        <v>0</v>
      </c>
      <c r="R91" s="65">
        <f t="shared" si="69"/>
        <v>0</v>
      </c>
      <c r="S91" s="65">
        <f t="shared" si="69"/>
        <v>0</v>
      </c>
      <c r="T91" s="65">
        <f t="shared" si="69"/>
        <v>0</v>
      </c>
      <c r="U91" s="65">
        <f t="shared" si="69"/>
        <v>0</v>
      </c>
      <c r="V91" s="65">
        <f t="shared" si="69"/>
        <v>0</v>
      </c>
      <c r="W91" s="65">
        <f t="shared" si="69"/>
        <v>0</v>
      </c>
      <c r="X91" s="65">
        <f t="shared" si="69"/>
        <v>0</v>
      </c>
      <c r="Y91" s="65">
        <f t="shared" si="69"/>
        <v>0</v>
      </c>
      <c r="Z91" s="65">
        <f t="shared" si="69"/>
        <v>0</v>
      </c>
      <c r="AA91" s="65">
        <f t="shared" si="69"/>
        <v>0</v>
      </c>
      <c r="AB91" s="65">
        <f t="shared" si="69"/>
        <v>0</v>
      </c>
      <c r="AC91" s="65">
        <f t="shared" si="69"/>
        <v>0</v>
      </c>
      <c r="AD91" s="65">
        <f t="shared" si="69"/>
        <v>0</v>
      </c>
      <c r="AE91" s="65">
        <f t="shared" si="69"/>
        <v>0</v>
      </c>
      <c r="AF91" s="65">
        <f t="shared" si="69"/>
        <v>0</v>
      </c>
      <c r="AG91" s="65">
        <f t="shared" si="69"/>
        <v>0</v>
      </c>
      <c r="AH91" s="65">
        <f t="shared" si="69"/>
        <v>0</v>
      </c>
      <c r="AI91" s="65">
        <f t="shared" si="69"/>
        <v>0</v>
      </c>
      <c r="AJ91" s="66">
        <f t="shared" si="69"/>
        <v>0</v>
      </c>
      <c r="AK91" s="65">
        <f t="shared" si="69"/>
        <v>0</v>
      </c>
      <c r="AL91" s="65">
        <f t="shared" si="69"/>
        <v>0</v>
      </c>
      <c r="AM91" s="65">
        <f t="shared" si="69"/>
        <v>0</v>
      </c>
      <c r="AN91" s="65">
        <f t="shared" si="69"/>
        <v>0</v>
      </c>
      <c r="AO91" s="65">
        <f t="shared" si="69"/>
        <v>0</v>
      </c>
      <c r="AP91" s="65">
        <f t="shared" si="69"/>
        <v>0</v>
      </c>
      <c r="AQ91" s="65">
        <f t="shared" si="69"/>
        <v>0</v>
      </c>
      <c r="AR91" s="65">
        <f t="shared" si="69"/>
        <v>0</v>
      </c>
      <c r="AS91" s="65">
        <f t="shared" si="69"/>
        <v>0</v>
      </c>
      <c r="AT91" s="65">
        <f t="shared" si="69"/>
        <v>0</v>
      </c>
      <c r="AU91" s="65">
        <f t="shared" si="69"/>
        <v>0</v>
      </c>
      <c r="AV91" s="65">
        <f t="shared" si="69"/>
        <v>0</v>
      </c>
      <c r="AW91" s="65">
        <f t="shared" si="69"/>
        <v>0</v>
      </c>
      <c r="AX91" s="65">
        <f t="shared" si="69"/>
        <v>0</v>
      </c>
      <c r="AY91" s="65">
        <f t="shared" si="69"/>
        <v>0</v>
      </c>
      <c r="AZ91" s="65">
        <f t="shared" si="69"/>
        <v>0</v>
      </c>
      <c r="BA91" s="65">
        <f t="shared" si="69"/>
        <v>0</v>
      </c>
      <c r="BB91" s="65">
        <f t="shared" si="69"/>
        <v>0</v>
      </c>
      <c r="BC91" s="65">
        <f t="shared" si="69"/>
        <v>0</v>
      </c>
      <c r="BD91" s="65">
        <f t="shared" si="69"/>
        <v>0</v>
      </c>
      <c r="BE91" s="65">
        <f t="shared" si="69"/>
        <v>0</v>
      </c>
      <c r="BF91" s="65">
        <f t="shared" si="69"/>
        <v>0</v>
      </c>
      <c r="BG91" s="65">
        <f t="shared" si="69"/>
        <v>0</v>
      </c>
      <c r="BH91" s="65">
        <f t="shared" si="69"/>
        <v>0</v>
      </c>
      <c r="BI91" s="65">
        <f t="shared" si="69"/>
        <v>0</v>
      </c>
      <c r="BJ91" s="65">
        <f t="shared" si="69"/>
        <v>0</v>
      </c>
      <c r="BK91" s="65">
        <f t="shared" si="69"/>
        <v>0</v>
      </c>
      <c r="BL91" s="65">
        <f t="shared" si="69"/>
        <v>0</v>
      </c>
      <c r="BM91" s="65">
        <f t="shared" si="69"/>
        <v>0</v>
      </c>
      <c r="BN91" s="65">
        <f t="shared" si="69"/>
        <v>0</v>
      </c>
      <c r="BO91" s="65">
        <f t="shared" si="69"/>
        <v>0</v>
      </c>
      <c r="BP91" s="65">
        <f t="shared" si="69"/>
        <v>0</v>
      </c>
      <c r="BQ91" s="65">
        <f t="shared" si="69"/>
        <v>0</v>
      </c>
      <c r="BR91" s="65">
        <f t="shared" si="69"/>
        <v>0</v>
      </c>
      <c r="BS91" s="65">
        <f t="shared" si="69"/>
        <v>0</v>
      </c>
      <c r="BT91" s="65">
        <f t="shared" si="69"/>
        <v>0</v>
      </c>
      <c r="BU91" s="65">
        <f t="shared" ref="BU91:CH91" si="70">IF(BU82=0,0,BU82*BU87)</f>
        <v>0</v>
      </c>
      <c r="BV91" s="65">
        <f t="shared" si="70"/>
        <v>0</v>
      </c>
      <c r="BW91" s="65">
        <f t="shared" si="70"/>
        <v>0</v>
      </c>
      <c r="BX91" s="65">
        <f t="shared" si="70"/>
        <v>0</v>
      </c>
      <c r="BY91" s="65">
        <f t="shared" si="70"/>
        <v>0</v>
      </c>
      <c r="BZ91" s="65">
        <f t="shared" si="70"/>
        <v>0</v>
      </c>
      <c r="CA91" s="65">
        <f t="shared" si="70"/>
        <v>0</v>
      </c>
      <c r="CB91" s="65">
        <f t="shared" si="70"/>
        <v>0</v>
      </c>
      <c r="CC91" s="65">
        <f t="shared" si="70"/>
        <v>0</v>
      </c>
      <c r="CD91" s="65">
        <f t="shared" si="70"/>
        <v>0</v>
      </c>
      <c r="CE91" s="65">
        <f t="shared" si="70"/>
        <v>0</v>
      </c>
      <c r="CF91" s="65">
        <f t="shared" si="70"/>
        <v>0</v>
      </c>
      <c r="CG91" s="65">
        <f t="shared" si="70"/>
        <v>0</v>
      </c>
      <c r="CH91" s="65">
        <f t="shared" si="70"/>
        <v>0</v>
      </c>
      <c r="CI91" s="65"/>
    </row>
    <row r="92" spans="4:87" x14ac:dyDescent="0.25">
      <c r="D92" s="93" t="s">
        <v>165</v>
      </c>
      <c r="E92" t="s">
        <v>116</v>
      </c>
      <c r="F92">
        <f>(LN(2))/35</f>
        <v>1.980420515885558E-2</v>
      </c>
      <c r="G92" s="65">
        <v>0</v>
      </c>
      <c r="H92" s="65">
        <f>G92*EXP(-$F$92)+G88*(1-EXP(-$F$92))/$F$92</f>
        <v>0</v>
      </c>
      <c r="I92" s="65">
        <f t="shared" ref="I92:BT92" si="71">H92*EXP(-$F$92)+H88*(1-EXP(-$F$92))/$F$92</f>
        <v>0</v>
      </c>
      <c r="J92" s="65">
        <f t="shared" si="71"/>
        <v>0</v>
      </c>
      <c r="K92" s="65">
        <f t="shared" si="71"/>
        <v>0</v>
      </c>
      <c r="L92" s="65">
        <f t="shared" si="71"/>
        <v>0</v>
      </c>
      <c r="M92" s="65">
        <f t="shared" si="71"/>
        <v>0</v>
      </c>
      <c r="N92" s="65">
        <f t="shared" si="71"/>
        <v>0</v>
      </c>
      <c r="O92" s="65">
        <f t="shared" si="71"/>
        <v>0</v>
      </c>
      <c r="P92" s="65">
        <f t="shared" si="71"/>
        <v>0</v>
      </c>
      <c r="Q92" s="65">
        <f t="shared" si="71"/>
        <v>0</v>
      </c>
      <c r="R92" s="65">
        <f t="shared" si="71"/>
        <v>0</v>
      </c>
      <c r="S92" s="65">
        <f t="shared" si="71"/>
        <v>0</v>
      </c>
      <c r="T92" s="65">
        <f t="shared" si="71"/>
        <v>0</v>
      </c>
      <c r="U92" s="65">
        <f t="shared" si="71"/>
        <v>0</v>
      </c>
      <c r="V92" s="65">
        <f t="shared" si="71"/>
        <v>0</v>
      </c>
      <c r="W92" s="65">
        <f t="shared" si="71"/>
        <v>0</v>
      </c>
      <c r="X92" s="65">
        <f t="shared" si="71"/>
        <v>0</v>
      </c>
      <c r="Y92" s="65">
        <f t="shared" si="71"/>
        <v>0</v>
      </c>
      <c r="Z92" s="65">
        <f t="shared" si="71"/>
        <v>0</v>
      </c>
      <c r="AA92" s="65">
        <f t="shared" si="71"/>
        <v>0</v>
      </c>
      <c r="AB92" s="65">
        <f t="shared" si="71"/>
        <v>0</v>
      </c>
      <c r="AC92" s="65">
        <f t="shared" si="71"/>
        <v>0</v>
      </c>
      <c r="AD92" s="65">
        <f t="shared" si="71"/>
        <v>0</v>
      </c>
      <c r="AE92" s="65">
        <f t="shared" si="71"/>
        <v>0</v>
      </c>
      <c r="AF92" s="65">
        <f t="shared" si="71"/>
        <v>0</v>
      </c>
      <c r="AG92" s="65">
        <f t="shared" si="71"/>
        <v>0</v>
      </c>
      <c r="AH92" s="65">
        <f t="shared" si="71"/>
        <v>0</v>
      </c>
      <c r="AI92" s="65">
        <f t="shared" si="71"/>
        <v>0</v>
      </c>
      <c r="AJ92" s="66">
        <f t="shared" si="71"/>
        <v>0</v>
      </c>
      <c r="AK92" s="65">
        <f t="shared" si="71"/>
        <v>0</v>
      </c>
      <c r="AL92" s="65">
        <f t="shared" si="71"/>
        <v>0</v>
      </c>
      <c r="AM92" s="65">
        <f t="shared" si="71"/>
        <v>0</v>
      </c>
      <c r="AN92" s="65">
        <f t="shared" si="71"/>
        <v>0</v>
      </c>
      <c r="AO92" s="65">
        <f t="shared" si="71"/>
        <v>0</v>
      </c>
      <c r="AP92" s="65">
        <f t="shared" si="71"/>
        <v>0</v>
      </c>
      <c r="AQ92" s="65">
        <f t="shared" si="71"/>
        <v>0</v>
      </c>
      <c r="AR92" s="65">
        <f t="shared" si="71"/>
        <v>0</v>
      </c>
      <c r="AS92" s="65">
        <f t="shared" si="71"/>
        <v>0</v>
      </c>
      <c r="AT92" s="65">
        <f t="shared" si="71"/>
        <v>0</v>
      </c>
      <c r="AU92" s="65">
        <f t="shared" si="71"/>
        <v>0</v>
      </c>
      <c r="AV92" s="65">
        <f t="shared" si="71"/>
        <v>0</v>
      </c>
      <c r="AW92" s="65">
        <f t="shared" si="71"/>
        <v>0</v>
      </c>
      <c r="AX92" s="65">
        <f t="shared" si="71"/>
        <v>0</v>
      </c>
      <c r="AY92" s="65">
        <f t="shared" si="71"/>
        <v>0</v>
      </c>
      <c r="AZ92" s="65">
        <f t="shared" si="71"/>
        <v>0</v>
      </c>
      <c r="BA92" s="65">
        <f t="shared" si="71"/>
        <v>0</v>
      </c>
      <c r="BB92" s="65">
        <f t="shared" si="71"/>
        <v>0</v>
      </c>
      <c r="BC92" s="65">
        <f t="shared" si="71"/>
        <v>0</v>
      </c>
      <c r="BD92" s="65">
        <f t="shared" si="71"/>
        <v>0</v>
      </c>
      <c r="BE92" s="65">
        <f t="shared" si="71"/>
        <v>0</v>
      </c>
      <c r="BF92" s="65">
        <f t="shared" si="71"/>
        <v>0</v>
      </c>
      <c r="BG92" s="65">
        <f t="shared" si="71"/>
        <v>0</v>
      </c>
      <c r="BH92" s="65">
        <f t="shared" si="71"/>
        <v>0</v>
      </c>
      <c r="BI92" s="65">
        <f t="shared" si="71"/>
        <v>0</v>
      </c>
      <c r="BJ92" s="65">
        <f t="shared" si="71"/>
        <v>0</v>
      </c>
      <c r="BK92" s="65">
        <f t="shared" si="71"/>
        <v>0</v>
      </c>
      <c r="BL92" s="65">
        <f t="shared" si="71"/>
        <v>0</v>
      </c>
      <c r="BM92" s="65">
        <f t="shared" si="71"/>
        <v>0</v>
      </c>
      <c r="BN92" s="65">
        <f t="shared" si="71"/>
        <v>0</v>
      </c>
      <c r="BO92" s="65">
        <f t="shared" si="71"/>
        <v>0</v>
      </c>
      <c r="BP92" s="65">
        <f t="shared" si="71"/>
        <v>0</v>
      </c>
      <c r="BQ92" s="65">
        <f t="shared" si="71"/>
        <v>0</v>
      </c>
      <c r="BR92" s="65">
        <f t="shared" si="71"/>
        <v>0</v>
      </c>
      <c r="BS92" s="65">
        <f t="shared" si="71"/>
        <v>0</v>
      </c>
      <c r="BT92" s="65">
        <f t="shared" si="71"/>
        <v>0</v>
      </c>
      <c r="BU92" s="65">
        <f t="shared" ref="BU92:CH92" si="72">BT92*EXP(-$F$92)+BT88*(1-EXP(-$F$92))/$F$92</f>
        <v>0</v>
      </c>
      <c r="BV92" s="65">
        <f t="shared" si="72"/>
        <v>0</v>
      </c>
      <c r="BW92" s="65">
        <f t="shared" si="72"/>
        <v>0</v>
      </c>
      <c r="BX92" s="65">
        <f t="shared" si="72"/>
        <v>0</v>
      </c>
      <c r="BY92" s="65">
        <f t="shared" si="72"/>
        <v>0</v>
      </c>
      <c r="BZ92" s="65">
        <f t="shared" si="72"/>
        <v>0</v>
      </c>
      <c r="CA92" s="65">
        <f t="shared" si="72"/>
        <v>0</v>
      </c>
      <c r="CB92" s="65">
        <f t="shared" si="72"/>
        <v>0</v>
      </c>
      <c r="CC92" s="65">
        <f t="shared" si="72"/>
        <v>0</v>
      </c>
      <c r="CD92" s="65">
        <f t="shared" si="72"/>
        <v>0</v>
      </c>
      <c r="CE92" s="65">
        <f t="shared" si="72"/>
        <v>0</v>
      </c>
      <c r="CF92" s="65">
        <f t="shared" si="72"/>
        <v>0</v>
      </c>
      <c r="CG92" s="65">
        <f t="shared" si="72"/>
        <v>0</v>
      </c>
      <c r="CH92" s="65">
        <f t="shared" si="72"/>
        <v>0</v>
      </c>
      <c r="CI92" s="65"/>
    </row>
    <row r="93" spans="4:87" x14ac:dyDescent="0.25">
      <c r="D93" t="s">
        <v>117</v>
      </c>
      <c r="E93" t="s">
        <v>118</v>
      </c>
      <c r="F93">
        <f>LN(2)/25</f>
        <v>2.7725887222397813E-2</v>
      </c>
      <c r="G93" s="65">
        <v>0</v>
      </c>
      <c r="H93" s="65">
        <f>G93*EXP(-$F$93)+G89*(1-EXP(-$F$93))/$F$93</f>
        <v>0</v>
      </c>
      <c r="I93" s="65">
        <f t="shared" ref="I93:BT93" si="73">H93*EXP(-$F$93)+H89*(1-EXP(-$F$93))/$F$93</f>
        <v>0</v>
      </c>
      <c r="J93" s="65">
        <f t="shared" si="73"/>
        <v>0</v>
      </c>
      <c r="K93" s="65">
        <f t="shared" si="73"/>
        <v>0</v>
      </c>
      <c r="L93" s="65">
        <f t="shared" si="73"/>
        <v>0</v>
      </c>
      <c r="M93" s="65">
        <f t="shared" si="73"/>
        <v>0</v>
      </c>
      <c r="N93" s="65">
        <f t="shared" si="73"/>
        <v>0</v>
      </c>
      <c r="O93" s="65">
        <f t="shared" si="73"/>
        <v>0</v>
      </c>
      <c r="P93" s="65">
        <f t="shared" si="73"/>
        <v>0</v>
      </c>
      <c r="Q93" s="65">
        <f t="shared" si="73"/>
        <v>0</v>
      </c>
      <c r="R93" s="65">
        <f t="shared" si="73"/>
        <v>0</v>
      </c>
      <c r="S93" s="65">
        <f t="shared" si="73"/>
        <v>0</v>
      </c>
      <c r="T93" s="65">
        <f t="shared" si="73"/>
        <v>0</v>
      </c>
      <c r="U93" s="65">
        <f t="shared" si="73"/>
        <v>0</v>
      </c>
      <c r="V93" s="65">
        <f t="shared" si="73"/>
        <v>0</v>
      </c>
      <c r="W93" s="65">
        <f t="shared" si="73"/>
        <v>0</v>
      </c>
      <c r="X93" s="65">
        <f t="shared" si="73"/>
        <v>0</v>
      </c>
      <c r="Y93" s="65">
        <f t="shared" si="73"/>
        <v>0</v>
      </c>
      <c r="Z93" s="65">
        <f t="shared" si="73"/>
        <v>0</v>
      </c>
      <c r="AA93" s="65">
        <f t="shared" si="73"/>
        <v>0</v>
      </c>
      <c r="AB93" s="65">
        <f t="shared" si="73"/>
        <v>0</v>
      </c>
      <c r="AC93" s="65">
        <f t="shared" si="73"/>
        <v>0</v>
      </c>
      <c r="AD93" s="65">
        <f t="shared" si="73"/>
        <v>0</v>
      </c>
      <c r="AE93" s="65">
        <f t="shared" si="73"/>
        <v>0</v>
      </c>
      <c r="AF93" s="65">
        <f t="shared" si="73"/>
        <v>0</v>
      </c>
      <c r="AG93" s="65">
        <f t="shared" si="73"/>
        <v>0</v>
      </c>
      <c r="AH93" s="65">
        <f t="shared" si="73"/>
        <v>0</v>
      </c>
      <c r="AI93" s="65">
        <f t="shared" si="73"/>
        <v>0</v>
      </c>
      <c r="AJ93" s="66">
        <f t="shared" si="73"/>
        <v>0</v>
      </c>
      <c r="AK93" s="65">
        <f t="shared" si="73"/>
        <v>0</v>
      </c>
      <c r="AL93" s="65">
        <f t="shared" si="73"/>
        <v>0</v>
      </c>
      <c r="AM93" s="65">
        <f t="shared" si="73"/>
        <v>0</v>
      </c>
      <c r="AN93" s="65">
        <f t="shared" si="73"/>
        <v>0</v>
      </c>
      <c r="AO93" s="65">
        <f t="shared" si="73"/>
        <v>0</v>
      </c>
      <c r="AP93" s="65">
        <f t="shared" si="73"/>
        <v>0</v>
      </c>
      <c r="AQ93" s="65">
        <f t="shared" si="73"/>
        <v>0</v>
      </c>
      <c r="AR93" s="65">
        <f t="shared" si="73"/>
        <v>0</v>
      </c>
      <c r="AS93" s="65">
        <f t="shared" si="73"/>
        <v>0</v>
      </c>
      <c r="AT93" s="65">
        <f t="shared" si="73"/>
        <v>0</v>
      </c>
      <c r="AU93" s="65">
        <f t="shared" si="73"/>
        <v>0</v>
      </c>
      <c r="AV93" s="65">
        <f t="shared" si="73"/>
        <v>0</v>
      </c>
      <c r="AW93" s="65">
        <f t="shared" si="73"/>
        <v>0</v>
      </c>
      <c r="AX93" s="65">
        <f t="shared" si="73"/>
        <v>0</v>
      </c>
      <c r="AY93" s="65">
        <f t="shared" si="73"/>
        <v>0</v>
      </c>
      <c r="AZ93" s="65">
        <f t="shared" si="73"/>
        <v>0</v>
      </c>
      <c r="BA93" s="65">
        <f t="shared" si="73"/>
        <v>0</v>
      </c>
      <c r="BB93" s="65">
        <f t="shared" si="73"/>
        <v>0</v>
      </c>
      <c r="BC93" s="65">
        <f t="shared" si="73"/>
        <v>0</v>
      </c>
      <c r="BD93" s="65">
        <f t="shared" si="73"/>
        <v>0</v>
      </c>
      <c r="BE93" s="65">
        <f t="shared" si="73"/>
        <v>0</v>
      </c>
      <c r="BF93" s="65">
        <f t="shared" si="73"/>
        <v>0</v>
      </c>
      <c r="BG93" s="65">
        <f t="shared" si="73"/>
        <v>0</v>
      </c>
      <c r="BH93" s="65">
        <f t="shared" si="73"/>
        <v>0</v>
      </c>
      <c r="BI93" s="65">
        <f t="shared" si="73"/>
        <v>0</v>
      </c>
      <c r="BJ93" s="65">
        <f t="shared" si="73"/>
        <v>0</v>
      </c>
      <c r="BK93" s="65">
        <f t="shared" si="73"/>
        <v>0</v>
      </c>
      <c r="BL93" s="65">
        <f t="shared" si="73"/>
        <v>0</v>
      </c>
      <c r="BM93" s="65">
        <f t="shared" si="73"/>
        <v>0</v>
      </c>
      <c r="BN93" s="65">
        <f t="shared" si="73"/>
        <v>0</v>
      </c>
      <c r="BO93" s="65">
        <f t="shared" si="73"/>
        <v>0</v>
      </c>
      <c r="BP93" s="65">
        <f t="shared" si="73"/>
        <v>0</v>
      </c>
      <c r="BQ93" s="65">
        <f t="shared" si="73"/>
        <v>0</v>
      </c>
      <c r="BR93" s="65">
        <f t="shared" si="73"/>
        <v>0</v>
      </c>
      <c r="BS93" s="65">
        <f t="shared" si="73"/>
        <v>0</v>
      </c>
      <c r="BT93" s="65">
        <f t="shared" si="73"/>
        <v>0</v>
      </c>
      <c r="BU93" s="65">
        <f t="shared" ref="BU93:CH93" si="74">BT93*EXP(-$F$93)+BT89*(1-EXP(-$F$93))/$F$93</f>
        <v>0</v>
      </c>
      <c r="BV93" s="65">
        <f t="shared" si="74"/>
        <v>0</v>
      </c>
      <c r="BW93" s="65">
        <f t="shared" si="74"/>
        <v>0</v>
      </c>
      <c r="BX93" s="65">
        <f t="shared" si="74"/>
        <v>0</v>
      </c>
      <c r="BY93" s="65">
        <f t="shared" si="74"/>
        <v>0</v>
      </c>
      <c r="BZ93" s="65">
        <f t="shared" si="74"/>
        <v>0</v>
      </c>
      <c r="CA93" s="65">
        <f t="shared" si="74"/>
        <v>0</v>
      </c>
      <c r="CB93" s="65">
        <f t="shared" si="74"/>
        <v>0</v>
      </c>
      <c r="CC93" s="65">
        <f t="shared" si="74"/>
        <v>0</v>
      </c>
      <c r="CD93" s="65">
        <f t="shared" si="74"/>
        <v>0</v>
      </c>
      <c r="CE93" s="65">
        <f t="shared" si="74"/>
        <v>0</v>
      </c>
      <c r="CF93" s="65">
        <f t="shared" si="74"/>
        <v>0</v>
      </c>
      <c r="CG93" s="65">
        <f t="shared" si="74"/>
        <v>0</v>
      </c>
      <c r="CH93" s="65">
        <f t="shared" si="74"/>
        <v>0</v>
      </c>
      <c r="CI93" s="65"/>
    </row>
    <row r="94" spans="4:87" x14ac:dyDescent="0.25">
      <c r="D94" t="s">
        <v>119</v>
      </c>
      <c r="E94" t="s">
        <v>120</v>
      </c>
      <c r="F94">
        <f>LN(2)/2</f>
        <v>0.34657359027997264</v>
      </c>
      <c r="G94" s="65">
        <v>0</v>
      </c>
      <c r="H94" s="65">
        <f>G94*EXP(-$F$94)+G90*(1-EXP(-$F$94))/$F$94</f>
        <v>0</v>
      </c>
      <c r="I94" s="65">
        <f t="shared" ref="I94:BT94" si="75">H94*EXP(-$F$94)+H90*(1-EXP(-$F$94))/$F$94</f>
        <v>0</v>
      </c>
      <c r="J94" s="65">
        <f t="shared" si="75"/>
        <v>0</v>
      </c>
      <c r="K94" s="65">
        <f t="shared" si="75"/>
        <v>0</v>
      </c>
      <c r="L94" s="65">
        <f t="shared" si="75"/>
        <v>0</v>
      </c>
      <c r="M94" s="65">
        <f t="shared" si="75"/>
        <v>0</v>
      </c>
      <c r="N94" s="65">
        <f t="shared" si="75"/>
        <v>0</v>
      </c>
      <c r="O94" s="65">
        <f t="shared" si="75"/>
        <v>0</v>
      </c>
      <c r="P94" s="65">
        <f t="shared" si="75"/>
        <v>0</v>
      </c>
      <c r="Q94" s="65">
        <f t="shared" si="75"/>
        <v>0</v>
      </c>
      <c r="R94" s="65">
        <f t="shared" si="75"/>
        <v>0</v>
      </c>
      <c r="S94" s="65">
        <f t="shared" si="75"/>
        <v>0</v>
      </c>
      <c r="T94" s="65">
        <f t="shared" si="75"/>
        <v>0</v>
      </c>
      <c r="U94" s="65">
        <f t="shared" si="75"/>
        <v>0</v>
      </c>
      <c r="V94" s="65">
        <f t="shared" si="75"/>
        <v>0</v>
      </c>
      <c r="W94" s="65">
        <f t="shared" si="75"/>
        <v>0</v>
      </c>
      <c r="X94" s="65">
        <f t="shared" si="75"/>
        <v>0</v>
      </c>
      <c r="Y94" s="65">
        <f t="shared" si="75"/>
        <v>0</v>
      </c>
      <c r="Z94" s="65">
        <f t="shared" si="75"/>
        <v>0</v>
      </c>
      <c r="AA94" s="65">
        <f t="shared" si="75"/>
        <v>0</v>
      </c>
      <c r="AB94" s="65">
        <f t="shared" si="75"/>
        <v>0</v>
      </c>
      <c r="AC94" s="65">
        <f t="shared" si="75"/>
        <v>0</v>
      </c>
      <c r="AD94" s="65">
        <f t="shared" si="75"/>
        <v>0</v>
      </c>
      <c r="AE94" s="65">
        <f t="shared" si="75"/>
        <v>0</v>
      </c>
      <c r="AF94" s="65">
        <f t="shared" si="75"/>
        <v>0</v>
      </c>
      <c r="AG94" s="65">
        <f t="shared" si="75"/>
        <v>0</v>
      </c>
      <c r="AH94" s="65">
        <f t="shared" si="75"/>
        <v>0</v>
      </c>
      <c r="AI94" s="65">
        <f t="shared" si="75"/>
        <v>0</v>
      </c>
      <c r="AJ94" s="66">
        <f t="shared" si="75"/>
        <v>0</v>
      </c>
      <c r="AK94" s="65">
        <f t="shared" si="75"/>
        <v>0</v>
      </c>
      <c r="AL94" s="65">
        <f t="shared" si="75"/>
        <v>0</v>
      </c>
      <c r="AM94" s="65">
        <f t="shared" si="75"/>
        <v>0</v>
      </c>
      <c r="AN94" s="65">
        <f t="shared" si="75"/>
        <v>0</v>
      </c>
      <c r="AO94" s="65">
        <f t="shared" si="75"/>
        <v>0</v>
      </c>
      <c r="AP94" s="65">
        <f t="shared" si="75"/>
        <v>0</v>
      </c>
      <c r="AQ94" s="65">
        <f t="shared" si="75"/>
        <v>0</v>
      </c>
      <c r="AR94" s="65">
        <f t="shared" si="75"/>
        <v>0</v>
      </c>
      <c r="AS94" s="65">
        <f t="shared" si="75"/>
        <v>0</v>
      </c>
      <c r="AT94" s="65">
        <f t="shared" si="75"/>
        <v>0</v>
      </c>
      <c r="AU94" s="65">
        <f t="shared" si="75"/>
        <v>0</v>
      </c>
      <c r="AV94" s="65">
        <f t="shared" si="75"/>
        <v>0</v>
      </c>
      <c r="AW94" s="65">
        <f t="shared" si="75"/>
        <v>0</v>
      </c>
      <c r="AX94" s="65">
        <f t="shared" si="75"/>
        <v>0</v>
      </c>
      <c r="AY94" s="65">
        <f t="shared" si="75"/>
        <v>0</v>
      </c>
      <c r="AZ94" s="65">
        <f t="shared" si="75"/>
        <v>0</v>
      </c>
      <c r="BA94" s="65">
        <f t="shared" si="75"/>
        <v>0</v>
      </c>
      <c r="BB94" s="65">
        <f t="shared" si="75"/>
        <v>0</v>
      </c>
      <c r="BC94" s="65">
        <f t="shared" si="75"/>
        <v>0</v>
      </c>
      <c r="BD94" s="65">
        <f t="shared" si="75"/>
        <v>0</v>
      </c>
      <c r="BE94" s="65">
        <f t="shared" si="75"/>
        <v>0</v>
      </c>
      <c r="BF94" s="65">
        <f t="shared" si="75"/>
        <v>0</v>
      </c>
      <c r="BG94" s="65">
        <f t="shared" si="75"/>
        <v>0</v>
      </c>
      <c r="BH94" s="65">
        <f t="shared" si="75"/>
        <v>0</v>
      </c>
      <c r="BI94" s="65">
        <f t="shared" si="75"/>
        <v>0</v>
      </c>
      <c r="BJ94" s="65">
        <f t="shared" si="75"/>
        <v>0</v>
      </c>
      <c r="BK94" s="65">
        <f t="shared" si="75"/>
        <v>0</v>
      </c>
      <c r="BL94" s="65">
        <f t="shared" si="75"/>
        <v>0</v>
      </c>
      <c r="BM94" s="65">
        <f t="shared" si="75"/>
        <v>0</v>
      </c>
      <c r="BN94" s="65">
        <f t="shared" si="75"/>
        <v>0</v>
      </c>
      <c r="BO94" s="65">
        <f t="shared" si="75"/>
        <v>0</v>
      </c>
      <c r="BP94" s="65">
        <f t="shared" si="75"/>
        <v>0</v>
      </c>
      <c r="BQ94" s="65">
        <f t="shared" si="75"/>
        <v>0</v>
      </c>
      <c r="BR94" s="65">
        <f t="shared" si="75"/>
        <v>0</v>
      </c>
      <c r="BS94" s="65">
        <f t="shared" si="75"/>
        <v>0</v>
      </c>
      <c r="BT94" s="65">
        <f t="shared" si="75"/>
        <v>0</v>
      </c>
      <c r="BU94" s="65">
        <f t="shared" ref="BU94:CH94" si="76">BT94*EXP(-$F$94)+BT90*(1-EXP(-$F$94))/$F$94</f>
        <v>0</v>
      </c>
      <c r="BV94" s="65">
        <f t="shared" si="76"/>
        <v>0</v>
      </c>
      <c r="BW94" s="65">
        <f t="shared" si="76"/>
        <v>0</v>
      </c>
      <c r="BX94" s="65">
        <f t="shared" si="76"/>
        <v>0</v>
      </c>
      <c r="BY94" s="65">
        <f t="shared" si="76"/>
        <v>0</v>
      </c>
      <c r="BZ94" s="65">
        <f t="shared" si="76"/>
        <v>0</v>
      </c>
      <c r="CA94" s="65">
        <f t="shared" si="76"/>
        <v>0</v>
      </c>
      <c r="CB94" s="65">
        <f t="shared" si="76"/>
        <v>0</v>
      </c>
      <c r="CC94" s="65">
        <f t="shared" si="76"/>
        <v>0</v>
      </c>
      <c r="CD94" s="65">
        <f t="shared" si="76"/>
        <v>0</v>
      </c>
      <c r="CE94" s="65">
        <f t="shared" si="76"/>
        <v>0</v>
      </c>
      <c r="CF94" s="65">
        <f t="shared" si="76"/>
        <v>0</v>
      </c>
      <c r="CG94" s="65">
        <f t="shared" si="76"/>
        <v>0</v>
      </c>
      <c r="CH94" s="65">
        <f t="shared" si="76"/>
        <v>0</v>
      </c>
      <c r="CI94" s="65"/>
    </row>
    <row r="95" spans="4:87" x14ac:dyDescent="0.25">
      <c r="D95" t="s">
        <v>121</v>
      </c>
      <c r="E95" s="80" t="s">
        <v>122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6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5">
        <v>0</v>
      </c>
      <c r="BS95" s="65">
        <v>0</v>
      </c>
      <c r="BT95" s="65">
        <v>0</v>
      </c>
      <c r="BU95" s="65">
        <v>0</v>
      </c>
      <c r="BV95" s="65">
        <v>0</v>
      </c>
      <c r="BW95" s="65">
        <v>0</v>
      </c>
      <c r="BX95" s="65">
        <v>0</v>
      </c>
      <c r="BY95" s="65">
        <v>0</v>
      </c>
      <c r="BZ95" s="65">
        <v>0</v>
      </c>
      <c r="CA95" s="65">
        <v>0</v>
      </c>
      <c r="CB95" s="65">
        <v>0</v>
      </c>
      <c r="CC95" s="65">
        <v>0</v>
      </c>
      <c r="CD95" s="65">
        <v>0</v>
      </c>
      <c r="CE95" s="65">
        <v>0</v>
      </c>
      <c r="CF95" s="65">
        <v>0</v>
      </c>
      <c r="CG95" s="65">
        <v>0</v>
      </c>
      <c r="CH95" s="65">
        <v>0</v>
      </c>
      <c r="CI95" s="65"/>
    </row>
    <row r="96" spans="4:87" x14ac:dyDescent="0.25">
      <c r="D96" t="s">
        <v>123</v>
      </c>
      <c r="G96" s="65">
        <f>SUM(G92:G95)</f>
        <v>0</v>
      </c>
      <c r="H96" s="65">
        <f>SUM(H92:H95)</f>
        <v>0</v>
      </c>
      <c r="I96" s="65">
        <f t="shared" ref="I96:BT96" si="77">SUM(I92:I95)</f>
        <v>0</v>
      </c>
      <c r="J96" s="65">
        <f t="shared" si="77"/>
        <v>0</v>
      </c>
      <c r="K96" s="65">
        <f t="shared" si="77"/>
        <v>0</v>
      </c>
      <c r="L96" s="65">
        <f t="shared" si="77"/>
        <v>0</v>
      </c>
      <c r="M96" s="65">
        <f t="shared" si="77"/>
        <v>0</v>
      </c>
      <c r="N96" s="65">
        <f t="shared" si="77"/>
        <v>0</v>
      </c>
      <c r="O96" s="65">
        <f t="shared" si="77"/>
        <v>0</v>
      </c>
      <c r="P96" s="65">
        <f t="shared" si="77"/>
        <v>0</v>
      </c>
      <c r="Q96" s="65">
        <f t="shared" si="77"/>
        <v>0</v>
      </c>
      <c r="R96" s="65">
        <f t="shared" si="77"/>
        <v>0</v>
      </c>
      <c r="S96" s="65">
        <f t="shared" si="77"/>
        <v>0</v>
      </c>
      <c r="T96" s="65">
        <f t="shared" si="77"/>
        <v>0</v>
      </c>
      <c r="U96" s="65">
        <f t="shared" si="77"/>
        <v>0</v>
      </c>
      <c r="V96" s="65">
        <f t="shared" si="77"/>
        <v>0</v>
      </c>
      <c r="W96" s="65">
        <f t="shared" si="77"/>
        <v>0</v>
      </c>
      <c r="X96" s="65">
        <f t="shared" si="77"/>
        <v>0</v>
      </c>
      <c r="Y96" s="65">
        <f t="shared" si="77"/>
        <v>0</v>
      </c>
      <c r="Z96" s="65">
        <f t="shared" si="77"/>
        <v>0</v>
      </c>
      <c r="AA96" s="65">
        <f t="shared" si="77"/>
        <v>0</v>
      </c>
      <c r="AB96" s="65">
        <f t="shared" si="77"/>
        <v>0</v>
      </c>
      <c r="AC96" s="65">
        <f t="shared" si="77"/>
        <v>0</v>
      </c>
      <c r="AD96" s="65">
        <f t="shared" si="77"/>
        <v>0</v>
      </c>
      <c r="AE96" s="65">
        <f t="shared" si="77"/>
        <v>0</v>
      </c>
      <c r="AF96" s="65">
        <f t="shared" si="77"/>
        <v>0</v>
      </c>
      <c r="AG96" s="65">
        <f t="shared" si="77"/>
        <v>0</v>
      </c>
      <c r="AH96" s="65">
        <f t="shared" si="77"/>
        <v>0</v>
      </c>
      <c r="AI96" s="65">
        <f t="shared" si="77"/>
        <v>0</v>
      </c>
      <c r="AJ96" s="66">
        <f t="shared" si="77"/>
        <v>0</v>
      </c>
      <c r="AK96" s="65">
        <f t="shared" si="77"/>
        <v>0</v>
      </c>
      <c r="AL96" s="65">
        <f t="shared" si="77"/>
        <v>0</v>
      </c>
      <c r="AM96" s="65">
        <f t="shared" si="77"/>
        <v>0</v>
      </c>
      <c r="AN96" s="65">
        <f t="shared" si="77"/>
        <v>0</v>
      </c>
      <c r="AO96" s="65">
        <f t="shared" si="77"/>
        <v>0</v>
      </c>
      <c r="AP96" s="65">
        <f t="shared" si="77"/>
        <v>0</v>
      </c>
      <c r="AQ96" s="65">
        <f t="shared" si="77"/>
        <v>0</v>
      </c>
      <c r="AR96" s="65">
        <f t="shared" si="77"/>
        <v>0</v>
      </c>
      <c r="AS96" s="65">
        <f t="shared" si="77"/>
        <v>0</v>
      </c>
      <c r="AT96" s="65">
        <f t="shared" si="77"/>
        <v>0</v>
      </c>
      <c r="AU96" s="65">
        <f t="shared" si="77"/>
        <v>0</v>
      </c>
      <c r="AV96" s="65">
        <f t="shared" si="77"/>
        <v>0</v>
      </c>
      <c r="AW96" s="65">
        <f t="shared" si="77"/>
        <v>0</v>
      </c>
      <c r="AX96" s="65">
        <f t="shared" si="77"/>
        <v>0</v>
      </c>
      <c r="AY96" s="65">
        <f t="shared" si="77"/>
        <v>0</v>
      </c>
      <c r="AZ96" s="65">
        <f t="shared" si="77"/>
        <v>0</v>
      </c>
      <c r="BA96" s="65">
        <f t="shared" si="77"/>
        <v>0</v>
      </c>
      <c r="BB96" s="65">
        <f t="shared" si="77"/>
        <v>0</v>
      </c>
      <c r="BC96" s="65">
        <f t="shared" si="77"/>
        <v>0</v>
      </c>
      <c r="BD96" s="65">
        <f t="shared" si="77"/>
        <v>0</v>
      </c>
      <c r="BE96" s="65">
        <f t="shared" si="77"/>
        <v>0</v>
      </c>
      <c r="BF96" s="65">
        <f t="shared" si="77"/>
        <v>0</v>
      </c>
      <c r="BG96" s="65">
        <f t="shared" si="77"/>
        <v>0</v>
      </c>
      <c r="BH96" s="65">
        <f t="shared" si="77"/>
        <v>0</v>
      </c>
      <c r="BI96" s="65">
        <f t="shared" si="77"/>
        <v>0</v>
      </c>
      <c r="BJ96" s="65">
        <f t="shared" si="77"/>
        <v>0</v>
      </c>
      <c r="BK96" s="65">
        <f t="shared" si="77"/>
        <v>0</v>
      </c>
      <c r="BL96" s="65">
        <f t="shared" si="77"/>
        <v>0</v>
      </c>
      <c r="BM96" s="65">
        <f t="shared" si="77"/>
        <v>0</v>
      </c>
      <c r="BN96" s="65">
        <f t="shared" si="77"/>
        <v>0</v>
      </c>
      <c r="BO96" s="65">
        <f t="shared" si="77"/>
        <v>0</v>
      </c>
      <c r="BP96" s="65">
        <f t="shared" si="77"/>
        <v>0</v>
      </c>
      <c r="BQ96" s="65">
        <f t="shared" si="77"/>
        <v>0</v>
      </c>
      <c r="BR96" s="65">
        <f t="shared" si="77"/>
        <v>0</v>
      </c>
      <c r="BS96" s="65">
        <f t="shared" si="77"/>
        <v>0</v>
      </c>
      <c r="BT96" s="65">
        <f t="shared" si="77"/>
        <v>0</v>
      </c>
      <c r="BU96" s="65">
        <f t="shared" ref="BU96:CH96" si="78">SUM(BU92:BU95)</f>
        <v>0</v>
      </c>
      <c r="BV96" s="65">
        <f t="shared" si="78"/>
        <v>0</v>
      </c>
      <c r="BW96" s="65">
        <f t="shared" si="78"/>
        <v>0</v>
      </c>
      <c r="BX96" s="65">
        <f t="shared" si="78"/>
        <v>0</v>
      </c>
      <c r="BY96" s="65">
        <f t="shared" si="78"/>
        <v>0</v>
      </c>
      <c r="BZ96" s="65">
        <f t="shared" si="78"/>
        <v>0</v>
      </c>
      <c r="CA96" s="65">
        <f t="shared" si="78"/>
        <v>0</v>
      </c>
      <c r="CB96" s="65">
        <f t="shared" si="78"/>
        <v>0</v>
      </c>
      <c r="CC96" s="65">
        <f t="shared" si="78"/>
        <v>0</v>
      </c>
      <c r="CD96" s="65">
        <f t="shared" si="78"/>
        <v>0</v>
      </c>
      <c r="CE96" s="65">
        <f t="shared" si="78"/>
        <v>0</v>
      </c>
      <c r="CF96" s="65">
        <f t="shared" si="78"/>
        <v>0</v>
      </c>
      <c r="CG96" s="65">
        <f t="shared" si="78"/>
        <v>0</v>
      </c>
      <c r="CH96" s="65">
        <f t="shared" si="78"/>
        <v>0</v>
      </c>
      <c r="CI96" s="65"/>
    </row>
    <row r="97" spans="4:96" x14ac:dyDescent="0.25">
      <c r="D97" s="81" t="s">
        <v>124</v>
      </c>
      <c r="E97" s="81" t="s">
        <v>143</v>
      </c>
      <c r="G97" s="65">
        <f>G96*44/12</f>
        <v>0</v>
      </c>
      <c r="H97" s="65">
        <f>H96*44/12</f>
        <v>0</v>
      </c>
      <c r="I97" s="65">
        <f t="shared" ref="I97:BT97" si="79">I96*44/12</f>
        <v>0</v>
      </c>
      <c r="J97" s="65">
        <f t="shared" si="79"/>
        <v>0</v>
      </c>
      <c r="K97" s="65">
        <f t="shared" si="79"/>
        <v>0</v>
      </c>
      <c r="L97" s="65">
        <f t="shared" si="79"/>
        <v>0</v>
      </c>
      <c r="M97" s="65">
        <f t="shared" si="79"/>
        <v>0</v>
      </c>
      <c r="N97" s="65">
        <f t="shared" si="79"/>
        <v>0</v>
      </c>
      <c r="O97" s="65">
        <f t="shared" si="79"/>
        <v>0</v>
      </c>
      <c r="P97" s="65">
        <f t="shared" si="79"/>
        <v>0</v>
      </c>
      <c r="Q97" s="65">
        <f t="shared" si="79"/>
        <v>0</v>
      </c>
      <c r="R97" s="65">
        <f t="shared" si="79"/>
        <v>0</v>
      </c>
      <c r="S97" s="65">
        <f t="shared" si="79"/>
        <v>0</v>
      </c>
      <c r="T97" s="65">
        <f t="shared" si="79"/>
        <v>0</v>
      </c>
      <c r="U97" s="65">
        <f t="shared" si="79"/>
        <v>0</v>
      </c>
      <c r="V97" s="65">
        <f t="shared" si="79"/>
        <v>0</v>
      </c>
      <c r="W97" s="65">
        <f t="shared" si="79"/>
        <v>0</v>
      </c>
      <c r="X97" s="65">
        <f t="shared" si="79"/>
        <v>0</v>
      </c>
      <c r="Y97" s="65">
        <f t="shared" si="79"/>
        <v>0</v>
      </c>
      <c r="Z97" s="65">
        <f t="shared" si="79"/>
        <v>0</v>
      </c>
      <c r="AA97" s="65">
        <f t="shared" si="79"/>
        <v>0</v>
      </c>
      <c r="AB97" s="65">
        <f t="shared" si="79"/>
        <v>0</v>
      </c>
      <c r="AC97" s="65">
        <f t="shared" si="79"/>
        <v>0</v>
      </c>
      <c r="AD97" s="65">
        <f t="shared" si="79"/>
        <v>0</v>
      </c>
      <c r="AE97" s="65">
        <f t="shared" si="79"/>
        <v>0</v>
      </c>
      <c r="AF97" s="65">
        <f t="shared" si="79"/>
        <v>0</v>
      </c>
      <c r="AG97" s="65">
        <f t="shared" si="79"/>
        <v>0</v>
      </c>
      <c r="AH97" s="65">
        <f t="shared" si="79"/>
        <v>0</v>
      </c>
      <c r="AI97" s="65">
        <f t="shared" si="79"/>
        <v>0</v>
      </c>
      <c r="AJ97" s="66">
        <f t="shared" si="79"/>
        <v>0</v>
      </c>
      <c r="AK97" s="65">
        <f t="shared" si="79"/>
        <v>0</v>
      </c>
      <c r="AL97" s="65">
        <f t="shared" si="79"/>
        <v>0</v>
      </c>
      <c r="AM97" s="65">
        <f t="shared" si="79"/>
        <v>0</v>
      </c>
      <c r="AN97" s="65">
        <f t="shared" si="79"/>
        <v>0</v>
      </c>
      <c r="AO97" s="65">
        <f t="shared" si="79"/>
        <v>0</v>
      </c>
      <c r="AP97" s="65">
        <f t="shared" si="79"/>
        <v>0</v>
      </c>
      <c r="AQ97" s="65">
        <f t="shared" si="79"/>
        <v>0</v>
      </c>
      <c r="AR97" s="65">
        <f t="shared" si="79"/>
        <v>0</v>
      </c>
      <c r="AS97" s="65">
        <f t="shared" si="79"/>
        <v>0</v>
      </c>
      <c r="AT97" s="65">
        <f t="shared" si="79"/>
        <v>0</v>
      </c>
      <c r="AU97" s="65">
        <f t="shared" si="79"/>
        <v>0</v>
      </c>
      <c r="AV97" s="65">
        <f t="shared" si="79"/>
        <v>0</v>
      </c>
      <c r="AW97" s="65">
        <f t="shared" si="79"/>
        <v>0</v>
      </c>
      <c r="AX97" s="65">
        <f t="shared" si="79"/>
        <v>0</v>
      </c>
      <c r="AY97" s="65">
        <f t="shared" si="79"/>
        <v>0</v>
      </c>
      <c r="AZ97" s="65">
        <f t="shared" si="79"/>
        <v>0</v>
      </c>
      <c r="BA97" s="65">
        <f t="shared" si="79"/>
        <v>0</v>
      </c>
      <c r="BB97" s="65">
        <f t="shared" si="79"/>
        <v>0</v>
      </c>
      <c r="BC97" s="65">
        <f t="shared" si="79"/>
        <v>0</v>
      </c>
      <c r="BD97" s="65">
        <f t="shared" si="79"/>
        <v>0</v>
      </c>
      <c r="BE97" s="65">
        <f t="shared" si="79"/>
        <v>0</v>
      </c>
      <c r="BF97" s="65">
        <f t="shared" si="79"/>
        <v>0</v>
      </c>
      <c r="BG97" s="65">
        <f t="shared" si="79"/>
        <v>0</v>
      </c>
      <c r="BH97" s="65">
        <f t="shared" si="79"/>
        <v>0</v>
      </c>
      <c r="BI97" s="65">
        <f t="shared" si="79"/>
        <v>0</v>
      </c>
      <c r="BJ97" s="65">
        <f t="shared" si="79"/>
        <v>0</v>
      </c>
      <c r="BK97" s="65">
        <f t="shared" si="79"/>
        <v>0</v>
      </c>
      <c r="BL97" s="65">
        <f t="shared" si="79"/>
        <v>0</v>
      </c>
      <c r="BM97" s="65">
        <f t="shared" si="79"/>
        <v>0</v>
      </c>
      <c r="BN97" s="65">
        <f t="shared" si="79"/>
        <v>0</v>
      </c>
      <c r="BO97" s="65">
        <f t="shared" si="79"/>
        <v>0</v>
      </c>
      <c r="BP97" s="65">
        <f t="shared" si="79"/>
        <v>0</v>
      </c>
      <c r="BQ97" s="65">
        <f t="shared" si="79"/>
        <v>0</v>
      </c>
      <c r="BR97" s="65">
        <f t="shared" si="79"/>
        <v>0</v>
      </c>
      <c r="BS97" s="65">
        <f t="shared" si="79"/>
        <v>0</v>
      </c>
      <c r="BT97" s="65">
        <f t="shared" si="79"/>
        <v>0</v>
      </c>
      <c r="BU97" s="65">
        <f t="shared" ref="BU97:CH97" si="80">BU96*44/12</f>
        <v>0</v>
      </c>
      <c r="BV97" s="65">
        <f t="shared" si="80"/>
        <v>0</v>
      </c>
      <c r="BW97" s="65">
        <f t="shared" si="80"/>
        <v>0</v>
      </c>
      <c r="BX97" s="65">
        <f t="shared" si="80"/>
        <v>0</v>
      </c>
      <c r="BY97" s="65">
        <f t="shared" si="80"/>
        <v>0</v>
      </c>
      <c r="BZ97" s="65">
        <f t="shared" si="80"/>
        <v>0</v>
      </c>
      <c r="CA97" s="65">
        <f t="shared" si="80"/>
        <v>0</v>
      </c>
      <c r="CB97" s="65">
        <f t="shared" si="80"/>
        <v>0</v>
      </c>
      <c r="CC97" s="65">
        <f t="shared" si="80"/>
        <v>0</v>
      </c>
      <c r="CD97" s="65">
        <f t="shared" si="80"/>
        <v>0</v>
      </c>
      <c r="CE97" s="65">
        <f t="shared" si="80"/>
        <v>0</v>
      </c>
      <c r="CF97" s="65">
        <f t="shared" si="80"/>
        <v>0</v>
      </c>
      <c r="CG97" s="65">
        <f t="shared" si="80"/>
        <v>0</v>
      </c>
      <c r="CH97" s="65">
        <f t="shared" si="80"/>
        <v>0</v>
      </c>
      <c r="CI97" s="65"/>
    </row>
    <row r="98" spans="4:96" x14ac:dyDescent="0.25">
      <c r="AJ98" s="45"/>
    </row>
    <row r="99" spans="4:96" x14ac:dyDescent="0.25">
      <c r="AJ99" s="45"/>
    </row>
    <row r="100" spans="4:96" x14ac:dyDescent="0.25">
      <c r="D100" s="54" t="s">
        <v>127</v>
      </c>
      <c r="E100" s="54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6"/>
    </row>
    <row r="101" spans="4:96" x14ac:dyDescent="0.25">
      <c r="E101" t="s">
        <v>79</v>
      </c>
      <c r="F101" t="str">
        <f>F65</f>
        <v>Résineux</v>
      </c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6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</row>
    <row r="102" spans="4:96" x14ac:dyDescent="0.25">
      <c r="D102" t="s">
        <v>128</v>
      </c>
      <c r="F102">
        <f>VLOOKUP(F65,'Référencement Essences'!$B$3:$C$6,2,0)</f>
        <v>0.43</v>
      </c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6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</row>
    <row r="103" spans="4:96" x14ac:dyDescent="0.25">
      <c r="D103" t="s">
        <v>129</v>
      </c>
      <c r="E103" s="81" t="s">
        <v>145</v>
      </c>
      <c r="G103" s="65">
        <f>$F$102*G79*$F$63</f>
        <v>0</v>
      </c>
      <c r="H103" s="65">
        <f t="shared" ref="H103:AJ103" si="81">$F$102*H79*$F$63</f>
        <v>0</v>
      </c>
      <c r="I103" s="65">
        <f t="shared" si="81"/>
        <v>0</v>
      </c>
      <c r="J103" s="65">
        <f t="shared" si="81"/>
        <v>0</v>
      </c>
      <c r="K103" s="65">
        <f t="shared" si="81"/>
        <v>0</v>
      </c>
      <c r="L103" s="65">
        <f t="shared" si="81"/>
        <v>0</v>
      </c>
      <c r="M103" s="65">
        <f t="shared" si="81"/>
        <v>0</v>
      </c>
      <c r="N103" s="65">
        <f t="shared" si="81"/>
        <v>0</v>
      </c>
      <c r="O103" s="65">
        <f t="shared" si="81"/>
        <v>0</v>
      </c>
      <c r="P103" s="65">
        <f t="shared" si="81"/>
        <v>0</v>
      </c>
      <c r="Q103" s="65">
        <f t="shared" si="81"/>
        <v>0</v>
      </c>
      <c r="R103" s="65">
        <f t="shared" si="81"/>
        <v>0</v>
      </c>
      <c r="S103" s="65">
        <f t="shared" si="81"/>
        <v>0</v>
      </c>
      <c r="T103" s="65">
        <f t="shared" si="81"/>
        <v>0</v>
      </c>
      <c r="U103" s="65">
        <f t="shared" si="81"/>
        <v>0</v>
      </c>
      <c r="V103" s="65">
        <f t="shared" si="81"/>
        <v>0</v>
      </c>
      <c r="W103" s="65">
        <f t="shared" si="81"/>
        <v>0</v>
      </c>
      <c r="X103" s="65">
        <f t="shared" si="81"/>
        <v>0</v>
      </c>
      <c r="Y103" s="65">
        <f t="shared" si="81"/>
        <v>0</v>
      </c>
      <c r="Z103" s="65">
        <f t="shared" si="81"/>
        <v>0</v>
      </c>
      <c r="AA103" s="65">
        <f t="shared" si="81"/>
        <v>0</v>
      </c>
      <c r="AB103" s="65">
        <f t="shared" si="81"/>
        <v>0</v>
      </c>
      <c r="AC103" s="65">
        <f t="shared" si="81"/>
        <v>0</v>
      </c>
      <c r="AD103" s="65">
        <f t="shared" si="81"/>
        <v>0</v>
      </c>
      <c r="AE103" s="65">
        <f t="shared" si="81"/>
        <v>0</v>
      </c>
      <c r="AF103" s="65">
        <f t="shared" si="81"/>
        <v>0</v>
      </c>
      <c r="AG103" s="65">
        <f t="shared" si="81"/>
        <v>0</v>
      </c>
      <c r="AH103" s="65">
        <f t="shared" si="81"/>
        <v>0</v>
      </c>
      <c r="AI103" s="65">
        <f t="shared" si="81"/>
        <v>0</v>
      </c>
      <c r="AJ103" s="66">
        <f t="shared" si="81"/>
        <v>0</v>
      </c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</row>
    <row r="104" spans="4:96" x14ac:dyDescent="0.25">
      <c r="D104" s="81" t="s">
        <v>131</v>
      </c>
      <c r="G104" s="90">
        <f>SUM(G103:AJ103)</f>
        <v>0</v>
      </c>
      <c r="AJ104" s="45"/>
    </row>
  </sheetData>
  <mergeCells count="1">
    <mergeCell ref="A1:C1"/>
  </mergeCells>
  <conditionalFormatting sqref="G79:CH80 G81:AI97 AK81:CH97">
    <cfRule type="cellIs" dxfId="10" priority="11" operator="greaterThan">
      <formula>0</formula>
    </cfRule>
  </conditionalFormatting>
  <conditionalFormatting sqref="G50:GJ51 G52:AI52 AK52:GJ52">
    <cfRule type="cellIs" dxfId="9" priority="10" operator="greaterThan">
      <formula>0</formula>
    </cfRule>
  </conditionalFormatting>
  <conditionalFormatting sqref="G101:AI103 AK101:CH103">
    <cfRule type="cellIs" dxfId="8" priority="9" operator="greaterThan">
      <formula>0</formula>
    </cfRule>
  </conditionalFormatting>
  <conditionalFormatting sqref="A1 A2:C104">
    <cfRule type="containsBlanks" dxfId="7" priority="8">
      <formula>LEN(TRIM(A1))=0</formula>
    </cfRule>
  </conditionalFormatting>
  <conditionalFormatting sqref="G92:H95 I92:AI94 AK92:CH94">
    <cfRule type="cellIs" dxfId="6" priority="7" operator="greaterThan">
      <formula>0</formula>
    </cfRule>
  </conditionalFormatting>
  <conditionalFormatting sqref="G22:CH22 G23:AI24 AK23:CH24 DH22:GG43 G25:CH43">
    <cfRule type="cellIs" dxfId="5" priority="6" operator="greaterThan">
      <formula>0</formula>
    </cfRule>
  </conditionalFormatting>
  <conditionalFormatting sqref="CI88:CI97">
    <cfRule type="cellIs" dxfId="4" priority="5" operator="greaterThan">
      <formula>0</formula>
    </cfRule>
  </conditionalFormatting>
  <conditionalFormatting sqref="CI92:CI94">
    <cfRule type="cellIs" dxfId="3" priority="4" operator="greaterThan">
      <formula>0</formula>
    </cfRule>
  </conditionalFormatting>
  <conditionalFormatting sqref="CI22:DG28 CI32:DG43 CI29:CV31 CX29:DF31">
    <cfRule type="cellIs" dxfId="2" priority="3" operator="greaterThan">
      <formula>0</formula>
    </cfRule>
  </conditionalFormatting>
  <conditionalFormatting sqref="CW29:CW31">
    <cfRule type="cellIs" dxfId="1" priority="2" operator="greaterThan">
      <formula>0</formula>
    </cfRule>
  </conditionalFormatting>
  <conditionalFormatting sqref="DG29:DG31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'Référencement Essences'!$B$10:$B$11</xm:f>
          </x14:formula1>
          <xm:sqref>F65 F6</xm:sqref>
        </x14:dataValidation>
        <x14:dataValidation type="list" allowBlank="1" showInputMessage="1" showErrorMessage="1">
          <x14:formula1>
            <xm:f>'Référencement Essences'!$B$3:$B$6</xm:f>
          </x14:formula1>
          <xm:sqref>F49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Référencement - Total</vt:lpstr>
      <vt:lpstr>REE LBC - Total</vt:lpstr>
      <vt:lpstr>Référencement Essences</vt:lpstr>
      <vt:lpstr>REE -PIN laricio - Fert 2</vt:lpstr>
      <vt:lpstr>REE -PIN Alep - Fert 1</vt:lpstr>
      <vt:lpstr>REE - Cèdre Atlas - Fert 1</vt:lpstr>
      <vt:lpstr>REE - Feuillus divers - Fert 2</vt:lpstr>
      <vt:lpstr>REE -PIN noir Autriche - Fert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2020-06-24T15:08:10Z</dcterms:modified>
</cp:coreProperties>
</file>