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ILEN\Documents\Label Bas Carbone\Calculs carbone\Gabriel\"/>
    </mc:Choice>
  </mc:AlternateContent>
  <bookViews>
    <workbookView xWindow="0" yWindow="0" windowWidth="23970" windowHeight="9660"/>
  </bookViews>
  <sheets>
    <sheet name="Calcul" sheetId="2" r:id="rId1"/>
    <sheet name="Paramètres" sheetId="3" r:id="rId2"/>
    <sheet name="Interpolation linéaire" sheetId="1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1" l="1"/>
  <c r="G105" i="2" l="1"/>
  <c r="G106" i="2"/>
  <c r="G107" i="2"/>
  <c r="G108" i="2"/>
  <c r="G109" i="2"/>
  <c r="M12" i="2" l="1"/>
  <c r="M14" i="2" s="1"/>
  <c r="M4" i="2"/>
  <c r="M9" i="2"/>
  <c r="C4" i="2" l="1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3" i="2"/>
  <c r="D4" i="1" l="1"/>
  <c r="D5" i="1"/>
  <c r="D6" i="1"/>
  <c r="D7" i="1"/>
  <c r="D8" i="1"/>
  <c r="D9" i="1"/>
  <c r="D10" i="1"/>
  <c r="D11" i="1"/>
  <c r="D12" i="1"/>
  <c r="D13" i="1"/>
  <c r="D43" i="1"/>
  <c r="D49" i="1"/>
  <c r="D55" i="1"/>
  <c r="D61" i="1"/>
  <c r="D67" i="1"/>
  <c r="D73" i="1"/>
  <c r="D79" i="1"/>
  <c r="D85" i="1"/>
  <c r="D91" i="1"/>
  <c r="D97" i="1"/>
  <c r="D103" i="1"/>
  <c r="D109" i="1"/>
  <c r="D3" i="1"/>
  <c r="C27" i="1" l="1"/>
  <c r="C28" i="1"/>
  <c r="C29" i="1"/>
  <c r="D30" i="1" s="1"/>
  <c r="C26" i="1"/>
  <c r="C21" i="1"/>
  <c r="C22" i="1"/>
  <c r="C23" i="1"/>
  <c r="D24" i="1" s="1"/>
  <c r="C20" i="1"/>
  <c r="C15" i="1"/>
  <c r="C16" i="1"/>
  <c r="C17" i="1"/>
  <c r="D18" i="1" s="1"/>
  <c r="C14" i="1"/>
  <c r="D16" i="1" l="1"/>
  <c r="D29" i="1"/>
  <c r="D26" i="1"/>
  <c r="D27" i="1"/>
  <c r="D28" i="1"/>
  <c r="D21" i="1"/>
  <c r="D20" i="1"/>
  <c r="D23" i="1"/>
  <c r="D22" i="1"/>
  <c r="D14" i="1"/>
  <c r="D15" i="1"/>
  <c r="D17" i="1"/>
  <c r="G5" i="2"/>
  <c r="G6" i="2"/>
  <c r="G7" i="2"/>
  <c r="G8" i="2"/>
  <c r="G9" i="2"/>
  <c r="G10" i="2"/>
  <c r="G11" i="2"/>
  <c r="G12" i="2"/>
  <c r="G13" i="2"/>
  <c r="G14" i="2"/>
  <c r="G19" i="2"/>
  <c r="G20" i="2"/>
  <c r="G25" i="2"/>
  <c r="G26" i="2"/>
  <c r="G31" i="2"/>
  <c r="G32" i="2"/>
  <c r="G37" i="2"/>
  <c r="G38" i="2"/>
  <c r="G43" i="2"/>
  <c r="G44" i="2"/>
  <c r="G49" i="2"/>
  <c r="G50" i="2"/>
  <c r="G55" i="2"/>
  <c r="G56" i="2"/>
  <c r="G61" i="2"/>
  <c r="G62" i="2"/>
  <c r="G67" i="2"/>
  <c r="G68" i="2"/>
  <c r="G73" i="2"/>
  <c r="G74" i="2"/>
  <c r="G79" i="2"/>
  <c r="G80" i="2"/>
  <c r="G85" i="2"/>
  <c r="G86" i="2"/>
  <c r="G91" i="2"/>
  <c r="G92" i="2"/>
  <c r="G97" i="2"/>
  <c r="G98" i="2"/>
  <c r="G103" i="2"/>
  <c r="G104" i="2"/>
  <c r="H109" i="2"/>
  <c r="C3" i="1"/>
  <c r="C4" i="1" s="1"/>
  <c r="C5" i="1" s="1"/>
  <c r="C6" i="1" s="1"/>
  <c r="C7" i="1" s="1"/>
  <c r="C8" i="1" s="1"/>
  <c r="C9" i="1" s="1"/>
  <c r="C10" i="1" s="1"/>
  <c r="C11" i="1" s="1"/>
  <c r="C53" i="1"/>
  <c r="D54" i="1" s="1"/>
  <c r="C39" i="1"/>
  <c r="C40" i="1"/>
  <c r="C41" i="1"/>
  <c r="D42" i="1" s="1"/>
  <c r="C38" i="1"/>
  <c r="C33" i="1"/>
  <c r="C34" i="1"/>
  <c r="C35" i="1"/>
  <c r="D36" i="1" s="1"/>
  <c r="C32" i="1"/>
  <c r="C44" i="1"/>
  <c r="C104" i="1"/>
  <c r="C98" i="1"/>
  <c r="C92" i="1"/>
  <c r="C86" i="1"/>
  <c r="C80" i="1"/>
  <c r="C74" i="1"/>
  <c r="C56" i="1"/>
  <c r="C68" i="1"/>
  <c r="C50" i="1"/>
  <c r="D104" i="1" l="1"/>
  <c r="D74" i="1"/>
  <c r="D56" i="1"/>
  <c r="D40" i="1"/>
  <c r="D38" i="1"/>
  <c r="D39" i="1"/>
  <c r="D41" i="1"/>
  <c r="D98" i="1"/>
  <c r="D92" i="1"/>
  <c r="D86" i="1"/>
  <c r="D80" i="1"/>
  <c r="D68" i="1"/>
  <c r="D50" i="1"/>
  <c r="D44" i="1"/>
  <c r="D32" i="1"/>
  <c r="D33" i="1"/>
  <c r="D34" i="1"/>
  <c r="D35" i="1"/>
  <c r="I109" i="2"/>
  <c r="J109" i="2" s="1"/>
  <c r="C59" i="1"/>
  <c r="D60" i="1" s="1"/>
  <c r="C47" i="1"/>
  <c r="D48" i="1" s="1"/>
  <c r="C58" i="1"/>
  <c r="D59" i="1" s="1"/>
  <c r="C46" i="1"/>
  <c r="C94" i="1"/>
  <c r="C76" i="1"/>
  <c r="C75" i="1"/>
  <c r="D76" i="1" s="1"/>
  <c r="C101" i="1"/>
  <c r="D102" i="1" s="1"/>
  <c r="C62" i="1"/>
  <c r="C65" i="1"/>
  <c r="D66" i="1" s="1"/>
  <c r="C89" i="1"/>
  <c r="D90" i="1" s="1"/>
  <c r="C100" i="1"/>
  <c r="C52" i="1"/>
  <c r="D53" i="1" s="1"/>
  <c r="C77" i="1"/>
  <c r="D78" i="1" s="1"/>
  <c r="C95" i="1"/>
  <c r="D96" i="1" s="1"/>
  <c r="C99" i="1"/>
  <c r="C71" i="1"/>
  <c r="D72" i="1" s="1"/>
  <c r="C83" i="1"/>
  <c r="D84" i="1" s="1"/>
  <c r="C107" i="1"/>
  <c r="D108" i="1" s="1"/>
  <c r="C64" i="1"/>
  <c r="C70" i="1"/>
  <c r="C82" i="1"/>
  <c r="D83" i="1" s="1"/>
  <c r="C88" i="1"/>
  <c r="C106" i="1"/>
  <c r="C45" i="1"/>
  <c r="C51" i="1"/>
  <c r="C57" i="1"/>
  <c r="D58" i="1" s="1"/>
  <c r="C63" i="1"/>
  <c r="D64" i="1" s="1"/>
  <c r="C69" i="1"/>
  <c r="C81" i="1"/>
  <c r="D82" i="1" s="1"/>
  <c r="C87" i="1"/>
  <c r="C93" i="1"/>
  <c r="C105" i="1"/>
  <c r="D106" i="1" s="1"/>
  <c r="G4" i="2"/>
  <c r="G3" i="2"/>
  <c r="D101" i="1" l="1"/>
  <c r="D107" i="1"/>
  <c r="D105" i="1"/>
  <c r="D77" i="1"/>
  <c r="D75" i="1"/>
  <c r="D57" i="1"/>
  <c r="D100" i="1"/>
  <c r="D99" i="1"/>
  <c r="D95" i="1"/>
  <c r="D94" i="1"/>
  <c r="D93" i="1"/>
  <c r="D88" i="1"/>
  <c r="D89" i="1"/>
  <c r="D87" i="1"/>
  <c r="D81" i="1"/>
  <c r="D70" i="1"/>
  <c r="D71" i="1"/>
  <c r="D69" i="1"/>
  <c r="D63" i="1"/>
  <c r="D62" i="1"/>
  <c r="D65" i="1"/>
  <c r="D52" i="1"/>
  <c r="D51" i="1"/>
  <c r="D46" i="1"/>
  <c r="D47" i="1"/>
  <c r="D45" i="1"/>
  <c r="F13" i="3"/>
  <c r="E13" i="3"/>
  <c r="D13" i="3"/>
  <c r="C13" i="3"/>
  <c r="H5" i="2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I3" i="2"/>
  <c r="J3" i="2" s="1"/>
  <c r="H6" i="2" l="1"/>
  <c r="H4" i="2"/>
  <c r="I4" i="2" s="1"/>
  <c r="J4" i="2" s="1"/>
  <c r="I5" i="2"/>
  <c r="J5" i="2" s="1"/>
  <c r="I6" i="2" l="1"/>
  <c r="J6" i="2" s="1"/>
  <c r="H8" i="2" l="1"/>
  <c r="I8" i="2" s="1"/>
  <c r="J8" i="2" s="1"/>
  <c r="H7" i="2"/>
  <c r="I7" i="2" s="1"/>
  <c r="J7" i="2" s="1"/>
  <c r="H9" i="2" l="1"/>
  <c r="I9" i="2" s="1"/>
  <c r="J9" i="2" s="1"/>
  <c r="H10" i="2" l="1"/>
  <c r="I10" i="2" s="1"/>
  <c r="J10" i="2" s="1"/>
  <c r="H11" i="2" l="1"/>
  <c r="I11" i="2" s="1"/>
  <c r="J11" i="2" s="1"/>
  <c r="H12" i="2" l="1"/>
  <c r="I12" i="2" s="1"/>
  <c r="J12" i="2" s="1"/>
  <c r="H13" i="2" l="1"/>
  <c r="I13" i="2" s="1"/>
  <c r="J13" i="2" s="1"/>
  <c r="H14" i="2" l="1"/>
  <c r="I14" i="2" s="1"/>
  <c r="J14" i="2" s="1"/>
  <c r="H92" i="2" l="1"/>
  <c r="I92" i="2" s="1"/>
  <c r="J92" i="2" s="1"/>
  <c r="H68" i="2"/>
  <c r="I68" i="2" s="1"/>
  <c r="J68" i="2" s="1"/>
  <c r="H103" i="2"/>
  <c r="I103" i="2" s="1"/>
  <c r="J103" i="2" s="1"/>
  <c r="H50" i="2"/>
  <c r="I50" i="2" s="1"/>
  <c r="J50" i="2" s="1"/>
  <c r="H91" i="2"/>
  <c r="H31" i="2"/>
  <c r="H80" i="2"/>
  <c r="I80" i="2" s="1"/>
  <c r="J80" i="2" s="1"/>
  <c r="H86" i="2"/>
  <c r="H62" i="2"/>
  <c r="H85" i="2"/>
  <c r="H55" i="2"/>
  <c r="I55" i="2" s="1"/>
  <c r="J55" i="2" s="1"/>
  <c r="H32" i="2"/>
  <c r="I32" i="2" s="1"/>
  <c r="J32" i="2" s="1"/>
  <c r="H73" i="2"/>
  <c r="H98" i="2"/>
  <c r="H37" i="2"/>
  <c r="I37" i="2" s="1"/>
  <c r="J37" i="2" s="1"/>
  <c r="M6" i="2" s="1"/>
  <c r="H74" i="2"/>
  <c r="H49" i="2"/>
  <c r="H97" i="2"/>
  <c r="H79" i="2"/>
  <c r="I79" i="2" s="1"/>
  <c r="J79" i="2" s="1"/>
  <c r="H104" i="2"/>
  <c r="H19" i="2" l="1"/>
  <c r="I19" i="2" s="1"/>
  <c r="J19" i="2" s="1"/>
  <c r="H67" i="2"/>
  <c r="I67" i="2" s="1"/>
  <c r="J67" i="2" s="1"/>
  <c r="I98" i="2"/>
  <c r="J98" i="2" s="1"/>
  <c r="I86" i="2"/>
  <c r="J86" i="2" s="1"/>
  <c r="I74" i="2"/>
  <c r="J74" i="2" s="1"/>
  <c r="I73" i="2"/>
  <c r="J73" i="2" s="1"/>
  <c r="H56" i="2"/>
  <c r="I56" i="2" s="1"/>
  <c r="J56" i="2" s="1"/>
  <c r="H38" i="2"/>
  <c r="I38" i="2" s="1"/>
  <c r="J38" i="2" s="1"/>
  <c r="I31" i="2"/>
  <c r="J31" i="2" s="1"/>
  <c r="I91" i="2"/>
  <c r="J91" i="2" s="1"/>
  <c r="H43" i="2"/>
  <c r="I43" i="2" s="1"/>
  <c r="J43" i="2" s="1"/>
  <c r="H61" i="2"/>
  <c r="I61" i="2" s="1"/>
  <c r="J61" i="2" s="1"/>
  <c r="I85" i="2"/>
  <c r="J85" i="2" s="1"/>
  <c r="I97" i="2"/>
  <c r="J97" i="2" s="1"/>
  <c r="H44" i="2"/>
  <c r="I44" i="2" s="1"/>
  <c r="J44" i="2" s="1"/>
  <c r="I104" i="2"/>
  <c r="J104" i="2" s="1"/>
  <c r="I62" i="2"/>
  <c r="J62" i="2" s="1"/>
  <c r="I49" i="2"/>
  <c r="J49" i="2" s="1"/>
  <c r="H20" i="2" l="1"/>
  <c r="I20" i="2" s="1"/>
  <c r="J20" i="2" s="1"/>
  <c r="H25" i="2" l="1"/>
  <c r="I25" i="2" s="1"/>
  <c r="J25" i="2" s="1"/>
  <c r="H26" i="2"/>
  <c r="I26" i="2" s="1"/>
  <c r="J26" i="2" s="1"/>
  <c r="H108" i="2" l="1"/>
  <c r="G35" i="2"/>
  <c r="H35" i="2" s="1"/>
  <c r="G64" i="2"/>
  <c r="H64" i="2" s="1"/>
  <c r="I64" i="2" s="1"/>
  <c r="J64" i="2" s="1"/>
  <c r="G58" i="2"/>
  <c r="H58" i="2" s="1"/>
  <c r="I58" i="2" s="1"/>
  <c r="J58" i="2" s="1"/>
  <c r="G23" i="2"/>
  <c r="H23" i="2" s="1"/>
  <c r="G69" i="2"/>
  <c r="G48" i="2"/>
  <c r="G70" i="2"/>
  <c r="H70" i="2" s="1"/>
  <c r="G100" i="2"/>
  <c r="H100" i="2" s="1"/>
  <c r="G30" i="2"/>
  <c r="H30" i="2" s="1"/>
  <c r="G60" i="2"/>
  <c r="H60" i="2" s="1"/>
  <c r="I60" i="2" s="1"/>
  <c r="J60" i="2" s="1"/>
  <c r="G82" i="2"/>
  <c r="H82" i="2" s="1"/>
  <c r="I82" i="2" s="1"/>
  <c r="J82" i="2" s="1"/>
  <c r="G40" i="2"/>
  <c r="G46" i="2"/>
  <c r="H46" i="2" s="1"/>
  <c r="I46" i="2" s="1"/>
  <c r="J46" i="2" s="1"/>
  <c r="G47" i="2"/>
  <c r="G63" i="2"/>
  <c r="H63" i="2" s="1"/>
  <c r="I63" i="2" s="1"/>
  <c r="J63" i="2" s="1"/>
  <c r="G42" i="2"/>
  <c r="G24" i="2"/>
  <c r="H24" i="2" s="1"/>
  <c r="I24" i="2" s="1"/>
  <c r="J24" i="2" s="1"/>
  <c r="G72" i="2"/>
  <c r="H72" i="2" s="1"/>
  <c r="G54" i="2"/>
  <c r="H54" i="2" s="1"/>
  <c r="G84" i="2"/>
  <c r="H84" i="2" s="1"/>
  <c r="G52" i="2"/>
  <c r="H52" i="2" s="1"/>
  <c r="G75" i="2"/>
  <c r="H75" i="2" s="1"/>
  <c r="I75" i="2" s="1"/>
  <c r="J75" i="2" s="1"/>
  <c r="G59" i="2"/>
  <c r="H59" i="2" s="1"/>
  <c r="I59" i="2" s="1"/>
  <c r="J59" i="2" s="1"/>
  <c r="G94" i="2"/>
  <c r="H94" i="2" s="1"/>
  <c r="I94" i="2" s="1"/>
  <c r="J94" i="2" s="1"/>
  <c r="G78" i="2"/>
  <c r="H78" i="2" s="1"/>
  <c r="I78" i="2" s="1"/>
  <c r="J78" i="2" s="1"/>
  <c r="H106" i="2"/>
  <c r="G99" i="2"/>
  <c r="G71" i="2"/>
  <c r="H71" i="2" s="1"/>
  <c r="G95" i="2"/>
  <c r="H95" i="2" s="1"/>
  <c r="G66" i="2"/>
  <c r="G90" i="2"/>
  <c r="G18" i="2"/>
  <c r="H18" i="2" s="1"/>
  <c r="I18" i="2" s="1"/>
  <c r="J18" i="2" s="1"/>
  <c r="G51" i="2"/>
  <c r="H51" i="2" s="1"/>
  <c r="I51" i="2" s="1"/>
  <c r="J51" i="2" s="1"/>
  <c r="G81" i="2"/>
  <c r="H81" i="2" s="1"/>
  <c r="G22" i="2"/>
  <c r="H22" i="2" s="1"/>
  <c r="I22" i="2" s="1"/>
  <c r="J22" i="2" s="1"/>
  <c r="G36" i="2"/>
  <c r="H36" i="2" s="1"/>
  <c r="G16" i="2"/>
  <c r="G17" i="2"/>
  <c r="H17" i="2" s="1"/>
  <c r="G33" i="2"/>
  <c r="G101" i="2"/>
  <c r="H101" i="2" s="1"/>
  <c r="G27" i="2"/>
  <c r="H27" i="2" s="1"/>
  <c r="I27" i="2" s="1"/>
  <c r="J27" i="2" s="1"/>
  <c r="G88" i="2"/>
  <c r="H88" i="2" s="1"/>
  <c r="G57" i="2"/>
  <c r="H57" i="2" s="1"/>
  <c r="G53" i="2"/>
  <c r="G45" i="2"/>
  <c r="H45" i="2" s="1"/>
  <c r="G93" i="2"/>
  <c r="H93" i="2" s="1"/>
  <c r="I93" i="2" s="1"/>
  <c r="J93" i="2" s="1"/>
  <c r="G41" i="2"/>
  <c r="G65" i="2"/>
  <c r="G83" i="2"/>
  <c r="H83" i="2" s="1"/>
  <c r="I83" i="2" s="1"/>
  <c r="J83" i="2" s="1"/>
  <c r="G21" i="2"/>
  <c r="H21" i="2" s="1"/>
  <c r="I21" i="2" s="1"/>
  <c r="J21" i="2" s="1"/>
  <c r="H105" i="2"/>
  <c r="G102" i="2"/>
  <c r="H102" i="2" s="1"/>
  <c r="G96" i="2"/>
  <c r="H96" i="2" s="1"/>
  <c r="I96" i="2"/>
  <c r="J96" i="2" s="1"/>
  <c r="G76" i="2"/>
  <c r="H76" i="2" s="1"/>
  <c r="G87" i="2"/>
  <c r="G77" i="2"/>
  <c r="H77" i="2" s="1"/>
  <c r="G39" i="2"/>
  <c r="G34" i="2"/>
  <c r="H34" i="2" s="1"/>
  <c r="G89" i="2"/>
  <c r="H89" i="2" s="1"/>
  <c r="G28" i="2"/>
  <c r="G29" i="2"/>
  <c r="G15" i="2"/>
  <c r="I17" i="2" l="1"/>
  <c r="J17" i="2" s="1"/>
  <c r="I34" i="2"/>
  <c r="J34" i="2" s="1"/>
  <c r="I108" i="2"/>
  <c r="J108" i="2" s="1"/>
  <c r="I45" i="2"/>
  <c r="J45" i="2" s="1"/>
  <c r="H53" i="2"/>
  <c r="I53" i="2" s="1"/>
  <c r="J53" i="2" s="1"/>
  <c r="H107" i="2"/>
  <c r="I107" i="2" s="1"/>
  <c r="J107" i="2" s="1"/>
  <c r="I36" i="2"/>
  <c r="J36" i="2" s="1"/>
  <c r="I76" i="2"/>
  <c r="J76" i="2" s="1"/>
  <c r="I54" i="2"/>
  <c r="J54" i="2" s="1"/>
  <c r="I23" i="2"/>
  <c r="J23" i="2" s="1"/>
  <c r="H65" i="2"/>
  <c r="I65" i="2" s="1"/>
  <c r="J65" i="2" s="1"/>
  <c r="I101" i="2"/>
  <c r="J101" i="2" s="1"/>
  <c r="I70" i="2"/>
  <c r="J70" i="2" s="1"/>
  <c r="I35" i="2"/>
  <c r="J35" i="2" s="1"/>
  <c r="I77" i="2"/>
  <c r="J77" i="2" s="1"/>
  <c r="I57" i="2"/>
  <c r="J57" i="2" s="1"/>
  <c r="H47" i="2"/>
  <c r="I47" i="2" s="1"/>
  <c r="J47" i="2" s="1"/>
  <c r="H87" i="2"/>
  <c r="I87" i="2" s="1"/>
  <c r="J87" i="2" s="1"/>
  <c r="H33" i="2"/>
  <c r="I33" i="2" s="1"/>
  <c r="J33" i="2" s="1"/>
  <c r="H15" i="2"/>
  <c r="I15" i="2" s="1"/>
  <c r="J15" i="2" s="1"/>
  <c r="H41" i="2"/>
  <c r="I41" i="2" s="1"/>
  <c r="J41" i="2" s="1"/>
  <c r="H69" i="2"/>
  <c r="I69" i="2" s="1"/>
  <c r="J69" i="2" s="1"/>
  <c r="H90" i="2"/>
  <c r="I90" i="2" s="1"/>
  <c r="J90" i="2" s="1"/>
  <c r="H29" i="2"/>
  <c r="I29" i="2" s="1"/>
  <c r="J29" i="2" s="1"/>
  <c r="H39" i="2"/>
  <c r="I39" i="2" s="1"/>
  <c r="J39" i="2" s="1"/>
  <c r="I88" i="2"/>
  <c r="J88" i="2" s="1"/>
  <c r="H16" i="2"/>
  <c r="I16" i="2"/>
  <c r="J16" i="2" s="1"/>
  <c r="H66" i="2"/>
  <c r="I66" i="2" s="1"/>
  <c r="J66" i="2" s="1"/>
  <c r="I71" i="2"/>
  <c r="J71" i="2" s="1"/>
  <c r="I106" i="2"/>
  <c r="J106" i="2" s="1"/>
  <c r="H40" i="2"/>
  <c r="I40" i="2" s="1"/>
  <c r="J40" i="2" s="1"/>
  <c r="I105" i="2"/>
  <c r="J105" i="2" s="1"/>
  <c r="I81" i="2"/>
  <c r="J81" i="2" s="1"/>
  <c r="H99" i="2"/>
  <c r="I99" i="2" s="1"/>
  <c r="J99" i="2" s="1"/>
  <c r="I52" i="2"/>
  <c r="J52" i="2" s="1"/>
  <c r="I30" i="2"/>
  <c r="J30" i="2" s="1"/>
  <c r="H28" i="2"/>
  <c r="I28" i="2" s="1"/>
  <c r="J28" i="2" s="1"/>
  <c r="I89" i="2"/>
  <c r="J89" i="2" s="1"/>
  <c r="I102" i="2"/>
  <c r="J102" i="2" s="1"/>
  <c r="I95" i="2"/>
  <c r="J95" i="2" s="1"/>
  <c r="I84" i="2"/>
  <c r="J84" i="2" s="1"/>
  <c r="I72" i="2"/>
  <c r="J72" i="2" s="1"/>
  <c r="I100" i="2"/>
  <c r="J100" i="2" s="1"/>
  <c r="H48" i="2"/>
  <c r="I48" i="2" s="1"/>
  <c r="J48" i="2" s="1"/>
  <c r="H42" i="2"/>
  <c r="I42" i="2" s="1"/>
  <c r="J42" i="2" s="1"/>
  <c r="M3" i="2" l="1"/>
  <c r="M5" i="2" s="1"/>
  <c r="M7" i="2" s="1"/>
  <c r="M11" i="2" s="1"/>
  <c r="M17" i="2" s="1"/>
</calcChain>
</file>

<file path=xl/comments1.xml><?xml version="1.0" encoding="utf-8"?>
<comments xmlns="http://schemas.openxmlformats.org/spreadsheetml/2006/main">
  <authors>
    <author>S. Martel</author>
  </authors>
  <commentList>
    <comment ref="K2" authorId="0" shapeId="0">
      <text>
        <r>
          <rPr>
            <b/>
            <sz val="9"/>
            <color indexed="81"/>
            <rFont val="Tahoma"/>
            <family val="2"/>
          </rPr>
          <t>S. Martel:</t>
        </r>
        <r>
          <rPr>
            <sz val="9"/>
            <color indexed="81"/>
            <rFont val="Tahoma"/>
            <family val="2"/>
          </rPr>
          <t xml:space="preserve">
Différence de stocks moyens</t>
        </r>
      </text>
    </comment>
  </commentList>
</comments>
</file>

<file path=xl/sharedStrings.xml><?xml version="1.0" encoding="utf-8"?>
<sst xmlns="http://schemas.openxmlformats.org/spreadsheetml/2006/main" count="154" uniqueCount="55">
  <si>
    <t>PROJET</t>
  </si>
  <si>
    <t>Année</t>
  </si>
  <si>
    <t>V (m³/ha)</t>
  </si>
  <si>
    <t>Biomasse 
totale accrus (tCO₂/ha)</t>
  </si>
  <si>
    <t>Age peuplement</t>
  </si>
  <si>
    <r>
      <t>Volume BF projet E1 (m</t>
    </r>
    <r>
      <rPr>
        <sz val="10"/>
        <rFont val="Arial"/>
        <family val="2"/>
      </rPr>
      <t>³</t>
    </r>
    <r>
      <rPr>
        <sz val="10"/>
        <rFont val="Arial"/>
        <family val="2"/>
      </rPr>
      <t>/ha)</t>
    </r>
  </si>
  <si>
    <t>Biomasse aérienne projet (tMS/ha)</t>
  </si>
  <si>
    <t>Biomasse racinaire projet (tMS/ha)</t>
  </si>
  <si>
    <t>Biomasse totale projet (tMS/ha)</t>
  </si>
  <si>
    <t>Gain CO₂ moyen de long terme</t>
  </si>
  <si>
    <t>Gain CO₂ moyen long terme accrus</t>
  </si>
  <si>
    <t>Différence de stock moyen de long terme</t>
  </si>
  <si>
    <t>Différence de stock à 30 ans</t>
  </si>
  <si>
    <t>Gain en CO₂ (Ba + Br)</t>
  </si>
  <si>
    <t>Gain dans le sol</t>
  </si>
  <si>
    <t>Gain dans la litière</t>
  </si>
  <si>
    <t>Gain dans le bois mort</t>
  </si>
  <si>
    <t>REA générables forêt</t>
  </si>
  <si>
    <t>Récolte finale (m³/ha)</t>
  </si>
  <si>
    <t>Coefficient de substitution</t>
  </si>
  <si>
    <t>REI</t>
  </si>
  <si>
    <t>REA produits bois</t>
  </si>
  <si>
    <t>REE</t>
  </si>
  <si>
    <t>Feuillu</t>
  </si>
  <si>
    <t>Essence</t>
  </si>
  <si>
    <t>Essence assimilée équation allométrique</t>
  </si>
  <si>
    <t>a</t>
  </si>
  <si>
    <t>b</t>
  </si>
  <si>
    <t>g</t>
  </si>
  <si>
    <t>d</t>
  </si>
  <si>
    <t>Feuillu/résineux</t>
  </si>
  <si>
    <t>facteur expansion racines</t>
  </si>
  <si>
    <t>facteur expansion branches</t>
  </si>
  <si>
    <t>Genre ou espèce infradensité</t>
  </si>
  <si>
    <t>Infradensités (GIEC)</t>
  </si>
  <si>
    <t>K : facteur d'écorce</t>
  </si>
  <si>
    <t>4. Données produits bois</t>
  </si>
  <si>
    <t>Sciage</t>
  </si>
  <si>
    <t>Panneaux bois</t>
  </si>
  <si>
    <t>Papier</t>
  </si>
  <si>
    <t>BE</t>
  </si>
  <si>
    <t>demi-vie</t>
  </si>
  <si>
    <t>k</t>
  </si>
  <si>
    <t>Age</t>
  </si>
  <si>
    <t>V (m3/ha)</t>
  </si>
  <si>
    <t>Volume extrait (m3/ha)</t>
  </si>
  <si>
    <t>Carbone séquestré aulne glutineux (tCO₂/ha)</t>
  </si>
  <si>
    <t>Aulne glutineux</t>
  </si>
  <si>
    <t>Feuillu divers</t>
  </si>
  <si>
    <t>alnus</t>
  </si>
  <si>
    <t>Source table de production Aulne</t>
  </si>
  <si>
    <t>J.J. Jansen, J. Sevenster, P.J. Faber, 1996. TABELLEN voor belangrijke boomsoorten in Nederland. BN rapport nr. 221, tevens verschenen als: Hinkeloord Reports No. 17 p 114 tableau Groiklasse6</t>
  </si>
  <si>
    <t>Eclaircies
réalisées</t>
  </si>
  <si>
    <t>Eclaircies non
 réalisées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</si>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</sst>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.25"/>
      <color indexed="8"/>
      <name val="Verdana"/>
      <family val="2"/>
    </font>
    <font>
      <sz val="8.25"/>
      <color indexed="8"/>
      <name val="Verdana"/>
      <family val="2"/>
    </font>
    <font>
      <sz val="8"/>
      <name val="Arial"/>
      <family val="2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39997558519241921"/>
        <bgColor rgb="FFCFE7F5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Fill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1" fontId="2" fillId="0" borderId="0" xfId="0" applyNumberFormat="1" applyFont="1" applyAlignment="1">
      <alignment horizontal="center"/>
    </xf>
    <xf numFmtId="164" fontId="0" fillId="5" borderId="0" xfId="0" applyNumberFormat="1" applyFill="1" applyAlignment="1">
      <alignment horizontal="center" vertical="center"/>
    </xf>
    <xf numFmtId="164" fontId="0" fillId="0" borderId="6" xfId="0" applyNumberForma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164" fontId="2" fillId="0" borderId="0" xfId="0" applyNumberFormat="1" applyFont="1"/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/>
    </xf>
    <xf numFmtId="2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1" fontId="1" fillId="7" borderId="0" xfId="0" applyNumberFormat="1" applyFont="1" applyFill="1" applyAlignment="1">
      <alignment horizontal="center"/>
    </xf>
    <xf numFmtId="0" fontId="6" fillId="7" borderId="0" xfId="0" applyFont="1" applyFill="1" applyAlignment="1">
      <alignment horizontal="center"/>
    </xf>
    <xf numFmtId="1" fontId="6" fillId="7" borderId="0" xfId="0" applyNumberFormat="1" applyFont="1" applyFill="1" applyAlignment="1">
      <alignment horizontal="center"/>
    </xf>
    <xf numFmtId="1" fontId="0" fillId="0" borderId="0" xfId="0" applyNumberFormat="1"/>
    <xf numFmtId="0" fontId="2" fillId="0" borderId="4" xfId="0" applyFont="1" applyFill="1" applyBorder="1" applyAlignment="1">
      <alignment horizontal="center" vertical="center" wrapText="1"/>
    </xf>
    <xf numFmtId="0" fontId="0" fillId="0" borderId="0" xfId="0" applyBorder="1"/>
    <xf numFmtId="0" fontId="2" fillId="3" borderId="0" xfId="0" applyFont="1" applyFill="1" applyBorder="1" applyAlignment="1">
      <alignment horizontal="left" vertical="center"/>
    </xf>
    <xf numFmtId="0" fontId="0" fillId="0" borderId="0" xfId="0" applyFill="1" applyBorder="1"/>
    <xf numFmtId="0" fontId="2" fillId="0" borderId="0" xfId="0" applyFont="1" applyBorder="1"/>
    <xf numFmtId="0" fontId="9" fillId="0" borderId="0" xfId="0" applyNumberFormat="1" applyFont="1" applyFill="1" applyBorder="1" applyAlignment="1" applyProtection="1">
      <alignment horizontal="center" vertical="top" wrapText="1"/>
    </xf>
    <xf numFmtId="0" fontId="10" fillId="0" borderId="0" xfId="0" applyNumberFormat="1" applyFont="1" applyFill="1" applyBorder="1" applyAlignment="1" applyProtection="1">
      <alignment horizontal="right" vertical="top" wrapText="1"/>
    </xf>
    <xf numFmtId="0" fontId="0" fillId="0" borderId="0" xfId="0" applyAlignment="1">
      <alignment horizontal="center" vertical="center"/>
    </xf>
    <xf numFmtId="0" fontId="0" fillId="0" borderId="0" xfId="0" applyFill="1"/>
    <xf numFmtId="0" fontId="3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 wrapText="1"/>
    </xf>
    <xf numFmtId="0" fontId="12" fillId="0" borderId="0" xfId="0" applyFont="1" applyFill="1" applyBorder="1"/>
    <xf numFmtId="164" fontId="0" fillId="0" borderId="0" xfId="0" applyNumberFormat="1" applyFill="1" applyAlignment="1">
      <alignment horizont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wrapText="1"/>
    </xf>
    <xf numFmtId="0" fontId="13" fillId="0" borderId="0" xfId="0" applyFont="1"/>
    <xf numFmtId="0" fontId="2" fillId="2" borderId="1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'Interpolation linéaire'!$C$1</c:f>
              <c:strCache>
                <c:ptCount val="1"/>
                <c:pt idx="0">
                  <c:v>V (m3/ha)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'Interpolation linéaire'!$A$2:$A$181</c:f>
              <c:numCache>
                <c:formatCode>General</c:formatCode>
                <c:ptCount val="18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25</c:v>
                </c:pt>
                <c:pt idx="30">
                  <c:v>26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30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35</c:v>
                </c:pt>
                <c:pt idx="42">
                  <c:v>36</c:v>
                </c:pt>
                <c:pt idx="43">
                  <c:v>37</c:v>
                </c:pt>
                <c:pt idx="44">
                  <c:v>38</c:v>
                </c:pt>
                <c:pt idx="45">
                  <c:v>39</c:v>
                </c:pt>
                <c:pt idx="46">
                  <c:v>40</c:v>
                </c:pt>
                <c:pt idx="47">
                  <c:v>40</c:v>
                </c:pt>
                <c:pt idx="48">
                  <c:v>41</c:v>
                </c:pt>
                <c:pt idx="49">
                  <c:v>42</c:v>
                </c:pt>
                <c:pt idx="50">
                  <c:v>43</c:v>
                </c:pt>
                <c:pt idx="51">
                  <c:v>44</c:v>
                </c:pt>
                <c:pt idx="52">
                  <c:v>45</c:v>
                </c:pt>
                <c:pt idx="53">
                  <c:v>45</c:v>
                </c:pt>
                <c:pt idx="54">
                  <c:v>46</c:v>
                </c:pt>
                <c:pt idx="55">
                  <c:v>47</c:v>
                </c:pt>
                <c:pt idx="56">
                  <c:v>48</c:v>
                </c:pt>
                <c:pt idx="57">
                  <c:v>49</c:v>
                </c:pt>
                <c:pt idx="58">
                  <c:v>50</c:v>
                </c:pt>
                <c:pt idx="59">
                  <c:v>50</c:v>
                </c:pt>
                <c:pt idx="60">
                  <c:v>51</c:v>
                </c:pt>
                <c:pt idx="61">
                  <c:v>52</c:v>
                </c:pt>
                <c:pt idx="62">
                  <c:v>53</c:v>
                </c:pt>
                <c:pt idx="63">
                  <c:v>54</c:v>
                </c:pt>
                <c:pt idx="64">
                  <c:v>55</c:v>
                </c:pt>
                <c:pt idx="65">
                  <c:v>55</c:v>
                </c:pt>
                <c:pt idx="66">
                  <c:v>56</c:v>
                </c:pt>
                <c:pt idx="67">
                  <c:v>57</c:v>
                </c:pt>
                <c:pt idx="68">
                  <c:v>58</c:v>
                </c:pt>
                <c:pt idx="69">
                  <c:v>59</c:v>
                </c:pt>
                <c:pt idx="70">
                  <c:v>60</c:v>
                </c:pt>
                <c:pt idx="71">
                  <c:v>60</c:v>
                </c:pt>
                <c:pt idx="72">
                  <c:v>61</c:v>
                </c:pt>
                <c:pt idx="73">
                  <c:v>62</c:v>
                </c:pt>
                <c:pt idx="74">
                  <c:v>63</c:v>
                </c:pt>
                <c:pt idx="75">
                  <c:v>64</c:v>
                </c:pt>
                <c:pt idx="76">
                  <c:v>65</c:v>
                </c:pt>
                <c:pt idx="77">
                  <c:v>65</c:v>
                </c:pt>
                <c:pt idx="78">
                  <c:v>66</c:v>
                </c:pt>
                <c:pt idx="79">
                  <c:v>67</c:v>
                </c:pt>
                <c:pt idx="80">
                  <c:v>68</c:v>
                </c:pt>
                <c:pt idx="81">
                  <c:v>69</c:v>
                </c:pt>
                <c:pt idx="82">
                  <c:v>70</c:v>
                </c:pt>
                <c:pt idx="83">
                  <c:v>70</c:v>
                </c:pt>
                <c:pt idx="84">
                  <c:v>71</c:v>
                </c:pt>
                <c:pt idx="85">
                  <c:v>72</c:v>
                </c:pt>
                <c:pt idx="86">
                  <c:v>73</c:v>
                </c:pt>
                <c:pt idx="87">
                  <c:v>74</c:v>
                </c:pt>
                <c:pt idx="88">
                  <c:v>75</c:v>
                </c:pt>
                <c:pt idx="89">
                  <c:v>75</c:v>
                </c:pt>
                <c:pt idx="90">
                  <c:v>76</c:v>
                </c:pt>
                <c:pt idx="91">
                  <c:v>77</c:v>
                </c:pt>
                <c:pt idx="92">
                  <c:v>78</c:v>
                </c:pt>
                <c:pt idx="93">
                  <c:v>79</c:v>
                </c:pt>
                <c:pt idx="94">
                  <c:v>80</c:v>
                </c:pt>
                <c:pt idx="95">
                  <c:v>80</c:v>
                </c:pt>
                <c:pt idx="96">
                  <c:v>81</c:v>
                </c:pt>
                <c:pt idx="97">
                  <c:v>82</c:v>
                </c:pt>
                <c:pt idx="98">
                  <c:v>83</c:v>
                </c:pt>
                <c:pt idx="99">
                  <c:v>84</c:v>
                </c:pt>
                <c:pt idx="100">
                  <c:v>85</c:v>
                </c:pt>
                <c:pt idx="101">
                  <c:v>85</c:v>
                </c:pt>
                <c:pt idx="102">
                  <c:v>86</c:v>
                </c:pt>
                <c:pt idx="103">
                  <c:v>87</c:v>
                </c:pt>
                <c:pt idx="104">
                  <c:v>88</c:v>
                </c:pt>
                <c:pt idx="105">
                  <c:v>89</c:v>
                </c:pt>
                <c:pt idx="106">
                  <c:v>90</c:v>
                </c:pt>
                <c:pt idx="107">
                  <c:v>90</c:v>
                </c:pt>
              </c:numCache>
            </c:numRef>
          </c:xVal>
          <c:yVal>
            <c:numRef>
              <c:f>'Interpolation linéaire'!$C$2:$C$181</c:f>
              <c:numCache>
                <c:formatCode>General</c:formatCode>
                <c:ptCount val="180"/>
                <c:pt idx="0">
                  <c:v>0</c:v>
                </c:pt>
                <c:pt idx="1">
                  <c:v>0.3</c:v>
                </c:pt>
                <c:pt idx="2">
                  <c:v>0.7</c:v>
                </c:pt>
                <c:pt idx="3">
                  <c:v>1.2</c:v>
                </c:pt>
                <c:pt idx="4">
                  <c:v>1.7999999999999998</c:v>
                </c:pt>
                <c:pt idx="5">
                  <c:v>2.5</c:v>
                </c:pt>
                <c:pt idx="6">
                  <c:v>3.4</c:v>
                </c:pt>
                <c:pt idx="7">
                  <c:v>4.4000000000000004</c:v>
                </c:pt>
                <c:pt idx="8">
                  <c:v>5.5</c:v>
                </c:pt>
                <c:pt idx="9">
                  <c:v>6.7</c:v>
                </c:pt>
                <c:pt idx="10">
                  <c:v>9</c:v>
                </c:pt>
                <c:pt idx="11">
                  <c:v>9</c:v>
                </c:pt>
                <c:pt idx="12">
                  <c:v>14.6</c:v>
                </c:pt>
                <c:pt idx="13">
                  <c:v>20.2</c:v>
                </c:pt>
                <c:pt idx="14">
                  <c:v>25.8</c:v>
                </c:pt>
                <c:pt idx="15">
                  <c:v>31.4</c:v>
                </c:pt>
                <c:pt idx="16">
                  <c:v>37</c:v>
                </c:pt>
                <c:pt idx="17">
                  <c:v>37</c:v>
                </c:pt>
                <c:pt idx="18">
                  <c:v>47.2</c:v>
                </c:pt>
                <c:pt idx="19">
                  <c:v>57.4</c:v>
                </c:pt>
                <c:pt idx="20">
                  <c:v>67.599999999999994</c:v>
                </c:pt>
                <c:pt idx="21">
                  <c:v>77.8</c:v>
                </c:pt>
                <c:pt idx="22">
                  <c:v>88</c:v>
                </c:pt>
                <c:pt idx="23">
                  <c:v>88</c:v>
                </c:pt>
                <c:pt idx="24">
                  <c:v>96.2</c:v>
                </c:pt>
                <c:pt idx="25">
                  <c:v>104.4</c:v>
                </c:pt>
                <c:pt idx="26">
                  <c:v>112.6</c:v>
                </c:pt>
                <c:pt idx="27">
                  <c:v>120.8</c:v>
                </c:pt>
                <c:pt idx="28">
                  <c:v>129</c:v>
                </c:pt>
                <c:pt idx="29">
                  <c:v>129</c:v>
                </c:pt>
                <c:pt idx="30">
                  <c:v>136.80000000000001</c:v>
                </c:pt>
                <c:pt idx="31">
                  <c:v>144.6</c:v>
                </c:pt>
                <c:pt idx="32">
                  <c:v>152.4</c:v>
                </c:pt>
                <c:pt idx="33">
                  <c:v>160.19999999999999</c:v>
                </c:pt>
                <c:pt idx="34">
                  <c:v>168</c:v>
                </c:pt>
                <c:pt idx="35">
                  <c:v>117</c:v>
                </c:pt>
                <c:pt idx="36">
                  <c:v>124.2</c:v>
                </c:pt>
                <c:pt idx="37">
                  <c:v>131.4</c:v>
                </c:pt>
                <c:pt idx="38">
                  <c:v>138.6</c:v>
                </c:pt>
                <c:pt idx="39">
                  <c:v>145.80000000000001</c:v>
                </c:pt>
                <c:pt idx="40">
                  <c:v>153</c:v>
                </c:pt>
                <c:pt idx="41">
                  <c:v>153</c:v>
                </c:pt>
                <c:pt idx="42">
                  <c:v>160</c:v>
                </c:pt>
                <c:pt idx="43">
                  <c:v>167</c:v>
                </c:pt>
                <c:pt idx="44">
                  <c:v>174</c:v>
                </c:pt>
                <c:pt idx="45">
                  <c:v>181</c:v>
                </c:pt>
                <c:pt idx="46">
                  <c:v>188</c:v>
                </c:pt>
                <c:pt idx="47">
                  <c:v>188</c:v>
                </c:pt>
                <c:pt idx="48">
                  <c:v>194.4</c:v>
                </c:pt>
                <c:pt idx="49">
                  <c:v>200.8</c:v>
                </c:pt>
                <c:pt idx="50">
                  <c:v>207.2</c:v>
                </c:pt>
                <c:pt idx="51">
                  <c:v>213.6</c:v>
                </c:pt>
                <c:pt idx="52">
                  <c:v>220</c:v>
                </c:pt>
                <c:pt idx="53">
                  <c:v>155</c:v>
                </c:pt>
                <c:pt idx="54">
                  <c:v>160.80000000000001</c:v>
                </c:pt>
                <c:pt idx="55">
                  <c:v>166.6</c:v>
                </c:pt>
                <c:pt idx="56">
                  <c:v>172.4</c:v>
                </c:pt>
                <c:pt idx="57">
                  <c:v>178.2</c:v>
                </c:pt>
                <c:pt idx="58">
                  <c:v>184</c:v>
                </c:pt>
                <c:pt idx="59">
                  <c:v>184</c:v>
                </c:pt>
                <c:pt idx="60">
                  <c:v>189.6</c:v>
                </c:pt>
                <c:pt idx="61">
                  <c:v>195.2</c:v>
                </c:pt>
                <c:pt idx="62">
                  <c:v>200.8</c:v>
                </c:pt>
                <c:pt idx="63">
                  <c:v>206.4</c:v>
                </c:pt>
                <c:pt idx="64">
                  <c:v>212</c:v>
                </c:pt>
                <c:pt idx="65">
                  <c:v>212</c:v>
                </c:pt>
                <c:pt idx="66">
                  <c:v>217</c:v>
                </c:pt>
                <c:pt idx="67">
                  <c:v>222</c:v>
                </c:pt>
                <c:pt idx="68">
                  <c:v>227</c:v>
                </c:pt>
                <c:pt idx="69">
                  <c:v>232</c:v>
                </c:pt>
                <c:pt idx="70">
                  <c:v>237</c:v>
                </c:pt>
                <c:pt idx="71">
                  <c:v>177</c:v>
                </c:pt>
                <c:pt idx="72">
                  <c:v>181.8</c:v>
                </c:pt>
                <c:pt idx="73">
                  <c:v>186.6</c:v>
                </c:pt>
                <c:pt idx="74">
                  <c:v>191.4</c:v>
                </c:pt>
                <c:pt idx="75">
                  <c:v>196.2</c:v>
                </c:pt>
                <c:pt idx="76">
                  <c:v>201</c:v>
                </c:pt>
                <c:pt idx="77">
                  <c:v>201</c:v>
                </c:pt>
                <c:pt idx="78">
                  <c:v>205.4</c:v>
                </c:pt>
                <c:pt idx="79">
                  <c:v>209.8</c:v>
                </c:pt>
                <c:pt idx="80">
                  <c:v>214.2</c:v>
                </c:pt>
                <c:pt idx="81">
                  <c:v>218.6</c:v>
                </c:pt>
                <c:pt idx="82">
                  <c:v>223</c:v>
                </c:pt>
                <c:pt idx="83">
                  <c:v>223</c:v>
                </c:pt>
                <c:pt idx="84">
                  <c:v>227</c:v>
                </c:pt>
                <c:pt idx="85">
                  <c:v>231</c:v>
                </c:pt>
                <c:pt idx="86">
                  <c:v>235</c:v>
                </c:pt>
                <c:pt idx="87">
                  <c:v>239</c:v>
                </c:pt>
                <c:pt idx="88">
                  <c:v>243</c:v>
                </c:pt>
                <c:pt idx="89">
                  <c:v>243</c:v>
                </c:pt>
                <c:pt idx="90">
                  <c:v>246.8</c:v>
                </c:pt>
                <c:pt idx="91">
                  <c:v>250.6</c:v>
                </c:pt>
                <c:pt idx="92">
                  <c:v>254.4</c:v>
                </c:pt>
                <c:pt idx="93">
                  <c:v>258.2</c:v>
                </c:pt>
                <c:pt idx="94">
                  <c:v>262</c:v>
                </c:pt>
                <c:pt idx="95">
                  <c:v>262</c:v>
                </c:pt>
                <c:pt idx="96">
                  <c:v>265.60000000000002</c:v>
                </c:pt>
                <c:pt idx="97">
                  <c:v>269.2</c:v>
                </c:pt>
                <c:pt idx="98">
                  <c:v>272.8</c:v>
                </c:pt>
                <c:pt idx="99">
                  <c:v>276.39999999999998</c:v>
                </c:pt>
                <c:pt idx="100">
                  <c:v>280</c:v>
                </c:pt>
                <c:pt idx="101">
                  <c:v>200</c:v>
                </c:pt>
                <c:pt idx="102">
                  <c:v>205.4</c:v>
                </c:pt>
                <c:pt idx="103">
                  <c:v>210.8</c:v>
                </c:pt>
                <c:pt idx="104">
                  <c:v>216.2</c:v>
                </c:pt>
                <c:pt idx="105">
                  <c:v>221.6</c:v>
                </c:pt>
                <c:pt idx="106">
                  <c:v>227</c:v>
                </c:pt>
                <c:pt idx="107">
                  <c:v>227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8155616"/>
        <c:axId val="2088152896"/>
      </c:scatterChart>
      <c:valAx>
        <c:axId val="2088155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88152896"/>
        <c:crosses val="autoZero"/>
        <c:crossBetween val="midCat"/>
      </c:valAx>
      <c:valAx>
        <c:axId val="2088152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0881556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742950</xdr:colOff>
      <xdr:row>2</xdr:row>
      <xdr:rowOff>52387</xdr:rowOff>
    </xdr:from>
    <xdr:to>
      <xdr:col>18</xdr:col>
      <xdr:colOff>742950</xdr:colOff>
      <xdr:row>16</xdr:row>
      <xdr:rowOff>128587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523875</xdr:colOff>
      <xdr:row>1</xdr:row>
      <xdr:rowOff>57150</xdr:rowOff>
    </xdr:from>
    <xdr:to>
      <xdr:col>12</xdr:col>
      <xdr:colOff>578335</xdr:colOff>
      <xdr:row>20</xdr:row>
      <xdr:rowOff>103969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33875" y="247650"/>
          <a:ext cx="5388460" cy="36663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79"/>
  <sheetViews>
    <sheetView tabSelected="1" topLeftCell="B30" workbookViewId="0">
      <selection activeCell="F39" sqref="F39"/>
    </sheetView>
  </sheetViews>
  <sheetFormatPr baseColWidth="10" defaultRowHeight="15" x14ac:dyDescent="0.25"/>
  <cols>
    <col min="1" max="1" width="6.85546875" bestFit="1" customWidth="1"/>
    <col min="2" max="2" width="9.5703125" bestFit="1" customWidth="1"/>
    <col min="3" max="3" width="9.42578125" bestFit="1" customWidth="1"/>
    <col min="4" max="4" width="10.5703125" style="27" bestFit="1" customWidth="1"/>
    <col min="5" max="5" width="10.28515625" bestFit="1" customWidth="1"/>
    <col min="6" max="6" width="10.42578125" bestFit="1" customWidth="1"/>
    <col min="7" max="7" width="9.28515625" bestFit="1" customWidth="1"/>
    <col min="8" max="8" width="10.5703125" bestFit="1" customWidth="1"/>
    <col min="9" max="9" width="10.5703125" customWidth="1"/>
    <col min="10" max="10" width="15.85546875" bestFit="1" customWidth="1"/>
    <col min="12" max="13" width="38.28515625" bestFit="1" customWidth="1"/>
  </cols>
  <sheetData>
    <row r="1" spans="1:17" ht="14.25" customHeight="1" x14ac:dyDescent="0.25">
      <c r="A1" s="1"/>
      <c r="B1" s="1"/>
      <c r="C1" s="48"/>
      <c r="D1" s="50" t="s">
        <v>0</v>
      </c>
      <c r="E1" s="51"/>
      <c r="F1" s="51"/>
      <c r="G1" s="51"/>
      <c r="H1" s="51"/>
      <c r="I1" s="51"/>
      <c r="J1" s="51"/>
    </row>
    <row r="2" spans="1:17" ht="60" x14ac:dyDescent="0.25">
      <c r="A2" s="2" t="s">
        <v>1</v>
      </c>
      <c r="B2" s="3" t="s">
        <v>2</v>
      </c>
      <c r="C2" s="4" t="s">
        <v>3</v>
      </c>
      <c r="D2" s="5" t="s">
        <v>4</v>
      </c>
      <c r="E2" s="6" t="s">
        <v>5</v>
      </c>
      <c r="F2" s="6" t="s">
        <v>45</v>
      </c>
      <c r="G2" s="6" t="s">
        <v>6</v>
      </c>
      <c r="H2" s="6" t="s">
        <v>7</v>
      </c>
      <c r="I2" s="6" t="s">
        <v>8</v>
      </c>
      <c r="J2" s="7" t="s">
        <v>46</v>
      </c>
      <c r="K2" s="8"/>
      <c r="L2" s="44" t="s">
        <v>50</v>
      </c>
      <c r="M2" s="45" t="s">
        <v>51</v>
      </c>
    </row>
    <row r="3" spans="1:17" x14ac:dyDescent="0.25">
      <c r="A3" s="9">
        <v>0</v>
      </c>
      <c r="B3" s="49">
        <v>5</v>
      </c>
      <c r="C3" s="10">
        <f>B3*44/12</f>
        <v>18.333333333333332</v>
      </c>
      <c r="D3" s="35">
        <v>0</v>
      </c>
      <c r="E3">
        <v>0</v>
      </c>
      <c r="F3" s="43"/>
      <c r="G3" s="11">
        <f>E3*Paramètres!I$2*Paramètres!K$2</f>
        <v>0</v>
      </c>
      <c r="H3" s="11">
        <v>0</v>
      </c>
      <c r="I3" s="11">
        <f>G3+H3</f>
        <v>0</v>
      </c>
      <c r="J3" s="12">
        <f>I3*0.475*44/12</f>
        <v>0</v>
      </c>
      <c r="K3" s="13"/>
      <c r="L3" s="14" t="s">
        <v>9</v>
      </c>
      <c r="M3" s="15">
        <f>AVERAGE(J3:J109)</f>
        <v>251.05144320877022</v>
      </c>
    </row>
    <row r="4" spans="1:17" x14ac:dyDescent="0.25">
      <c r="A4" s="9">
        <f>A3+1</f>
        <v>1</v>
      </c>
      <c r="B4" s="49">
        <v>5</v>
      </c>
      <c r="C4" s="10">
        <f t="shared" ref="C4:C67" si="0">B4*44/12</f>
        <v>18.333333333333332</v>
      </c>
      <c r="D4" s="35">
        <v>1</v>
      </c>
      <c r="E4">
        <v>0.3</v>
      </c>
      <c r="F4" s="1" t="s">
        <v>54</v>
      </c>
      <c r="G4" s="11">
        <f>E4*Paramètres!I$2*Paramètres!K$2</f>
        <v>0.21748499999999998</v>
      </c>
      <c r="H4" s="11">
        <f t="shared" ref="H4:H67" si="1">EXP(-1.0587+0.8836*LN(G4)+0.284)</f>
        <v>0.1197028807593247</v>
      </c>
      <c r="I4" s="11">
        <f t="shared" ref="I4:I67" si="2">G4+H4</f>
        <v>0.33718788075932471</v>
      </c>
      <c r="J4" s="12">
        <f t="shared" ref="J4:J67" si="3">I4*0.475*44/12</f>
        <v>0.58726889232249047</v>
      </c>
      <c r="K4" s="13"/>
      <c r="L4" s="14" t="s">
        <v>10</v>
      </c>
      <c r="M4" s="16">
        <f>AVERAGE(C3:C93)</f>
        <v>18.333333333333311</v>
      </c>
      <c r="Q4" s="17"/>
    </row>
    <row r="5" spans="1:17" x14ac:dyDescent="0.25">
      <c r="A5" s="9">
        <f t="shared" ref="A5:A20" si="4">A4+1</f>
        <v>2</v>
      </c>
      <c r="B5" s="49">
        <v>5</v>
      </c>
      <c r="C5" s="10">
        <f t="shared" si="0"/>
        <v>18.333333333333332</v>
      </c>
      <c r="D5" s="35">
        <v>2</v>
      </c>
      <c r="E5">
        <v>0.7</v>
      </c>
      <c r="F5" s="1" t="s">
        <v>54</v>
      </c>
      <c r="G5" s="11">
        <f>E5*Paramètres!I$2*Paramètres!K$2</f>
        <v>0.50746499999999994</v>
      </c>
      <c r="H5" s="11">
        <f t="shared" si="1"/>
        <v>0.25307479266120203</v>
      </c>
      <c r="I5" s="11">
        <f t="shared" si="2"/>
        <v>0.76053979266120197</v>
      </c>
      <c r="J5" s="12">
        <f t="shared" si="3"/>
        <v>1.3246068055515934</v>
      </c>
      <c r="K5" s="13"/>
      <c r="L5" s="18" t="s">
        <v>11</v>
      </c>
      <c r="M5" s="19">
        <f>M3-M4</f>
        <v>232.71810987543691</v>
      </c>
    </row>
    <row r="6" spans="1:17" x14ac:dyDescent="0.25">
      <c r="A6" s="9">
        <f t="shared" si="4"/>
        <v>3</v>
      </c>
      <c r="B6" s="49">
        <v>5</v>
      </c>
      <c r="C6" s="10">
        <f t="shared" si="0"/>
        <v>18.333333333333332</v>
      </c>
      <c r="D6" s="35">
        <v>3</v>
      </c>
      <c r="E6">
        <v>1.2</v>
      </c>
      <c r="F6" s="1" t="s">
        <v>54</v>
      </c>
      <c r="G6" s="11">
        <f>E6*Paramètres!I$2*Paramètres!K$2</f>
        <v>0.86993999999999994</v>
      </c>
      <c r="H6" s="11">
        <f t="shared" si="1"/>
        <v>0.40745984023498799</v>
      </c>
      <c r="I6" s="11">
        <f t="shared" si="2"/>
        <v>1.277399840234988</v>
      </c>
      <c r="J6" s="12">
        <f t="shared" si="3"/>
        <v>2.2248047217426041</v>
      </c>
      <c r="K6" s="13"/>
      <c r="L6" s="18" t="s">
        <v>12</v>
      </c>
      <c r="M6" s="20">
        <f>J37-C33</f>
        <v>249.68147326745427</v>
      </c>
    </row>
    <row r="7" spans="1:17" x14ac:dyDescent="0.25">
      <c r="A7" s="9">
        <f t="shared" si="4"/>
        <v>4</v>
      </c>
      <c r="B7" s="49">
        <v>5</v>
      </c>
      <c r="C7" s="10">
        <f t="shared" si="0"/>
        <v>18.333333333333332</v>
      </c>
      <c r="D7" s="35">
        <v>4</v>
      </c>
      <c r="E7">
        <v>1.7999999999999998</v>
      </c>
      <c r="F7" s="1" t="s">
        <v>54</v>
      </c>
      <c r="G7" s="11">
        <f>E7*Paramètres!I$2*Paramètres!K$2</f>
        <v>1.3049099999999998</v>
      </c>
      <c r="H7" s="11">
        <f t="shared" si="1"/>
        <v>0.58301408511648811</v>
      </c>
      <c r="I7" s="11">
        <f t="shared" si="2"/>
        <v>1.887924085116488</v>
      </c>
      <c r="J7" s="12">
        <f t="shared" si="3"/>
        <v>3.2881344482445498</v>
      </c>
      <c r="K7" s="13"/>
      <c r="L7" s="21" t="s">
        <v>13</v>
      </c>
      <c r="M7" s="22">
        <f>MIN(M5:M6)</f>
        <v>232.71810987543691</v>
      </c>
    </row>
    <row r="8" spans="1:17" x14ac:dyDescent="0.25">
      <c r="A8" s="9">
        <f t="shared" si="4"/>
        <v>5</v>
      </c>
      <c r="B8" s="49">
        <v>5</v>
      </c>
      <c r="C8" s="10">
        <f t="shared" si="0"/>
        <v>18.333333333333332</v>
      </c>
      <c r="D8" s="35">
        <v>5</v>
      </c>
      <c r="E8">
        <v>2.5</v>
      </c>
      <c r="F8" s="1" t="s">
        <v>54</v>
      </c>
      <c r="G8" s="11">
        <f>E8*Paramètres!I$2*Paramètres!K$2</f>
        <v>1.8123750000000001</v>
      </c>
      <c r="H8" s="11">
        <f t="shared" si="1"/>
        <v>0.77936348319865978</v>
      </c>
      <c r="I8" s="11">
        <f t="shared" si="2"/>
        <v>2.5917384831986601</v>
      </c>
      <c r="J8" s="12">
        <f t="shared" si="3"/>
        <v>4.5139445249043328</v>
      </c>
      <c r="K8" s="13"/>
      <c r="L8" s="21" t="s">
        <v>14</v>
      </c>
      <c r="M8" s="21">
        <v>0</v>
      </c>
    </row>
    <row r="9" spans="1:17" x14ac:dyDescent="0.25">
      <c r="A9" s="9">
        <f t="shared" si="4"/>
        <v>6</v>
      </c>
      <c r="B9" s="49">
        <v>5</v>
      </c>
      <c r="C9" s="10">
        <f t="shared" si="0"/>
        <v>18.333333333333332</v>
      </c>
      <c r="D9" s="35">
        <v>6</v>
      </c>
      <c r="E9">
        <v>3.4</v>
      </c>
      <c r="F9" s="1" t="s">
        <v>54</v>
      </c>
      <c r="G9" s="11">
        <f>E9*Paramètres!I$2*Paramètres!K$2</f>
        <v>2.4648299999999996</v>
      </c>
      <c r="H9" s="11">
        <f t="shared" si="1"/>
        <v>1.0226688615499051</v>
      </c>
      <c r="I9" s="11">
        <f t="shared" si="2"/>
        <v>3.4874988615499047</v>
      </c>
      <c r="J9" s="12">
        <f t="shared" si="3"/>
        <v>6.0740605171994169</v>
      </c>
      <c r="K9" s="13"/>
      <c r="L9" s="21" t="s">
        <v>15</v>
      </c>
      <c r="M9" s="22">
        <f>30*10/30*44/12</f>
        <v>36.666666666666664</v>
      </c>
    </row>
    <row r="10" spans="1:17" x14ac:dyDescent="0.25">
      <c r="A10" s="9">
        <f t="shared" si="4"/>
        <v>7</v>
      </c>
      <c r="B10" s="49">
        <v>5</v>
      </c>
      <c r="C10" s="10">
        <f t="shared" si="0"/>
        <v>18.333333333333332</v>
      </c>
      <c r="D10" s="35">
        <v>7</v>
      </c>
      <c r="E10">
        <v>4.4000000000000004</v>
      </c>
      <c r="F10" s="1" t="s">
        <v>54</v>
      </c>
      <c r="G10" s="11">
        <f>E10*Paramètres!I$2*Paramètres!K$2</f>
        <v>3.1897800000000003</v>
      </c>
      <c r="H10" s="11">
        <f t="shared" si="1"/>
        <v>1.2843253256340559</v>
      </c>
      <c r="I10" s="11">
        <f t="shared" si="2"/>
        <v>4.4741053256340564</v>
      </c>
      <c r="J10" s="12">
        <f t="shared" si="3"/>
        <v>7.7924001088126476</v>
      </c>
      <c r="K10" s="13"/>
      <c r="L10" s="21" t="s">
        <v>16</v>
      </c>
      <c r="M10" s="21">
        <v>0</v>
      </c>
    </row>
    <row r="11" spans="1:17" x14ac:dyDescent="0.25">
      <c r="A11" s="9">
        <f t="shared" si="4"/>
        <v>8</v>
      </c>
      <c r="B11" s="49">
        <v>5</v>
      </c>
      <c r="C11" s="10">
        <f t="shared" si="0"/>
        <v>18.333333333333332</v>
      </c>
      <c r="D11" s="35">
        <v>8</v>
      </c>
      <c r="E11">
        <v>5.5</v>
      </c>
      <c r="F11" s="1" t="s">
        <v>54</v>
      </c>
      <c r="G11" s="11">
        <f>E11*Paramètres!I$2*Paramètres!K$2</f>
        <v>3.987225</v>
      </c>
      <c r="H11" s="11">
        <f t="shared" si="1"/>
        <v>1.564244850644628</v>
      </c>
      <c r="I11" s="11">
        <f t="shared" si="2"/>
        <v>5.5514698506446276</v>
      </c>
      <c r="J11" s="12">
        <f t="shared" si="3"/>
        <v>9.6688099898727256</v>
      </c>
      <c r="K11" s="13"/>
      <c r="L11" s="23" t="s">
        <v>17</v>
      </c>
      <c r="M11" s="24">
        <f>SUM(M7:M10)</f>
        <v>269.38477654210357</v>
      </c>
    </row>
    <row r="12" spans="1:17" x14ac:dyDescent="0.25">
      <c r="A12" s="9">
        <f t="shared" si="4"/>
        <v>9</v>
      </c>
      <c r="B12" s="49">
        <v>5</v>
      </c>
      <c r="C12" s="10">
        <f t="shared" si="0"/>
        <v>18.333333333333332</v>
      </c>
      <c r="D12" s="35">
        <v>9</v>
      </c>
      <c r="E12">
        <v>6.7</v>
      </c>
      <c r="F12" s="1" t="s">
        <v>54</v>
      </c>
      <c r="G12" s="11">
        <f>E12*Paramètres!I$2*Paramètres!K$2</f>
        <v>4.8571650000000002</v>
      </c>
      <c r="H12" s="11">
        <f t="shared" si="1"/>
        <v>1.8622584656934107</v>
      </c>
      <c r="I12" s="11">
        <f t="shared" si="2"/>
        <v>6.7194234656934109</v>
      </c>
      <c r="J12" s="12">
        <f t="shared" si="3"/>
        <v>11.702995869416023</v>
      </c>
      <c r="K12" s="13"/>
      <c r="L12" s="14" t="s">
        <v>18</v>
      </c>
      <c r="M12" s="20">
        <f>SUM(F3:F37)</f>
        <v>0</v>
      </c>
    </row>
    <row r="13" spans="1:17" x14ac:dyDescent="0.25">
      <c r="A13" s="9">
        <f t="shared" si="4"/>
        <v>10</v>
      </c>
      <c r="B13" s="49">
        <v>5</v>
      </c>
      <c r="C13" s="10">
        <f t="shared" si="0"/>
        <v>18.333333333333332</v>
      </c>
      <c r="D13" s="35">
        <v>10</v>
      </c>
      <c r="E13">
        <v>9</v>
      </c>
      <c r="F13" s="1" t="s">
        <v>54</v>
      </c>
      <c r="G13" s="11">
        <f>E13*Paramètres!I$2*Paramètres!K$2</f>
        <v>6.5245500000000005</v>
      </c>
      <c r="H13" s="11">
        <f t="shared" si="1"/>
        <v>2.4170684129482534</v>
      </c>
      <c r="I13" s="11">
        <f t="shared" si="2"/>
        <v>8.9416184129482534</v>
      </c>
      <c r="J13" s="12">
        <f t="shared" si="3"/>
        <v>15.573318735884875</v>
      </c>
      <c r="K13" s="13"/>
      <c r="L13" s="14" t="s">
        <v>19</v>
      </c>
      <c r="M13" s="18">
        <v>0.25</v>
      </c>
    </row>
    <row r="14" spans="1:17" x14ac:dyDescent="0.25">
      <c r="A14" s="9">
        <f t="shared" si="4"/>
        <v>11</v>
      </c>
      <c r="B14" s="49">
        <v>5</v>
      </c>
      <c r="C14" s="10">
        <f t="shared" si="0"/>
        <v>18.333333333333332</v>
      </c>
      <c r="D14" s="35">
        <v>10</v>
      </c>
      <c r="E14">
        <v>9</v>
      </c>
      <c r="F14" s="1" t="s">
        <v>54</v>
      </c>
      <c r="G14" s="11">
        <f>E14*Paramètres!I$2*Paramètres!K$2</f>
        <v>6.5245500000000005</v>
      </c>
      <c r="H14" s="11">
        <f t="shared" si="1"/>
        <v>2.4170684129482534</v>
      </c>
      <c r="I14" s="11">
        <f t="shared" si="2"/>
        <v>8.9416184129482534</v>
      </c>
      <c r="J14" s="12">
        <f t="shared" si="3"/>
        <v>15.573318735884875</v>
      </c>
      <c r="K14" s="13"/>
      <c r="L14" s="23" t="s">
        <v>20</v>
      </c>
      <c r="M14" s="24">
        <f>M12*M13</f>
        <v>0</v>
      </c>
    </row>
    <row r="15" spans="1:17" x14ac:dyDescent="0.25">
      <c r="A15" s="9">
        <f t="shared" si="4"/>
        <v>12</v>
      </c>
      <c r="B15" s="49">
        <v>5</v>
      </c>
      <c r="C15" s="10">
        <f t="shared" si="0"/>
        <v>18.333333333333332</v>
      </c>
      <c r="D15" s="35">
        <v>11</v>
      </c>
      <c r="E15">
        <v>14.6</v>
      </c>
      <c r="F15" s="1" t="s">
        <v>54</v>
      </c>
      <c r="G15" s="11">
        <f>E15*Paramètres!I$2*Paramètres!K$2</f>
        <v>10.58427</v>
      </c>
      <c r="H15" s="11">
        <f t="shared" si="1"/>
        <v>3.7063160040694361</v>
      </c>
      <c r="I15" s="11">
        <f t="shared" si="2"/>
        <v>14.290586004069436</v>
      </c>
      <c r="J15" s="12">
        <f t="shared" si="3"/>
        <v>24.889437290420933</v>
      </c>
      <c r="K15" s="13"/>
      <c r="L15" s="23" t="s">
        <v>21</v>
      </c>
      <c r="M15" s="24">
        <v>0</v>
      </c>
    </row>
    <row r="16" spans="1:17" x14ac:dyDescent="0.25">
      <c r="A16" s="9">
        <f t="shared" si="4"/>
        <v>13</v>
      </c>
      <c r="B16" s="49">
        <v>5</v>
      </c>
      <c r="C16" s="10">
        <f t="shared" si="0"/>
        <v>18.333333333333332</v>
      </c>
      <c r="D16" s="35">
        <v>12</v>
      </c>
      <c r="E16">
        <v>20.2</v>
      </c>
      <c r="F16" s="1" t="s">
        <v>54</v>
      </c>
      <c r="G16" s="11">
        <f>E16*Paramètres!I$2*Paramètres!K$2</f>
        <v>14.643990000000001</v>
      </c>
      <c r="H16" s="11">
        <f t="shared" si="1"/>
        <v>4.937745837902515</v>
      </c>
      <c r="I16" s="11">
        <f t="shared" si="2"/>
        <v>19.581735837902514</v>
      </c>
      <c r="J16" s="12">
        <f t="shared" si="3"/>
        <v>34.104856584346869</v>
      </c>
      <c r="K16" s="13"/>
    </row>
    <row r="17" spans="1:13" x14ac:dyDescent="0.25">
      <c r="A17" s="9">
        <f t="shared" si="4"/>
        <v>14</v>
      </c>
      <c r="B17" s="49">
        <v>5</v>
      </c>
      <c r="C17" s="10">
        <f t="shared" si="0"/>
        <v>18.333333333333332</v>
      </c>
      <c r="D17" s="35">
        <v>13</v>
      </c>
      <c r="E17">
        <v>25.8</v>
      </c>
      <c r="F17" s="1" t="s">
        <v>54</v>
      </c>
      <c r="G17" s="11">
        <f>E17*Paramètres!I$2*Paramètres!K$2</f>
        <v>18.703710000000001</v>
      </c>
      <c r="H17" s="11">
        <f t="shared" si="1"/>
        <v>6.1295336522905997</v>
      </c>
      <c r="I17" s="11">
        <f t="shared" si="2"/>
        <v>24.833243652290601</v>
      </c>
      <c r="J17" s="12">
        <f t="shared" si="3"/>
        <v>43.251232694406134</v>
      </c>
      <c r="K17" s="13"/>
      <c r="L17" s="25" t="s">
        <v>22</v>
      </c>
      <c r="M17" s="26">
        <f>M11+M14+M15</f>
        <v>269.38477654210357</v>
      </c>
    </row>
    <row r="18" spans="1:13" x14ac:dyDescent="0.25">
      <c r="A18" s="9">
        <f t="shared" si="4"/>
        <v>15</v>
      </c>
      <c r="B18" s="49">
        <v>5</v>
      </c>
      <c r="C18" s="10">
        <f t="shared" si="0"/>
        <v>18.333333333333332</v>
      </c>
      <c r="D18" s="35">
        <v>14</v>
      </c>
      <c r="E18">
        <v>31.4</v>
      </c>
      <c r="F18" s="1" t="s">
        <v>54</v>
      </c>
      <c r="G18" s="11">
        <f>E18*Paramètres!I$2*Paramètres!K$2</f>
        <v>22.76343</v>
      </c>
      <c r="H18" s="11">
        <f t="shared" si="1"/>
        <v>7.2913391344852627</v>
      </c>
      <c r="I18" s="11">
        <f t="shared" si="2"/>
        <v>30.054769134485262</v>
      </c>
      <c r="J18" s="12">
        <f t="shared" si="3"/>
        <v>52.345389575895162</v>
      </c>
      <c r="K18" s="13"/>
    </row>
    <row r="19" spans="1:13" x14ac:dyDescent="0.25">
      <c r="A19" s="9">
        <f t="shared" si="4"/>
        <v>16</v>
      </c>
      <c r="B19" s="49">
        <v>5</v>
      </c>
      <c r="C19" s="10">
        <f t="shared" si="0"/>
        <v>18.333333333333332</v>
      </c>
      <c r="D19" s="35">
        <v>15</v>
      </c>
      <c r="E19">
        <v>37</v>
      </c>
      <c r="F19" s="1" t="s">
        <v>54</v>
      </c>
      <c r="G19" s="11">
        <f>E19*Paramètres!I$2*Paramètres!K$2</f>
        <v>26.823150000000002</v>
      </c>
      <c r="H19" s="11">
        <f t="shared" si="1"/>
        <v>8.4291407341664151</v>
      </c>
      <c r="I19" s="11">
        <f t="shared" si="2"/>
        <v>35.252290734166415</v>
      </c>
      <c r="J19" s="12">
        <f t="shared" si="3"/>
        <v>61.397739695339844</v>
      </c>
      <c r="K19" s="13"/>
    </row>
    <row r="20" spans="1:13" x14ac:dyDescent="0.25">
      <c r="A20" s="9">
        <f t="shared" si="4"/>
        <v>17</v>
      </c>
      <c r="B20" s="49">
        <v>5</v>
      </c>
      <c r="C20" s="10">
        <f t="shared" si="0"/>
        <v>18.333333333333332</v>
      </c>
      <c r="D20" s="35">
        <v>15</v>
      </c>
      <c r="E20">
        <v>37</v>
      </c>
      <c r="F20" s="1"/>
      <c r="G20" s="11">
        <f>E20*Paramètres!I$2*Paramètres!K$2</f>
        <v>26.823150000000002</v>
      </c>
      <c r="H20" s="11">
        <f t="shared" si="1"/>
        <v>8.4291407341664151</v>
      </c>
      <c r="I20" s="11">
        <f t="shared" si="2"/>
        <v>35.252290734166415</v>
      </c>
      <c r="J20" s="12">
        <f t="shared" si="3"/>
        <v>61.397739695339844</v>
      </c>
      <c r="K20" s="13"/>
    </row>
    <row r="21" spans="1:13" x14ac:dyDescent="0.25">
      <c r="A21" s="9">
        <f t="shared" ref="A21:A36" si="5">A20+1</f>
        <v>18</v>
      </c>
      <c r="B21" s="49">
        <v>5</v>
      </c>
      <c r="C21" s="10">
        <f t="shared" si="0"/>
        <v>18.333333333333332</v>
      </c>
      <c r="D21" s="35">
        <v>16</v>
      </c>
      <c r="E21">
        <v>47.2</v>
      </c>
      <c r="F21" s="1" t="s">
        <v>54</v>
      </c>
      <c r="G21" s="11">
        <f>E21*Paramètres!I$2*Paramètres!K$2</f>
        <v>34.217640000000003</v>
      </c>
      <c r="H21" s="11">
        <f t="shared" si="1"/>
        <v>10.452385325559703</v>
      </c>
      <c r="I21" s="11">
        <f t="shared" si="2"/>
        <v>44.670025325559706</v>
      </c>
      <c r="J21" s="12">
        <f t="shared" si="3"/>
        <v>77.800294108683147</v>
      </c>
      <c r="K21" s="13"/>
    </row>
    <row r="22" spans="1:13" x14ac:dyDescent="0.25">
      <c r="A22" s="9">
        <f t="shared" si="5"/>
        <v>19</v>
      </c>
      <c r="B22" s="49">
        <v>5</v>
      </c>
      <c r="C22" s="10">
        <f t="shared" si="0"/>
        <v>18.333333333333332</v>
      </c>
      <c r="D22" s="35">
        <v>17</v>
      </c>
      <c r="E22">
        <v>57.4</v>
      </c>
      <c r="F22" s="1" t="s">
        <v>54</v>
      </c>
      <c r="G22" s="11">
        <f>E22*Paramètres!I$2*Paramètres!K$2</f>
        <v>41.612130000000001</v>
      </c>
      <c r="H22" s="11">
        <f t="shared" si="1"/>
        <v>12.424954575827121</v>
      </c>
      <c r="I22" s="11">
        <f t="shared" si="2"/>
        <v>54.037084575827123</v>
      </c>
      <c r="J22" s="12">
        <f t="shared" si="3"/>
        <v>94.11458896956556</v>
      </c>
      <c r="K22" s="13"/>
    </row>
    <row r="23" spans="1:13" x14ac:dyDescent="0.25">
      <c r="A23" s="9">
        <f t="shared" si="5"/>
        <v>20</v>
      </c>
      <c r="B23" s="49">
        <v>5</v>
      </c>
      <c r="C23" s="10">
        <f t="shared" si="0"/>
        <v>18.333333333333332</v>
      </c>
      <c r="D23" s="35">
        <v>18</v>
      </c>
      <c r="E23">
        <v>67.599999999999994</v>
      </c>
      <c r="F23" s="1" t="s">
        <v>54</v>
      </c>
      <c r="G23" s="11">
        <f>E23*Paramètres!I$2*Paramètres!K$2</f>
        <v>49.006619999999991</v>
      </c>
      <c r="H23" s="11">
        <f t="shared" si="1"/>
        <v>14.35691608882056</v>
      </c>
      <c r="I23" s="11">
        <f t="shared" si="2"/>
        <v>63.363536088820553</v>
      </c>
      <c r="J23" s="12">
        <f t="shared" si="3"/>
        <v>110.35815868802912</v>
      </c>
      <c r="K23" s="13"/>
    </row>
    <row r="24" spans="1:13" x14ac:dyDescent="0.25">
      <c r="A24" s="9">
        <f t="shared" si="5"/>
        <v>21</v>
      </c>
      <c r="B24" s="49">
        <v>5</v>
      </c>
      <c r="C24" s="10">
        <f t="shared" si="0"/>
        <v>18.333333333333332</v>
      </c>
      <c r="D24" s="35">
        <v>19</v>
      </c>
      <c r="E24">
        <v>77.8</v>
      </c>
      <c r="F24" s="1" t="s">
        <v>54</v>
      </c>
      <c r="G24" s="11">
        <f>E24*Paramètres!I$2*Paramètres!K$2</f>
        <v>56.401109999999996</v>
      </c>
      <c r="H24" s="11">
        <f t="shared" si="1"/>
        <v>16.255107031841273</v>
      </c>
      <c r="I24" s="11">
        <f t="shared" si="2"/>
        <v>72.656217031841265</v>
      </c>
      <c r="J24" s="12">
        <f t="shared" si="3"/>
        <v>126.54291133045687</v>
      </c>
      <c r="K24" s="13"/>
    </row>
    <row r="25" spans="1:13" x14ac:dyDescent="0.25">
      <c r="A25" s="9">
        <f t="shared" si="5"/>
        <v>22</v>
      </c>
      <c r="B25" s="49">
        <v>5</v>
      </c>
      <c r="C25" s="10">
        <f t="shared" si="0"/>
        <v>18.333333333333332</v>
      </c>
      <c r="D25" s="35">
        <v>20</v>
      </c>
      <c r="E25">
        <v>88</v>
      </c>
      <c r="F25" s="1" t="s">
        <v>54</v>
      </c>
      <c r="G25" s="11">
        <f>E25*Paramètres!I$2*Paramètres!K$2</f>
        <v>63.7956</v>
      </c>
      <c r="H25" s="11">
        <f t="shared" si="1"/>
        <v>18.124463113202719</v>
      </c>
      <c r="I25" s="11">
        <f t="shared" si="2"/>
        <v>81.920063113202715</v>
      </c>
      <c r="J25" s="12">
        <f t="shared" si="3"/>
        <v>142.67744325549472</v>
      </c>
      <c r="K25" s="13"/>
    </row>
    <row r="26" spans="1:13" x14ac:dyDescent="0.25">
      <c r="A26" s="9">
        <f t="shared" si="5"/>
        <v>23</v>
      </c>
      <c r="B26" s="49">
        <v>5</v>
      </c>
      <c r="C26" s="10">
        <f t="shared" si="0"/>
        <v>18.333333333333332</v>
      </c>
      <c r="D26" s="35">
        <v>20</v>
      </c>
      <c r="E26">
        <v>88</v>
      </c>
      <c r="F26" s="1"/>
      <c r="G26" s="11">
        <f>E26*Paramètres!I$2*Paramètres!K$2</f>
        <v>63.7956</v>
      </c>
      <c r="H26" s="11">
        <f t="shared" si="1"/>
        <v>18.124463113202719</v>
      </c>
      <c r="I26" s="11">
        <f t="shared" si="2"/>
        <v>81.920063113202715</v>
      </c>
      <c r="J26" s="12">
        <f t="shared" si="3"/>
        <v>142.67744325549472</v>
      </c>
      <c r="K26" s="13"/>
    </row>
    <row r="27" spans="1:13" x14ac:dyDescent="0.25">
      <c r="A27" s="9">
        <f t="shared" si="5"/>
        <v>24</v>
      </c>
      <c r="B27" s="49">
        <v>5</v>
      </c>
      <c r="C27" s="10">
        <f t="shared" si="0"/>
        <v>18.333333333333332</v>
      </c>
      <c r="D27" s="35">
        <v>21</v>
      </c>
      <c r="E27">
        <v>96.2</v>
      </c>
      <c r="F27" s="1" t="s">
        <v>54</v>
      </c>
      <c r="G27" s="11">
        <f>E27*Paramètres!I$2*Paramètres!K$2</f>
        <v>69.740190000000013</v>
      </c>
      <c r="H27" s="11">
        <f t="shared" si="1"/>
        <v>19.608923635051958</v>
      </c>
      <c r="I27" s="11">
        <f t="shared" si="2"/>
        <v>89.349113635051964</v>
      </c>
      <c r="J27" s="12">
        <f t="shared" si="3"/>
        <v>155.61637291438217</v>
      </c>
      <c r="K27" s="13"/>
    </row>
    <row r="28" spans="1:13" x14ac:dyDescent="0.25">
      <c r="A28" s="9">
        <f t="shared" si="5"/>
        <v>25</v>
      </c>
      <c r="B28" s="49">
        <v>5</v>
      </c>
      <c r="C28" s="10">
        <f t="shared" si="0"/>
        <v>18.333333333333332</v>
      </c>
      <c r="D28" s="35">
        <v>22</v>
      </c>
      <c r="E28">
        <v>104.4</v>
      </c>
      <c r="F28" s="1" t="s">
        <v>54</v>
      </c>
      <c r="G28" s="11">
        <f>E28*Paramètres!I$2*Paramètres!K$2</f>
        <v>75.684780000000003</v>
      </c>
      <c r="H28" s="11">
        <f t="shared" si="1"/>
        <v>21.078709674547682</v>
      </c>
      <c r="I28" s="11">
        <f t="shared" si="2"/>
        <v>96.763489674547685</v>
      </c>
      <c r="J28" s="12">
        <f t="shared" si="3"/>
        <v>168.52974451650388</v>
      </c>
      <c r="K28" s="13"/>
    </row>
    <row r="29" spans="1:13" x14ac:dyDescent="0.25">
      <c r="A29" s="9">
        <f t="shared" si="5"/>
        <v>26</v>
      </c>
      <c r="B29" s="49">
        <v>5</v>
      </c>
      <c r="C29" s="10">
        <f t="shared" si="0"/>
        <v>18.333333333333332</v>
      </c>
      <c r="D29" s="35">
        <v>23</v>
      </c>
      <c r="E29">
        <v>112.6</v>
      </c>
      <c r="F29" s="1" t="s">
        <v>54</v>
      </c>
      <c r="G29" s="11">
        <f>E29*Paramètres!I$2*Paramètres!K$2</f>
        <v>81.629369999999994</v>
      </c>
      <c r="H29" s="11">
        <f t="shared" si="1"/>
        <v>22.535104867844147</v>
      </c>
      <c r="I29" s="11">
        <f t="shared" si="2"/>
        <v>104.16447486784415</v>
      </c>
      <c r="J29" s="12">
        <f t="shared" si="3"/>
        <v>181.41979372816186</v>
      </c>
      <c r="K29" s="13"/>
    </row>
    <row r="30" spans="1:13" x14ac:dyDescent="0.25">
      <c r="A30" s="9">
        <f t="shared" si="5"/>
        <v>27</v>
      </c>
      <c r="B30" s="49">
        <v>5</v>
      </c>
      <c r="C30" s="10">
        <f t="shared" si="0"/>
        <v>18.333333333333332</v>
      </c>
      <c r="D30" s="35">
        <v>24</v>
      </c>
      <c r="E30">
        <v>120.8</v>
      </c>
      <c r="F30" s="1" t="s">
        <v>54</v>
      </c>
      <c r="G30" s="11">
        <f>E30*Paramètres!I$2*Paramètres!K$2</f>
        <v>87.57396</v>
      </c>
      <c r="H30" s="11">
        <f t="shared" si="1"/>
        <v>23.97919529164551</v>
      </c>
      <c r="I30" s="11">
        <f t="shared" si="2"/>
        <v>111.55315529164551</v>
      </c>
      <c r="J30" s="12">
        <f t="shared" si="3"/>
        <v>194.28841213294925</v>
      </c>
      <c r="K30" s="13"/>
    </row>
    <row r="31" spans="1:13" x14ac:dyDescent="0.25">
      <c r="A31" s="9">
        <f t="shared" si="5"/>
        <v>28</v>
      </c>
      <c r="B31" s="49">
        <v>5</v>
      </c>
      <c r="C31" s="10">
        <f t="shared" si="0"/>
        <v>18.333333333333332</v>
      </c>
      <c r="D31" s="35">
        <v>25</v>
      </c>
      <c r="E31">
        <v>129</v>
      </c>
      <c r="F31" s="1" t="s">
        <v>54</v>
      </c>
      <c r="G31" s="11">
        <f>E31*Paramètres!I$2*Paramètres!K$2</f>
        <v>93.518549999999991</v>
      </c>
      <c r="H31" s="11">
        <f t="shared" si="1"/>
        <v>25.411911230403224</v>
      </c>
      <c r="I31" s="11">
        <f t="shared" si="2"/>
        <v>118.93046123040321</v>
      </c>
      <c r="J31" s="12">
        <f t="shared" si="3"/>
        <v>207.13721997628556</v>
      </c>
      <c r="K31" s="13"/>
    </row>
    <row r="32" spans="1:13" x14ac:dyDescent="0.25">
      <c r="A32" s="9">
        <f t="shared" si="5"/>
        <v>29</v>
      </c>
      <c r="B32" s="49">
        <v>5</v>
      </c>
      <c r="C32" s="10">
        <f t="shared" si="0"/>
        <v>18.333333333333332</v>
      </c>
      <c r="D32" s="35">
        <v>25</v>
      </c>
      <c r="E32">
        <v>129</v>
      </c>
      <c r="F32" s="1"/>
      <c r="G32" s="11">
        <f>E32*Paramètres!I$2*Paramètres!K$2</f>
        <v>93.518549999999991</v>
      </c>
      <c r="H32" s="11">
        <f t="shared" si="1"/>
        <v>25.411911230403224</v>
      </c>
      <c r="I32" s="11">
        <f t="shared" si="2"/>
        <v>118.93046123040321</v>
      </c>
      <c r="J32" s="12">
        <f t="shared" si="3"/>
        <v>207.13721997628556</v>
      </c>
      <c r="K32" s="13"/>
    </row>
    <row r="33" spans="1:11" x14ac:dyDescent="0.25">
      <c r="A33" s="9">
        <f t="shared" si="5"/>
        <v>30</v>
      </c>
      <c r="B33" s="49">
        <v>5</v>
      </c>
      <c r="C33" s="10">
        <f t="shared" si="0"/>
        <v>18.333333333333332</v>
      </c>
      <c r="D33" s="35">
        <v>26</v>
      </c>
      <c r="E33">
        <v>132.80000000000001</v>
      </c>
      <c r="F33" s="1" t="s">
        <v>54</v>
      </c>
      <c r="G33" s="11">
        <f>E33*Paramètres!I$2*Paramètres!K$2</f>
        <v>96.273360000000011</v>
      </c>
      <c r="H33" s="11">
        <f t="shared" si="1"/>
        <v>26.072224115976422</v>
      </c>
      <c r="I33" s="11">
        <f t="shared" si="2"/>
        <v>122.34558411597644</v>
      </c>
      <c r="J33" s="12">
        <f t="shared" si="3"/>
        <v>213.08522566865895</v>
      </c>
      <c r="K33" s="13"/>
    </row>
    <row r="34" spans="1:11" x14ac:dyDescent="0.25">
      <c r="A34" s="9">
        <f t="shared" si="5"/>
        <v>31</v>
      </c>
      <c r="B34" s="49">
        <v>5</v>
      </c>
      <c r="C34" s="10">
        <f t="shared" si="0"/>
        <v>18.333333333333332</v>
      </c>
      <c r="D34" s="35">
        <v>27</v>
      </c>
      <c r="E34">
        <v>136.6</v>
      </c>
      <c r="F34" s="1" t="s">
        <v>54</v>
      </c>
      <c r="G34" s="11">
        <f>E34*Paramètres!I$2*Paramètres!K$2</f>
        <v>99.028170000000003</v>
      </c>
      <c r="H34" s="11">
        <f t="shared" si="1"/>
        <v>26.73034102425547</v>
      </c>
      <c r="I34" s="11">
        <f t="shared" si="2"/>
        <v>125.75851102425547</v>
      </c>
      <c r="J34" s="12">
        <f t="shared" si="3"/>
        <v>219.02940670057828</v>
      </c>
      <c r="K34" s="13"/>
    </row>
    <row r="35" spans="1:11" x14ac:dyDescent="0.25">
      <c r="A35" s="9">
        <f t="shared" si="5"/>
        <v>32</v>
      </c>
      <c r="B35" s="49">
        <v>5</v>
      </c>
      <c r="C35" s="10">
        <f t="shared" si="0"/>
        <v>18.333333333333332</v>
      </c>
      <c r="D35" s="35">
        <v>28</v>
      </c>
      <c r="E35">
        <v>140.4</v>
      </c>
      <c r="F35" s="1" t="s">
        <v>54</v>
      </c>
      <c r="G35" s="11">
        <f>E35*Paramètres!I$2*Paramètres!K$2</f>
        <v>101.78298000000001</v>
      </c>
      <c r="H35" s="11">
        <f t="shared" si="1"/>
        <v>27.386330062139539</v>
      </c>
      <c r="I35" s="11">
        <f t="shared" si="2"/>
        <v>129.16931006213954</v>
      </c>
      <c r="J35" s="12">
        <f t="shared" si="3"/>
        <v>224.96988169155972</v>
      </c>
      <c r="K35" s="13"/>
    </row>
    <row r="36" spans="1:11" x14ac:dyDescent="0.25">
      <c r="A36" s="9">
        <f t="shared" si="5"/>
        <v>33</v>
      </c>
      <c r="B36" s="49">
        <v>5</v>
      </c>
      <c r="C36" s="10">
        <f t="shared" si="0"/>
        <v>18.333333333333332</v>
      </c>
      <c r="D36" s="35">
        <v>29</v>
      </c>
      <c r="E36">
        <v>144.19999999999999</v>
      </c>
      <c r="F36" s="1" t="s">
        <v>54</v>
      </c>
      <c r="G36" s="11">
        <f>E36*Paramètres!I$2*Paramètres!K$2</f>
        <v>104.53779</v>
      </c>
      <c r="H36" s="11">
        <f t="shared" si="1"/>
        <v>28.040255439965499</v>
      </c>
      <c r="I36" s="11">
        <f t="shared" si="2"/>
        <v>132.57804543996551</v>
      </c>
      <c r="J36" s="12">
        <f t="shared" si="3"/>
        <v>230.90676247460658</v>
      </c>
      <c r="K36" s="13"/>
    </row>
    <row r="37" spans="1:11" x14ac:dyDescent="0.25">
      <c r="A37" s="9">
        <f t="shared" ref="A37:A52" si="6">A36+1</f>
        <v>34</v>
      </c>
      <c r="B37" s="49">
        <v>5</v>
      </c>
      <c r="C37" s="10">
        <f t="shared" si="0"/>
        <v>18.333333333333332</v>
      </c>
      <c r="D37" s="35">
        <v>30</v>
      </c>
      <c r="E37">
        <v>168</v>
      </c>
      <c r="F37" s="1" t="s">
        <v>54</v>
      </c>
      <c r="G37" s="11">
        <f>E37*Paramètres!I$2*Paramètres!K$2</f>
        <v>121.79160000000002</v>
      </c>
      <c r="H37" s="11">
        <f t="shared" si="1"/>
        <v>32.092499483705815</v>
      </c>
      <c r="I37" s="11">
        <f t="shared" si="2"/>
        <v>153.88409948370582</v>
      </c>
      <c r="J37" s="12">
        <f t="shared" si="3"/>
        <v>268.01480660078761</v>
      </c>
      <c r="K37" s="13"/>
    </row>
    <row r="38" spans="1:11" x14ac:dyDescent="0.25">
      <c r="A38" s="9">
        <f t="shared" si="6"/>
        <v>35</v>
      </c>
      <c r="B38" s="49">
        <v>5</v>
      </c>
      <c r="C38" s="10">
        <f t="shared" si="0"/>
        <v>18.333333333333332</v>
      </c>
      <c r="D38" s="35">
        <v>30</v>
      </c>
      <c r="E38">
        <v>117</v>
      </c>
      <c r="F38" s="1">
        <v>51</v>
      </c>
      <c r="G38" s="11">
        <f>E38*Paramètres!I$2*Paramètres!K$2</f>
        <v>84.819149999999993</v>
      </c>
      <c r="H38" s="11">
        <f t="shared" si="1"/>
        <v>23.311450053630697</v>
      </c>
      <c r="I38" s="11">
        <f t="shared" si="2"/>
        <v>108.13060005363069</v>
      </c>
      <c r="J38" s="12">
        <f t="shared" si="3"/>
        <v>188.32746176007345</v>
      </c>
      <c r="K38" s="13"/>
    </row>
    <row r="39" spans="1:11" x14ac:dyDescent="0.25">
      <c r="A39" s="9">
        <f t="shared" si="6"/>
        <v>36</v>
      </c>
      <c r="B39" s="49">
        <v>5</v>
      </c>
      <c r="C39" s="10">
        <f t="shared" si="0"/>
        <v>18.333333333333332</v>
      </c>
      <c r="D39" s="35">
        <v>31</v>
      </c>
      <c r="E39">
        <v>124.2</v>
      </c>
      <c r="F39" s="1" t="s">
        <v>54</v>
      </c>
      <c r="G39" s="11">
        <f>E39*Paramètres!I$2*Paramètres!K$2</f>
        <v>90.038789999999992</v>
      </c>
      <c r="H39" s="11">
        <f t="shared" si="1"/>
        <v>24.574579973217798</v>
      </c>
      <c r="I39" s="11">
        <f t="shared" si="2"/>
        <v>114.61336997321779</v>
      </c>
      <c r="J39" s="12">
        <f t="shared" si="3"/>
        <v>199.61828603668764</v>
      </c>
      <c r="K39" s="13"/>
    </row>
    <row r="40" spans="1:11" x14ac:dyDescent="0.25">
      <c r="A40" s="9">
        <f t="shared" si="6"/>
        <v>37</v>
      </c>
      <c r="B40" s="49">
        <v>5</v>
      </c>
      <c r="C40" s="10">
        <f t="shared" si="0"/>
        <v>18.333333333333332</v>
      </c>
      <c r="D40" s="35">
        <v>32</v>
      </c>
      <c r="E40">
        <v>131.4</v>
      </c>
      <c r="F40" s="1" t="s">
        <v>54</v>
      </c>
      <c r="G40" s="11">
        <f>E40*Paramètres!I$2*Paramètres!K$2</f>
        <v>95.258430000000004</v>
      </c>
      <c r="H40" s="11">
        <f t="shared" si="1"/>
        <v>25.829210179417313</v>
      </c>
      <c r="I40" s="11">
        <f t="shared" si="2"/>
        <v>121.08764017941732</v>
      </c>
      <c r="J40" s="12">
        <f t="shared" si="3"/>
        <v>210.89430664581849</v>
      </c>
      <c r="K40" s="13"/>
    </row>
    <row r="41" spans="1:11" x14ac:dyDescent="0.25">
      <c r="A41" s="9">
        <f t="shared" si="6"/>
        <v>38</v>
      </c>
      <c r="B41" s="49">
        <v>5</v>
      </c>
      <c r="C41" s="10">
        <f t="shared" si="0"/>
        <v>18.333333333333332</v>
      </c>
      <c r="D41" s="35">
        <v>33</v>
      </c>
      <c r="E41">
        <v>138.6</v>
      </c>
      <c r="F41" s="1" t="s">
        <v>54</v>
      </c>
      <c r="G41" s="11">
        <f>E41*Paramètres!I$2*Paramètres!K$2</f>
        <v>100.47806999999999</v>
      </c>
      <c r="H41" s="11">
        <f t="shared" si="1"/>
        <v>27.075859500282139</v>
      </c>
      <c r="I41" s="11">
        <f t="shared" si="2"/>
        <v>127.55392950028212</v>
      </c>
      <c r="J41" s="12">
        <f t="shared" si="3"/>
        <v>222.15642721299136</v>
      </c>
      <c r="K41" s="13"/>
    </row>
    <row r="42" spans="1:11" x14ac:dyDescent="0.25">
      <c r="A42" s="9">
        <f t="shared" si="6"/>
        <v>39</v>
      </c>
      <c r="B42" s="49">
        <v>5</v>
      </c>
      <c r="C42" s="10">
        <f t="shared" si="0"/>
        <v>18.333333333333332</v>
      </c>
      <c r="D42" s="35">
        <v>34</v>
      </c>
      <c r="E42">
        <v>145.80000000000001</v>
      </c>
      <c r="F42" s="1" t="s">
        <v>54</v>
      </c>
      <c r="G42" s="11">
        <f>E42*Paramètres!I$2*Paramètres!K$2</f>
        <v>105.69771</v>
      </c>
      <c r="H42" s="11">
        <f t="shared" si="1"/>
        <v>28.314989815063679</v>
      </c>
      <c r="I42" s="11">
        <f t="shared" si="2"/>
        <v>134.01269981506368</v>
      </c>
      <c r="J42" s="12">
        <f t="shared" si="3"/>
        <v>233.40545217790259</v>
      </c>
      <c r="K42" s="13"/>
    </row>
    <row r="43" spans="1:11" x14ac:dyDescent="0.25">
      <c r="A43" s="9">
        <f t="shared" si="6"/>
        <v>40</v>
      </c>
      <c r="B43" s="49">
        <v>5</v>
      </c>
      <c r="C43" s="10">
        <f t="shared" si="0"/>
        <v>18.333333333333332</v>
      </c>
      <c r="D43" s="35">
        <v>35</v>
      </c>
      <c r="E43">
        <v>153</v>
      </c>
      <c r="F43" s="1" t="s">
        <v>54</v>
      </c>
      <c r="G43" s="11">
        <f>E43*Paramètres!I$2*Paramètres!K$2</f>
        <v>110.91735</v>
      </c>
      <c r="H43" s="11">
        <f t="shared" si="1"/>
        <v>29.547014808227814</v>
      </c>
      <c r="I43" s="11">
        <f t="shared" si="2"/>
        <v>140.4643648082278</v>
      </c>
      <c r="J43" s="12">
        <f t="shared" si="3"/>
        <v>244.64210204099672</v>
      </c>
      <c r="K43" s="13"/>
    </row>
    <row r="44" spans="1:11" x14ac:dyDescent="0.25">
      <c r="A44" s="9">
        <f t="shared" si="6"/>
        <v>41</v>
      </c>
      <c r="B44" s="49">
        <v>5</v>
      </c>
      <c r="C44" s="10">
        <f t="shared" si="0"/>
        <v>18.333333333333332</v>
      </c>
      <c r="D44" s="35">
        <v>35</v>
      </c>
      <c r="E44">
        <v>153</v>
      </c>
      <c r="F44" s="1" t="s">
        <v>54</v>
      </c>
      <c r="G44" s="11">
        <f>E44*Paramètres!I$2*Paramètres!K$2</f>
        <v>110.91735</v>
      </c>
      <c r="H44" s="11">
        <f t="shared" si="1"/>
        <v>29.547014808227814</v>
      </c>
      <c r="I44" s="11">
        <f t="shared" si="2"/>
        <v>140.4643648082278</v>
      </c>
      <c r="J44" s="12">
        <f t="shared" si="3"/>
        <v>244.64210204099672</v>
      </c>
      <c r="K44" s="13"/>
    </row>
    <row r="45" spans="1:11" x14ac:dyDescent="0.25">
      <c r="A45" s="9">
        <f t="shared" si="6"/>
        <v>42</v>
      </c>
      <c r="B45" s="49">
        <v>5</v>
      </c>
      <c r="C45" s="10">
        <f t="shared" si="0"/>
        <v>18.333333333333332</v>
      </c>
      <c r="D45" s="35">
        <v>36</v>
      </c>
      <c r="E45">
        <v>160</v>
      </c>
      <c r="F45" s="1" t="s">
        <v>54</v>
      </c>
      <c r="G45" s="11">
        <f>E45*Paramètres!I$2*Paramètres!K$2</f>
        <v>115.992</v>
      </c>
      <c r="H45" s="11">
        <f t="shared" si="1"/>
        <v>30.738358980256223</v>
      </c>
      <c r="I45" s="11">
        <f t="shared" si="2"/>
        <v>146.73035898025623</v>
      </c>
      <c r="J45" s="12">
        <f t="shared" si="3"/>
        <v>255.55537522394624</v>
      </c>
      <c r="K45" s="13"/>
    </row>
    <row r="46" spans="1:11" x14ac:dyDescent="0.25">
      <c r="A46" s="9">
        <f t="shared" si="6"/>
        <v>43</v>
      </c>
      <c r="B46" s="49">
        <v>5</v>
      </c>
      <c r="C46" s="10">
        <f t="shared" si="0"/>
        <v>18.333333333333332</v>
      </c>
      <c r="D46" s="35">
        <v>37</v>
      </c>
      <c r="E46">
        <v>167</v>
      </c>
      <c r="F46" s="1" t="s">
        <v>54</v>
      </c>
      <c r="G46" s="11">
        <f>E46*Paramètres!I$2*Paramètres!K$2</f>
        <v>121.06665</v>
      </c>
      <c r="H46" s="11">
        <f t="shared" si="1"/>
        <v>31.923649614513025</v>
      </c>
      <c r="I46" s="11">
        <f t="shared" si="2"/>
        <v>152.99029961451302</v>
      </c>
      <c r="J46" s="12">
        <f t="shared" si="3"/>
        <v>266.45810516194348</v>
      </c>
      <c r="K46" s="13"/>
    </row>
    <row r="47" spans="1:11" x14ac:dyDescent="0.25">
      <c r="A47" s="9">
        <f t="shared" si="6"/>
        <v>44</v>
      </c>
      <c r="B47" s="49">
        <v>5</v>
      </c>
      <c r="C47" s="10">
        <f t="shared" si="0"/>
        <v>18.333333333333332</v>
      </c>
      <c r="D47" s="35">
        <v>38</v>
      </c>
      <c r="E47">
        <v>174</v>
      </c>
      <c r="F47" s="1" t="s">
        <v>54</v>
      </c>
      <c r="G47" s="11">
        <f>E47*Paramètres!I$2*Paramètres!K$2</f>
        <v>126.14130000000002</v>
      </c>
      <c r="H47" s="11">
        <f t="shared" si="1"/>
        <v>33.103169466523177</v>
      </c>
      <c r="I47" s="11">
        <f t="shared" si="2"/>
        <v>159.24446946652319</v>
      </c>
      <c r="J47" s="12">
        <f t="shared" si="3"/>
        <v>277.35078432086124</v>
      </c>
      <c r="K47" s="13"/>
    </row>
    <row r="48" spans="1:11" x14ac:dyDescent="0.25">
      <c r="A48" s="9">
        <f t="shared" si="6"/>
        <v>45</v>
      </c>
      <c r="B48" s="49">
        <v>5</v>
      </c>
      <c r="C48" s="10">
        <f t="shared" si="0"/>
        <v>18.333333333333332</v>
      </c>
      <c r="D48" s="35">
        <v>39</v>
      </c>
      <c r="E48">
        <v>181</v>
      </c>
      <c r="F48" s="1" t="s">
        <v>54</v>
      </c>
      <c r="G48" s="11">
        <f>E48*Paramètres!I$2*Paramètres!K$2</f>
        <v>131.21595000000002</v>
      </c>
      <c r="H48" s="11">
        <f t="shared" si="1"/>
        <v>34.277177253709148</v>
      </c>
      <c r="I48" s="11">
        <f t="shared" si="2"/>
        <v>165.49312725370916</v>
      </c>
      <c r="J48" s="12">
        <f t="shared" si="3"/>
        <v>288.23386330021009</v>
      </c>
      <c r="K48" s="13"/>
    </row>
    <row r="49" spans="1:11" x14ac:dyDescent="0.25">
      <c r="A49" s="9">
        <f t="shared" si="6"/>
        <v>46</v>
      </c>
      <c r="B49" s="49">
        <v>5</v>
      </c>
      <c r="C49" s="10">
        <f t="shared" si="0"/>
        <v>18.333333333333332</v>
      </c>
      <c r="D49" s="35">
        <v>40</v>
      </c>
      <c r="E49">
        <v>188</v>
      </c>
      <c r="F49" s="1" t="s">
        <v>54</v>
      </c>
      <c r="G49" s="11">
        <f>E49*Paramètres!I$2*Paramètres!K$2</f>
        <v>136.29060000000001</v>
      </c>
      <c r="H49" s="11">
        <f t="shared" si="1"/>
        <v>35.445910549017263</v>
      </c>
      <c r="I49" s="11">
        <f t="shared" si="2"/>
        <v>171.73651054901728</v>
      </c>
      <c r="J49" s="12">
        <f t="shared" si="3"/>
        <v>299.10775587287173</v>
      </c>
      <c r="K49" s="13"/>
    </row>
    <row r="50" spans="1:11" x14ac:dyDescent="0.25">
      <c r="A50" s="9">
        <f t="shared" si="6"/>
        <v>47</v>
      </c>
      <c r="B50" s="49">
        <v>5</v>
      </c>
      <c r="C50" s="10">
        <f t="shared" si="0"/>
        <v>18.333333333333332</v>
      </c>
      <c r="D50" s="35">
        <v>40</v>
      </c>
      <c r="E50">
        <v>188</v>
      </c>
      <c r="F50" s="1" t="s">
        <v>54</v>
      </c>
      <c r="G50" s="11">
        <f>E50*Paramètres!I$2*Paramètres!K$2</f>
        <v>136.29060000000001</v>
      </c>
      <c r="H50" s="11">
        <f t="shared" si="1"/>
        <v>35.445910549017263</v>
      </c>
      <c r="I50" s="11">
        <f t="shared" si="2"/>
        <v>171.73651054901728</v>
      </c>
      <c r="J50" s="12">
        <f t="shared" si="3"/>
        <v>299.10775587287173</v>
      </c>
      <c r="K50" s="13"/>
    </row>
    <row r="51" spans="1:11" x14ac:dyDescent="0.25">
      <c r="A51" s="9">
        <f t="shared" si="6"/>
        <v>48</v>
      </c>
      <c r="B51" s="49">
        <v>5</v>
      </c>
      <c r="C51" s="10">
        <f t="shared" si="0"/>
        <v>18.333333333333332</v>
      </c>
      <c r="D51" s="35">
        <v>41</v>
      </c>
      <c r="E51">
        <v>194.4</v>
      </c>
      <c r="F51" s="1" t="s">
        <v>54</v>
      </c>
      <c r="G51" s="11">
        <f>E51*Paramètres!I$2*Paramètres!K$2</f>
        <v>140.93028000000001</v>
      </c>
      <c r="H51" s="11">
        <f t="shared" si="1"/>
        <v>36.510037364917672</v>
      </c>
      <c r="I51" s="11">
        <f t="shared" si="2"/>
        <v>177.44031736491769</v>
      </c>
      <c r="J51" s="12">
        <f t="shared" si="3"/>
        <v>309.04188607723165</v>
      </c>
      <c r="K51" s="13"/>
    </row>
    <row r="52" spans="1:11" x14ac:dyDescent="0.25">
      <c r="A52" s="9">
        <f t="shared" si="6"/>
        <v>49</v>
      </c>
      <c r="B52" s="49">
        <v>5</v>
      </c>
      <c r="C52" s="10">
        <f t="shared" si="0"/>
        <v>18.333333333333332</v>
      </c>
      <c r="D52" s="35">
        <v>42</v>
      </c>
      <c r="E52">
        <v>200.8</v>
      </c>
      <c r="F52" s="1" t="s">
        <v>54</v>
      </c>
      <c r="G52" s="11">
        <f>E52*Paramètres!I$2*Paramètres!K$2</f>
        <v>145.56996000000001</v>
      </c>
      <c r="H52" s="11">
        <f t="shared" si="1"/>
        <v>37.570093368263471</v>
      </c>
      <c r="I52" s="11">
        <f t="shared" si="2"/>
        <v>183.14005336826347</v>
      </c>
      <c r="J52" s="12">
        <f t="shared" si="3"/>
        <v>318.96892628305886</v>
      </c>
      <c r="K52" s="13"/>
    </row>
    <row r="53" spans="1:11" x14ac:dyDescent="0.25">
      <c r="A53" s="9">
        <f t="shared" ref="A53:A68" si="7">A52+1</f>
        <v>50</v>
      </c>
      <c r="B53" s="49">
        <v>5</v>
      </c>
      <c r="C53" s="10">
        <f t="shared" si="0"/>
        <v>18.333333333333332</v>
      </c>
      <c r="D53" s="35">
        <v>43</v>
      </c>
      <c r="E53">
        <v>207.2</v>
      </c>
      <c r="F53" s="1" t="s">
        <v>54</v>
      </c>
      <c r="G53" s="11">
        <f>E53*Paramètres!I$2*Paramètres!K$2</f>
        <v>150.20964000000001</v>
      </c>
      <c r="H53" s="11">
        <f t="shared" si="1"/>
        <v>38.626223189962076</v>
      </c>
      <c r="I53" s="11">
        <f t="shared" si="2"/>
        <v>188.83586318996208</v>
      </c>
      <c r="J53" s="12">
        <f t="shared" si="3"/>
        <v>328.88912838918395</v>
      </c>
      <c r="K53" s="13"/>
    </row>
    <row r="54" spans="1:11" x14ac:dyDescent="0.25">
      <c r="A54" s="9">
        <f t="shared" si="7"/>
        <v>51</v>
      </c>
      <c r="B54" s="49">
        <v>5</v>
      </c>
      <c r="C54" s="10">
        <f t="shared" si="0"/>
        <v>18.333333333333332</v>
      </c>
      <c r="D54" s="35">
        <v>44</v>
      </c>
      <c r="E54">
        <v>213.6</v>
      </c>
      <c r="F54" s="1" t="s">
        <v>54</v>
      </c>
      <c r="G54" s="11">
        <f>E54*Paramètres!I$2*Paramètres!K$2</f>
        <v>154.84932000000001</v>
      </c>
      <c r="H54" s="11">
        <f t="shared" si="1"/>
        <v>39.678562018614201</v>
      </c>
      <c r="I54" s="11">
        <f t="shared" si="2"/>
        <v>194.52788201861421</v>
      </c>
      <c r="J54" s="12">
        <f t="shared" si="3"/>
        <v>338.80272784908641</v>
      </c>
      <c r="K54" s="13"/>
    </row>
    <row r="55" spans="1:11" x14ac:dyDescent="0.25">
      <c r="A55" s="9">
        <f t="shared" si="7"/>
        <v>52</v>
      </c>
      <c r="B55" s="49">
        <v>5</v>
      </c>
      <c r="C55" s="10">
        <f t="shared" si="0"/>
        <v>18.333333333333332</v>
      </c>
      <c r="D55" s="35">
        <v>45</v>
      </c>
      <c r="E55">
        <v>220</v>
      </c>
      <c r="F55" s="1" t="s">
        <v>54</v>
      </c>
      <c r="G55" s="11">
        <f>E55*Paramètres!I$2*Paramètres!K$2</f>
        <v>159.489</v>
      </c>
      <c r="H55" s="11">
        <f t="shared" si="1"/>
        <v>40.727236481191817</v>
      </c>
      <c r="I55" s="11">
        <f t="shared" si="2"/>
        <v>200.21623648119183</v>
      </c>
      <c r="J55" s="12">
        <f t="shared" si="3"/>
        <v>348.70994520474238</v>
      </c>
      <c r="K55" s="13"/>
    </row>
    <row r="56" spans="1:11" x14ac:dyDescent="0.25">
      <c r="A56" s="9">
        <f t="shared" si="7"/>
        <v>53</v>
      </c>
      <c r="B56" s="49">
        <v>5</v>
      </c>
      <c r="C56" s="10">
        <f t="shared" si="0"/>
        <v>18.333333333333332</v>
      </c>
      <c r="D56" s="35">
        <v>45</v>
      </c>
      <c r="E56">
        <v>155</v>
      </c>
      <c r="F56" s="1">
        <v>65</v>
      </c>
      <c r="G56" s="11">
        <f>E56*Paramètres!I$2*Paramètres!K$2</f>
        <v>112.36725</v>
      </c>
      <c r="H56" s="11">
        <f t="shared" si="1"/>
        <v>29.88803410079133</v>
      </c>
      <c r="I56" s="11">
        <f t="shared" si="2"/>
        <v>142.25528410079133</v>
      </c>
      <c r="J56" s="12">
        <f t="shared" si="3"/>
        <v>247.76128647554489</v>
      </c>
      <c r="K56" s="13"/>
    </row>
    <row r="57" spans="1:11" x14ac:dyDescent="0.25">
      <c r="A57" s="9">
        <f t="shared" si="7"/>
        <v>54</v>
      </c>
      <c r="B57" s="49">
        <v>5</v>
      </c>
      <c r="C57" s="10">
        <f t="shared" si="0"/>
        <v>18.333333333333332</v>
      </c>
      <c r="D57" s="35">
        <v>46</v>
      </c>
      <c r="E57">
        <v>160.80000000000001</v>
      </c>
      <c r="F57" s="1" t="s">
        <v>54</v>
      </c>
      <c r="G57" s="11">
        <f>E57*Paramètres!I$2*Paramètres!K$2</f>
        <v>116.57196000000002</v>
      </c>
      <c r="H57" s="11">
        <f t="shared" si="1"/>
        <v>30.874121605165289</v>
      </c>
      <c r="I57" s="11">
        <f t="shared" si="2"/>
        <v>147.44608160516532</v>
      </c>
      <c r="J57" s="12">
        <f t="shared" si="3"/>
        <v>256.80192546232962</v>
      </c>
      <c r="K57" s="13"/>
    </row>
    <row r="58" spans="1:11" x14ac:dyDescent="0.25">
      <c r="A58" s="9">
        <f t="shared" si="7"/>
        <v>55</v>
      </c>
      <c r="B58" s="49">
        <v>5</v>
      </c>
      <c r="C58" s="10">
        <f t="shared" si="0"/>
        <v>18.333333333333332</v>
      </c>
      <c r="D58" s="35">
        <v>47</v>
      </c>
      <c r="E58">
        <v>166.6</v>
      </c>
      <c r="F58" s="1" t="s">
        <v>54</v>
      </c>
      <c r="G58" s="11">
        <f>E58*Paramètres!I$2*Paramètres!K$2</f>
        <v>120.77667000000001</v>
      </c>
      <c r="H58" s="11">
        <f t="shared" si="1"/>
        <v>31.856076746247108</v>
      </c>
      <c r="I58" s="11">
        <f t="shared" si="2"/>
        <v>152.63274674624711</v>
      </c>
      <c r="J58" s="12">
        <f t="shared" si="3"/>
        <v>265.83536724971373</v>
      </c>
      <c r="K58" s="13"/>
    </row>
    <row r="59" spans="1:11" x14ac:dyDescent="0.25">
      <c r="A59" s="9">
        <f t="shared" si="7"/>
        <v>56</v>
      </c>
      <c r="B59" s="49">
        <v>5</v>
      </c>
      <c r="C59" s="10">
        <f t="shared" si="0"/>
        <v>18.333333333333332</v>
      </c>
      <c r="D59" s="35">
        <v>48</v>
      </c>
      <c r="E59">
        <v>172.4</v>
      </c>
      <c r="F59" s="1" t="s">
        <v>54</v>
      </c>
      <c r="G59" s="11">
        <f>E59*Paramètres!I$2*Paramètres!K$2</f>
        <v>124.98138</v>
      </c>
      <c r="H59" s="11">
        <f t="shared" si="1"/>
        <v>32.834059874425584</v>
      </c>
      <c r="I59" s="11">
        <f t="shared" si="2"/>
        <v>157.81543987442558</v>
      </c>
      <c r="J59" s="12">
        <f t="shared" si="3"/>
        <v>274.86189111462454</v>
      </c>
      <c r="K59" s="13"/>
    </row>
    <row r="60" spans="1:11" x14ac:dyDescent="0.25">
      <c r="A60" s="9">
        <f t="shared" si="7"/>
        <v>57</v>
      </c>
      <c r="B60" s="49">
        <v>5</v>
      </c>
      <c r="C60" s="10">
        <f t="shared" si="0"/>
        <v>18.333333333333332</v>
      </c>
      <c r="D60" s="35">
        <v>49</v>
      </c>
      <c r="E60">
        <v>178.2</v>
      </c>
      <c r="F60" s="1" t="s">
        <v>54</v>
      </c>
      <c r="G60" s="11">
        <f>E60*Paramètres!I$2*Paramètres!K$2</f>
        <v>129.18609000000001</v>
      </c>
      <c r="H60" s="11">
        <f t="shared" si="1"/>
        <v>33.808219938702358</v>
      </c>
      <c r="I60" s="11">
        <f t="shared" si="2"/>
        <v>162.99430993870237</v>
      </c>
      <c r="J60" s="12">
        <f t="shared" si="3"/>
        <v>283.88175647657329</v>
      </c>
      <c r="K60" s="13"/>
    </row>
    <row r="61" spans="1:11" x14ac:dyDescent="0.25">
      <c r="A61" s="9">
        <f t="shared" si="7"/>
        <v>58</v>
      </c>
      <c r="B61" s="49">
        <v>5</v>
      </c>
      <c r="C61" s="10">
        <f t="shared" si="0"/>
        <v>18.333333333333332</v>
      </c>
      <c r="D61" s="35">
        <v>50</v>
      </c>
      <c r="E61">
        <v>184</v>
      </c>
      <c r="F61" s="1" t="s">
        <v>54</v>
      </c>
      <c r="G61" s="11">
        <f>E61*Paramètres!I$2*Paramètres!K$2</f>
        <v>133.39079999999998</v>
      </c>
      <c r="H61" s="11">
        <f t="shared" si="1"/>
        <v>34.778695641797924</v>
      </c>
      <c r="I61" s="11">
        <f t="shared" si="2"/>
        <v>168.16949564179791</v>
      </c>
      <c r="J61" s="12">
        <f t="shared" si="3"/>
        <v>292.89520490946467</v>
      </c>
      <c r="K61" s="13"/>
    </row>
    <row r="62" spans="1:11" x14ac:dyDescent="0.25">
      <c r="A62" s="9">
        <f t="shared" si="7"/>
        <v>59</v>
      </c>
      <c r="B62" s="49">
        <v>5</v>
      </c>
      <c r="C62" s="10">
        <f t="shared" si="0"/>
        <v>18.333333333333332</v>
      </c>
      <c r="D62" s="35">
        <v>50</v>
      </c>
      <c r="E62">
        <v>184</v>
      </c>
      <c r="F62" s="1" t="s">
        <v>54</v>
      </c>
      <c r="G62" s="11">
        <f>E62*Paramètres!I$2*Paramètres!K$2</f>
        <v>133.39079999999998</v>
      </c>
      <c r="H62" s="11">
        <f t="shared" si="1"/>
        <v>34.778695641797924</v>
      </c>
      <c r="I62" s="11">
        <f t="shared" si="2"/>
        <v>168.16949564179791</v>
      </c>
      <c r="J62" s="12">
        <f t="shared" si="3"/>
        <v>292.89520490946467</v>
      </c>
      <c r="K62" s="13"/>
    </row>
    <row r="63" spans="1:11" x14ac:dyDescent="0.25">
      <c r="A63" s="9">
        <f t="shared" si="7"/>
        <v>60</v>
      </c>
      <c r="B63" s="49">
        <v>5</v>
      </c>
      <c r="C63" s="10">
        <f t="shared" si="0"/>
        <v>18.333333333333332</v>
      </c>
      <c r="D63" s="35">
        <v>51</v>
      </c>
      <c r="E63">
        <v>189.6</v>
      </c>
      <c r="F63" s="1" t="s">
        <v>54</v>
      </c>
      <c r="G63" s="11">
        <f>E63*Paramètres!I$2*Paramètres!K$2</f>
        <v>137.45052000000001</v>
      </c>
      <c r="H63" s="11">
        <f t="shared" si="1"/>
        <v>35.712332183693036</v>
      </c>
      <c r="I63" s="11">
        <f t="shared" si="2"/>
        <v>173.16285218369305</v>
      </c>
      <c r="J63" s="12">
        <f t="shared" si="3"/>
        <v>301.59196755326536</v>
      </c>
      <c r="K63" s="13"/>
    </row>
    <row r="64" spans="1:11" x14ac:dyDescent="0.25">
      <c r="A64" s="9">
        <f t="shared" si="7"/>
        <v>61</v>
      </c>
      <c r="B64" s="49">
        <v>5</v>
      </c>
      <c r="C64" s="10">
        <f t="shared" si="0"/>
        <v>18.333333333333332</v>
      </c>
      <c r="D64" s="35">
        <v>52</v>
      </c>
      <c r="E64">
        <v>195.2</v>
      </c>
      <c r="F64" s="1" t="s">
        <v>54</v>
      </c>
      <c r="G64" s="11">
        <f>E64*Paramètres!I$2*Paramètres!K$2</f>
        <v>141.51024000000001</v>
      </c>
      <c r="H64" s="11">
        <f t="shared" si="1"/>
        <v>36.642763925777267</v>
      </c>
      <c r="I64" s="11">
        <f t="shared" si="2"/>
        <v>178.15300392577728</v>
      </c>
      <c r="J64" s="12">
        <f t="shared" si="3"/>
        <v>310.28314850406213</v>
      </c>
      <c r="K64" s="13"/>
    </row>
    <row r="65" spans="1:11" x14ac:dyDescent="0.25">
      <c r="A65" s="9">
        <f t="shared" si="7"/>
        <v>62</v>
      </c>
      <c r="B65" s="49">
        <v>5</v>
      </c>
      <c r="C65" s="10">
        <f t="shared" si="0"/>
        <v>18.333333333333332</v>
      </c>
      <c r="D65" s="35">
        <v>53</v>
      </c>
      <c r="E65">
        <v>200.8</v>
      </c>
      <c r="F65" s="1" t="s">
        <v>54</v>
      </c>
      <c r="G65" s="11">
        <f>E65*Paramètres!I$2*Paramètres!K$2</f>
        <v>145.56996000000001</v>
      </c>
      <c r="H65" s="11">
        <f t="shared" si="1"/>
        <v>37.570093368263471</v>
      </c>
      <c r="I65" s="11">
        <f t="shared" si="2"/>
        <v>183.14005336826347</v>
      </c>
      <c r="J65" s="12">
        <f t="shared" si="3"/>
        <v>318.96892628305886</v>
      </c>
      <c r="K65" s="13"/>
    </row>
    <row r="66" spans="1:11" x14ac:dyDescent="0.25">
      <c r="A66" s="9">
        <f t="shared" si="7"/>
        <v>63</v>
      </c>
      <c r="B66" s="49">
        <v>5</v>
      </c>
      <c r="C66" s="10">
        <f t="shared" si="0"/>
        <v>18.333333333333332</v>
      </c>
      <c r="D66" s="35">
        <v>54</v>
      </c>
      <c r="E66">
        <v>206.4</v>
      </c>
      <c r="F66" s="1" t="s">
        <v>54</v>
      </c>
      <c r="G66" s="11">
        <f>E66*Paramètres!I$2*Paramètres!K$2</f>
        <v>149.62968000000001</v>
      </c>
      <c r="H66" s="11">
        <f t="shared" si="1"/>
        <v>38.494416968924028</v>
      </c>
      <c r="I66" s="11">
        <f t="shared" si="2"/>
        <v>188.12409696892405</v>
      </c>
      <c r="J66" s="12">
        <f t="shared" si="3"/>
        <v>327.6494688875427</v>
      </c>
      <c r="K66" s="13"/>
    </row>
    <row r="67" spans="1:11" x14ac:dyDescent="0.25">
      <c r="A67" s="9">
        <f t="shared" si="7"/>
        <v>64</v>
      </c>
      <c r="B67" s="49">
        <v>5</v>
      </c>
      <c r="C67" s="10">
        <f t="shared" si="0"/>
        <v>18.333333333333332</v>
      </c>
      <c r="D67" s="35">
        <v>55</v>
      </c>
      <c r="E67">
        <v>212</v>
      </c>
      <c r="F67" s="1" t="s">
        <v>54</v>
      </c>
      <c r="G67" s="11">
        <f>E67*Paramètres!I$2*Paramètres!K$2</f>
        <v>153.68940000000001</v>
      </c>
      <c r="H67" s="11">
        <f t="shared" si="1"/>
        <v>39.415825653447847</v>
      </c>
      <c r="I67" s="11">
        <f t="shared" si="2"/>
        <v>193.10522565344786</v>
      </c>
      <c r="J67" s="12">
        <f t="shared" si="3"/>
        <v>336.32493467975502</v>
      </c>
      <c r="K67" s="13"/>
    </row>
    <row r="68" spans="1:11" x14ac:dyDescent="0.25">
      <c r="A68" s="9">
        <f t="shared" si="7"/>
        <v>65</v>
      </c>
      <c r="B68" s="49">
        <v>5</v>
      </c>
      <c r="C68" s="10">
        <f t="shared" ref="C68:C93" si="8">B68*44/12</f>
        <v>18.333333333333332</v>
      </c>
      <c r="D68" s="35">
        <v>55</v>
      </c>
      <c r="E68">
        <v>212</v>
      </c>
      <c r="F68" s="1" t="s">
        <v>54</v>
      </c>
      <c r="G68" s="11">
        <f>E68*Paramètres!I$2*Paramètres!K$2</f>
        <v>153.68940000000001</v>
      </c>
      <c r="H68" s="11">
        <f t="shared" ref="H68:H106" si="9">EXP(-1.0587+0.8836*LN(G68)+0.284)</f>
        <v>39.415825653447847</v>
      </c>
      <c r="I68" s="11">
        <f t="shared" ref="I68:I109" si="10">G68+H68</f>
        <v>193.10522565344786</v>
      </c>
      <c r="J68" s="12">
        <f t="shared" ref="J68:J109" si="11">I68*0.475*44/12</f>
        <v>336.32493467975502</v>
      </c>
      <c r="K68" s="13"/>
    </row>
    <row r="69" spans="1:11" x14ac:dyDescent="0.25">
      <c r="A69" s="9">
        <f t="shared" ref="A69:A84" si="12">A68+1</f>
        <v>66</v>
      </c>
      <c r="B69" s="49">
        <v>5</v>
      </c>
      <c r="C69" s="10">
        <f t="shared" si="8"/>
        <v>18.333333333333332</v>
      </c>
      <c r="D69" s="35">
        <v>56</v>
      </c>
      <c r="E69">
        <v>217</v>
      </c>
      <c r="F69" s="1" t="s">
        <v>54</v>
      </c>
      <c r="G69" s="11">
        <f>E69*Paramètres!I$2*Paramètres!K$2</f>
        <v>157.31415000000001</v>
      </c>
      <c r="H69" s="11">
        <f t="shared" si="9"/>
        <v>40.236118857512452</v>
      </c>
      <c r="I69" s="11">
        <f t="shared" si="10"/>
        <v>197.55026885751246</v>
      </c>
      <c r="J69" s="12">
        <f t="shared" si="11"/>
        <v>344.06671826016753</v>
      </c>
      <c r="K69" s="13"/>
    </row>
    <row r="70" spans="1:11" x14ac:dyDescent="0.25">
      <c r="A70" s="9">
        <f t="shared" si="12"/>
        <v>67</v>
      </c>
      <c r="B70" s="49">
        <v>5</v>
      </c>
      <c r="C70" s="10">
        <f t="shared" si="8"/>
        <v>18.333333333333332</v>
      </c>
      <c r="D70" s="35">
        <v>57</v>
      </c>
      <c r="E70">
        <v>222</v>
      </c>
      <c r="F70" s="1" t="s">
        <v>54</v>
      </c>
      <c r="G70" s="11">
        <f>E70*Paramètres!I$2*Paramètres!K$2</f>
        <v>160.93889999999999</v>
      </c>
      <c r="H70" s="11">
        <f t="shared" si="9"/>
        <v>41.054214754688239</v>
      </c>
      <c r="I70" s="11">
        <f t="shared" si="10"/>
        <v>201.99311475468824</v>
      </c>
      <c r="J70" s="12">
        <f t="shared" si="11"/>
        <v>351.80467486441535</v>
      </c>
      <c r="K70" s="13"/>
    </row>
    <row r="71" spans="1:11" x14ac:dyDescent="0.25">
      <c r="A71" s="9">
        <f t="shared" si="12"/>
        <v>68</v>
      </c>
      <c r="B71" s="49">
        <v>5</v>
      </c>
      <c r="C71" s="10">
        <f t="shared" si="8"/>
        <v>18.333333333333332</v>
      </c>
      <c r="D71" s="35">
        <v>58</v>
      </c>
      <c r="E71">
        <v>227</v>
      </c>
      <c r="F71" s="1" t="s">
        <v>54</v>
      </c>
      <c r="G71" s="11">
        <f>E71*Paramètres!I$2*Paramètres!K$2</f>
        <v>164.56365</v>
      </c>
      <c r="H71" s="11">
        <f t="shared" si="9"/>
        <v>41.870168531445763</v>
      </c>
      <c r="I71" s="11">
        <f t="shared" si="10"/>
        <v>206.43381853144575</v>
      </c>
      <c r="J71" s="12">
        <f t="shared" si="11"/>
        <v>359.53890060893468</v>
      </c>
      <c r="K71" s="13"/>
    </row>
    <row r="72" spans="1:11" x14ac:dyDescent="0.25">
      <c r="A72" s="9">
        <f t="shared" si="12"/>
        <v>69</v>
      </c>
      <c r="B72" s="49">
        <v>5</v>
      </c>
      <c r="C72" s="10">
        <f t="shared" si="8"/>
        <v>18.333333333333332</v>
      </c>
      <c r="D72" s="35">
        <v>59</v>
      </c>
      <c r="E72">
        <v>232</v>
      </c>
      <c r="F72" s="1" t="s">
        <v>54</v>
      </c>
      <c r="G72" s="11">
        <f>E72*Paramètres!I$2*Paramètres!K$2</f>
        <v>168.1884</v>
      </c>
      <c r="H72" s="11">
        <f t="shared" si="9"/>
        <v>42.684032804312871</v>
      </c>
      <c r="I72" s="11">
        <f t="shared" si="10"/>
        <v>210.87243280431287</v>
      </c>
      <c r="J72" s="12">
        <f t="shared" si="11"/>
        <v>367.26948713417823</v>
      </c>
      <c r="K72" s="13"/>
    </row>
    <row r="73" spans="1:11" x14ac:dyDescent="0.25">
      <c r="A73" s="9">
        <f t="shared" si="12"/>
        <v>70</v>
      </c>
      <c r="B73" s="49">
        <v>5</v>
      </c>
      <c r="C73" s="10">
        <f t="shared" si="8"/>
        <v>18.333333333333332</v>
      </c>
      <c r="D73" s="35">
        <v>60</v>
      </c>
      <c r="E73">
        <v>237</v>
      </c>
      <c r="F73" s="1" t="s">
        <v>54</v>
      </c>
      <c r="G73" s="11">
        <f>E73*Paramètres!I$2*Paramètres!K$2</f>
        <v>171.81315000000001</v>
      </c>
      <c r="H73" s="11">
        <f t="shared" si="9"/>
        <v>43.495857792318674</v>
      </c>
      <c r="I73" s="11">
        <f t="shared" si="10"/>
        <v>215.30900779231868</v>
      </c>
      <c r="J73" s="12">
        <f t="shared" si="11"/>
        <v>374.99652190495499</v>
      </c>
      <c r="K73" s="13"/>
    </row>
    <row r="74" spans="1:11" x14ac:dyDescent="0.25">
      <c r="A74" s="9">
        <f t="shared" si="12"/>
        <v>71</v>
      </c>
      <c r="B74" s="49">
        <v>5</v>
      </c>
      <c r="C74" s="10">
        <f t="shared" si="8"/>
        <v>18.333333333333332</v>
      </c>
      <c r="D74" s="35">
        <v>60</v>
      </c>
      <c r="E74">
        <v>177</v>
      </c>
      <c r="F74" s="1">
        <v>60</v>
      </c>
      <c r="G74" s="11">
        <f>E74*Paramètres!I$2*Paramètres!K$2</f>
        <v>128.31614999999999</v>
      </c>
      <c r="H74" s="11">
        <f t="shared" si="9"/>
        <v>33.60697629990343</v>
      </c>
      <c r="I74" s="11">
        <f t="shared" si="10"/>
        <v>161.92312629990343</v>
      </c>
      <c r="J74" s="12">
        <f t="shared" si="11"/>
        <v>282.01611163899844</v>
      </c>
      <c r="K74" s="13"/>
    </row>
    <row r="75" spans="1:11" x14ac:dyDescent="0.25">
      <c r="A75" s="9">
        <f t="shared" si="12"/>
        <v>72</v>
      </c>
      <c r="B75" s="49">
        <v>5</v>
      </c>
      <c r="C75" s="10">
        <f t="shared" si="8"/>
        <v>18.333333333333332</v>
      </c>
      <c r="D75" s="35">
        <v>61</v>
      </c>
      <c r="E75">
        <v>181.8</v>
      </c>
      <c r="F75" s="1" t="s">
        <v>54</v>
      </c>
      <c r="G75" s="11">
        <f>E75*Paramètres!I$2*Paramètres!K$2</f>
        <v>131.79590999999999</v>
      </c>
      <c r="H75" s="11">
        <f t="shared" si="9"/>
        <v>34.411009455128422</v>
      </c>
      <c r="I75" s="11">
        <f t="shared" si="10"/>
        <v>166.2069194551284</v>
      </c>
      <c r="J75" s="12">
        <f t="shared" si="11"/>
        <v>289.47705138434861</v>
      </c>
      <c r="K75" s="13"/>
    </row>
    <row r="76" spans="1:11" x14ac:dyDescent="0.25">
      <c r="A76" s="9">
        <f t="shared" si="12"/>
        <v>73</v>
      </c>
      <c r="B76" s="49">
        <v>5</v>
      </c>
      <c r="C76" s="10">
        <f t="shared" si="8"/>
        <v>18.333333333333332</v>
      </c>
      <c r="D76" s="35">
        <v>62</v>
      </c>
      <c r="E76">
        <v>186.6</v>
      </c>
      <c r="F76" s="1" t="s">
        <v>54</v>
      </c>
      <c r="G76" s="11">
        <f>E76*Paramètres!I$2*Paramètres!K$2</f>
        <v>135.27566999999999</v>
      </c>
      <c r="H76" s="11">
        <f t="shared" si="9"/>
        <v>35.212575091721774</v>
      </c>
      <c r="I76" s="11">
        <f t="shared" si="10"/>
        <v>170.48824509172175</v>
      </c>
      <c r="J76" s="12">
        <f t="shared" si="11"/>
        <v>296.93369353474873</v>
      </c>
      <c r="K76" s="13"/>
    </row>
    <row r="77" spans="1:11" x14ac:dyDescent="0.25">
      <c r="A77" s="9">
        <f t="shared" si="12"/>
        <v>74</v>
      </c>
      <c r="B77" s="49">
        <v>5</v>
      </c>
      <c r="C77" s="10">
        <f t="shared" si="8"/>
        <v>18.333333333333332</v>
      </c>
      <c r="D77" s="35">
        <v>63</v>
      </c>
      <c r="E77">
        <v>191.4</v>
      </c>
      <c r="F77" s="1" t="s">
        <v>54</v>
      </c>
      <c r="G77" s="11">
        <f>E77*Paramètres!I$2*Paramètres!K$2</f>
        <v>138.75542999999999</v>
      </c>
      <c r="H77" s="11">
        <f t="shared" si="9"/>
        <v>36.011743980919633</v>
      </c>
      <c r="I77" s="11">
        <f t="shared" si="10"/>
        <v>174.76717398091961</v>
      </c>
      <c r="J77" s="12">
        <f t="shared" si="11"/>
        <v>304.38616135010164</v>
      </c>
      <c r="K77" s="13"/>
    </row>
    <row r="78" spans="1:11" x14ac:dyDescent="0.25">
      <c r="A78" s="9">
        <f t="shared" si="12"/>
        <v>75</v>
      </c>
      <c r="B78" s="49">
        <v>5</v>
      </c>
      <c r="C78" s="10">
        <f t="shared" si="8"/>
        <v>18.333333333333332</v>
      </c>
      <c r="D78" s="35">
        <v>64</v>
      </c>
      <c r="E78">
        <v>196.2</v>
      </c>
      <c r="F78" s="1" t="s">
        <v>54</v>
      </c>
      <c r="G78" s="11">
        <f>E78*Paramètres!I$2*Paramètres!K$2</f>
        <v>142.23518999999999</v>
      </c>
      <c r="H78" s="11">
        <f t="shared" si="9"/>
        <v>36.808583142004977</v>
      </c>
      <c r="I78" s="11">
        <f t="shared" si="10"/>
        <v>179.04377314200497</v>
      </c>
      <c r="J78" s="12">
        <f t="shared" si="11"/>
        <v>311.83457155565861</v>
      </c>
      <c r="K78" s="13"/>
    </row>
    <row r="79" spans="1:11" x14ac:dyDescent="0.25">
      <c r="A79" s="9">
        <f t="shared" si="12"/>
        <v>76</v>
      </c>
      <c r="B79" s="49">
        <v>5</v>
      </c>
      <c r="C79" s="10">
        <f t="shared" si="8"/>
        <v>18.333333333333332</v>
      </c>
      <c r="D79" s="35">
        <v>65</v>
      </c>
      <c r="E79">
        <v>201</v>
      </c>
      <c r="F79" s="1" t="s">
        <v>54</v>
      </c>
      <c r="G79" s="11">
        <f>E79*Paramètres!I$2*Paramètres!K$2</f>
        <v>145.71494999999999</v>
      </c>
      <c r="H79" s="11">
        <f t="shared" si="9"/>
        <v>37.603156128073209</v>
      </c>
      <c r="I79" s="11">
        <f t="shared" si="10"/>
        <v>183.3181061280732</v>
      </c>
      <c r="J79" s="12">
        <f t="shared" si="11"/>
        <v>319.2790348397275</v>
      </c>
      <c r="K79" s="13"/>
    </row>
    <row r="80" spans="1:11" x14ac:dyDescent="0.25">
      <c r="A80" s="9">
        <f t="shared" si="12"/>
        <v>77</v>
      </c>
      <c r="B80" s="49">
        <v>5</v>
      </c>
      <c r="C80" s="10">
        <f t="shared" si="8"/>
        <v>18.333333333333332</v>
      </c>
      <c r="D80" s="35">
        <v>65</v>
      </c>
      <c r="E80">
        <v>201</v>
      </c>
      <c r="F80" s="1" t="s">
        <v>54</v>
      </c>
      <c r="G80" s="11">
        <f>E80*Paramètres!I$2*Paramètres!K$2</f>
        <v>145.71494999999999</v>
      </c>
      <c r="H80" s="11">
        <f t="shared" si="9"/>
        <v>37.603156128073209</v>
      </c>
      <c r="I80" s="11">
        <f t="shared" si="10"/>
        <v>183.3181061280732</v>
      </c>
      <c r="J80" s="12">
        <f t="shared" si="11"/>
        <v>319.2790348397275</v>
      </c>
      <c r="K80" s="13"/>
    </row>
    <row r="81" spans="1:11" x14ac:dyDescent="0.25">
      <c r="A81" s="9">
        <f t="shared" si="12"/>
        <v>78</v>
      </c>
      <c r="B81" s="49">
        <v>5</v>
      </c>
      <c r="C81" s="10">
        <f t="shared" si="8"/>
        <v>18.333333333333332</v>
      </c>
      <c r="D81" s="35">
        <v>66</v>
      </c>
      <c r="E81">
        <v>205.4</v>
      </c>
      <c r="F81" s="1" t="s">
        <v>54</v>
      </c>
      <c r="G81" s="11">
        <f>E81*Paramètres!I$2*Paramètres!K$2</f>
        <v>148.90473</v>
      </c>
      <c r="H81" s="11">
        <f t="shared" si="9"/>
        <v>38.329575519148577</v>
      </c>
      <c r="I81" s="11">
        <f t="shared" si="10"/>
        <v>187.23430551914856</v>
      </c>
      <c r="J81" s="12">
        <f t="shared" si="11"/>
        <v>326.0997487791837</v>
      </c>
      <c r="K81" s="13"/>
    </row>
    <row r="82" spans="1:11" x14ac:dyDescent="0.25">
      <c r="A82" s="9">
        <f t="shared" si="12"/>
        <v>79</v>
      </c>
      <c r="B82" s="49">
        <v>5</v>
      </c>
      <c r="C82" s="10">
        <f t="shared" si="8"/>
        <v>18.333333333333332</v>
      </c>
      <c r="D82" s="35">
        <v>67</v>
      </c>
      <c r="E82">
        <v>209.8</v>
      </c>
      <c r="F82" s="1" t="s">
        <v>54</v>
      </c>
      <c r="G82" s="11">
        <f>E82*Paramètres!I$2*Paramètres!K$2</f>
        <v>152.09451000000001</v>
      </c>
      <c r="H82" s="11">
        <f t="shared" si="9"/>
        <v>39.054185710898217</v>
      </c>
      <c r="I82" s="11">
        <f t="shared" si="10"/>
        <v>191.14869571089824</v>
      </c>
      <c r="J82" s="12">
        <f t="shared" si="11"/>
        <v>332.91731169648108</v>
      </c>
      <c r="K82" s="13"/>
    </row>
    <row r="83" spans="1:11" x14ac:dyDescent="0.25">
      <c r="A83" s="9">
        <f t="shared" si="12"/>
        <v>80</v>
      </c>
      <c r="B83" s="49">
        <v>5</v>
      </c>
      <c r="C83" s="10">
        <f t="shared" si="8"/>
        <v>18.333333333333332</v>
      </c>
      <c r="D83" s="35">
        <v>68</v>
      </c>
      <c r="E83">
        <v>214.2</v>
      </c>
      <c r="F83" s="1" t="s">
        <v>54</v>
      </c>
      <c r="G83" s="11">
        <f>E83*Paramètres!I$2*Paramètres!K$2</f>
        <v>155.28429</v>
      </c>
      <c r="H83" s="11">
        <f t="shared" si="9"/>
        <v>39.777029017678288</v>
      </c>
      <c r="I83" s="11">
        <f t="shared" si="10"/>
        <v>195.06131901767827</v>
      </c>
      <c r="J83" s="12">
        <f t="shared" si="11"/>
        <v>339.73179728912299</v>
      </c>
      <c r="K83" s="13"/>
    </row>
    <row r="84" spans="1:11" x14ac:dyDescent="0.25">
      <c r="A84" s="9">
        <f t="shared" si="12"/>
        <v>81</v>
      </c>
      <c r="B84" s="49">
        <v>5</v>
      </c>
      <c r="C84" s="10">
        <f t="shared" si="8"/>
        <v>18.333333333333332</v>
      </c>
      <c r="D84" s="35">
        <v>69</v>
      </c>
      <c r="E84">
        <v>218.6</v>
      </c>
      <c r="F84" s="1" t="s">
        <v>54</v>
      </c>
      <c r="G84" s="11">
        <f>E84*Paramètres!I$2*Paramètres!K$2</f>
        <v>158.47407000000001</v>
      </c>
      <c r="H84" s="11">
        <f t="shared" si="9"/>
        <v>40.498145916074606</v>
      </c>
      <c r="I84" s="11">
        <f t="shared" si="10"/>
        <v>198.97221591607462</v>
      </c>
      <c r="J84" s="12">
        <f t="shared" si="11"/>
        <v>346.54327605382991</v>
      </c>
      <c r="K84" s="13"/>
    </row>
    <row r="85" spans="1:11" x14ac:dyDescent="0.25">
      <c r="A85" s="9">
        <f t="shared" ref="A85:A93" si="13">A84+1</f>
        <v>82</v>
      </c>
      <c r="B85" s="49">
        <v>5</v>
      </c>
      <c r="C85" s="10">
        <f t="shared" si="8"/>
        <v>18.333333333333332</v>
      </c>
      <c r="D85" s="35">
        <v>70</v>
      </c>
      <c r="E85">
        <v>223</v>
      </c>
      <c r="F85" s="1" t="s">
        <v>54</v>
      </c>
      <c r="G85" s="11">
        <f>E85*Paramètres!I$2*Paramètres!K$2</f>
        <v>161.66385</v>
      </c>
      <c r="H85" s="11">
        <f t="shared" si="9"/>
        <v>41.217575160076741</v>
      </c>
      <c r="I85" s="11">
        <f t="shared" si="10"/>
        <v>202.88142516007673</v>
      </c>
      <c r="J85" s="12">
        <f t="shared" si="11"/>
        <v>353.35181548713359</v>
      </c>
      <c r="K85" s="13"/>
    </row>
    <row r="86" spans="1:11" x14ac:dyDescent="0.25">
      <c r="A86" s="9">
        <f t="shared" si="13"/>
        <v>83</v>
      </c>
      <c r="B86" s="49">
        <v>5</v>
      </c>
      <c r="C86" s="10">
        <f t="shared" si="8"/>
        <v>18.333333333333332</v>
      </c>
      <c r="D86" s="35">
        <v>70</v>
      </c>
      <c r="E86">
        <v>223</v>
      </c>
      <c r="F86" s="1" t="s">
        <v>54</v>
      </c>
      <c r="G86" s="11">
        <f>E86*Paramètres!I$2*Paramètres!K$2</f>
        <v>161.66385</v>
      </c>
      <c r="H86" s="11">
        <f t="shared" si="9"/>
        <v>41.217575160076741</v>
      </c>
      <c r="I86" s="11">
        <f t="shared" si="10"/>
        <v>202.88142516007673</v>
      </c>
      <c r="J86" s="12">
        <f t="shared" si="11"/>
        <v>353.35181548713359</v>
      </c>
      <c r="K86" s="13"/>
    </row>
    <row r="87" spans="1:11" x14ac:dyDescent="0.25">
      <c r="A87" s="9">
        <f t="shared" si="13"/>
        <v>84</v>
      </c>
      <c r="B87" s="49">
        <v>5</v>
      </c>
      <c r="C87" s="10">
        <f t="shared" si="8"/>
        <v>18.333333333333332</v>
      </c>
      <c r="D87" s="35">
        <v>71</v>
      </c>
      <c r="E87">
        <v>227</v>
      </c>
      <c r="F87" s="1" t="s">
        <v>54</v>
      </c>
      <c r="G87" s="11">
        <f>E87*Paramètres!I$2*Paramètres!K$2</f>
        <v>164.56365</v>
      </c>
      <c r="H87" s="11">
        <f t="shared" si="9"/>
        <v>41.870168531445763</v>
      </c>
      <c r="I87" s="11">
        <f t="shared" si="10"/>
        <v>206.43381853144575</v>
      </c>
      <c r="J87" s="12">
        <f t="shared" si="11"/>
        <v>359.53890060893468</v>
      </c>
      <c r="K87" s="13"/>
    </row>
    <row r="88" spans="1:11" x14ac:dyDescent="0.25">
      <c r="A88" s="9">
        <f t="shared" si="13"/>
        <v>85</v>
      </c>
      <c r="B88" s="49">
        <v>5</v>
      </c>
      <c r="C88" s="10">
        <f t="shared" si="8"/>
        <v>18.333333333333332</v>
      </c>
      <c r="D88" s="35">
        <v>72</v>
      </c>
      <c r="E88">
        <v>231</v>
      </c>
      <c r="F88" s="1" t="s">
        <v>54</v>
      </c>
      <c r="G88" s="11">
        <f>E88*Paramètres!I$2*Paramètres!K$2</f>
        <v>167.46345000000002</v>
      </c>
      <c r="H88" s="11">
        <f t="shared" si="9"/>
        <v>42.521424666324783</v>
      </c>
      <c r="I88" s="11">
        <f t="shared" si="10"/>
        <v>209.9848746663248</v>
      </c>
      <c r="J88" s="12">
        <f t="shared" si="11"/>
        <v>365.72365671051563</v>
      </c>
      <c r="K88" s="13"/>
    </row>
    <row r="89" spans="1:11" x14ac:dyDescent="0.25">
      <c r="A89" s="9">
        <f t="shared" si="13"/>
        <v>86</v>
      </c>
      <c r="B89" s="49">
        <v>5</v>
      </c>
      <c r="C89" s="10">
        <f t="shared" si="8"/>
        <v>18.333333333333332</v>
      </c>
      <c r="D89" s="35">
        <v>73</v>
      </c>
      <c r="E89">
        <v>235</v>
      </c>
      <c r="F89" s="1" t="s">
        <v>54</v>
      </c>
      <c r="G89" s="11">
        <f>E89*Paramètres!I$2*Paramètres!K$2</f>
        <v>170.36324999999999</v>
      </c>
      <c r="H89" s="11">
        <f t="shared" si="9"/>
        <v>43.171369392203886</v>
      </c>
      <c r="I89" s="11">
        <f t="shared" si="10"/>
        <v>213.53461939220387</v>
      </c>
      <c r="J89" s="12">
        <f t="shared" si="11"/>
        <v>371.90612877475502</v>
      </c>
      <c r="K89" s="13"/>
    </row>
    <row r="90" spans="1:11" x14ac:dyDescent="0.25">
      <c r="A90" s="9">
        <f t="shared" si="13"/>
        <v>87</v>
      </c>
      <c r="B90" s="49">
        <v>5</v>
      </c>
      <c r="C90" s="10">
        <f t="shared" si="8"/>
        <v>18.333333333333332</v>
      </c>
      <c r="D90" s="35">
        <v>74</v>
      </c>
      <c r="E90">
        <v>239</v>
      </c>
      <c r="F90" s="1" t="s">
        <v>54</v>
      </c>
      <c r="G90" s="11">
        <f>E90*Paramètres!I$2*Paramètres!K$2</f>
        <v>173.26304999999999</v>
      </c>
      <c r="H90" s="11">
        <f t="shared" si="9"/>
        <v>43.820027606954781</v>
      </c>
      <c r="I90" s="11">
        <f t="shared" si="10"/>
        <v>217.08307760695476</v>
      </c>
      <c r="J90" s="12">
        <f t="shared" si="11"/>
        <v>378.08636016544619</v>
      </c>
      <c r="K90" s="13"/>
    </row>
    <row r="91" spans="1:11" x14ac:dyDescent="0.25">
      <c r="A91" s="9">
        <f t="shared" si="13"/>
        <v>88</v>
      </c>
      <c r="B91" s="49">
        <v>5</v>
      </c>
      <c r="C91" s="10">
        <f t="shared" si="8"/>
        <v>18.333333333333332</v>
      </c>
      <c r="D91" s="35">
        <v>75</v>
      </c>
      <c r="E91">
        <v>243</v>
      </c>
      <c r="F91" s="1" t="s">
        <v>54</v>
      </c>
      <c r="G91" s="11">
        <f>E91*Paramètres!I$2*Paramètres!K$2</f>
        <v>176.16285000000002</v>
      </c>
      <c r="H91" s="11">
        <f t="shared" si="9"/>
        <v>44.467423327279334</v>
      </c>
      <c r="I91" s="11">
        <f t="shared" si="10"/>
        <v>220.63027332727935</v>
      </c>
      <c r="J91" s="12">
        <f t="shared" si="11"/>
        <v>384.26439271167823</v>
      </c>
      <c r="K91" s="13"/>
    </row>
    <row r="92" spans="1:11" x14ac:dyDescent="0.25">
      <c r="A92" s="9">
        <f t="shared" si="13"/>
        <v>89</v>
      </c>
      <c r="B92" s="49">
        <v>5</v>
      </c>
      <c r="C92" s="10">
        <f t="shared" si="8"/>
        <v>18.333333333333332</v>
      </c>
      <c r="D92" s="35">
        <v>75</v>
      </c>
      <c r="E92">
        <v>243</v>
      </c>
      <c r="F92" s="1" t="s">
        <v>54</v>
      </c>
      <c r="G92" s="11">
        <f>E92*Paramètres!I$2*Paramètres!K$2</f>
        <v>176.16285000000002</v>
      </c>
      <c r="H92" s="11">
        <f t="shared" si="9"/>
        <v>44.467423327279334</v>
      </c>
      <c r="I92" s="11">
        <f t="shared" si="10"/>
        <v>220.63027332727935</v>
      </c>
      <c r="J92" s="12">
        <f t="shared" si="11"/>
        <v>384.26439271167823</v>
      </c>
      <c r="K92" s="13"/>
    </row>
    <row r="93" spans="1:11" x14ac:dyDescent="0.25">
      <c r="A93" s="9">
        <f t="shared" si="13"/>
        <v>90</v>
      </c>
      <c r="B93" s="49">
        <v>5</v>
      </c>
      <c r="C93" s="10">
        <f t="shared" si="8"/>
        <v>18.333333333333332</v>
      </c>
      <c r="D93" s="35">
        <v>76</v>
      </c>
      <c r="E93">
        <v>246.8</v>
      </c>
      <c r="F93" s="1" t="s">
        <v>54</v>
      </c>
      <c r="G93" s="11">
        <f>E93*Paramètres!I$2*Paramètres!K$2</f>
        <v>178.91766000000001</v>
      </c>
      <c r="H93" s="11">
        <f t="shared" si="9"/>
        <v>45.081300998530452</v>
      </c>
      <c r="I93" s="11">
        <f t="shared" si="10"/>
        <v>223.99896099853046</v>
      </c>
      <c r="J93" s="12">
        <f t="shared" si="11"/>
        <v>390.13152373910725</v>
      </c>
      <c r="K93" s="13"/>
    </row>
    <row r="94" spans="1:11" x14ac:dyDescent="0.25">
      <c r="A94" s="9"/>
      <c r="B94" s="9"/>
      <c r="C94" s="10"/>
      <c r="D94" s="35">
        <v>77</v>
      </c>
      <c r="E94">
        <v>250.6</v>
      </c>
      <c r="F94" s="1" t="s">
        <v>54</v>
      </c>
      <c r="G94" s="11">
        <f>E94*Paramètres!I$2*Paramètres!K$2</f>
        <v>181.67247</v>
      </c>
      <c r="H94" s="11">
        <f t="shared" si="9"/>
        <v>45.694079405075165</v>
      </c>
      <c r="I94" s="11">
        <f t="shared" si="10"/>
        <v>227.36654940507518</v>
      </c>
      <c r="J94" s="12">
        <f t="shared" si="11"/>
        <v>395.99674021383925</v>
      </c>
      <c r="K94" s="13"/>
    </row>
    <row r="95" spans="1:11" x14ac:dyDescent="0.25">
      <c r="A95" s="9"/>
      <c r="B95" s="9"/>
      <c r="C95" s="10"/>
      <c r="D95" s="35">
        <v>78</v>
      </c>
      <c r="E95">
        <v>254.4</v>
      </c>
      <c r="F95" s="1" t="s">
        <v>54</v>
      </c>
      <c r="G95" s="11">
        <f>E95*Paramètres!I$2*Paramètres!K$2</f>
        <v>184.42728</v>
      </c>
      <c r="H95" s="11">
        <f t="shared" si="9"/>
        <v>46.305777141004043</v>
      </c>
      <c r="I95" s="11">
        <f t="shared" si="10"/>
        <v>230.73305714100405</v>
      </c>
      <c r="J95" s="12">
        <f t="shared" si="11"/>
        <v>401.86007452058203</v>
      </c>
      <c r="K95" s="13"/>
    </row>
    <row r="96" spans="1:11" x14ac:dyDescent="0.25">
      <c r="A96" s="9"/>
      <c r="B96" s="9"/>
      <c r="C96" s="10"/>
      <c r="D96" s="35">
        <v>79</v>
      </c>
      <c r="E96">
        <v>258.2</v>
      </c>
      <c r="F96" s="1" t="s">
        <v>54</v>
      </c>
      <c r="G96" s="11">
        <f>E96*Paramètres!I$2*Paramètres!K$2</f>
        <v>187.18208999999999</v>
      </c>
      <c r="H96" s="11">
        <f t="shared" si="9"/>
        <v>46.916412213040047</v>
      </c>
      <c r="I96" s="11">
        <f t="shared" si="10"/>
        <v>234.09850221304004</v>
      </c>
      <c r="J96" s="12">
        <f t="shared" si="11"/>
        <v>407.72155802104476</v>
      </c>
      <c r="K96" s="13"/>
    </row>
    <row r="97" spans="1:11" x14ac:dyDescent="0.25">
      <c r="A97" s="9"/>
      <c r="B97" s="9"/>
      <c r="C97" s="10"/>
      <c r="D97" s="35">
        <v>80</v>
      </c>
      <c r="E97">
        <v>262</v>
      </c>
      <c r="F97" s="1" t="s">
        <v>54</v>
      </c>
      <c r="G97" s="11">
        <f>E97*Paramètres!I$2*Paramètres!K$2</f>
        <v>189.93690000000001</v>
      </c>
      <c r="H97" s="11">
        <f t="shared" si="9"/>
        <v>47.52600206745911</v>
      </c>
      <c r="I97" s="11">
        <f t="shared" si="10"/>
        <v>237.46290206745911</v>
      </c>
      <c r="J97" s="12">
        <f t="shared" si="11"/>
        <v>413.58122110082462</v>
      </c>
      <c r="K97" s="13"/>
    </row>
    <row r="98" spans="1:11" x14ac:dyDescent="0.25">
      <c r="A98" s="9"/>
      <c r="B98" s="9"/>
      <c r="C98" s="10"/>
      <c r="D98" s="35">
        <v>80</v>
      </c>
      <c r="E98">
        <v>262</v>
      </c>
      <c r="F98" s="1" t="s">
        <v>54</v>
      </c>
      <c r="G98" s="11">
        <f>E98*Paramètres!I$2*Paramètres!K$2</f>
        <v>189.93690000000001</v>
      </c>
      <c r="H98" s="11">
        <f t="shared" si="9"/>
        <v>47.52600206745911</v>
      </c>
      <c r="I98" s="11">
        <f t="shared" si="10"/>
        <v>237.46290206745911</v>
      </c>
      <c r="J98" s="12">
        <f t="shared" si="11"/>
        <v>413.58122110082462</v>
      </c>
      <c r="K98" s="13"/>
    </row>
    <row r="99" spans="1:11" x14ac:dyDescent="0.25">
      <c r="A99" s="9"/>
      <c r="B99" s="9"/>
      <c r="C99" s="10"/>
      <c r="D99" s="35">
        <v>81</v>
      </c>
      <c r="E99">
        <v>265.60000000000002</v>
      </c>
      <c r="F99" s="1" t="s">
        <v>54</v>
      </c>
      <c r="G99" s="11">
        <f>E99*Paramètres!I$2*Paramètres!K$2</f>
        <v>192.54672000000002</v>
      </c>
      <c r="H99" s="11">
        <f t="shared" si="9"/>
        <v>48.102559429178235</v>
      </c>
      <c r="I99" s="11">
        <f t="shared" si="10"/>
        <v>240.64927942917825</v>
      </c>
      <c r="J99" s="12">
        <f t="shared" si="11"/>
        <v>419.13082833915206</v>
      </c>
      <c r="K99" s="13"/>
    </row>
    <row r="100" spans="1:11" x14ac:dyDescent="0.25">
      <c r="A100" s="9"/>
      <c r="B100" s="9"/>
      <c r="C100" s="10"/>
      <c r="D100" s="35">
        <v>82</v>
      </c>
      <c r="E100">
        <v>269.2</v>
      </c>
      <c r="F100" s="1" t="s">
        <v>54</v>
      </c>
      <c r="G100" s="11">
        <f>E100*Paramètres!I$2*Paramètres!K$2</f>
        <v>195.15654000000001</v>
      </c>
      <c r="H100" s="11">
        <f t="shared" si="9"/>
        <v>48.678207837864285</v>
      </c>
      <c r="I100" s="11">
        <f t="shared" si="10"/>
        <v>243.83474783786428</v>
      </c>
      <c r="J100" s="12">
        <f t="shared" si="11"/>
        <v>424.6788524842803</v>
      </c>
      <c r="K100" s="13"/>
    </row>
    <row r="101" spans="1:11" x14ac:dyDescent="0.25">
      <c r="A101" s="9"/>
      <c r="B101" s="9"/>
      <c r="C101" s="10"/>
      <c r="D101" s="35">
        <v>83</v>
      </c>
      <c r="E101">
        <v>272.8</v>
      </c>
      <c r="F101" s="1" t="s">
        <v>54</v>
      </c>
      <c r="G101" s="11">
        <f>E101*Paramètres!I$2*Paramètres!K$2</f>
        <v>197.76635999999999</v>
      </c>
      <c r="H101" s="11">
        <f t="shared" si="9"/>
        <v>49.252960854051153</v>
      </c>
      <c r="I101" s="11">
        <f t="shared" si="10"/>
        <v>247.01932085405116</v>
      </c>
      <c r="J101" s="12">
        <f t="shared" si="11"/>
        <v>430.22531715413908</v>
      </c>
      <c r="K101" s="13"/>
    </row>
    <row r="102" spans="1:11" x14ac:dyDescent="0.25">
      <c r="A102" s="9"/>
      <c r="B102" s="9"/>
      <c r="C102" s="10"/>
      <c r="D102" s="35">
        <v>84</v>
      </c>
      <c r="E102">
        <v>276.39999999999998</v>
      </c>
      <c r="F102" s="1" t="s">
        <v>54</v>
      </c>
      <c r="G102" s="11">
        <f>E102*Paramètres!I$2*Paramètres!K$2</f>
        <v>200.37618000000001</v>
      </c>
      <c r="H102" s="11">
        <f t="shared" si="9"/>
        <v>49.826831659798437</v>
      </c>
      <c r="I102" s="11">
        <f t="shared" si="10"/>
        <v>250.20301165979845</v>
      </c>
      <c r="J102" s="12">
        <f t="shared" si="11"/>
        <v>435.7702453074823</v>
      </c>
      <c r="K102" s="13"/>
    </row>
    <row r="103" spans="1:11" x14ac:dyDescent="0.25">
      <c r="A103" s="9"/>
      <c r="B103" s="9"/>
      <c r="C103" s="10"/>
      <c r="D103" s="35">
        <v>85</v>
      </c>
      <c r="E103">
        <v>280</v>
      </c>
      <c r="F103" s="1" t="s">
        <v>54</v>
      </c>
      <c r="G103" s="11">
        <f>E103*Paramètres!I$2*Paramètres!K$2</f>
        <v>202.98599999999999</v>
      </c>
      <c r="H103" s="11">
        <f t="shared" si="9"/>
        <v>50.399833074043102</v>
      </c>
      <c r="I103" s="11">
        <f t="shared" si="10"/>
        <v>253.38583307404309</v>
      </c>
      <c r="J103" s="12">
        <f t="shared" si="11"/>
        <v>441.31365927062501</v>
      </c>
      <c r="K103" s="13"/>
    </row>
    <row r="104" spans="1:11" x14ac:dyDescent="0.25">
      <c r="A104" s="9"/>
      <c r="B104" s="9"/>
      <c r="C104" s="10"/>
      <c r="D104" s="35">
        <v>85</v>
      </c>
      <c r="E104">
        <v>200</v>
      </c>
      <c r="F104" s="1">
        <v>80</v>
      </c>
      <c r="G104" s="11">
        <f>E104*Paramètres!I$2*Paramètres!K$2</f>
        <v>144.99</v>
      </c>
      <c r="H104" s="11">
        <f t="shared" si="9"/>
        <v>37.437803952354678</v>
      </c>
      <c r="I104" s="11">
        <f t="shared" si="10"/>
        <v>182.42780395235468</v>
      </c>
      <c r="J104" s="12">
        <f t="shared" si="11"/>
        <v>317.72842521701773</v>
      </c>
      <c r="K104" s="13"/>
    </row>
    <row r="105" spans="1:11" x14ac:dyDescent="0.25">
      <c r="A105" s="9"/>
      <c r="B105" s="9"/>
      <c r="C105" s="10"/>
      <c r="D105" s="35">
        <v>86</v>
      </c>
      <c r="E105">
        <v>205.4</v>
      </c>
      <c r="F105" s="1" t="s">
        <v>54</v>
      </c>
      <c r="G105" s="11">
        <f>E105*Paramètres!I$2*Paramètres!K$2</f>
        <v>148.90473</v>
      </c>
      <c r="H105" s="11">
        <f t="shared" si="9"/>
        <v>38.329575519148577</v>
      </c>
      <c r="I105" s="11">
        <f t="shared" si="10"/>
        <v>187.23430551914856</v>
      </c>
      <c r="J105" s="12">
        <f t="shared" si="11"/>
        <v>326.0997487791837</v>
      </c>
      <c r="K105" s="13"/>
    </row>
    <row r="106" spans="1:11" x14ac:dyDescent="0.25">
      <c r="A106" s="9"/>
      <c r="B106" s="9"/>
      <c r="C106" s="10"/>
      <c r="D106" s="35">
        <v>87</v>
      </c>
      <c r="E106">
        <v>210.8</v>
      </c>
      <c r="F106" s="1" t="s">
        <v>54</v>
      </c>
      <c r="G106" s="11">
        <f>E106*Paramètres!I$2*Paramètres!K$2</f>
        <v>152.81946000000002</v>
      </c>
      <c r="H106" s="11">
        <f t="shared" si="9"/>
        <v>39.21862194822625</v>
      </c>
      <c r="I106" s="11">
        <f t="shared" si="10"/>
        <v>192.03808194822628</v>
      </c>
      <c r="J106" s="12">
        <f t="shared" si="11"/>
        <v>334.4663260598274</v>
      </c>
      <c r="K106" s="13"/>
    </row>
    <row r="107" spans="1:11" x14ac:dyDescent="0.25">
      <c r="A107" s="9"/>
      <c r="B107" s="9"/>
      <c r="C107" s="10"/>
      <c r="D107" s="35">
        <v>88</v>
      </c>
      <c r="E107">
        <v>216.2</v>
      </c>
      <c r="F107" s="1" t="s">
        <v>54</v>
      </c>
      <c r="G107" s="11">
        <f>E107*Paramètres!I$2*Paramètres!K$2</f>
        <v>156.73418999999998</v>
      </c>
      <c r="H107" s="11">
        <f>EXP(-1.0587+0.8836*LN(G107)+0.284)</f>
        <v>40.105021075539213</v>
      </c>
      <c r="I107" s="11">
        <f t="shared" si="10"/>
        <v>196.8392110755392</v>
      </c>
      <c r="J107" s="12">
        <f t="shared" si="11"/>
        <v>342.82829262323077</v>
      </c>
      <c r="K107" s="13"/>
    </row>
    <row r="108" spans="1:11" x14ac:dyDescent="0.25">
      <c r="A108" s="9"/>
      <c r="B108" s="9"/>
      <c r="C108" s="10"/>
      <c r="D108" s="35">
        <v>89</v>
      </c>
      <c r="E108">
        <v>221.6</v>
      </c>
      <c r="F108" s="1" t="s">
        <v>54</v>
      </c>
      <c r="G108" s="11">
        <f>E108*Paramètres!I$2*Paramètres!K$2</f>
        <v>160.64892</v>
      </c>
      <c r="H108" s="11">
        <f>EXP(-1.0587+0.8836*LN(G108)+0.284)</f>
        <v>40.988846627235688</v>
      </c>
      <c r="I108" s="11">
        <f t="shared" si="10"/>
        <v>201.63776662723569</v>
      </c>
      <c r="J108" s="12">
        <f t="shared" si="11"/>
        <v>351.18577687576879</v>
      </c>
      <c r="K108" s="13"/>
    </row>
    <row r="109" spans="1:11" x14ac:dyDescent="0.25">
      <c r="A109" s="9"/>
      <c r="B109" s="9"/>
      <c r="D109" s="35">
        <v>90</v>
      </c>
      <c r="E109">
        <v>227</v>
      </c>
      <c r="F109" s="1" t="s">
        <v>54</v>
      </c>
      <c r="G109" s="11">
        <f>E109*Paramètres!I$2*Paramètres!K$2</f>
        <v>164.56365</v>
      </c>
      <c r="H109" s="11">
        <f t="shared" ref="H109" si="14">EXP(-1.0587+0.8836*LN(G109)+0.284)</f>
        <v>41.870168531445763</v>
      </c>
      <c r="I109" s="11">
        <f t="shared" si="10"/>
        <v>206.43381853144575</v>
      </c>
      <c r="J109" s="12">
        <f t="shared" si="11"/>
        <v>359.53890060893468</v>
      </c>
      <c r="K109" s="13"/>
    </row>
    <row r="110" spans="1:11" x14ac:dyDescent="0.25">
      <c r="A110" s="9"/>
      <c r="B110" s="9"/>
      <c r="D110" s="35"/>
      <c r="E110">
        <v>227</v>
      </c>
      <c r="F110" s="1" t="s">
        <v>54</v>
      </c>
      <c r="G110" s="11"/>
      <c r="H110" s="11"/>
      <c r="I110" s="11"/>
      <c r="J110" s="12"/>
      <c r="K110" s="13"/>
    </row>
    <row r="111" spans="1:11" x14ac:dyDescent="0.25">
      <c r="A111" s="9"/>
      <c r="B111" s="9"/>
      <c r="D111" s="35"/>
      <c r="F111" s="1"/>
      <c r="G111" s="11"/>
      <c r="H111" s="11"/>
      <c r="I111" s="11"/>
      <c r="J111" s="12"/>
      <c r="K111" s="13"/>
    </row>
    <row r="112" spans="1:11" x14ac:dyDescent="0.25">
      <c r="A112" s="9"/>
      <c r="B112" s="9"/>
      <c r="D112" s="35"/>
      <c r="F112" s="1"/>
      <c r="G112" s="11"/>
      <c r="H112" s="11"/>
      <c r="I112" s="11"/>
      <c r="J112" s="12"/>
      <c r="K112" s="13"/>
    </row>
    <row r="113" spans="1:11" x14ac:dyDescent="0.25">
      <c r="A113" s="9"/>
      <c r="B113" s="9"/>
      <c r="D113" s="35"/>
      <c r="F113" s="36"/>
      <c r="G113" s="11"/>
      <c r="H113" s="11"/>
      <c r="I113" s="11"/>
      <c r="J113" s="12"/>
      <c r="K113" s="13"/>
    </row>
    <row r="114" spans="1:11" x14ac:dyDescent="0.25">
      <c r="A114" s="9"/>
      <c r="B114" s="9"/>
      <c r="D114" s="35"/>
      <c r="F114" s="1"/>
      <c r="G114" s="11"/>
      <c r="H114" s="11"/>
      <c r="I114" s="11"/>
      <c r="J114" s="12"/>
      <c r="K114" s="13"/>
    </row>
    <row r="115" spans="1:11" x14ac:dyDescent="0.25">
      <c r="A115" s="9"/>
      <c r="B115" s="9"/>
      <c r="D115" s="35"/>
      <c r="F115" s="1"/>
      <c r="G115" s="11"/>
      <c r="H115" s="11"/>
      <c r="I115" s="11"/>
      <c r="J115" s="12"/>
      <c r="K115" s="13"/>
    </row>
    <row r="116" spans="1:11" x14ac:dyDescent="0.25">
      <c r="A116" s="9"/>
      <c r="B116" s="9"/>
      <c r="D116" s="35"/>
      <c r="F116" s="1"/>
      <c r="G116" s="11"/>
      <c r="H116" s="11"/>
      <c r="I116" s="11"/>
      <c r="J116" s="12"/>
      <c r="K116" s="13"/>
    </row>
    <row r="117" spans="1:11" x14ac:dyDescent="0.25">
      <c r="A117" s="9"/>
      <c r="B117" s="9"/>
      <c r="D117" s="35"/>
      <c r="F117" s="1"/>
      <c r="G117" s="11"/>
      <c r="H117" s="11"/>
      <c r="I117" s="11"/>
      <c r="J117" s="12"/>
      <c r="K117" s="13"/>
    </row>
    <row r="118" spans="1:11" x14ac:dyDescent="0.25">
      <c r="A118" s="9"/>
      <c r="B118" s="9"/>
      <c r="D118" s="35"/>
      <c r="F118" s="1"/>
      <c r="G118" s="11"/>
      <c r="H118" s="11"/>
      <c r="I118" s="11"/>
      <c r="J118" s="12"/>
      <c r="K118" s="13"/>
    </row>
    <row r="119" spans="1:11" x14ac:dyDescent="0.25">
      <c r="A119" s="9"/>
      <c r="B119" s="9"/>
      <c r="D119" s="35"/>
      <c r="F119" s="36"/>
      <c r="G119" s="11"/>
      <c r="H119" s="11"/>
      <c r="I119" s="11"/>
      <c r="J119" s="12"/>
      <c r="K119" s="13"/>
    </row>
    <row r="120" spans="1:11" x14ac:dyDescent="0.25">
      <c r="A120" s="9"/>
      <c r="B120" s="9"/>
      <c r="D120" s="35"/>
      <c r="F120" s="1"/>
      <c r="G120" s="11"/>
      <c r="H120" s="11"/>
      <c r="I120" s="11"/>
      <c r="J120" s="12"/>
      <c r="K120" s="13"/>
    </row>
    <row r="121" spans="1:11" x14ac:dyDescent="0.25">
      <c r="D121" s="35"/>
      <c r="F121" s="1"/>
      <c r="G121" s="11"/>
      <c r="H121" s="11"/>
      <c r="I121" s="11"/>
      <c r="J121" s="12"/>
      <c r="K121" s="13"/>
    </row>
    <row r="122" spans="1:11" x14ac:dyDescent="0.25">
      <c r="D122" s="35"/>
      <c r="F122" s="1"/>
      <c r="G122" s="11"/>
      <c r="H122" s="11"/>
      <c r="I122" s="11"/>
      <c r="J122" s="12"/>
      <c r="K122" s="13"/>
    </row>
    <row r="123" spans="1:11" x14ac:dyDescent="0.25">
      <c r="D123" s="35"/>
      <c r="F123" s="1"/>
      <c r="G123" s="11"/>
      <c r="H123" s="11"/>
      <c r="I123" s="11"/>
      <c r="J123" s="12"/>
      <c r="K123" s="13"/>
    </row>
    <row r="124" spans="1:11" x14ac:dyDescent="0.25">
      <c r="D124" s="35"/>
      <c r="F124" s="1"/>
      <c r="G124" s="11"/>
      <c r="H124" s="11"/>
      <c r="I124" s="11"/>
      <c r="J124" s="12"/>
      <c r="K124" s="13"/>
    </row>
    <row r="125" spans="1:11" x14ac:dyDescent="0.25">
      <c r="D125" s="35"/>
      <c r="F125" s="36"/>
      <c r="G125" s="11"/>
      <c r="H125" s="11"/>
      <c r="I125" s="11"/>
      <c r="J125" s="12"/>
      <c r="K125" s="13"/>
    </row>
    <row r="126" spans="1:11" x14ac:dyDescent="0.25">
      <c r="D126" s="35"/>
      <c r="F126" s="1"/>
      <c r="G126" s="11"/>
      <c r="H126" s="11"/>
      <c r="I126" s="11"/>
      <c r="J126" s="12"/>
      <c r="K126" s="13"/>
    </row>
    <row r="127" spans="1:11" x14ac:dyDescent="0.25">
      <c r="D127" s="35"/>
      <c r="F127" s="1"/>
      <c r="G127" s="11"/>
      <c r="H127" s="11"/>
      <c r="I127" s="11"/>
      <c r="J127" s="12"/>
      <c r="K127" s="13"/>
    </row>
    <row r="128" spans="1:11" x14ac:dyDescent="0.25">
      <c r="D128" s="35"/>
      <c r="F128" s="1"/>
      <c r="G128" s="11"/>
      <c r="H128" s="11"/>
      <c r="I128" s="11"/>
      <c r="J128" s="12"/>
      <c r="K128" s="13"/>
    </row>
    <row r="129" spans="4:11" x14ac:dyDescent="0.25">
      <c r="D129" s="35"/>
      <c r="F129" s="1"/>
      <c r="G129" s="11"/>
      <c r="H129" s="11"/>
      <c r="I129" s="11"/>
      <c r="J129" s="12"/>
      <c r="K129" s="13"/>
    </row>
    <row r="130" spans="4:11" x14ac:dyDescent="0.25">
      <c r="D130" s="35"/>
      <c r="F130" s="1"/>
      <c r="G130" s="11"/>
      <c r="H130" s="11"/>
      <c r="I130" s="11"/>
      <c r="J130" s="12"/>
      <c r="K130" s="13"/>
    </row>
    <row r="131" spans="4:11" x14ac:dyDescent="0.25">
      <c r="D131" s="35"/>
      <c r="F131" s="36"/>
      <c r="G131" s="11"/>
      <c r="H131" s="11"/>
      <c r="I131" s="11"/>
      <c r="J131" s="12"/>
      <c r="K131" s="13"/>
    </row>
    <row r="132" spans="4:11" x14ac:dyDescent="0.25">
      <c r="D132" s="35"/>
      <c r="F132" s="1"/>
      <c r="G132" s="11"/>
      <c r="H132" s="11"/>
      <c r="I132" s="11"/>
      <c r="J132" s="12"/>
      <c r="K132" s="13"/>
    </row>
    <row r="133" spans="4:11" x14ac:dyDescent="0.25">
      <c r="D133" s="35"/>
      <c r="F133" s="1"/>
      <c r="G133" s="11"/>
      <c r="H133" s="11"/>
      <c r="I133" s="11"/>
      <c r="J133" s="12"/>
      <c r="K133" s="13"/>
    </row>
    <row r="134" spans="4:11" x14ac:dyDescent="0.25">
      <c r="D134" s="35"/>
      <c r="F134" s="1"/>
      <c r="G134" s="11"/>
      <c r="H134" s="11"/>
      <c r="I134" s="11"/>
      <c r="J134" s="12"/>
      <c r="K134" s="13"/>
    </row>
    <row r="135" spans="4:11" x14ac:dyDescent="0.25">
      <c r="D135" s="35"/>
      <c r="F135" s="1"/>
      <c r="G135" s="11"/>
      <c r="H135" s="11"/>
      <c r="I135" s="11"/>
      <c r="J135" s="12"/>
      <c r="K135" s="13"/>
    </row>
    <row r="136" spans="4:11" x14ac:dyDescent="0.25">
      <c r="D136" s="35"/>
      <c r="F136" s="1"/>
      <c r="G136" s="11"/>
      <c r="H136" s="11"/>
      <c r="I136" s="11"/>
      <c r="J136" s="12"/>
      <c r="K136" s="13"/>
    </row>
    <row r="137" spans="4:11" x14ac:dyDescent="0.25">
      <c r="D137" s="35"/>
      <c r="F137" s="36"/>
      <c r="G137" s="11"/>
      <c r="H137" s="11"/>
      <c r="I137" s="11"/>
      <c r="J137" s="12"/>
      <c r="K137" s="13"/>
    </row>
    <row r="138" spans="4:11" x14ac:dyDescent="0.25">
      <c r="D138" s="35"/>
      <c r="F138" s="1"/>
      <c r="G138" s="11"/>
      <c r="H138" s="11"/>
      <c r="I138" s="11"/>
      <c r="J138" s="12"/>
      <c r="K138" s="13"/>
    </row>
    <row r="139" spans="4:11" x14ac:dyDescent="0.25">
      <c r="D139" s="35"/>
      <c r="F139" s="1"/>
      <c r="G139" s="11"/>
      <c r="H139" s="11"/>
      <c r="I139" s="11"/>
      <c r="J139" s="12"/>
      <c r="K139" s="13"/>
    </row>
    <row r="140" spans="4:11" x14ac:dyDescent="0.25">
      <c r="D140" s="35"/>
      <c r="F140" s="1"/>
      <c r="G140" s="11"/>
      <c r="H140" s="11"/>
      <c r="I140" s="11"/>
      <c r="J140" s="12"/>
      <c r="K140" s="13"/>
    </row>
    <row r="141" spans="4:11" x14ac:dyDescent="0.25">
      <c r="D141" s="35"/>
      <c r="F141" s="1"/>
      <c r="G141" s="11"/>
      <c r="H141" s="11"/>
      <c r="I141" s="11"/>
      <c r="J141" s="12"/>
      <c r="K141" s="13"/>
    </row>
    <row r="142" spans="4:11" x14ac:dyDescent="0.25">
      <c r="D142" s="35"/>
      <c r="F142" s="1"/>
      <c r="G142" s="11"/>
      <c r="H142" s="11"/>
      <c r="I142" s="11"/>
      <c r="J142" s="12"/>
      <c r="K142" s="13"/>
    </row>
    <row r="143" spans="4:11" x14ac:dyDescent="0.25">
      <c r="D143" s="35"/>
      <c r="F143" s="36"/>
      <c r="G143" s="11"/>
      <c r="H143" s="11"/>
      <c r="I143" s="11"/>
      <c r="J143" s="12"/>
      <c r="K143" s="13"/>
    </row>
    <row r="144" spans="4:11" x14ac:dyDescent="0.25">
      <c r="D144" s="35"/>
      <c r="F144" s="1"/>
      <c r="G144" s="11"/>
      <c r="H144" s="11"/>
      <c r="I144" s="11"/>
      <c r="J144" s="12"/>
      <c r="K144" s="13"/>
    </row>
    <row r="145" spans="4:11" x14ac:dyDescent="0.25">
      <c r="D145" s="35"/>
      <c r="F145" s="1"/>
      <c r="G145" s="11"/>
      <c r="H145" s="11"/>
      <c r="I145" s="11"/>
      <c r="J145" s="12"/>
      <c r="K145" s="13"/>
    </row>
    <row r="146" spans="4:11" x14ac:dyDescent="0.25">
      <c r="D146" s="35"/>
      <c r="F146" s="1"/>
      <c r="G146" s="11"/>
      <c r="H146" s="11"/>
      <c r="I146" s="11"/>
      <c r="J146" s="12"/>
      <c r="K146" s="13"/>
    </row>
    <row r="147" spans="4:11" x14ac:dyDescent="0.25">
      <c r="D147" s="35"/>
      <c r="F147" s="1"/>
      <c r="G147" s="11"/>
      <c r="H147" s="11"/>
      <c r="I147" s="11"/>
      <c r="J147" s="12"/>
      <c r="K147" s="13"/>
    </row>
    <row r="148" spans="4:11" x14ac:dyDescent="0.25">
      <c r="D148" s="35"/>
      <c r="F148" s="1"/>
      <c r="G148" s="11"/>
      <c r="H148" s="11"/>
      <c r="I148" s="11"/>
      <c r="J148" s="12"/>
      <c r="K148" s="13"/>
    </row>
    <row r="149" spans="4:11" x14ac:dyDescent="0.25">
      <c r="D149" s="35"/>
      <c r="F149" s="36"/>
      <c r="G149" s="11"/>
      <c r="H149" s="11"/>
      <c r="I149" s="11"/>
      <c r="J149" s="12"/>
      <c r="K149" s="13"/>
    </row>
    <row r="150" spans="4:11" x14ac:dyDescent="0.25">
      <c r="D150" s="35"/>
      <c r="F150" s="1"/>
      <c r="G150" s="11"/>
      <c r="H150" s="11"/>
      <c r="I150" s="11"/>
      <c r="J150" s="12"/>
      <c r="K150" s="13"/>
    </row>
    <row r="151" spans="4:11" x14ac:dyDescent="0.25">
      <c r="D151" s="35"/>
      <c r="F151" s="1"/>
      <c r="G151" s="11"/>
      <c r="H151" s="11"/>
      <c r="I151" s="11"/>
      <c r="J151" s="12"/>
      <c r="K151" s="13"/>
    </row>
    <row r="152" spans="4:11" x14ac:dyDescent="0.25">
      <c r="D152" s="35"/>
      <c r="F152" s="1"/>
      <c r="G152" s="11"/>
      <c r="H152" s="11"/>
      <c r="I152" s="11"/>
      <c r="J152" s="12"/>
      <c r="K152" s="13"/>
    </row>
    <row r="153" spans="4:11" x14ac:dyDescent="0.25">
      <c r="D153" s="35"/>
      <c r="F153" s="1"/>
      <c r="G153" s="11"/>
      <c r="H153" s="11"/>
      <c r="I153" s="11"/>
      <c r="J153" s="12"/>
      <c r="K153" s="13"/>
    </row>
    <row r="154" spans="4:11" x14ac:dyDescent="0.25">
      <c r="D154" s="35"/>
      <c r="F154" s="1"/>
      <c r="G154" s="11"/>
      <c r="H154" s="11"/>
      <c r="I154" s="11"/>
      <c r="J154" s="12"/>
      <c r="K154" s="13"/>
    </row>
    <row r="155" spans="4:11" x14ac:dyDescent="0.25">
      <c r="D155" s="35"/>
      <c r="F155" s="36"/>
      <c r="G155" s="11"/>
      <c r="H155" s="11"/>
      <c r="I155" s="11"/>
      <c r="J155" s="12"/>
      <c r="K155" s="13"/>
    </row>
    <row r="156" spans="4:11" x14ac:dyDescent="0.25">
      <c r="D156" s="35"/>
      <c r="F156" s="1"/>
      <c r="G156" s="11"/>
      <c r="H156" s="11"/>
      <c r="I156" s="11"/>
      <c r="J156" s="12"/>
      <c r="K156" s="13"/>
    </row>
    <row r="157" spans="4:11" x14ac:dyDescent="0.25">
      <c r="D157" s="35"/>
      <c r="F157" s="1"/>
      <c r="G157" s="11"/>
      <c r="H157" s="11"/>
      <c r="I157" s="11"/>
      <c r="J157" s="12"/>
      <c r="K157" s="13"/>
    </row>
    <row r="158" spans="4:11" x14ac:dyDescent="0.25">
      <c r="D158" s="35"/>
      <c r="F158" s="1"/>
      <c r="G158" s="11"/>
      <c r="H158" s="11"/>
      <c r="I158" s="11"/>
      <c r="J158" s="12"/>
      <c r="K158" s="13"/>
    </row>
    <row r="159" spans="4:11" x14ac:dyDescent="0.25">
      <c r="D159" s="35"/>
      <c r="F159" s="1"/>
      <c r="G159" s="11"/>
      <c r="H159" s="11"/>
      <c r="I159" s="11"/>
      <c r="J159" s="12"/>
      <c r="K159" s="13"/>
    </row>
    <row r="160" spans="4:11" x14ac:dyDescent="0.25">
      <c r="D160" s="35"/>
      <c r="F160" s="1"/>
      <c r="G160" s="11"/>
      <c r="H160" s="11"/>
      <c r="I160" s="11"/>
      <c r="J160" s="12"/>
      <c r="K160" s="13"/>
    </row>
    <row r="161" spans="4:11" x14ac:dyDescent="0.25">
      <c r="D161" s="35"/>
      <c r="F161" s="36"/>
      <c r="G161" s="11"/>
      <c r="H161" s="11"/>
      <c r="I161" s="11"/>
      <c r="J161" s="12"/>
      <c r="K161" s="13"/>
    </row>
    <row r="162" spans="4:11" x14ac:dyDescent="0.25">
      <c r="D162" s="35"/>
      <c r="F162" s="1"/>
      <c r="G162" s="11"/>
      <c r="H162" s="11"/>
      <c r="I162" s="11"/>
      <c r="J162" s="12"/>
      <c r="K162" s="13"/>
    </row>
    <row r="163" spans="4:11" x14ac:dyDescent="0.25">
      <c r="D163" s="35"/>
      <c r="F163" s="1"/>
      <c r="G163" s="11"/>
      <c r="H163" s="11"/>
      <c r="I163" s="11"/>
      <c r="J163" s="12"/>
      <c r="K163" s="13"/>
    </row>
    <row r="164" spans="4:11" x14ac:dyDescent="0.25">
      <c r="D164" s="35"/>
      <c r="F164" s="1"/>
      <c r="G164" s="11"/>
      <c r="H164" s="11"/>
      <c r="I164" s="11"/>
      <c r="J164" s="12"/>
      <c r="K164" s="13"/>
    </row>
    <row r="165" spans="4:11" x14ac:dyDescent="0.25">
      <c r="D165" s="35"/>
      <c r="F165" s="1"/>
      <c r="G165" s="11"/>
      <c r="H165" s="11"/>
      <c r="I165" s="11"/>
      <c r="J165" s="12"/>
      <c r="K165" s="13"/>
    </row>
    <row r="166" spans="4:11" x14ac:dyDescent="0.25">
      <c r="D166" s="35"/>
      <c r="F166" s="1"/>
      <c r="G166" s="11"/>
      <c r="H166" s="11"/>
      <c r="I166" s="11"/>
      <c r="J166" s="12"/>
      <c r="K166" s="13"/>
    </row>
    <row r="167" spans="4:11" x14ac:dyDescent="0.25">
      <c r="D167" s="35"/>
      <c r="F167" s="36"/>
      <c r="G167" s="11"/>
      <c r="H167" s="11"/>
      <c r="I167" s="11"/>
      <c r="J167" s="12"/>
      <c r="K167" s="13"/>
    </row>
    <row r="168" spans="4:11" x14ac:dyDescent="0.25">
      <c r="D168" s="35"/>
      <c r="F168" s="1"/>
      <c r="G168" s="11"/>
      <c r="H168" s="11"/>
      <c r="I168" s="11"/>
      <c r="J168" s="12"/>
      <c r="K168" s="13"/>
    </row>
    <row r="169" spans="4:11" x14ac:dyDescent="0.25">
      <c r="D169" s="35"/>
      <c r="F169" s="1"/>
      <c r="G169" s="11"/>
      <c r="H169" s="11"/>
      <c r="I169" s="11"/>
      <c r="J169" s="12"/>
      <c r="K169" s="13"/>
    </row>
    <row r="170" spans="4:11" x14ac:dyDescent="0.25">
      <c r="D170" s="35"/>
      <c r="F170" s="1"/>
      <c r="G170" s="11"/>
      <c r="H170" s="11"/>
      <c r="I170" s="11"/>
      <c r="J170" s="12"/>
      <c r="K170" s="13"/>
    </row>
    <row r="171" spans="4:11" x14ac:dyDescent="0.25">
      <c r="D171" s="35"/>
      <c r="F171" s="1"/>
      <c r="G171" s="11"/>
      <c r="H171" s="11"/>
      <c r="I171" s="11"/>
      <c r="J171" s="12"/>
      <c r="K171" s="13"/>
    </row>
    <row r="172" spans="4:11" x14ac:dyDescent="0.25">
      <c r="D172" s="35"/>
      <c r="F172" s="1"/>
      <c r="G172" s="11"/>
      <c r="H172" s="11"/>
      <c r="I172" s="11"/>
      <c r="J172" s="12"/>
      <c r="K172" s="13"/>
    </row>
    <row r="173" spans="4:11" x14ac:dyDescent="0.25">
      <c r="D173" s="35"/>
      <c r="F173" s="36"/>
      <c r="G173" s="11"/>
      <c r="H173" s="11"/>
      <c r="I173" s="11"/>
      <c r="J173" s="12"/>
      <c r="K173" s="13"/>
    </row>
    <row r="174" spans="4:11" x14ac:dyDescent="0.25">
      <c r="D174" s="35"/>
      <c r="F174" s="1"/>
      <c r="G174" s="11"/>
      <c r="H174" s="11"/>
      <c r="I174" s="11"/>
      <c r="J174" s="12"/>
      <c r="K174" s="13"/>
    </row>
    <row r="175" spans="4:11" x14ac:dyDescent="0.25">
      <c r="D175" s="35"/>
      <c r="F175" s="1"/>
      <c r="G175" s="11"/>
      <c r="H175" s="11"/>
      <c r="I175" s="11"/>
      <c r="J175" s="12"/>
      <c r="K175" s="13"/>
    </row>
    <row r="176" spans="4:11" x14ac:dyDescent="0.25">
      <c r="D176" s="35"/>
      <c r="F176" s="1"/>
      <c r="G176" s="11"/>
      <c r="H176" s="11"/>
      <c r="I176" s="11"/>
      <c r="J176" s="12"/>
      <c r="K176" s="13"/>
    </row>
    <row r="177" spans="4:11" x14ac:dyDescent="0.25">
      <c r="D177" s="35"/>
      <c r="F177" s="1"/>
      <c r="G177" s="11"/>
      <c r="H177" s="11"/>
      <c r="I177" s="11"/>
      <c r="J177" s="12"/>
      <c r="K177" s="13"/>
    </row>
    <row r="178" spans="4:11" x14ac:dyDescent="0.25">
      <c r="D178" s="35"/>
      <c r="F178" s="1"/>
      <c r="G178" s="11"/>
      <c r="H178" s="11"/>
      <c r="I178" s="11"/>
      <c r="J178" s="12"/>
      <c r="K178" s="13"/>
    </row>
    <row r="179" spans="4:11" x14ac:dyDescent="0.25">
      <c r="D179" s="35"/>
      <c r="F179" s="36"/>
      <c r="G179" s="11"/>
      <c r="H179" s="11"/>
      <c r="I179" s="11"/>
      <c r="J179" s="12"/>
      <c r="K179" s="13"/>
    </row>
  </sheetData>
  <mergeCells count="1">
    <mergeCell ref="D1:J1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workbookViewId="0">
      <selection activeCell="M12" sqref="M12"/>
    </sheetView>
  </sheetViews>
  <sheetFormatPr baseColWidth="10" defaultRowHeight="15" x14ac:dyDescent="0.25"/>
  <sheetData>
    <row r="1" spans="1:12" ht="63.75" x14ac:dyDescent="0.25">
      <c r="A1" s="28" t="s">
        <v>24</v>
      </c>
      <c r="B1" s="28" t="s">
        <v>25</v>
      </c>
      <c r="C1" s="2" t="s">
        <v>26</v>
      </c>
      <c r="D1" s="2" t="s">
        <v>27</v>
      </c>
      <c r="E1" s="2" t="s">
        <v>28</v>
      </c>
      <c r="F1" s="2" t="s">
        <v>29</v>
      </c>
      <c r="G1" s="28" t="s">
        <v>30</v>
      </c>
      <c r="H1" s="28" t="s">
        <v>31</v>
      </c>
      <c r="I1" s="28" t="s">
        <v>32</v>
      </c>
      <c r="J1" s="28" t="s">
        <v>33</v>
      </c>
      <c r="K1" s="2" t="s">
        <v>34</v>
      </c>
      <c r="L1" s="28" t="s">
        <v>35</v>
      </c>
    </row>
    <row r="2" spans="1:12" ht="30" x14ac:dyDescent="0.25">
      <c r="A2" s="37" t="s">
        <v>47</v>
      </c>
      <c r="B2" s="38" t="s">
        <v>48</v>
      </c>
      <c r="C2" s="39">
        <v>0.42799999999999999</v>
      </c>
      <c r="D2" s="39">
        <v>0</v>
      </c>
      <c r="E2" s="39">
        <v>0.39800000000000002</v>
      </c>
      <c r="F2" s="39">
        <v>34</v>
      </c>
      <c r="G2" s="40" t="s">
        <v>23</v>
      </c>
      <c r="H2" s="40">
        <v>1.28</v>
      </c>
      <c r="I2" s="40">
        <v>1.611</v>
      </c>
      <c r="J2" s="41" t="s">
        <v>49</v>
      </c>
      <c r="K2" s="39">
        <v>0.45</v>
      </c>
      <c r="L2" s="42"/>
    </row>
    <row r="8" spans="1:12" x14ac:dyDescent="0.25">
      <c r="B8" s="29"/>
      <c r="C8" s="29"/>
      <c r="D8" s="29"/>
      <c r="E8" s="29"/>
      <c r="F8" s="29"/>
    </row>
    <row r="9" spans="1:12" x14ac:dyDescent="0.25">
      <c r="B9" s="29"/>
      <c r="C9" s="29"/>
      <c r="D9" s="29"/>
      <c r="E9" s="29"/>
      <c r="F9" s="29"/>
    </row>
    <row r="10" spans="1:12" x14ac:dyDescent="0.25">
      <c r="B10" s="30" t="s">
        <v>36</v>
      </c>
      <c r="C10" s="29"/>
      <c r="D10" s="29"/>
      <c r="E10" s="29"/>
      <c r="F10" s="29"/>
    </row>
    <row r="11" spans="1:12" x14ac:dyDescent="0.25">
      <c r="C11" s="29" t="s">
        <v>37</v>
      </c>
      <c r="D11" s="29" t="s">
        <v>38</v>
      </c>
      <c r="E11" s="29" t="s">
        <v>39</v>
      </c>
      <c r="F11" s="31" t="s">
        <v>40</v>
      </c>
    </row>
    <row r="12" spans="1:12" x14ac:dyDescent="0.25">
      <c r="B12" s="32" t="s">
        <v>41</v>
      </c>
      <c r="C12" s="29">
        <v>35</v>
      </c>
      <c r="D12" s="29">
        <v>25</v>
      </c>
      <c r="E12" s="29">
        <v>2</v>
      </c>
      <c r="F12" s="29">
        <v>1</v>
      </c>
    </row>
    <row r="13" spans="1:12" x14ac:dyDescent="0.25">
      <c r="B13" s="32" t="s">
        <v>42</v>
      </c>
      <c r="C13" s="29">
        <f>LN(2)/C12</f>
        <v>1.980420515885558E-2</v>
      </c>
      <c r="D13" s="29">
        <f>LN(2)/D12</f>
        <v>2.7725887222397813E-2</v>
      </c>
      <c r="E13" s="29">
        <f>LN(2)/E12</f>
        <v>0.34657359027997264</v>
      </c>
      <c r="F13" s="29">
        <f>LN(2)/F12</f>
        <v>0.69314718055994529</v>
      </c>
    </row>
    <row r="14" spans="1:12" x14ac:dyDescent="0.25">
      <c r="B14" s="29"/>
      <c r="C14" s="29"/>
      <c r="D14" s="29"/>
      <c r="E14" s="29"/>
      <c r="F14" s="2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7"/>
  <sheetViews>
    <sheetView topLeftCell="A17" workbookViewId="0">
      <selection activeCell="C37" sqref="C37"/>
    </sheetView>
  </sheetViews>
  <sheetFormatPr baseColWidth="10" defaultRowHeight="15" x14ac:dyDescent="0.25"/>
  <cols>
    <col min="5" max="5" width="13.140625" customWidth="1"/>
  </cols>
  <sheetData>
    <row r="1" spans="1:5" ht="30" x14ac:dyDescent="0.25">
      <c r="A1" t="s">
        <v>43</v>
      </c>
      <c r="C1" t="s">
        <v>44</v>
      </c>
      <c r="D1" s="46" t="s">
        <v>52</v>
      </c>
      <c r="E1" s="46" t="s">
        <v>53</v>
      </c>
    </row>
    <row r="2" spans="1:5" x14ac:dyDescent="0.25">
      <c r="A2">
        <v>0</v>
      </c>
      <c r="B2">
        <v>0</v>
      </c>
      <c r="C2">
        <v>0</v>
      </c>
    </row>
    <row r="3" spans="1:5" x14ac:dyDescent="0.25">
      <c r="A3">
        <v>1</v>
      </c>
      <c r="B3">
        <v>0.3</v>
      </c>
      <c r="C3">
        <f>C2+B3</f>
        <v>0.3</v>
      </c>
      <c r="D3" t="str">
        <f>IF(C2-C3&gt;0,C2-C3,"")</f>
        <v/>
      </c>
    </row>
    <row r="4" spans="1:5" x14ac:dyDescent="0.25">
      <c r="A4">
        <v>2</v>
      </c>
      <c r="B4">
        <v>0.4</v>
      </c>
      <c r="C4">
        <f t="shared" ref="C4:C11" si="0">C3+B4</f>
        <v>0.7</v>
      </c>
      <c r="D4" t="str">
        <f t="shared" ref="D4:D67" si="1">IF(C3-C4&gt;0,C3-C4,"")</f>
        <v/>
      </c>
    </row>
    <row r="5" spans="1:5" x14ac:dyDescent="0.25">
      <c r="A5">
        <v>3</v>
      </c>
      <c r="B5">
        <v>0.5</v>
      </c>
      <c r="C5">
        <f t="shared" si="0"/>
        <v>1.2</v>
      </c>
      <c r="D5" t="str">
        <f t="shared" si="1"/>
        <v/>
      </c>
    </row>
    <row r="6" spans="1:5" x14ac:dyDescent="0.25">
      <c r="A6">
        <v>4</v>
      </c>
      <c r="B6">
        <v>0.6</v>
      </c>
      <c r="C6">
        <f t="shared" si="0"/>
        <v>1.7999999999999998</v>
      </c>
      <c r="D6" t="str">
        <f t="shared" si="1"/>
        <v/>
      </c>
    </row>
    <row r="7" spans="1:5" x14ac:dyDescent="0.25">
      <c r="A7">
        <v>5</v>
      </c>
      <c r="B7">
        <v>0.7</v>
      </c>
      <c r="C7">
        <f t="shared" si="0"/>
        <v>2.5</v>
      </c>
      <c r="D7" t="str">
        <f t="shared" si="1"/>
        <v/>
      </c>
    </row>
    <row r="8" spans="1:5" x14ac:dyDescent="0.25">
      <c r="A8">
        <v>6</v>
      </c>
      <c r="B8">
        <v>0.9</v>
      </c>
      <c r="C8">
        <f t="shared" si="0"/>
        <v>3.4</v>
      </c>
      <c r="D8" t="str">
        <f t="shared" si="1"/>
        <v/>
      </c>
    </row>
    <row r="9" spans="1:5" x14ac:dyDescent="0.25">
      <c r="A9">
        <v>7</v>
      </c>
      <c r="B9">
        <v>1</v>
      </c>
      <c r="C9">
        <f t="shared" si="0"/>
        <v>4.4000000000000004</v>
      </c>
      <c r="D9" t="str">
        <f t="shared" si="1"/>
        <v/>
      </c>
    </row>
    <row r="10" spans="1:5" x14ac:dyDescent="0.25">
      <c r="A10">
        <v>8</v>
      </c>
      <c r="B10">
        <v>1.1000000000000001</v>
      </c>
      <c r="C10">
        <f t="shared" si="0"/>
        <v>5.5</v>
      </c>
      <c r="D10" t="str">
        <f t="shared" si="1"/>
        <v/>
      </c>
    </row>
    <row r="11" spans="1:5" x14ac:dyDescent="0.25">
      <c r="A11">
        <v>9</v>
      </c>
      <c r="B11">
        <v>1.2</v>
      </c>
      <c r="C11">
        <f t="shared" si="0"/>
        <v>6.7</v>
      </c>
      <c r="D11" t="str">
        <f t="shared" si="1"/>
        <v/>
      </c>
    </row>
    <row r="12" spans="1:5" x14ac:dyDescent="0.25">
      <c r="A12">
        <v>10</v>
      </c>
      <c r="C12">
        <v>9</v>
      </c>
      <c r="D12" t="str">
        <f t="shared" si="1"/>
        <v/>
      </c>
    </row>
    <row r="13" spans="1:5" x14ac:dyDescent="0.25">
      <c r="A13">
        <v>10</v>
      </c>
      <c r="C13">
        <v>9</v>
      </c>
      <c r="D13" t="str">
        <f t="shared" si="1"/>
        <v/>
      </c>
      <c r="E13" s="47">
        <v>1</v>
      </c>
    </row>
    <row r="14" spans="1:5" x14ac:dyDescent="0.25">
      <c r="A14">
        <v>11</v>
      </c>
      <c r="C14">
        <f>C$13+(A14-A$13)*(C$18-C$13)/(A$18-A$13)</f>
        <v>14.6</v>
      </c>
      <c r="D14" t="str">
        <f t="shared" si="1"/>
        <v/>
      </c>
      <c r="E14" s="47"/>
    </row>
    <row r="15" spans="1:5" x14ac:dyDescent="0.25">
      <c r="A15">
        <v>12</v>
      </c>
      <c r="C15">
        <f t="shared" ref="C15:C17" si="2">C$13+(A15-A$13)*(C$18-C$13)/(A$18-A$13)</f>
        <v>20.2</v>
      </c>
      <c r="D15" t="str">
        <f t="shared" si="1"/>
        <v/>
      </c>
      <c r="E15" s="47"/>
    </row>
    <row r="16" spans="1:5" x14ac:dyDescent="0.25">
      <c r="A16">
        <v>13</v>
      </c>
      <c r="C16">
        <f t="shared" si="2"/>
        <v>25.8</v>
      </c>
      <c r="D16" t="str">
        <f t="shared" si="1"/>
        <v/>
      </c>
      <c r="E16" s="47"/>
    </row>
    <row r="17" spans="1:5" x14ac:dyDescent="0.25">
      <c r="A17">
        <v>14</v>
      </c>
      <c r="C17">
        <f t="shared" si="2"/>
        <v>31.4</v>
      </c>
      <c r="D17" t="str">
        <f t="shared" si="1"/>
        <v/>
      </c>
      <c r="E17" s="47"/>
    </row>
    <row r="18" spans="1:5" x14ac:dyDescent="0.25">
      <c r="A18">
        <v>15</v>
      </c>
      <c r="C18">
        <v>37</v>
      </c>
      <c r="D18" t="str">
        <f t="shared" si="1"/>
        <v/>
      </c>
      <c r="E18" s="47"/>
    </row>
    <row r="19" spans="1:5" x14ac:dyDescent="0.25">
      <c r="A19">
        <v>15</v>
      </c>
      <c r="C19">
        <v>37</v>
      </c>
      <c r="E19" s="47">
        <v>3</v>
      </c>
    </row>
    <row r="20" spans="1:5" x14ac:dyDescent="0.25">
      <c r="A20">
        <v>16</v>
      </c>
      <c r="C20">
        <f>C$19+(A20-A$19)*(C$24-C$19)/(A$24-A$19)</f>
        <v>47.2</v>
      </c>
      <c r="D20" t="str">
        <f t="shared" si="1"/>
        <v/>
      </c>
      <c r="E20" s="47"/>
    </row>
    <row r="21" spans="1:5" x14ac:dyDescent="0.25">
      <c r="A21">
        <v>17</v>
      </c>
      <c r="C21">
        <f t="shared" ref="C21:C23" si="3">C$19+(A21-A$19)*(C$24-C$19)/(A$24-A$19)</f>
        <v>57.4</v>
      </c>
      <c r="D21" t="str">
        <f t="shared" si="1"/>
        <v/>
      </c>
      <c r="E21" s="47"/>
    </row>
    <row r="22" spans="1:5" x14ac:dyDescent="0.25">
      <c r="A22">
        <v>18</v>
      </c>
      <c r="C22">
        <f t="shared" si="3"/>
        <v>67.599999999999994</v>
      </c>
      <c r="D22" t="str">
        <f t="shared" si="1"/>
        <v/>
      </c>
      <c r="E22" s="47"/>
    </row>
    <row r="23" spans="1:5" x14ac:dyDescent="0.25">
      <c r="A23">
        <v>19</v>
      </c>
      <c r="C23">
        <f t="shared" si="3"/>
        <v>77.8</v>
      </c>
      <c r="D23" t="str">
        <f t="shared" si="1"/>
        <v/>
      </c>
      <c r="E23" s="47"/>
    </row>
    <row r="24" spans="1:5" x14ac:dyDescent="0.25">
      <c r="A24">
        <v>20</v>
      </c>
      <c r="C24">
        <v>88</v>
      </c>
      <c r="D24" t="str">
        <f t="shared" si="1"/>
        <v/>
      </c>
      <c r="E24" s="47"/>
    </row>
    <row r="25" spans="1:5" x14ac:dyDescent="0.25">
      <c r="A25">
        <v>20</v>
      </c>
      <c r="C25">
        <v>88</v>
      </c>
      <c r="E25" s="47">
        <v>9</v>
      </c>
    </row>
    <row r="26" spans="1:5" x14ac:dyDescent="0.25">
      <c r="A26">
        <v>21</v>
      </c>
      <c r="C26">
        <f>C$25+(A26-A$25)*(C$30-C$25)/(A$30-A$25)</f>
        <v>96.2</v>
      </c>
      <c r="D26" t="str">
        <f t="shared" si="1"/>
        <v/>
      </c>
      <c r="E26" s="47"/>
    </row>
    <row r="27" spans="1:5" x14ac:dyDescent="0.25">
      <c r="A27">
        <v>22</v>
      </c>
      <c r="C27">
        <f t="shared" ref="C27:C29" si="4">C$25+(A27-A$25)*(C$30-C$25)/(A$30-A$25)</f>
        <v>104.4</v>
      </c>
      <c r="D27" t="str">
        <f t="shared" si="1"/>
        <v/>
      </c>
      <c r="E27" s="47"/>
    </row>
    <row r="28" spans="1:5" x14ac:dyDescent="0.25">
      <c r="A28">
        <v>23</v>
      </c>
      <c r="C28">
        <f t="shared" si="4"/>
        <v>112.6</v>
      </c>
      <c r="D28" t="str">
        <f t="shared" si="1"/>
        <v/>
      </c>
      <c r="E28" s="47"/>
    </row>
    <row r="29" spans="1:5" x14ac:dyDescent="0.25">
      <c r="A29">
        <v>24</v>
      </c>
      <c r="C29">
        <f t="shared" si="4"/>
        <v>120.8</v>
      </c>
      <c r="D29" t="str">
        <f t="shared" si="1"/>
        <v/>
      </c>
      <c r="E29" s="47"/>
    </row>
    <row r="30" spans="1:5" x14ac:dyDescent="0.25">
      <c r="A30">
        <v>25</v>
      </c>
      <c r="C30">
        <v>129</v>
      </c>
      <c r="D30" t="str">
        <f t="shared" si="1"/>
        <v/>
      </c>
      <c r="E30" s="47"/>
    </row>
    <row r="31" spans="1:5" x14ac:dyDescent="0.25">
      <c r="A31">
        <v>25</v>
      </c>
      <c r="C31">
        <v>129</v>
      </c>
      <c r="E31" s="47">
        <v>18</v>
      </c>
    </row>
    <row r="32" spans="1:5" x14ac:dyDescent="0.25">
      <c r="A32">
        <v>26</v>
      </c>
      <c r="C32">
        <f>C$31+(A32-A$31)*(C$36-C$31)/(A$36-A$31)</f>
        <v>136.80000000000001</v>
      </c>
      <c r="D32" t="str">
        <f t="shared" si="1"/>
        <v/>
      </c>
      <c r="E32" s="47"/>
    </row>
    <row r="33" spans="1:5" x14ac:dyDescent="0.25">
      <c r="A33">
        <v>27</v>
      </c>
      <c r="C33">
        <f>C$31+(A33-A$31)*(C$36-C$31)/(A$36-A$31)</f>
        <v>144.6</v>
      </c>
      <c r="D33" t="str">
        <f t="shared" si="1"/>
        <v/>
      </c>
      <c r="E33" s="47"/>
    </row>
    <row r="34" spans="1:5" x14ac:dyDescent="0.25">
      <c r="A34">
        <v>28</v>
      </c>
      <c r="C34">
        <f>C$31+(A34-A$31)*(C$36-C$31)/(A$36-A$31)</f>
        <v>152.4</v>
      </c>
      <c r="D34" t="str">
        <f t="shared" si="1"/>
        <v/>
      </c>
      <c r="E34" s="47"/>
    </row>
    <row r="35" spans="1:5" x14ac:dyDescent="0.25">
      <c r="A35">
        <v>29</v>
      </c>
      <c r="C35">
        <f>C$31+(A35-A$31)*(C$36-C$31)/(A$36-A$31)</f>
        <v>160.19999999999999</v>
      </c>
      <c r="D35" t="str">
        <f t="shared" si="1"/>
        <v/>
      </c>
      <c r="E35" s="47"/>
    </row>
    <row r="36" spans="1:5" x14ac:dyDescent="0.25">
      <c r="A36">
        <v>30</v>
      </c>
      <c r="C36">
        <v>168</v>
      </c>
      <c r="D36" t="str">
        <f t="shared" si="1"/>
        <v/>
      </c>
      <c r="E36" s="47"/>
    </row>
    <row r="37" spans="1:5" x14ac:dyDescent="0.25">
      <c r="A37">
        <v>30</v>
      </c>
      <c r="C37">
        <v>117</v>
      </c>
      <c r="D37">
        <f>IF(C36-C37&gt;0,C36-C37,"")</f>
        <v>51</v>
      </c>
      <c r="E37" s="47">
        <v>20</v>
      </c>
    </row>
    <row r="38" spans="1:5" x14ac:dyDescent="0.25">
      <c r="A38">
        <v>31</v>
      </c>
      <c r="C38">
        <f>C$37+(A38-A$37)*(C$42-C$37)/(A$42-A$37)</f>
        <v>124.2</v>
      </c>
      <c r="D38" t="str">
        <f t="shared" si="1"/>
        <v/>
      </c>
      <c r="E38" s="47"/>
    </row>
    <row r="39" spans="1:5" x14ac:dyDescent="0.25">
      <c r="A39">
        <v>32</v>
      </c>
      <c r="C39">
        <f>C$37+(A39-A$37)*(C$42-C$37)/(A$42-A$37)</f>
        <v>131.4</v>
      </c>
      <c r="D39" t="str">
        <f t="shared" si="1"/>
        <v/>
      </c>
      <c r="E39" s="47"/>
    </row>
    <row r="40" spans="1:5" x14ac:dyDescent="0.25">
      <c r="A40">
        <v>33</v>
      </c>
      <c r="C40">
        <f>C$37+(A40-A$37)*(C$42-C$37)/(A$42-A$37)</f>
        <v>138.6</v>
      </c>
      <c r="D40" t="str">
        <f t="shared" si="1"/>
        <v/>
      </c>
      <c r="E40" s="47"/>
    </row>
    <row r="41" spans="1:5" x14ac:dyDescent="0.25">
      <c r="A41">
        <v>34</v>
      </c>
      <c r="C41">
        <f>C$37+(A41-A$37)*(C$42-C$37)/(A$42-A$37)</f>
        <v>145.80000000000001</v>
      </c>
      <c r="D41" t="str">
        <f t="shared" si="1"/>
        <v/>
      </c>
      <c r="E41" s="47"/>
    </row>
    <row r="42" spans="1:5" x14ac:dyDescent="0.25">
      <c r="A42">
        <v>35</v>
      </c>
      <c r="C42">
        <v>153</v>
      </c>
      <c r="D42" t="str">
        <f t="shared" si="1"/>
        <v/>
      </c>
      <c r="E42" s="47"/>
    </row>
    <row r="43" spans="1:5" x14ac:dyDescent="0.25">
      <c r="A43">
        <v>35</v>
      </c>
      <c r="C43">
        <v>153</v>
      </c>
      <c r="D43" t="str">
        <f t="shared" si="1"/>
        <v/>
      </c>
      <c r="E43" s="47">
        <v>21</v>
      </c>
    </row>
    <row r="44" spans="1:5" x14ac:dyDescent="0.25">
      <c r="A44">
        <v>36</v>
      </c>
      <c r="C44">
        <f>C$43+(A44-A$43)*(C$48-C$43)/(A$48-A$43)</f>
        <v>160</v>
      </c>
      <c r="D44" t="str">
        <f t="shared" si="1"/>
        <v/>
      </c>
      <c r="E44" s="47"/>
    </row>
    <row r="45" spans="1:5" x14ac:dyDescent="0.25">
      <c r="A45">
        <v>37</v>
      </c>
      <c r="C45">
        <f>C$43+(A45-A$43)*(C$48-C$43)/(A$48-A$43)</f>
        <v>167</v>
      </c>
      <c r="D45" t="str">
        <f t="shared" si="1"/>
        <v/>
      </c>
      <c r="E45" s="47"/>
    </row>
    <row r="46" spans="1:5" x14ac:dyDescent="0.25">
      <c r="A46">
        <v>38</v>
      </c>
      <c r="C46">
        <f>C$43+(A46-A$43)*(C$48-C$43)/(A$48-A$43)</f>
        <v>174</v>
      </c>
      <c r="D46" t="str">
        <f t="shared" si="1"/>
        <v/>
      </c>
      <c r="E46" s="47"/>
    </row>
    <row r="47" spans="1:5" x14ac:dyDescent="0.25">
      <c r="A47">
        <v>39</v>
      </c>
      <c r="C47">
        <f>C$43+(A47-A$43)*(C$48-C$43)/(A$48-A$43)</f>
        <v>181</v>
      </c>
      <c r="D47" t="str">
        <f t="shared" si="1"/>
        <v/>
      </c>
      <c r="E47" s="47"/>
    </row>
    <row r="48" spans="1:5" x14ac:dyDescent="0.25">
      <c r="A48">
        <v>40</v>
      </c>
      <c r="C48">
        <v>188</v>
      </c>
      <c r="D48" t="str">
        <f t="shared" si="1"/>
        <v/>
      </c>
      <c r="E48" s="47"/>
    </row>
    <row r="49" spans="1:5" x14ac:dyDescent="0.25">
      <c r="A49">
        <v>40</v>
      </c>
      <c r="C49">
        <v>188</v>
      </c>
      <c r="D49" t="str">
        <f t="shared" si="1"/>
        <v/>
      </c>
      <c r="E49" s="47">
        <v>22</v>
      </c>
    </row>
    <row r="50" spans="1:5" x14ac:dyDescent="0.25">
      <c r="A50">
        <v>41</v>
      </c>
      <c r="C50">
        <f>C$49+(A50-A$49)*(C$54-C$49)/(A$54-A$49)</f>
        <v>194.4</v>
      </c>
      <c r="D50" t="str">
        <f t="shared" si="1"/>
        <v/>
      </c>
      <c r="E50" s="47"/>
    </row>
    <row r="51" spans="1:5" x14ac:dyDescent="0.25">
      <c r="A51">
        <v>42</v>
      </c>
      <c r="C51">
        <f>C$49+(A51-A$49)*(C$54-C$49)/(A$54-A$49)</f>
        <v>200.8</v>
      </c>
      <c r="D51" t="str">
        <f t="shared" si="1"/>
        <v/>
      </c>
      <c r="E51" s="47"/>
    </row>
    <row r="52" spans="1:5" x14ac:dyDescent="0.25">
      <c r="A52">
        <v>43</v>
      </c>
      <c r="C52">
        <f>C$49+(A52-A$49)*(C$54-C$49)/(A$54-A$49)</f>
        <v>207.2</v>
      </c>
      <c r="D52" t="str">
        <f t="shared" si="1"/>
        <v/>
      </c>
      <c r="E52" s="47"/>
    </row>
    <row r="53" spans="1:5" x14ac:dyDescent="0.25">
      <c r="A53">
        <v>44</v>
      </c>
      <c r="C53">
        <f>C$49+(A53-A$49)*(C$54-C$49)/(A$54-A$49)</f>
        <v>213.6</v>
      </c>
      <c r="D53" t="str">
        <f t="shared" si="1"/>
        <v/>
      </c>
      <c r="E53" s="47"/>
    </row>
    <row r="54" spans="1:5" x14ac:dyDescent="0.25">
      <c r="A54">
        <v>45</v>
      </c>
      <c r="C54">
        <v>220</v>
      </c>
      <c r="D54" t="str">
        <f t="shared" si="1"/>
        <v/>
      </c>
      <c r="E54" s="47"/>
    </row>
    <row r="55" spans="1:5" x14ac:dyDescent="0.25">
      <c r="A55">
        <v>45</v>
      </c>
      <c r="C55">
        <v>155</v>
      </c>
      <c r="D55">
        <f t="shared" si="1"/>
        <v>65</v>
      </c>
      <c r="E55" s="47">
        <v>22</v>
      </c>
    </row>
    <row r="56" spans="1:5" x14ac:dyDescent="0.25">
      <c r="A56">
        <v>46</v>
      </c>
      <c r="C56">
        <f>C$55+(A56-A$55)*(C$60-C$55)/(A$60-A$55)</f>
        <v>160.80000000000001</v>
      </c>
      <c r="D56" t="str">
        <f t="shared" si="1"/>
        <v/>
      </c>
      <c r="E56" s="47"/>
    </row>
    <row r="57" spans="1:5" x14ac:dyDescent="0.25">
      <c r="A57">
        <v>47</v>
      </c>
      <c r="C57">
        <f>C$55+(A57-A$55)*(C$60-C$55)/(A$60-A$55)</f>
        <v>166.6</v>
      </c>
      <c r="D57" t="str">
        <f t="shared" si="1"/>
        <v/>
      </c>
      <c r="E57" s="47"/>
    </row>
    <row r="58" spans="1:5" x14ac:dyDescent="0.25">
      <c r="A58">
        <v>48</v>
      </c>
      <c r="C58">
        <f>C$55+(A58-A$55)*(C$60-C$55)/(A$60-A$55)</f>
        <v>172.4</v>
      </c>
      <c r="D58" t="str">
        <f t="shared" si="1"/>
        <v/>
      </c>
      <c r="E58" s="47"/>
    </row>
    <row r="59" spans="1:5" x14ac:dyDescent="0.25">
      <c r="A59">
        <v>49</v>
      </c>
      <c r="C59">
        <f>C$55+(A59-A$55)*(C$60-C$55)/(A$60-A$55)</f>
        <v>178.2</v>
      </c>
      <c r="D59" t="str">
        <f t="shared" si="1"/>
        <v/>
      </c>
      <c r="E59" s="47"/>
    </row>
    <row r="60" spans="1:5" x14ac:dyDescent="0.25">
      <c r="A60">
        <v>50</v>
      </c>
      <c r="C60">
        <v>184</v>
      </c>
      <c r="D60" t="str">
        <f t="shared" si="1"/>
        <v/>
      </c>
      <c r="E60" s="47"/>
    </row>
    <row r="61" spans="1:5" x14ac:dyDescent="0.25">
      <c r="A61">
        <v>50</v>
      </c>
      <c r="C61">
        <v>184</v>
      </c>
      <c r="D61" t="str">
        <f t="shared" si="1"/>
        <v/>
      </c>
      <c r="E61" s="47">
        <v>21</v>
      </c>
    </row>
    <row r="62" spans="1:5" x14ac:dyDescent="0.25">
      <c r="A62">
        <v>51</v>
      </c>
      <c r="C62">
        <f>C$61+(A62-A$61)*(C$66-C$61)/(A$66-A$61)</f>
        <v>189.6</v>
      </c>
      <c r="D62" t="str">
        <f t="shared" si="1"/>
        <v/>
      </c>
      <c r="E62" s="47"/>
    </row>
    <row r="63" spans="1:5" x14ac:dyDescent="0.25">
      <c r="A63">
        <v>52</v>
      </c>
      <c r="C63">
        <f>C$61+(A63-A$61)*(C$66-C$61)/(A$66-A$61)</f>
        <v>195.2</v>
      </c>
      <c r="D63" t="str">
        <f t="shared" si="1"/>
        <v/>
      </c>
      <c r="E63" s="47"/>
    </row>
    <row r="64" spans="1:5" x14ac:dyDescent="0.25">
      <c r="A64">
        <v>53</v>
      </c>
      <c r="C64">
        <f>C$61+(A64-A$61)*(C$66-C$61)/(A$66-A$61)</f>
        <v>200.8</v>
      </c>
      <c r="D64" t="str">
        <f t="shared" si="1"/>
        <v/>
      </c>
      <c r="E64" s="47"/>
    </row>
    <row r="65" spans="1:5" x14ac:dyDescent="0.25">
      <c r="A65">
        <v>54</v>
      </c>
      <c r="C65">
        <f>C$61+(A65-A$61)*(C$66-C$61)/(A$66-A$61)</f>
        <v>206.4</v>
      </c>
      <c r="D65" t="str">
        <f t="shared" si="1"/>
        <v/>
      </c>
      <c r="E65" s="47"/>
    </row>
    <row r="66" spans="1:5" x14ac:dyDescent="0.25">
      <c r="A66">
        <v>55</v>
      </c>
      <c r="C66">
        <v>212</v>
      </c>
      <c r="D66" t="str">
        <f t="shared" si="1"/>
        <v/>
      </c>
      <c r="E66" s="47"/>
    </row>
    <row r="67" spans="1:5" x14ac:dyDescent="0.25">
      <c r="A67">
        <v>55</v>
      </c>
      <c r="C67">
        <v>212</v>
      </c>
      <c r="D67" t="str">
        <f t="shared" si="1"/>
        <v/>
      </c>
      <c r="E67" s="47">
        <v>20</v>
      </c>
    </row>
    <row r="68" spans="1:5" x14ac:dyDescent="0.25">
      <c r="A68">
        <v>56</v>
      </c>
      <c r="C68">
        <f>C$67+(A68-A$67)*(C$72-C$67)/(A$72-A$67)</f>
        <v>217</v>
      </c>
      <c r="D68" t="str">
        <f t="shared" ref="D68:D109" si="5">IF(C67-C68&gt;0,C67-C68,"")</f>
        <v/>
      </c>
      <c r="E68" s="47"/>
    </row>
    <row r="69" spans="1:5" x14ac:dyDescent="0.25">
      <c r="A69">
        <v>57</v>
      </c>
      <c r="C69">
        <f>C$67+(A69-A$67)*(C$72-C$67)/(A$72-A$67)</f>
        <v>222</v>
      </c>
      <c r="D69" t="str">
        <f t="shared" si="5"/>
        <v/>
      </c>
      <c r="E69" s="47"/>
    </row>
    <row r="70" spans="1:5" x14ac:dyDescent="0.25">
      <c r="A70">
        <v>58</v>
      </c>
      <c r="C70">
        <f>C$67+(A70-A$67)*(C$72-C$67)/(A$72-A$67)</f>
        <v>227</v>
      </c>
      <c r="D70" t="str">
        <f t="shared" si="5"/>
        <v/>
      </c>
      <c r="E70" s="47"/>
    </row>
    <row r="71" spans="1:5" x14ac:dyDescent="0.25">
      <c r="A71">
        <v>59</v>
      </c>
      <c r="C71">
        <f>C$67+(A71-A$67)*(C$72-C$67)/(A$72-A$67)</f>
        <v>232</v>
      </c>
      <c r="D71" t="str">
        <f t="shared" si="5"/>
        <v/>
      </c>
      <c r="E71" s="47"/>
    </row>
    <row r="72" spans="1:5" x14ac:dyDescent="0.25">
      <c r="A72">
        <v>60</v>
      </c>
      <c r="C72">
        <v>237</v>
      </c>
      <c r="D72" t="str">
        <f t="shared" si="5"/>
        <v/>
      </c>
      <c r="E72" s="47"/>
    </row>
    <row r="73" spans="1:5" x14ac:dyDescent="0.25">
      <c r="A73">
        <v>60</v>
      </c>
      <c r="C73">
        <v>177</v>
      </c>
      <c r="D73">
        <f t="shared" si="5"/>
        <v>60</v>
      </c>
      <c r="E73" s="47">
        <v>19</v>
      </c>
    </row>
    <row r="74" spans="1:5" x14ac:dyDescent="0.25">
      <c r="A74">
        <v>61</v>
      </c>
      <c r="C74">
        <f>C$73+(A74-A$73)*(C$78-C$73)/(A$78-A$73)</f>
        <v>181.8</v>
      </c>
      <c r="D74" t="str">
        <f t="shared" si="5"/>
        <v/>
      </c>
      <c r="E74" s="47"/>
    </row>
    <row r="75" spans="1:5" x14ac:dyDescent="0.25">
      <c r="A75">
        <v>62</v>
      </c>
      <c r="C75">
        <f>C$73+(A75-A$73)*(C$78-C$73)/(A$78-A$73)</f>
        <v>186.6</v>
      </c>
      <c r="D75" t="str">
        <f t="shared" si="5"/>
        <v/>
      </c>
      <c r="E75" s="47"/>
    </row>
    <row r="76" spans="1:5" x14ac:dyDescent="0.25">
      <c r="A76">
        <v>63</v>
      </c>
      <c r="C76">
        <f>C$73+(A76-A$73)*(C$78-C$73)/(A$78-A$73)</f>
        <v>191.4</v>
      </c>
      <c r="D76" t="str">
        <f t="shared" si="5"/>
        <v/>
      </c>
      <c r="E76" s="47"/>
    </row>
    <row r="77" spans="1:5" x14ac:dyDescent="0.25">
      <c r="A77">
        <v>64</v>
      </c>
      <c r="C77">
        <f>C$73+(A77-A$73)*(C$78-C$73)/(A$78-A$73)</f>
        <v>196.2</v>
      </c>
      <c r="D77" t="str">
        <f t="shared" si="5"/>
        <v/>
      </c>
      <c r="E77" s="47"/>
    </row>
    <row r="78" spans="1:5" x14ac:dyDescent="0.25">
      <c r="A78">
        <v>65</v>
      </c>
      <c r="C78">
        <v>201</v>
      </c>
      <c r="D78" t="str">
        <f t="shared" si="5"/>
        <v/>
      </c>
      <c r="E78" s="47"/>
    </row>
    <row r="79" spans="1:5" x14ac:dyDescent="0.25">
      <c r="A79">
        <v>65</v>
      </c>
      <c r="C79">
        <v>201</v>
      </c>
      <c r="D79" t="str">
        <f t="shared" si="5"/>
        <v/>
      </c>
      <c r="E79" s="47">
        <v>18</v>
      </c>
    </row>
    <row r="80" spans="1:5" x14ac:dyDescent="0.25">
      <c r="A80">
        <v>66</v>
      </c>
      <c r="C80">
        <f>C$79+(A80-A$79)*(C$84-C$79)/(A$84-A$79)</f>
        <v>205.4</v>
      </c>
      <c r="D80" t="str">
        <f t="shared" si="5"/>
        <v/>
      </c>
      <c r="E80" s="47"/>
    </row>
    <row r="81" spans="1:5" x14ac:dyDescent="0.25">
      <c r="A81">
        <v>67</v>
      </c>
      <c r="C81">
        <f>C$79+(A81-A$79)*(C$84-C$79)/(A$84-A$79)</f>
        <v>209.8</v>
      </c>
      <c r="D81" t="str">
        <f t="shared" si="5"/>
        <v/>
      </c>
      <c r="E81" s="47"/>
    </row>
    <row r="82" spans="1:5" x14ac:dyDescent="0.25">
      <c r="A82">
        <v>68</v>
      </c>
      <c r="C82">
        <f>C$79+(A82-A$79)*(C$84-C$79)/(A$84-A$79)</f>
        <v>214.2</v>
      </c>
      <c r="D82" t="str">
        <f t="shared" si="5"/>
        <v/>
      </c>
      <c r="E82" s="47"/>
    </row>
    <row r="83" spans="1:5" x14ac:dyDescent="0.25">
      <c r="A83">
        <v>69</v>
      </c>
      <c r="C83">
        <f>C$79+(A83-A$79)*(C$84-C$79)/(A$84-A$79)</f>
        <v>218.6</v>
      </c>
      <c r="D83" t="str">
        <f t="shared" si="5"/>
        <v/>
      </c>
      <c r="E83" s="47"/>
    </row>
    <row r="84" spans="1:5" x14ac:dyDescent="0.25">
      <c r="A84">
        <v>70</v>
      </c>
      <c r="C84">
        <v>223</v>
      </c>
      <c r="D84" t="str">
        <f t="shared" si="5"/>
        <v/>
      </c>
      <c r="E84" s="47"/>
    </row>
    <row r="85" spans="1:5" x14ac:dyDescent="0.25">
      <c r="A85">
        <v>70</v>
      </c>
      <c r="C85">
        <v>223</v>
      </c>
      <c r="D85" t="str">
        <f t="shared" si="5"/>
        <v/>
      </c>
      <c r="E85" s="47">
        <v>17</v>
      </c>
    </row>
    <row r="86" spans="1:5" x14ac:dyDescent="0.25">
      <c r="A86">
        <v>71</v>
      </c>
      <c r="C86">
        <f>C$85+(A86-A$85)*(C$90-C$85)/(A$90-A$85)</f>
        <v>227</v>
      </c>
      <c r="D86" t="str">
        <f t="shared" si="5"/>
        <v/>
      </c>
      <c r="E86" s="47"/>
    </row>
    <row r="87" spans="1:5" x14ac:dyDescent="0.25">
      <c r="A87">
        <v>72</v>
      </c>
      <c r="C87">
        <f>C$85+(A87-A$85)*(C$90-C$85)/(A$90-A$85)</f>
        <v>231</v>
      </c>
      <c r="D87" t="str">
        <f t="shared" si="5"/>
        <v/>
      </c>
      <c r="E87" s="47"/>
    </row>
    <row r="88" spans="1:5" x14ac:dyDescent="0.25">
      <c r="A88">
        <v>73</v>
      </c>
      <c r="C88">
        <f>C$85+(A88-A$85)*(C$90-C$85)/(A$90-A$85)</f>
        <v>235</v>
      </c>
      <c r="D88" t="str">
        <f t="shared" si="5"/>
        <v/>
      </c>
      <c r="E88" s="47"/>
    </row>
    <row r="89" spans="1:5" x14ac:dyDescent="0.25">
      <c r="A89">
        <v>74</v>
      </c>
      <c r="C89">
        <f>C$85+(A89-A$85)*(C$90-C$85)/(A$90-A$85)</f>
        <v>239</v>
      </c>
      <c r="D89" t="str">
        <f t="shared" si="5"/>
        <v/>
      </c>
      <c r="E89" s="47"/>
    </row>
    <row r="90" spans="1:5" x14ac:dyDescent="0.25">
      <c r="A90">
        <v>75</v>
      </c>
      <c r="C90">
        <v>243</v>
      </c>
      <c r="D90" t="str">
        <f t="shared" si="5"/>
        <v/>
      </c>
      <c r="E90" s="47"/>
    </row>
    <row r="91" spans="1:5" x14ac:dyDescent="0.25">
      <c r="A91">
        <v>75</v>
      </c>
      <c r="C91">
        <v>243</v>
      </c>
      <c r="D91" t="str">
        <f t="shared" si="5"/>
        <v/>
      </c>
      <c r="E91" s="47">
        <v>16</v>
      </c>
    </row>
    <row r="92" spans="1:5" x14ac:dyDescent="0.25">
      <c r="A92">
        <v>76</v>
      </c>
      <c r="C92">
        <f>C$91+(A92-A$91)*(C$96-C$91)/(A$96-A$91)</f>
        <v>246.8</v>
      </c>
      <c r="D92" t="str">
        <f t="shared" si="5"/>
        <v/>
      </c>
      <c r="E92" s="47"/>
    </row>
    <row r="93" spans="1:5" x14ac:dyDescent="0.25">
      <c r="A93">
        <v>77</v>
      </c>
      <c r="C93">
        <f>C$91+(A93-A$91)*(C$96-C$91)/(A$96-A$91)</f>
        <v>250.6</v>
      </c>
      <c r="D93" t="str">
        <f t="shared" si="5"/>
        <v/>
      </c>
      <c r="E93" s="47"/>
    </row>
    <row r="94" spans="1:5" x14ac:dyDescent="0.25">
      <c r="A94">
        <v>78</v>
      </c>
      <c r="C94">
        <f>C$91+(A94-A$91)*(C$96-C$91)/(A$96-A$91)</f>
        <v>254.4</v>
      </c>
      <c r="D94" t="str">
        <f t="shared" si="5"/>
        <v/>
      </c>
      <c r="E94" s="47"/>
    </row>
    <row r="95" spans="1:5" x14ac:dyDescent="0.25">
      <c r="A95">
        <v>79</v>
      </c>
      <c r="C95">
        <f>C$91+(A95-A$91)*(C$96-C$91)/(A$96-A$91)</f>
        <v>258.2</v>
      </c>
      <c r="D95" t="str">
        <f t="shared" si="5"/>
        <v/>
      </c>
      <c r="E95" s="47"/>
    </row>
    <row r="96" spans="1:5" x14ac:dyDescent="0.25">
      <c r="A96">
        <v>80</v>
      </c>
      <c r="C96">
        <v>262</v>
      </c>
      <c r="D96" t="str">
        <f t="shared" si="5"/>
        <v/>
      </c>
      <c r="E96" s="47"/>
    </row>
    <row r="97" spans="1:5" x14ac:dyDescent="0.25">
      <c r="A97">
        <v>80</v>
      </c>
      <c r="C97">
        <v>262</v>
      </c>
      <c r="D97" t="str">
        <f t="shared" si="5"/>
        <v/>
      </c>
      <c r="E97" s="47">
        <v>15</v>
      </c>
    </row>
    <row r="98" spans="1:5" x14ac:dyDescent="0.25">
      <c r="A98">
        <v>81</v>
      </c>
      <c r="C98">
        <f>C$97+(A98-A$97)*(C$102-C$97)/(A$102-A$97)</f>
        <v>265.60000000000002</v>
      </c>
      <c r="D98" t="str">
        <f t="shared" si="5"/>
        <v/>
      </c>
      <c r="E98" s="47"/>
    </row>
    <row r="99" spans="1:5" x14ac:dyDescent="0.25">
      <c r="A99">
        <v>82</v>
      </c>
      <c r="C99">
        <f>C$97+(A99-A$97)*(C$102-C$97)/(A$102-A$97)</f>
        <v>269.2</v>
      </c>
      <c r="D99" t="str">
        <f t="shared" si="5"/>
        <v/>
      </c>
      <c r="E99" s="47"/>
    </row>
    <row r="100" spans="1:5" x14ac:dyDescent="0.25">
      <c r="A100">
        <v>83</v>
      </c>
      <c r="C100">
        <f>C$97+(A100-A$97)*(C$102-C$97)/(A$102-A$97)</f>
        <v>272.8</v>
      </c>
      <c r="D100" t="str">
        <f t="shared" si="5"/>
        <v/>
      </c>
      <c r="E100" s="47"/>
    </row>
    <row r="101" spans="1:5" x14ac:dyDescent="0.25">
      <c r="A101">
        <v>84</v>
      </c>
      <c r="C101">
        <f>C$97+(A101-A$97)*(C$102-C$97)/(A$102-A$97)</f>
        <v>276.39999999999998</v>
      </c>
      <c r="D101" t="str">
        <f t="shared" si="5"/>
        <v/>
      </c>
      <c r="E101" s="47"/>
    </row>
    <row r="102" spans="1:5" x14ac:dyDescent="0.25">
      <c r="A102">
        <v>85</v>
      </c>
      <c r="C102">
        <v>280</v>
      </c>
      <c r="D102" t="str">
        <f t="shared" si="5"/>
        <v/>
      </c>
      <c r="E102" s="47"/>
    </row>
    <row r="103" spans="1:5" x14ac:dyDescent="0.25">
      <c r="A103">
        <v>85</v>
      </c>
      <c r="C103">
        <v>200</v>
      </c>
      <c r="D103">
        <f t="shared" si="5"/>
        <v>80</v>
      </c>
      <c r="E103" s="47">
        <v>14</v>
      </c>
    </row>
    <row r="104" spans="1:5" x14ac:dyDescent="0.25">
      <c r="A104">
        <v>86</v>
      </c>
      <c r="C104">
        <f>C$103+(A104-A$103)*(C$108-C$103)/(A$108-A$103)</f>
        <v>205.4</v>
      </c>
      <c r="D104" t="str">
        <f t="shared" si="5"/>
        <v/>
      </c>
    </row>
    <row r="105" spans="1:5" x14ac:dyDescent="0.25">
      <c r="A105">
        <v>87</v>
      </c>
      <c r="C105">
        <f>C$103+(A105-A$103)*(C$108-C$103)/(A$108-A$103)</f>
        <v>210.8</v>
      </c>
      <c r="D105" t="str">
        <f t="shared" si="5"/>
        <v/>
      </c>
    </row>
    <row r="106" spans="1:5" x14ac:dyDescent="0.25">
      <c r="A106">
        <v>88</v>
      </c>
      <c r="C106">
        <f>C$103+(A106-A$103)*(C$108-C$103)/(A$108-A$103)</f>
        <v>216.2</v>
      </c>
      <c r="D106" t="str">
        <f t="shared" si="5"/>
        <v/>
      </c>
    </row>
    <row r="107" spans="1:5" x14ac:dyDescent="0.25">
      <c r="A107">
        <v>89</v>
      </c>
      <c r="C107">
        <f>C$103+(A107-A$103)*(C$108-C$103)/(A$108-A$103)</f>
        <v>221.6</v>
      </c>
      <c r="D107" t="str">
        <f t="shared" si="5"/>
        <v/>
      </c>
    </row>
    <row r="108" spans="1:5" x14ac:dyDescent="0.25">
      <c r="A108">
        <v>90</v>
      </c>
      <c r="C108">
        <v>227</v>
      </c>
      <c r="D108" t="str">
        <f t="shared" si="5"/>
        <v/>
      </c>
    </row>
    <row r="109" spans="1:5" x14ac:dyDescent="0.25">
      <c r="A109">
        <v>90</v>
      </c>
      <c r="C109">
        <v>227</v>
      </c>
      <c r="D109" t="str">
        <f t="shared" si="5"/>
        <v/>
      </c>
    </row>
    <row r="121" spans="8:10" x14ac:dyDescent="0.25">
      <c r="H121" s="33"/>
      <c r="I121" s="33"/>
      <c r="J121" s="33"/>
    </row>
    <row r="122" spans="8:10" x14ac:dyDescent="0.25">
      <c r="H122" s="34"/>
      <c r="I122" s="34"/>
      <c r="J122" s="34"/>
    </row>
    <row r="123" spans="8:10" x14ac:dyDescent="0.25">
      <c r="H123" s="34"/>
      <c r="I123" s="34"/>
      <c r="J123" s="34"/>
    </row>
    <row r="124" spans="8:10" x14ac:dyDescent="0.25">
      <c r="H124" s="34"/>
      <c r="I124" s="34"/>
      <c r="J124" s="34"/>
    </row>
    <row r="125" spans="8:10" x14ac:dyDescent="0.25">
      <c r="H125" s="34"/>
      <c r="I125" s="34"/>
      <c r="J125" s="34"/>
    </row>
    <row r="126" spans="8:10" x14ac:dyDescent="0.25">
      <c r="H126" s="34"/>
      <c r="I126" s="34"/>
      <c r="J126" s="34"/>
    </row>
    <row r="127" spans="8:10" x14ac:dyDescent="0.25">
      <c r="H127" s="34"/>
      <c r="I127" s="34"/>
      <c r="J127" s="34"/>
    </row>
    <row r="128" spans="8:10" x14ac:dyDescent="0.25">
      <c r="H128" s="34"/>
      <c r="I128" s="34"/>
      <c r="J128" s="34"/>
    </row>
    <row r="129" spans="8:10" x14ac:dyDescent="0.25">
      <c r="H129" s="34"/>
      <c r="I129" s="34"/>
      <c r="J129" s="34"/>
    </row>
    <row r="130" spans="8:10" x14ac:dyDescent="0.25">
      <c r="H130" s="34"/>
      <c r="I130" s="34"/>
      <c r="J130" s="34"/>
    </row>
    <row r="131" spans="8:10" x14ac:dyDescent="0.25">
      <c r="H131" s="34"/>
      <c r="I131" s="34"/>
      <c r="J131" s="34"/>
    </row>
    <row r="132" spans="8:10" x14ac:dyDescent="0.25">
      <c r="H132" s="34"/>
      <c r="I132" s="34"/>
      <c r="J132" s="34"/>
    </row>
    <row r="133" spans="8:10" x14ac:dyDescent="0.25">
      <c r="H133" s="34"/>
      <c r="I133" s="34"/>
      <c r="J133" s="34"/>
    </row>
    <row r="134" spans="8:10" x14ac:dyDescent="0.25">
      <c r="H134" s="34"/>
      <c r="I134" s="34"/>
      <c r="J134" s="34"/>
    </row>
    <row r="135" spans="8:10" x14ac:dyDescent="0.25">
      <c r="H135" s="34"/>
      <c r="I135" s="34"/>
      <c r="J135" s="34"/>
    </row>
    <row r="136" spans="8:10" x14ac:dyDescent="0.25">
      <c r="H136" s="34"/>
      <c r="I136" s="34"/>
      <c r="J136" s="34"/>
    </row>
    <row r="137" spans="8:10" x14ac:dyDescent="0.25">
      <c r="H137" s="34"/>
      <c r="I137" s="34"/>
      <c r="J137" s="34"/>
    </row>
    <row r="138" spans="8:10" x14ac:dyDescent="0.25">
      <c r="H138" s="34"/>
      <c r="I138" s="34"/>
      <c r="J138" s="34"/>
    </row>
    <row r="139" spans="8:10" x14ac:dyDescent="0.25">
      <c r="H139" s="34"/>
      <c r="I139" s="34"/>
      <c r="J139" s="34"/>
    </row>
    <row r="140" spans="8:10" x14ac:dyDescent="0.25">
      <c r="H140" s="34"/>
      <c r="I140" s="34"/>
      <c r="J140" s="34"/>
    </row>
    <row r="141" spans="8:10" x14ac:dyDescent="0.25">
      <c r="H141" s="34"/>
      <c r="I141" s="34"/>
      <c r="J141" s="34"/>
    </row>
    <row r="142" spans="8:10" x14ac:dyDescent="0.25">
      <c r="H142" s="34"/>
      <c r="I142" s="34"/>
      <c r="J142" s="34"/>
    </row>
    <row r="143" spans="8:10" x14ac:dyDescent="0.25">
      <c r="H143" s="34"/>
      <c r="I143" s="34"/>
      <c r="J143" s="34"/>
    </row>
    <row r="144" spans="8:10" x14ac:dyDescent="0.25">
      <c r="H144" s="34"/>
      <c r="I144" s="34"/>
      <c r="J144" s="34"/>
    </row>
    <row r="145" spans="8:10" x14ac:dyDescent="0.25">
      <c r="H145" s="34"/>
      <c r="I145" s="34"/>
      <c r="J145" s="34"/>
    </row>
    <row r="146" spans="8:10" x14ac:dyDescent="0.25">
      <c r="H146" s="34"/>
      <c r="I146" s="34"/>
      <c r="J146" s="34"/>
    </row>
    <row r="147" spans="8:10" x14ac:dyDescent="0.25">
      <c r="H147" s="34"/>
      <c r="I147" s="34"/>
      <c r="J147" s="3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Calcul</vt:lpstr>
      <vt:lpstr>Paramètres</vt:lpstr>
      <vt:lpstr>Interpolation linéaire</vt:lpstr>
    </vt:vector>
  </TitlesOfParts>
  <Company>CNPF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</dc:creator>
  <cp:lastModifiedBy>GILEN</cp:lastModifiedBy>
  <dcterms:created xsi:type="dcterms:W3CDTF">2020-11-04T08:30:22Z</dcterms:created>
  <dcterms:modified xsi:type="dcterms:W3CDTF">2021-07-27T17:57:57Z</dcterms:modified>
</cp:coreProperties>
</file>