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3970" windowHeight="9660" activeTab="2"/>
  </bookViews>
  <sheets>
    <sheet name="Calcul" sheetId="2" r:id="rId1"/>
    <sheet name="Paramètres" sheetId="3" r:id="rId2"/>
    <sheet name="Interpolation linéaire" sheetId="1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2" l="1"/>
  <c r="O12" i="2"/>
  <c r="D21" i="1" l="1"/>
  <c r="D51" i="1"/>
  <c r="O4" i="2" l="1"/>
  <c r="H51" i="2" l="1"/>
  <c r="H45" i="2"/>
  <c r="H39" i="2"/>
  <c r="H33" i="2"/>
  <c r="H27" i="2"/>
  <c r="H21" i="2"/>
  <c r="C11" i="1"/>
  <c r="C12" i="1"/>
  <c r="C13" i="1"/>
  <c r="C10" i="1"/>
  <c r="C35" i="1" l="1"/>
  <c r="C54" i="1"/>
  <c r="C52" i="1"/>
  <c r="C47" i="1"/>
  <c r="C41" i="1"/>
  <c r="C40" i="1"/>
  <c r="C42" i="1"/>
  <c r="C36" i="1"/>
  <c r="C34" i="1"/>
  <c r="C31" i="1"/>
  <c r="C30" i="1"/>
  <c r="C29" i="1"/>
  <c r="C28" i="1"/>
  <c r="C25" i="1"/>
  <c r="D26" i="1" s="1"/>
  <c r="C24" i="1"/>
  <c r="C23" i="1"/>
  <c r="D24" i="1" s="1"/>
  <c r="C22" i="1"/>
  <c r="C19" i="1"/>
  <c r="D20" i="1" s="1"/>
  <c r="C18" i="1"/>
  <c r="C17" i="1"/>
  <c r="C16" i="1"/>
  <c r="C4" i="1"/>
  <c r="D19" i="1" l="1"/>
  <c r="D25" i="1"/>
  <c r="D16" i="1"/>
  <c r="D17" i="1"/>
  <c r="D18" i="1"/>
  <c r="C5" i="1"/>
  <c r="D5" i="1" s="1"/>
  <c r="D4" i="1"/>
  <c r="D52" i="1"/>
  <c r="D53" i="1"/>
  <c r="D55" i="1"/>
  <c r="D23" i="1"/>
  <c r="D22" i="1"/>
  <c r="C37" i="1"/>
  <c r="C46" i="1"/>
  <c r="C43" i="1"/>
  <c r="C48" i="1"/>
  <c r="C53" i="1"/>
  <c r="D54" i="1" s="1"/>
  <c r="C49" i="1"/>
  <c r="D50" i="1" s="1"/>
  <c r="C55" i="1"/>
  <c r="D56" i="1" s="1"/>
  <c r="D47" i="1" l="1"/>
  <c r="D46" i="1"/>
  <c r="C6" i="1"/>
  <c r="D49" i="1"/>
  <c r="D48" i="1"/>
  <c r="I4" i="2"/>
  <c r="I5" i="2"/>
  <c r="I6" i="2"/>
  <c r="I7" i="2"/>
  <c r="I8" i="2"/>
  <c r="I9" i="2"/>
  <c r="I14" i="2"/>
  <c r="I20" i="2"/>
  <c r="I26" i="2"/>
  <c r="I32" i="2"/>
  <c r="I38" i="2"/>
  <c r="I44" i="2"/>
  <c r="I50" i="2"/>
  <c r="I56" i="2"/>
  <c r="I3" i="2"/>
  <c r="C7" i="1" l="1"/>
  <c r="D8" i="1" s="1"/>
  <c r="D6" i="1"/>
  <c r="F13" i="3"/>
  <c r="E13" i="3"/>
  <c r="D13" i="3"/>
  <c r="C13" i="3"/>
  <c r="J38" i="2"/>
  <c r="K38" i="2" s="1"/>
  <c r="L38" i="2" s="1"/>
  <c r="O6" i="2" s="1"/>
  <c r="J20" i="2"/>
  <c r="J50" i="2"/>
  <c r="K50" i="2" s="1"/>
  <c r="L50" i="2" s="1"/>
  <c r="J26" i="2"/>
  <c r="K26" i="2" s="1"/>
  <c r="L26" i="2" s="1"/>
  <c r="O9" i="2"/>
  <c r="J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K3" i="2"/>
  <c r="L3" i="2" s="1"/>
  <c r="D7" i="1" l="1"/>
  <c r="J44" i="2"/>
  <c r="K44" i="2" s="1"/>
  <c r="L44" i="2" s="1"/>
  <c r="J6" i="2"/>
  <c r="J4" i="2"/>
  <c r="K4" i="2" s="1"/>
  <c r="L4" i="2" s="1"/>
  <c r="K5" i="2"/>
  <c r="L5" i="2" s="1"/>
  <c r="K20" i="2"/>
  <c r="L20" i="2" s="1"/>
  <c r="J32" i="2"/>
  <c r="K32" i="2" s="1"/>
  <c r="L32" i="2" s="1"/>
  <c r="J56" i="2"/>
  <c r="K56" i="2" s="1"/>
  <c r="L56" i="2" s="1"/>
  <c r="K6" i="2" l="1"/>
  <c r="L6" i="2" s="1"/>
  <c r="J7" i="2" l="1"/>
  <c r="K7" i="2" s="1"/>
  <c r="L7" i="2" s="1"/>
  <c r="J8" i="2"/>
  <c r="K8" i="2" s="1"/>
  <c r="L8" i="2" s="1"/>
  <c r="J9" i="2" l="1"/>
  <c r="K9" i="2" s="1"/>
  <c r="L9" i="2" s="1"/>
  <c r="J14" i="2" l="1"/>
  <c r="K14" i="2" s="1"/>
  <c r="L14" i="2" s="1"/>
  <c r="I39" i="2"/>
  <c r="J39" i="2" s="1"/>
  <c r="K39" i="2" s="1"/>
  <c r="L39" i="2" s="1"/>
  <c r="I51" i="2"/>
  <c r="J51" i="2" s="1"/>
  <c r="K51" i="2" s="1"/>
  <c r="L51" i="2" s="1"/>
  <c r="I45" i="2"/>
  <c r="J45" i="2" s="1"/>
  <c r="K45" i="2" s="1"/>
  <c r="L45" i="2" s="1"/>
  <c r="I27" i="2"/>
  <c r="J27" i="2" s="1"/>
  <c r="K27" i="2" s="1"/>
  <c r="L27" i="2" s="1"/>
  <c r="I21" i="2"/>
  <c r="I15" i="2"/>
  <c r="J15" i="2" s="1"/>
  <c r="I33" i="2"/>
  <c r="J33" i="2" s="1"/>
  <c r="K33" i="2" s="1"/>
  <c r="L33" i="2" s="1"/>
  <c r="J21" i="2" l="1"/>
  <c r="K21" i="2" s="1"/>
  <c r="L21" i="2" s="1"/>
  <c r="K15" i="2"/>
  <c r="L15" i="2" s="1"/>
  <c r="O11" i="2"/>
  <c r="I28" i="2"/>
  <c r="J28" i="2" s="1"/>
  <c r="K28" i="2" s="1"/>
  <c r="L28" i="2" s="1"/>
  <c r="I48" i="2"/>
  <c r="J48" i="2" s="1"/>
  <c r="K48" i="2" s="1"/>
  <c r="L48" i="2" s="1"/>
  <c r="I52" i="2"/>
  <c r="I55" i="2"/>
  <c r="J55" i="2" s="1"/>
  <c r="K55" i="2" s="1"/>
  <c r="L55" i="2" s="1"/>
  <c r="I31" i="2"/>
  <c r="J31" i="2" s="1"/>
  <c r="K31" i="2" s="1"/>
  <c r="L31" i="2" s="1"/>
  <c r="I25" i="2"/>
  <c r="J25" i="2" s="1"/>
  <c r="I49" i="2"/>
  <c r="J49" i="2" s="1"/>
  <c r="I47" i="2"/>
  <c r="J47" i="2" s="1"/>
  <c r="K47" i="2" s="1"/>
  <c r="L47" i="2" s="1"/>
  <c r="I13" i="2"/>
  <c r="J13" i="2" s="1"/>
  <c r="K13" i="2" s="1"/>
  <c r="L13" i="2" s="1"/>
  <c r="I53" i="2"/>
  <c r="J53" i="2" s="1"/>
  <c r="I18" i="2"/>
  <c r="J18" i="2" s="1"/>
  <c r="K18" i="2" s="1"/>
  <c r="L18" i="2" s="1"/>
  <c r="I17" i="2"/>
  <c r="I22" i="2"/>
  <c r="J22" i="2" s="1"/>
  <c r="K22" i="2" s="1"/>
  <c r="L22" i="2" s="1"/>
  <c r="I19" i="2"/>
  <c r="J19" i="2" s="1"/>
  <c r="K19" i="2" s="1"/>
  <c r="L19" i="2" s="1"/>
  <c r="I30" i="2"/>
  <c r="J30" i="2" s="1"/>
  <c r="I43" i="2"/>
  <c r="J43" i="2" s="1"/>
  <c r="K43" i="2" s="1"/>
  <c r="L43" i="2" s="1"/>
  <c r="I37" i="2"/>
  <c r="I54" i="2"/>
  <c r="J54" i="2" s="1"/>
  <c r="I12" i="2"/>
  <c r="I36" i="2"/>
  <c r="J36" i="2" s="1"/>
  <c r="I23" i="2"/>
  <c r="J23" i="2" s="1"/>
  <c r="K23" i="2" s="1"/>
  <c r="L23" i="2" s="1"/>
  <c r="I42" i="2"/>
  <c r="J42" i="2" s="1"/>
  <c r="I24" i="2"/>
  <c r="J24" i="2" s="1"/>
  <c r="K24" i="2" s="1"/>
  <c r="L24" i="2" s="1"/>
  <c r="I35" i="2"/>
  <c r="J35" i="2" s="1"/>
  <c r="I46" i="2"/>
  <c r="J46" i="2" s="1"/>
  <c r="I11" i="2"/>
  <c r="I40" i="2"/>
  <c r="J40" i="2" s="1"/>
  <c r="I10" i="2"/>
  <c r="J10" i="2" s="1"/>
  <c r="K10" i="2" s="1"/>
  <c r="L10" i="2" s="1"/>
  <c r="I41" i="2"/>
  <c r="I34" i="2"/>
  <c r="I16" i="2"/>
  <c r="J16" i="2" s="1"/>
  <c r="K16" i="2" s="1"/>
  <c r="L16" i="2" s="1"/>
  <c r="I29" i="2"/>
  <c r="K36" i="2" l="1"/>
  <c r="L36" i="2" s="1"/>
  <c r="K54" i="2"/>
  <c r="L54" i="2" s="1"/>
  <c r="O14" i="2"/>
  <c r="O17" i="2" s="1"/>
  <c r="J12" i="2"/>
  <c r="K12" i="2" s="1"/>
  <c r="L12" i="2" s="1"/>
  <c r="J17" i="2"/>
  <c r="K17" i="2" s="1"/>
  <c r="L17" i="2" s="1"/>
  <c r="J37" i="2"/>
  <c r="K37" i="2" s="1"/>
  <c r="L37" i="2" s="1"/>
  <c r="J41" i="2"/>
  <c r="K41" i="2" s="1"/>
  <c r="L41" i="2" s="1"/>
  <c r="K40" i="2"/>
  <c r="L40" i="2" s="1"/>
  <c r="J11" i="2"/>
  <c r="K11" i="2" s="1"/>
  <c r="L11" i="2" s="1"/>
  <c r="O3" i="2" s="1"/>
  <c r="J29" i="2"/>
  <c r="K29" i="2" s="1"/>
  <c r="L29" i="2" s="1"/>
  <c r="J34" i="2"/>
  <c r="K34" i="2" s="1"/>
  <c r="L34" i="2" s="1"/>
  <c r="K53" i="2"/>
  <c r="L53" i="2" s="1"/>
  <c r="K49" i="2"/>
  <c r="L49" i="2" s="1"/>
  <c r="K35" i="2"/>
  <c r="L35" i="2" s="1"/>
  <c r="K30" i="2"/>
  <c r="L30" i="2" s="1"/>
  <c r="J52" i="2"/>
  <c r="K52" i="2" s="1"/>
  <c r="L52" i="2" s="1"/>
  <c r="K42" i="2"/>
  <c r="L42" i="2" s="1"/>
  <c r="K25" i="2"/>
  <c r="L25" i="2" s="1"/>
  <c r="K46" i="2"/>
  <c r="L46" i="2" s="1"/>
  <c r="O5" i="2" l="1"/>
</calcChain>
</file>

<file path=xl/comments1.xml><?xml version="1.0" encoding="utf-8"?>
<comments xmlns="http://schemas.openxmlformats.org/spreadsheetml/2006/main">
  <authors>
    <author>S. Martel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<sst xmlns="http://schemas.openxmlformats.org/spreadsheetml/2006/main" count="58" uniqueCount="58">
  <si>
    <t>PROJET</t>
  </si>
  <si>
    <t>Année</t>
  </si>
  <si>
    <t>V (m³/ha)</t>
  </si>
  <si>
    <t>Biomasse aérienne 
(tMS/ha)</t>
  </si>
  <si>
    <t>Biomasse racinaire 
(tMS/ha)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</si>
  <si>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</si>
  <si>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</si>
  <si>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</si>
  <si>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Volume extrait (m3)</t>
  </si>
  <si>
    <t>Biomasse aérienne projet (tMS/ha)</t>
  </si>
  <si>
    <t>Biomasse racinaire projet (tMS/ha)</t>
  </si>
  <si>
    <t>Biomasse totale projet (tMS/ha)</t>
  </si>
  <si>
    <t>Gain CO₂ moyen de long terme</t>
  </si>
  <si>
    <t>Gain CO₂ moyen long terme accrus</t>
  </si>
  <si>
    <t>Différence de stock moyen de long terme</t>
  </si>
  <si>
    <t>Différence de stock à 30 ans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</si>
  <si>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</si>
  <si>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</si>
  <si>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</si>
  <si>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</si>
  <si>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</si>
  <si>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</si>
  <si>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</si>
  <si>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REI</t>
  </si>
  <si>
    <t>REA produits bois</t>
  </si>
  <si>
    <t>REE</t>
  </si>
  <si>
    <t>Feuillu</t>
  </si>
  <si>
    <t>Quercus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</si>
  <si>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</si>
  <si>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</si>
  <si>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</si>
  <si>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</si>
  <si>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</si>
  <si>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</si>
  <si>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</si>
  <si>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</si>
  <si>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</si>
  <si>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</si>
  <si>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</si>
  <si>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</si>
  <si>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4. Données produits bois</t>
  </si>
  <si>
    <t>Sciage</t>
  </si>
  <si>
    <t>Panneaux bois</t>
  </si>
  <si>
    <t>Papier</t>
  </si>
  <si>
    <t>BE</t>
  </si>
  <si>
    <t>demi-vie</t>
  </si>
  <si>
    <t>k</t>
  </si>
  <si>
    <t>La totalité du bois est valorisé en BE</t>
  </si>
  <si>
    <t>Stockage nul car la totalité du bois est valorisé en BE</t>
  </si>
  <si>
    <t>Age</t>
  </si>
  <si>
    <t>Volume (M3/ha)</t>
  </si>
  <si>
    <t>Carbone séquestré Robinier (tCO₂/ha)</t>
  </si>
  <si>
    <t>Source table de production Robinier</t>
  </si>
  <si>
    <t>Redei, 2014 p17</t>
  </si>
  <si>
    <t>Robinier faux-acacia</t>
  </si>
  <si>
    <t>Feuillu divers</t>
  </si>
  <si>
    <t>Eclaircies 
réalisées</t>
  </si>
  <si>
    <t>Eclaircies non 
réalisées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</si>
</sst>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2" fillId="0" borderId="0" xfId="0" applyFont="1"/>
    <xf numFmtId="164" fontId="4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" fontId="6" fillId="7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/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[1]Modèle!$A$3:$A$103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cat>
          <c:val>
            <c:numRef>
              <c:f>[1]Modèle!$L$3:$L$103</c:f>
              <c:numCache>
                <c:formatCode>General</c:formatCode>
                <c:ptCount val="101"/>
                <c:pt idx="0">
                  <c:v>0</c:v>
                </c:pt>
                <c:pt idx="1">
                  <c:v>0.96259597104155847</c:v>
                </c:pt>
                <c:pt idx="2">
                  <c:v>1.874245651513202</c:v>
                </c:pt>
                <c:pt idx="3">
                  <c:v>2.7694422374745726</c:v>
                </c:pt>
                <c:pt idx="4">
                  <c:v>4.5322695616364639</c:v>
                </c:pt>
                <c:pt idx="5">
                  <c:v>7.1355760640257566</c:v>
                </c:pt>
                <c:pt idx="6">
                  <c:v>10.560650246043949</c:v>
                </c:pt>
                <c:pt idx="7">
                  <c:v>15.636773196306708</c:v>
                </c:pt>
                <c:pt idx="8">
                  <c:v>22.33072095081037</c:v>
                </c:pt>
                <c:pt idx="9">
                  <c:v>30.618501064154817</c:v>
                </c:pt>
                <c:pt idx="10">
                  <c:v>40.482366784978375</c:v>
                </c:pt>
                <c:pt idx="11">
                  <c:v>53.5351174143264</c:v>
                </c:pt>
                <c:pt idx="12">
                  <c:v>68.119643924104537</c:v>
                </c:pt>
                <c:pt idx="13">
                  <c:v>84.230750930763563</c:v>
                </c:pt>
                <c:pt idx="14">
                  <c:v>101.8635119286639</c:v>
                </c:pt>
                <c:pt idx="15">
                  <c:v>119.42052262122429</c:v>
                </c:pt>
                <c:pt idx="16">
                  <c:v>137.7083635022492</c:v>
                </c:pt>
                <c:pt idx="17">
                  <c:v>155.93775882820461</c:v>
                </c:pt>
                <c:pt idx="18">
                  <c:v>174.90584046860877</c:v>
                </c:pt>
                <c:pt idx="19">
                  <c:v>193.82559249840719</c:v>
                </c:pt>
                <c:pt idx="20">
                  <c:v>212.70239804910193</c:v>
                </c:pt>
                <c:pt idx="21">
                  <c:v>133.73802986245025</c:v>
                </c:pt>
                <c:pt idx="22">
                  <c:v>153.08797965351815</c:v>
                </c:pt>
                <c:pt idx="23">
                  <c:v>172.37968740233387</c:v>
                </c:pt>
                <c:pt idx="24">
                  <c:v>191.62059368573583</c:v>
                </c:pt>
                <c:pt idx="25">
                  <c:v>210.81651943579473</c:v>
                </c:pt>
                <c:pt idx="26">
                  <c:v>229.97213730997649</c:v>
                </c:pt>
                <c:pt idx="27">
                  <c:v>171.74801353051501</c:v>
                </c:pt>
                <c:pt idx="28">
                  <c:v>189.73012452864646</c:v>
                </c:pt>
                <c:pt idx="29">
                  <c:v>207.67252129844053</c:v>
                </c:pt>
                <c:pt idx="30">
                  <c:v>225.57911862031798</c:v>
                </c:pt>
                <c:pt idx="31">
                  <c:v>243.45315837795934</c:v>
                </c:pt>
                <c:pt idx="32">
                  <c:v>261.29736721640791</c:v>
                </c:pt>
                <c:pt idx="33">
                  <c:v>203.26907123098991</c:v>
                </c:pt>
                <c:pt idx="34">
                  <c:v>219.92806307536296</c:v>
                </c:pt>
                <c:pt idx="35">
                  <c:v>236.55808044428508</c:v>
                </c:pt>
                <c:pt idx="36">
                  <c:v>253.16144710765533</c:v>
                </c:pt>
                <c:pt idx="37">
                  <c:v>269.74015697851786</c:v>
                </c:pt>
                <c:pt idx="38">
                  <c:v>286.29593876612068</c:v>
                </c:pt>
                <c:pt idx="39">
                  <c:v>229.97213730997649</c:v>
                </c:pt>
                <c:pt idx="40">
                  <c:v>245.01959722679601</c:v>
                </c:pt>
                <c:pt idx="41">
                  <c:v>260.0460645487633</c:v>
                </c:pt>
                <c:pt idx="42">
                  <c:v>275.05292326713243</c:v>
                </c:pt>
                <c:pt idx="43">
                  <c:v>290.04139396546566</c:v>
                </c:pt>
                <c:pt idx="44">
                  <c:v>305.01256073997382</c:v>
                </c:pt>
                <c:pt idx="45">
                  <c:v>253.47447536439981</c:v>
                </c:pt>
                <c:pt idx="46">
                  <c:v>266.92656506820367</c:v>
                </c:pt>
                <c:pt idx="47">
                  <c:v>280.36338431358689</c:v>
                </c:pt>
                <c:pt idx="48">
                  <c:v>293.78576822908889</c:v>
                </c:pt>
                <c:pt idx="49">
                  <c:v>307.19446937538345</c:v>
                </c:pt>
                <c:pt idx="50">
                  <c:v>320.59016923293365</c:v>
                </c:pt>
                <c:pt idx="51">
                  <c:v>272.24057270166469</c:v>
                </c:pt>
                <c:pt idx="52">
                  <c:v>284.42280077304105</c:v>
                </c:pt>
                <c:pt idx="53">
                  <c:v>296.59334905146255</c:v>
                </c:pt>
                <c:pt idx="54">
                  <c:v>308.75276451593004</c:v>
                </c:pt>
                <c:pt idx="55">
                  <c:v>320.90154752800976</c:v>
                </c:pt>
                <c:pt idx="56">
                  <c:v>333.0401574570293</c:v>
                </c:pt>
                <c:pt idx="57">
                  <c:v>289.41722692891403</c:v>
                </c:pt>
                <c:pt idx="58">
                  <c:v>300.02403249547757</c:v>
                </c:pt>
                <c:pt idx="59">
                  <c:v>310.62248816136616</c:v>
                </c:pt>
                <c:pt idx="60">
                  <c:v>321.21291913664703</c:v>
                </c:pt>
                <c:pt idx="61">
                  <c:v>331.79562742491447</c:v>
                </c:pt>
                <c:pt idx="62">
                  <c:v>342.37089418257477</c:v>
                </c:pt>
                <c:pt idx="63">
                  <c:v>303.45384214677318</c:v>
                </c:pt>
                <c:pt idx="64">
                  <c:v>312.80351675757174</c:v>
                </c:pt>
                <c:pt idx="65">
                  <c:v>322.14699391797183</c:v>
                </c:pt>
                <c:pt idx="66">
                  <c:v>331.48447884420858</c:v>
                </c:pt>
                <c:pt idx="67">
                  <c:v>340.81616423982365</c:v>
                </c:pt>
                <c:pt idx="68">
                  <c:v>350.14223138776873</c:v>
                </c:pt>
                <c:pt idx="69">
                  <c:v>315.9186873454837</c:v>
                </c:pt>
                <c:pt idx="70">
                  <c:v>324.01496394256736</c:v>
                </c:pt>
                <c:pt idx="71">
                  <c:v>332.10676956966137</c:v>
                </c:pt>
                <c:pt idx="72">
                  <c:v>340.19422861744891</c:v>
                </c:pt>
                <c:pt idx="73">
                  <c:v>348.27745907481875</c:v>
                </c:pt>
                <c:pt idx="74">
                  <c:v>356.35657300253297</c:v>
                </c:pt>
                <c:pt idx="75">
                  <c:v>325.26014493454323</c:v>
                </c:pt>
                <c:pt idx="76">
                  <c:v>332.41790528534432</c:v>
                </c:pt>
                <c:pt idx="77">
                  <c:v>339.57226797673195</c:v>
                </c:pt>
                <c:pt idx="78">
                  <c:v>346.72331475971595</c:v>
                </c:pt>
                <c:pt idx="79">
                  <c:v>353.87112373479096</c:v>
                </c:pt>
                <c:pt idx="80">
                  <c:v>361.01576958702663</c:v>
                </c:pt>
                <c:pt idx="81">
                  <c:v>334.59567585759874</c:v>
                </c:pt>
                <c:pt idx="82">
                  <c:v>340.81616423982365</c:v>
                </c:pt>
                <c:pt idx="83">
                  <c:v>347.03415583786756</c:v>
                </c:pt>
                <c:pt idx="84">
                  <c:v>353.24970174806907</c:v>
                </c:pt>
                <c:pt idx="85">
                  <c:v>359.46285112001948</c:v>
                </c:pt>
                <c:pt idx="86">
                  <c:v>365.67365126385283</c:v>
                </c:pt>
                <c:pt idx="87">
                  <c:v>342.37089418257477</c:v>
                </c:pt>
                <c:pt idx="88">
                  <c:v>347.65581965898065</c:v>
                </c:pt>
                <c:pt idx="89">
                  <c:v>352.93898177127249</c:v>
                </c:pt>
                <c:pt idx="90">
                  <c:v>358.22041067213968</c:v>
                </c:pt>
                <c:pt idx="91">
                  <c:v>363.5001355515472</c:v>
                </c:pt>
                <c:pt idx="92">
                  <c:v>368.77818468132654</c:v>
                </c:pt>
                <c:pt idx="93">
                  <c:v>348.58826964633107</c:v>
                </c:pt>
                <c:pt idx="94">
                  <c:v>353.24970174806907</c:v>
                </c:pt>
                <c:pt idx="95">
                  <c:v>357.90978583474595</c:v>
                </c:pt>
                <c:pt idx="96">
                  <c:v>362.56854195764805</c:v>
                </c:pt>
                <c:pt idx="97">
                  <c:v>367.22598961006497</c:v>
                </c:pt>
                <c:pt idx="98">
                  <c:v>371.88214774985948</c:v>
                </c:pt>
                <c:pt idx="99">
                  <c:v>353.24970174806907</c:v>
                </c:pt>
                <c:pt idx="100">
                  <c:v>357.59915509549666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[1]Modèle!$A$3:$A$103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420816"/>
        <c:axId val="447421360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[1]Modèle!$A$3:$A$114</c:f>
              <c:numCache>
                <c:formatCode>General</c:formatCod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420816"/>
        <c:axId val="447421360"/>
      </c:lineChart>
      <c:catAx>
        <c:axId val="44742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4213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474213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42081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'Interpolation linéaire'!$A$2:$A$132</c:f>
              <c:strCache>
                <c:ptCount val="55"/>
                <c:pt idx="0">
                  <c:v>Age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  <c:pt idx="53">
                  <c:v>44</c:v>
                </c:pt>
                <c:pt idx="54">
                  <c:v>45</c:v>
                </c:pt>
              </c:strCache>
            </c:strRef>
          </c:xVal>
          <c:yVal>
            <c:numRef>
              <c:f>'Interpolation linéaire'!$C$2:$C$132</c:f>
              <c:numCache>
                <c:formatCode>General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12</c:v>
                </c:pt>
                <c:pt idx="5">
                  <c:v>20</c:v>
                </c:pt>
                <c:pt idx="6">
                  <c:v>28</c:v>
                </c:pt>
                <c:pt idx="7">
                  <c:v>28</c:v>
                </c:pt>
                <c:pt idx="8">
                  <c:v>39</c:v>
                </c:pt>
                <c:pt idx="9">
                  <c:v>50</c:v>
                </c:pt>
                <c:pt idx="10">
                  <c:v>61</c:v>
                </c:pt>
                <c:pt idx="11">
                  <c:v>72</c:v>
                </c:pt>
                <c:pt idx="12">
                  <c:v>83</c:v>
                </c:pt>
                <c:pt idx="13">
                  <c:v>83</c:v>
                </c:pt>
                <c:pt idx="14">
                  <c:v>94</c:v>
                </c:pt>
                <c:pt idx="15">
                  <c:v>105</c:v>
                </c:pt>
                <c:pt idx="16">
                  <c:v>116</c:v>
                </c:pt>
                <c:pt idx="17">
                  <c:v>127</c:v>
                </c:pt>
                <c:pt idx="18">
                  <c:v>138</c:v>
                </c:pt>
                <c:pt idx="19">
                  <c:v>95</c:v>
                </c:pt>
                <c:pt idx="20">
                  <c:v>105</c:v>
                </c:pt>
                <c:pt idx="21">
                  <c:v>115</c:v>
                </c:pt>
                <c:pt idx="22">
                  <c:v>125</c:v>
                </c:pt>
                <c:pt idx="23">
                  <c:v>135</c:v>
                </c:pt>
                <c:pt idx="24">
                  <c:v>145</c:v>
                </c:pt>
                <c:pt idx="25">
                  <c:v>145</c:v>
                </c:pt>
                <c:pt idx="26">
                  <c:v>150.6</c:v>
                </c:pt>
                <c:pt idx="27">
                  <c:v>156.19999999999999</c:v>
                </c:pt>
                <c:pt idx="28">
                  <c:v>161.80000000000001</c:v>
                </c:pt>
                <c:pt idx="29">
                  <c:v>167.4</c:v>
                </c:pt>
                <c:pt idx="30">
                  <c:v>173</c:v>
                </c:pt>
                <c:pt idx="31">
                  <c:v>173</c:v>
                </c:pt>
                <c:pt idx="32">
                  <c:v>179.8</c:v>
                </c:pt>
                <c:pt idx="33">
                  <c:v>186.6</c:v>
                </c:pt>
                <c:pt idx="34">
                  <c:v>193.4</c:v>
                </c:pt>
                <c:pt idx="35">
                  <c:v>200.2</c:v>
                </c:pt>
                <c:pt idx="36">
                  <c:v>207</c:v>
                </c:pt>
                <c:pt idx="37">
                  <c:v>207</c:v>
                </c:pt>
                <c:pt idx="38">
                  <c:v>212.8</c:v>
                </c:pt>
                <c:pt idx="39">
                  <c:v>218.6</c:v>
                </c:pt>
                <c:pt idx="40">
                  <c:v>224.4</c:v>
                </c:pt>
                <c:pt idx="41">
                  <c:v>230.2</c:v>
                </c:pt>
                <c:pt idx="42">
                  <c:v>236</c:v>
                </c:pt>
                <c:pt idx="43">
                  <c:v>236</c:v>
                </c:pt>
                <c:pt idx="44">
                  <c:v>240.8</c:v>
                </c:pt>
                <c:pt idx="45">
                  <c:v>245.6</c:v>
                </c:pt>
                <c:pt idx="46">
                  <c:v>250.4</c:v>
                </c:pt>
                <c:pt idx="47">
                  <c:v>255.2</c:v>
                </c:pt>
                <c:pt idx="48">
                  <c:v>260</c:v>
                </c:pt>
                <c:pt idx="49">
                  <c:v>228</c:v>
                </c:pt>
                <c:pt idx="50">
                  <c:v>232.8</c:v>
                </c:pt>
                <c:pt idx="51">
                  <c:v>237.6</c:v>
                </c:pt>
                <c:pt idx="52">
                  <c:v>242.4</c:v>
                </c:pt>
                <c:pt idx="53">
                  <c:v>247.2</c:v>
                </c:pt>
                <c:pt idx="54">
                  <c:v>252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417552"/>
        <c:axId val="447418096"/>
      </c:scatterChart>
      <c:valAx>
        <c:axId val="44741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18096"/>
        <c:crosses val="autoZero"/>
        <c:crossBetween val="midCat"/>
      </c:valAx>
      <c:valAx>
        <c:axId val="44741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1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61</xdr:row>
      <xdr:rowOff>0</xdr:rowOff>
    </xdr:from>
    <xdr:to>
      <xdr:col>23</xdr:col>
      <xdr:colOff>657225</xdr:colOff>
      <xdr:row>86</xdr:row>
      <xdr:rowOff>123825</xdr:rowOff>
    </xdr:to>
    <xdr:graphicFrame macro="">
      <xdr:nvGraphicFramePr>
        <xdr:cNvPr id="3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2</xdr:row>
      <xdr:rowOff>4762</xdr:rowOff>
    </xdr:from>
    <xdr:to>
      <xdr:col>19</xdr:col>
      <xdr:colOff>371475</xdr:colOff>
      <xdr:row>16</xdr:row>
      <xdr:rowOff>80962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180975</xdr:colOff>
      <xdr:row>3</xdr:row>
      <xdr:rowOff>95250</xdr:rowOff>
    </xdr:from>
    <xdr:to>
      <xdr:col>13</xdr:col>
      <xdr:colOff>227832</xdr:colOff>
      <xdr:row>33</xdr:row>
      <xdr:rowOff>85012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476250"/>
          <a:ext cx="6142857" cy="57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esktop/01-CRPF/01-Carbone/01-Label%20bas-carbone/03-Propri&#233;taires/02-En%20cours/De%20chenerilles/Boisement/D&#233;pot%20MTES/wetransfer-6f0c61/Document%2011%20-%20Quantification%20CO2%20ch&#234;ne%20rou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3">
          <cell r="A3">
            <v>0</v>
          </cell>
          <cell r="L3">
            <v>0</v>
          </cell>
        </row>
        <row r="4">
          <cell r="A4">
            <v>1</v>
          </cell>
          <cell r="L4">
            <v>0.96259597104155847</v>
          </cell>
        </row>
        <row r="5">
          <cell r="A5">
            <v>2</v>
          </cell>
          <cell r="L5">
            <v>1.874245651513202</v>
          </cell>
        </row>
        <row r="6">
          <cell r="A6">
            <v>3</v>
          </cell>
          <cell r="L6">
            <v>2.7694422374745726</v>
          </cell>
        </row>
        <row r="7">
          <cell r="A7">
            <v>4</v>
          </cell>
          <cell r="L7">
            <v>4.5322695616364639</v>
          </cell>
        </row>
        <row r="8">
          <cell r="A8">
            <v>5</v>
          </cell>
          <cell r="L8">
            <v>7.1355760640257566</v>
          </cell>
        </row>
        <row r="9">
          <cell r="A9">
            <v>6</v>
          </cell>
          <cell r="L9">
            <v>10.560650246043949</v>
          </cell>
        </row>
        <row r="10">
          <cell r="A10">
            <v>7</v>
          </cell>
          <cell r="L10">
            <v>15.636773196306708</v>
          </cell>
        </row>
        <row r="11">
          <cell r="A11">
            <v>8</v>
          </cell>
          <cell r="L11">
            <v>22.33072095081037</v>
          </cell>
        </row>
        <row r="12">
          <cell r="A12">
            <v>9</v>
          </cell>
          <cell r="L12">
            <v>30.618501064154817</v>
          </cell>
        </row>
        <row r="13">
          <cell r="A13">
            <v>10</v>
          </cell>
          <cell r="L13">
            <v>40.482366784978375</v>
          </cell>
        </row>
        <row r="14">
          <cell r="A14">
            <v>11</v>
          </cell>
          <cell r="L14">
            <v>53.5351174143264</v>
          </cell>
        </row>
        <row r="15">
          <cell r="A15">
            <v>12</v>
          </cell>
          <cell r="L15">
            <v>68.119643924104537</v>
          </cell>
        </row>
        <row r="16">
          <cell r="A16">
            <v>13</v>
          </cell>
          <cell r="L16">
            <v>84.230750930763563</v>
          </cell>
        </row>
        <row r="17">
          <cell r="A17">
            <v>14</v>
          </cell>
          <cell r="L17">
            <v>101.8635119286639</v>
          </cell>
        </row>
        <row r="18">
          <cell r="A18">
            <v>15</v>
          </cell>
          <cell r="L18">
            <v>119.42052262122429</v>
          </cell>
        </row>
        <row r="19">
          <cell r="A19">
            <v>16</v>
          </cell>
          <cell r="L19">
            <v>137.7083635022492</v>
          </cell>
        </row>
        <row r="20">
          <cell r="A20">
            <v>17</v>
          </cell>
          <cell r="L20">
            <v>155.93775882820461</v>
          </cell>
        </row>
        <row r="21">
          <cell r="A21">
            <v>18</v>
          </cell>
          <cell r="L21">
            <v>174.90584046860877</v>
          </cell>
        </row>
        <row r="22">
          <cell r="A22">
            <v>19</v>
          </cell>
          <cell r="L22">
            <v>193.82559249840719</v>
          </cell>
        </row>
        <row r="23">
          <cell r="A23">
            <v>20</v>
          </cell>
          <cell r="L23">
            <v>212.70239804910193</v>
          </cell>
        </row>
        <row r="24">
          <cell r="A24">
            <v>21</v>
          </cell>
          <cell r="L24">
            <v>133.73802986245025</v>
          </cell>
        </row>
        <row r="25">
          <cell r="A25">
            <v>22</v>
          </cell>
          <cell r="L25">
            <v>153.08797965351815</v>
          </cell>
        </row>
        <row r="26">
          <cell r="A26">
            <v>23</v>
          </cell>
          <cell r="L26">
            <v>172.37968740233387</v>
          </cell>
        </row>
        <row r="27">
          <cell r="A27">
            <v>24</v>
          </cell>
          <cell r="L27">
            <v>191.62059368573583</v>
          </cell>
        </row>
        <row r="28">
          <cell r="A28">
            <v>25</v>
          </cell>
          <cell r="L28">
            <v>210.81651943579473</v>
          </cell>
        </row>
        <row r="29">
          <cell r="A29">
            <v>26</v>
          </cell>
          <cell r="L29">
            <v>229.97213730997649</v>
          </cell>
        </row>
        <row r="30">
          <cell r="A30">
            <v>27</v>
          </cell>
          <cell r="L30">
            <v>171.74801353051501</v>
          </cell>
        </row>
        <row r="31">
          <cell r="A31">
            <v>28</v>
          </cell>
          <cell r="L31">
            <v>189.73012452864646</v>
          </cell>
        </row>
        <row r="32">
          <cell r="A32">
            <v>29</v>
          </cell>
          <cell r="L32">
            <v>207.67252129844053</v>
          </cell>
        </row>
        <row r="33">
          <cell r="A33">
            <v>30</v>
          </cell>
          <cell r="L33">
            <v>225.57911862031798</v>
          </cell>
        </row>
        <row r="34">
          <cell r="A34">
            <v>31</v>
          </cell>
          <cell r="L34">
            <v>243.45315837795934</v>
          </cell>
        </row>
        <row r="35">
          <cell r="A35">
            <v>32</v>
          </cell>
          <cell r="L35">
            <v>261.29736721640791</v>
          </cell>
        </row>
        <row r="36">
          <cell r="A36">
            <v>33</v>
          </cell>
          <cell r="L36">
            <v>203.26907123098991</v>
          </cell>
        </row>
        <row r="37">
          <cell r="A37">
            <v>34</v>
          </cell>
          <cell r="L37">
            <v>219.92806307536296</v>
          </cell>
        </row>
        <row r="38">
          <cell r="A38">
            <v>35</v>
          </cell>
          <cell r="L38">
            <v>236.55808044428508</v>
          </cell>
        </row>
        <row r="39">
          <cell r="A39">
            <v>36</v>
          </cell>
          <cell r="L39">
            <v>253.16144710765533</v>
          </cell>
        </row>
        <row r="40">
          <cell r="A40">
            <v>37</v>
          </cell>
          <cell r="L40">
            <v>269.74015697851786</v>
          </cell>
        </row>
        <row r="41">
          <cell r="A41">
            <v>38</v>
          </cell>
          <cell r="L41">
            <v>286.29593876612068</v>
          </cell>
        </row>
        <row r="42">
          <cell r="A42">
            <v>39</v>
          </cell>
          <cell r="L42">
            <v>229.97213730997649</v>
          </cell>
        </row>
        <row r="43">
          <cell r="A43">
            <v>40</v>
          </cell>
          <cell r="L43">
            <v>245.01959722679601</v>
          </cell>
        </row>
        <row r="44">
          <cell r="A44">
            <v>41</v>
          </cell>
          <cell r="L44">
            <v>260.0460645487633</v>
          </cell>
        </row>
        <row r="45">
          <cell r="A45">
            <v>42</v>
          </cell>
          <cell r="L45">
            <v>275.05292326713243</v>
          </cell>
        </row>
        <row r="46">
          <cell r="A46">
            <v>43</v>
          </cell>
          <cell r="L46">
            <v>290.04139396546566</v>
          </cell>
        </row>
        <row r="47">
          <cell r="A47">
            <v>44</v>
          </cell>
          <cell r="L47">
            <v>305.01256073997382</v>
          </cell>
        </row>
        <row r="48">
          <cell r="A48">
            <v>45</v>
          </cell>
          <cell r="L48">
            <v>253.47447536439981</v>
          </cell>
        </row>
        <row r="49">
          <cell r="A49">
            <v>46</v>
          </cell>
          <cell r="L49">
            <v>266.92656506820367</v>
          </cell>
        </row>
        <row r="50">
          <cell r="A50">
            <v>47</v>
          </cell>
          <cell r="L50">
            <v>280.36338431358689</v>
          </cell>
        </row>
        <row r="51">
          <cell r="A51">
            <v>48</v>
          </cell>
          <cell r="L51">
            <v>293.78576822908889</v>
          </cell>
        </row>
        <row r="52">
          <cell r="A52">
            <v>49</v>
          </cell>
          <cell r="L52">
            <v>307.19446937538345</v>
          </cell>
        </row>
        <row r="53">
          <cell r="A53">
            <v>50</v>
          </cell>
          <cell r="L53">
            <v>320.59016923293365</v>
          </cell>
        </row>
        <row r="54">
          <cell r="A54">
            <v>51</v>
          </cell>
          <cell r="L54">
            <v>272.24057270166469</v>
          </cell>
        </row>
        <row r="55">
          <cell r="A55">
            <v>52</v>
          </cell>
          <cell r="L55">
            <v>284.42280077304105</v>
          </cell>
        </row>
        <row r="56">
          <cell r="A56">
            <v>53</v>
          </cell>
          <cell r="L56">
            <v>296.59334905146255</v>
          </cell>
        </row>
        <row r="57">
          <cell r="A57">
            <v>54</v>
          </cell>
          <cell r="L57">
            <v>308.75276451593004</v>
          </cell>
        </row>
        <row r="58">
          <cell r="A58">
            <v>55</v>
          </cell>
          <cell r="L58">
            <v>320.90154752800976</v>
          </cell>
        </row>
        <row r="59">
          <cell r="A59">
            <v>56</v>
          </cell>
          <cell r="L59">
            <v>333.0401574570293</v>
          </cell>
        </row>
        <row r="60">
          <cell r="A60">
            <v>57</v>
          </cell>
          <cell r="L60">
            <v>289.41722692891403</v>
          </cell>
        </row>
        <row r="61">
          <cell r="A61">
            <v>58</v>
          </cell>
          <cell r="L61">
            <v>300.02403249547757</v>
          </cell>
        </row>
        <row r="62">
          <cell r="A62">
            <v>59</v>
          </cell>
          <cell r="L62">
            <v>310.62248816136616</v>
          </cell>
        </row>
        <row r="63">
          <cell r="A63">
            <v>60</v>
          </cell>
          <cell r="L63">
            <v>321.21291913664703</v>
          </cell>
        </row>
        <row r="64">
          <cell r="A64">
            <v>61</v>
          </cell>
          <cell r="L64">
            <v>331.79562742491447</v>
          </cell>
        </row>
        <row r="65">
          <cell r="A65">
            <v>62</v>
          </cell>
          <cell r="L65">
            <v>342.37089418257477</v>
          </cell>
        </row>
        <row r="66">
          <cell r="A66">
            <v>63</v>
          </cell>
          <cell r="L66">
            <v>303.45384214677318</v>
          </cell>
        </row>
        <row r="67">
          <cell r="A67">
            <v>64</v>
          </cell>
          <cell r="L67">
            <v>312.80351675757174</v>
          </cell>
        </row>
        <row r="68">
          <cell r="A68">
            <v>65</v>
          </cell>
          <cell r="L68">
            <v>322.14699391797183</v>
          </cell>
        </row>
        <row r="69">
          <cell r="A69">
            <v>66</v>
          </cell>
          <cell r="L69">
            <v>331.48447884420858</v>
          </cell>
        </row>
        <row r="70">
          <cell r="A70">
            <v>67</v>
          </cell>
          <cell r="L70">
            <v>340.81616423982365</v>
          </cell>
        </row>
        <row r="71">
          <cell r="A71">
            <v>68</v>
          </cell>
          <cell r="L71">
            <v>350.14223138776873</v>
          </cell>
        </row>
        <row r="72">
          <cell r="A72">
            <v>69</v>
          </cell>
          <cell r="L72">
            <v>315.9186873454837</v>
          </cell>
        </row>
        <row r="73">
          <cell r="A73">
            <v>70</v>
          </cell>
          <cell r="L73">
            <v>324.01496394256736</v>
          </cell>
        </row>
        <row r="74">
          <cell r="A74">
            <v>71</v>
          </cell>
          <cell r="L74">
            <v>332.10676956966137</v>
          </cell>
        </row>
        <row r="75">
          <cell r="A75">
            <v>72</v>
          </cell>
          <cell r="L75">
            <v>340.19422861744891</v>
          </cell>
        </row>
        <row r="76">
          <cell r="A76">
            <v>73</v>
          </cell>
          <cell r="L76">
            <v>348.27745907481875</v>
          </cell>
        </row>
        <row r="77">
          <cell r="A77">
            <v>74</v>
          </cell>
          <cell r="L77">
            <v>356.35657300253297</v>
          </cell>
        </row>
        <row r="78">
          <cell r="A78">
            <v>75</v>
          </cell>
          <cell r="L78">
            <v>325.26014493454323</v>
          </cell>
        </row>
        <row r="79">
          <cell r="A79">
            <v>76</v>
          </cell>
          <cell r="L79">
            <v>332.41790528534432</v>
          </cell>
        </row>
        <row r="80">
          <cell r="A80">
            <v>77</v>
          </cell>
          <cell r="L80">
            <v>339.57226797673195</v>
          </cell>
        </row>
        <row r="81">
          <cell r="A81">
            <v>78</v>
          </cell>
          <cell r="L81">
            <v>346.72331475971595</v>
          </cell>
        </row>
        <row r="82">
          <cell r="A82">
            <v>79</v>
          </cell>
          <cell r="L82">
            <v>353.87112373479096</v>
          </cell>
        </row>
        <row r="83">
          <cell r="A83">
            <v>80</v>
          </cell>
          <cell r="L83">
            <v>361.01576958702663</v>
          </cell>
        </row>
        <row r="84">
          <cell r="A84">
            <v>81</v>
          </cell>
          <cell r="L84">
            <v>334.59567585759874</v>
          </cell>
        </row>
        <row r="85">
          <cell r="A85">
            <v>82</v>
          </cell>
          <cell r="L85">
            <v>340.81616423982365</v>
          </cell>
        </row>
        <row r="86">
          <cell r="A86">
            <v>83</v>
          </cell>
          <cell r="L86">
            <v>347.03415583786756</v>
          </cell>
        </row>
        <row r="87">
          <cell r="A87">
            <v>84</v>
          </cell>
          <cell r="L87">
            <v>353.24970174806907</v>
          </cell>
        </row>
        <row r="88">
          <cell r="A88">
            <v>85</v>
          </cell>
          <cell r="L88">
            <v>359.46285112001948</v>
          </cell>
        </row>
        <row r="89">
          <cell r="A89">
            <v>86</v>
          </cell>
          <cell r="L89">
            <v>365.67365126385283</v>
          </cell>
        </row>
        <row r="90">
          <cell r="A90">
            <v>87</v>
          </cell>
          <cell r="L90">
            <v>342.37089418257477</v>
          </cell>
        </row>
        <row r="91">
          <cell r="A91">
            <v>88</v>
          </cell>
          <cell r="L91">
            <v>347.65581965898065</v>
          </cell>
        </row>
        <row r="92">
          <cell r="A92">
            <v>89</v>
          </cell>
          <cell r="L92">
            <v>352.93898177127249</v>
          </cell>
        </row>
        <row r="93">
          <cell r="A93">
            <v>90</v>
          </cell>
          <cell r="L93">
            <v>358.22041067213968</v>
          </cell>
        </row>
        <row r="94">
          <cell r="A94">
            <v>0</v>
          </cell>
          <cell r="L94">
            <v>363.5001355515472</v>
          </cell>
        </row>
        <row r="95">
          <cell r="A95">
            <v>0</v>
          </cell>
          <cell r="L95">
            <v>368.77818468132654</v>
          </cell>
        </row>
        <row r="96">
          <cell r="A96">
            <v>0</v>
          </cell>
          <cell r="L96">
            <v>348.58826964633107</v>
          </cell>
        </row>
        <row r="97">
          <cell r="A97">
            <v>0</v>
          </cell>
          <cell r="L97">
            <v>353.24970174806907</v>
          </cell>
        </row>
        <row r="98">
          <cell r="A98">
            <v>0</v>
          </cell>
          <cell r="L98">
            <v>357.90978583474595</v>
          </cell>
        </row>
        <row r="99">
          <cell r="A99">
            <v>0</v>
          </cell>
          <cell r="L99">
            <v>362.56854195764805</v>
          </cell>
        </row>
        <row r="100">
          <cell r="A100">
            <v>0</v>
          </cell>
          <cell r="L100">
            <v>367.22598961006497</v>
          </cell>
        </row>
        <row r="101">
          <cell r="A101">
            <v>0</v>
          </cell>
          <cell r="L101">
            <v>371.88214774985948</v>
          </cell>
        </row>
        <row r="102">
          <cell r="A102">
            <v>0</v>
          </cell>
          <cell r="L102">
            <v>353.24970174806907</v>
          </cell>
        </row>
        <row r="103">
          <cell r="A103">
            <v>0</v>
          </cell>
          <cell r="L103">
            <v>357.59915509549666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0"/>
  <sheetViews>
    <sheetView topLeftCell="B1" workbookViewId="0">
      <selection activeCell="P17" sqref="P17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140625" customWidth="1"/>
    <col min="4" max="4" width="10.42578125" customWidth="1"/>
    <col min="5" max="5" width="9.42578125" bestFit="1" customWidth="1"/>
    <col min="6" max="6" width="10.5703125" style="32" bestFit="1" customWidth="1"/>
    <col min="7" max="7" width="10.28515625" bestFit="1" customWidth="1"/>
    <col min="8" max="8" width="10.42578125" bestFit="1" customWidth="1"/>
    <col min="9" max="9" width="9.28515625" bestFit="1" customWidth="1"/>
    <col min="10" max="10" width="10.5703125" bestFit="1" customWidth="1"/>
    <col min="11" max="11" width="10.5703125" customWidth="1"/>
    <col min="12" max="12" width="15.85546875" bestFit="1" customWidth="1"/>
    <col min="14" max="14" width="38.28515625" bestFit="1" customWidth="1"/>
  </cols>
  <sheetData>
    <row r="1" spans="1:19" ht="14.25" customHeight="1" x14ac:dyDescent="0.25">
      <c r="A1" s="1"/>
      <c r="B1" s="1"/>
      <c r="C1" s="1"/>
      <c r="D1" s="45"/>
      <c r="E1" s="45"/>
      <c r="F1" s="46" t="s">
        <v>0</v>
      </c>
      <c r="G1" s="47"/>
      <c r="H1" s="47"/>
      <c r="I1" s="47"/>
      <c r="J1" s="47"/>
      <c r="K1" s="47"/>
      <c r="L1" s="47"/>
    </row>
    <row r="2" spans="1:19" ht="60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51</v>
      </c>
      <c r="M2" s="8"/>
      <c r="N2" s="40" t="s">
        <v>52</v>
      </c>
      <c r="O2" s="41" t="s">
        <v>53</v>
      </c>
    </row>
    <row r="3" spans="1:19" x14ac:dyDescent="0.25">
      <c r="A3" s="9">
        <v>0</v>
      </c>
      <c r="B3" s="10">
        <v>0</v>
      </c>
      <c r="C3" s="10">
        <v>0</v>
      </c>
      <c r="D3" s="10">
        <v>0</v>
      </c>
      <c r="E3" s="10">
        <v>0</v>
      </c>
      <c r="F3" s="42">
        <v>0</v>
      </c>
      <c r="G3">
        <v>0</v>
      </c>
      <c r="H3" s="39">
        <v>0</v>
      </c>
      <c r="I3" s="12">
        <f>G3*Paramètres!I$2*Paramètres!K$2</f>
        <v>0</v>
      </c>
      <c r="J3" s="12">
        <v>0</v>
      </c>
      <c r="K3" s="12">
        <f>I3+J3</f>
        <v>0</v>
      </c>
      <c r="L3" s="13">
        <f>K3*0.475*44/12</f>
        <v>0</v>
      </c>
      <c r="M3" s="14"/>
      <c r="N3" s="15" t="s">
        <v>12</v>
      </c>
      <c r="O3" s="16">
        <f>AVERAGE(L3:L56)</f>
        <v>307.47196333588209</v>
      </c>
    </row>
    <row r="4" spans="1:19" x14ac:dyDescent="0.25">
      <c r="A4" s="9">
        <f>A3+1</f>
        <v>1</v>
      </c>
      <c r="B4" s="10">
        <v>0</v>
      </c>
      <c r="C4" s="10">
        <v>0</v>
      </c>
      <c r="D4" s="10">
        <v>0</v>
      </c>
      <c r="E4" s="10">
        <v>0</v>
      </c>
      <c r="F4" s="42">
        <v>1</v>
      </c>
      <c r="G4">
        <v>2</v>
      </c>
      <c r="H4" s="39">
        <v>0</v>
      </c>
      <c r="I4" s="12">
        <f>G4*Paramètres!I$2*Paramètres!K$2</f>
        <v>1.8687599999999998</v>
      </c>
      <c r="J4" s="12">
        <f t="shared" ref="J4:J56" si="0">EXP(-1.0587+0.8836*LN(I4)+0.284)</f>
        <v>0.80074966134843029</v>
      </c>
      <c r="K4" s="12">
        <f t="shared" ref="K4:K56" si="1">I4+J4</f>
        <v>2.6695096613484299</v>
      </c>
      <c r="L4" s="13">
        <f t="shared" ref="L4:L56" si="2">K4*0.475*44/12</f>
        <v>4.6493959935151823</v>
      </c>
      <c r="M4" s="18"/>
      <c r="N4" s="15" t="s">
        <v>13</v>
      </c>
      <c r="O4" s="19">
        <f>AVERAGE(E3:E48)</f>
        <v>0</v>
      </c>
      <c r="S4" s="20"/>
    </row>
    <row r="5" spans="1:19" x14ac:dyDescent="0.25">
      <c r="A5" s="9">
        <f t="shared" ref="A5:A20" si="3">A4+1</f>
        <v>2</v>
      </c>
      <c r="B5" s="10">
        <v>0</v>
      </c>
      <c r="C5" s="10">
        <v>0</v>
      </c>
      <c r="D5" s="10">
        <v>0</v>
      </c>
      <c r="E5" s="10">
        <v>0</v>
      </c>
      <c r="F5" s="42">
        <v>2</v>
      </c>
      <c r="G5">
        <v>6</v>
      </c>
      <c r="H5" s="39">
        <v>0</v>
      </c>
      <c r="I5" s="12">
        <f>G5*Paramètres!I$2*Paramètres!K$2</f>
        <v>5.6062799999999999</v>
      </c>
      <c r="J5" s="12">
        <f t="shared" si="0"/>
        <v>2.1138837699961939</v>
      </c>
      <c r="K5" s="12">
        <f t="shared" si="1"/>
        <v>7.7201637699961942</v>
      </c>
      <c r="L5" s="13">
        <f t="shared" si="2"/>
        <v>13.445951899410039</v>
      </c>
      <c r="M5" s="14"/>
      <c r="N5" s="21" t="s">
        <v>14</v>
      </c>
      <c r="O5" s="22">
        <f>O3-O4</f>
        <v>307.47196333588209</v>
      </c>
    </row>
    <row r="6" spans="1:19" x14ac:dyDescent="0.25">
      <c r="A6" s="9">
        <f t="shared" si="3"/>
        <v>3</v>
      </c>
      <c r="B6" s="10">
        <v>0</v>
      </c>
      <c r="C6" s="10">
        <v>0</v>
      </c>
      <c r="D6" s="10">
        <v>0</v>
      </c>
      <c r="E6" s="10">
        <v>0</v>
      </c>
      <c r="F6" s="42">
        <v>3</v>
      </c>
      <c r="G6">
        <v>12</v>
      </c>
      <c r="H6" s="39">
        <v>0</v>
      </c>
      <c r="I6" s="12">
        <f>G6*Paramètres!I$2*Paramètres!K$2</f>
        <v>11.21256</v>
      </c>
      <c r="J6" s="12">
        <f t="shared" si="0"/>
        <v>3.9000592822577151</v>
      </c>
      <c r="K6" s="12">
        <f t="shared" si="1"/>
        <v>15.112619282257715</v>
      </c>
      <c r="L6" s="13">
        <f t="shared" si="2"/>
        <v>26.321145249932187</v>
      </c>
      <c r="N6" s="21" t="s">
        <v>15</v>
      </c>
      <c r="O6" s="23">
        <f>L38-E33</f>
        <v>420.98034443992168</v>
      </c>
    </row>
    <row r="7" spans="1:19" x14ac:dyDescent="0.25">
      <c r="A7" s="9">
        <f t="shared" si="3"/>
        <v>4</v>
      </c>
      <c r="B7" s="10">
        <v>0</v>
      </c>
      <c r="C7" s="10">
        <v>0</v>
      </c>
      <c r="D7" s="10">
        <v>0</v>
      </c>
      <c r="E7" s="10">
        <v>0</v>
      </c>
      <c r="F7" s="42">
        <v>4</v>
      </c>
      <c r="G7">
        <v>20</v>
      </c>
      <c r="H7" s="39">
        <v>0</v>
      </c>
      <c r="I7" s="12">
        <f>G7*Paramètres!I$2*Paramètres!K$2</f>
        <v>18.6876</v>
      </c>
      <c r="J7" s="12">
        <f t="shared" si="0"/>
        <v>6.124868426171072</v>
      </c>
      <c r="K7" s="12">
        <f t="shared" si="1"/>
        <v>24.812468426171073</v>
      </c>
      <c r="L7" s="13">
        <f t="shared" si="2"/>
        <v>43.215049175581278</v>
      </c>
      <c r="N7" s="24" t="s">
        <v>16</v>
      </c>
      <c r="O7" s="25">
        <f>MIN(O5:O6)</f>
        <v>307.47196333588209</v>
      </c>
    </row>
    <row r="8" spans="1:19" x14ac:dyDescent="0.25">
      <c r="A8" s="9">
        <f t="shared" si="3"/>
        <v>5</v>
      </c>
      <c r="B8" s="10">
        <v>0</v>
      </c>
      <c r="C8" s="10">
        <v>0</v>
      </c>
      <c r="D8" s="10">
        <v>0</v>
      </c>
      <c r="E8" s="10">
        <v>0</v>
      </c>
      <c r="F8" s="42">
        <v>5</v>
      </c>
      <c r="G8">
        <v>28</v>
      </c>
      <c r="H8" s="39">
        <v>0</v>
      </c>
      <c r="I8" s="12">
        <f>G8*Paramètres!I$2*Paramètres!K$2</f>
        <v>26.162639999999996</v>
      </c>
      <c r="J8" s="12">
        <f t="shared" si="0"/>
        <v>8.2454715205079161</v>
      </c>
      <c r="K8" s="12">
        <f t="shared" si="1"/>
        <v>34.408111520507916</v>
      </c>
      <c r="L8" s="13">
        <f t="shared" si="2"/>
        <v>59.927460898217952</v>
      </c>
      <c r="N8" s="24" t="s">
        <v>17</v>
      </c>
      <c r="O8" s="24">
        <v>0</v>
      </c>
    </row>
    <row r="9" spans="1:19" x14ac:dyDescent="0.25">
      <c r="A9" s="9">
        <f t="shared" si="3"/>
        <v>6</v>
      </c>
      <c r="B9" s="10">
        <v>0</v>
      </c>
      <c r="C9" s="10">
        <v>0</v>
      </c>
      <c r="D9" s="10">
        <v>0</v>
      </c>
      <c r="E9" s="10">
        <v>0</v>
      </c>
      <c r="F9" s="42">
        <v>5</v>
      </c>
      <c r="G9">
        <v>28</v>
      </c>
      <c r="H9" s="39">
        <v>0</v>
      </c>
      <c r="I9" s="12">
        <f>G9*Paramètres!I$2*Paramètres!K$2</f>
        <v>26.162639999999996</v>
      </c>
      <c r="J9" s="12">
        <f t="shared" si="0"/>
        <v>8.2454715205079161</v>
      </c>
      <c r="K9" s="12">
        <f t="shared" si="1"/>
        <v>34.408111520507916</v>
      </c>
      <c r="L9" s="13">
        <f t="shared" si="2"/>
        <v>59.927460898217952</v>
      </c>
      <c r="N9" s="24" t="s">
        <v>18</v>
      </c>
      <c r="O9" s="25">
        <f>30*10/30*44/12</f>
        <v>36.666666666666664</v>
      </c>
    </row>
    <row r="10" spans="1:19" x14ac:dyDescent="0.25">
      <c r="A10" s="9">
        <f t="shared" si="3"/>
        <v>7</v>
      </c>
      <c r="B10" s="10">
        <v>0</v>
      </c>
      <c r="C10" s="10">
        <v>0</v>
      </c>
      <c r="D10" s="10">
        <v>0</v>
      </c>
      <c r="E10" s="10">
        <v>0</v>
      </c>
      <c r="F10" s="42">
        <v>6</v>
      </c>
      <c r="G10">
        <v>39</v>
      </c>
      <c r="H10" s="39">
        <v>0</v>
      </c>
      <c r="I10" s="12">
        <f>G10*Paramètres!I$2*Paramètres!K$2</f>
        <v>36.440819999999995</v>
      </c>
      <c r="J10" s="12">
        <f t="shared" si="0"/>
        <v>11.050230730858599</v>
      </c>
      <c r="K10" s="12">
        <f t="shared" si="1"/>
        <v>47.491050730858596</v>
      </c>
      <c r="L10" s="13">
        <f t="shared" si="2"/>
        <v>82.713580022912055</v>
      </c>
      <c r="N10" s="24" t="s">
        <v>19</v>
      </c>
      <c r="O10" s="24">
        <v>0</v>
      </c>
    </row>
    <row r="11" spans="1:19" x14ac:dyDescent="0.25">
      <c r="A11" s="9">
        <f t="shared" si="3"/>
        <v>8</v>
      </c>
      <c r="B11" s="10">
        <v>0</v>
      </c>
      <c r="C11" s="10">
        <v>0</v>
      </c>
      <c r="D11" s="10">
        <v>0</v>
      </c>
      <c r="E11" s="10">
        <v>0</v>
      </c>
      <c r="F11" s="42">
        <v>7</v>
      </c>
      <c r="G11">
        <v>50</v>
      </c>
      <c r="H11" s="39">
        <v>0</v>
      </c>
      <c r="I11" s="12">
        <f>G11*Paramètres!I$2*Paramètres!K$2</f>
        <v>46.718999999999994</v>
      </c>
      <c r="J11" s="12">
        <f t="shared" si="0"/>
        <v>13.763109188439561</v>
      </c>
      <c r="K11" s="12">
        <f t="shared" si="1"/>
        <v>60.482109188439551</v>
      </c>
      <c r="L11" s="13">
        <f t="shared" si="2"/>
        <v>105.33967350319888</v>
      </c>
      <c r="N11" s="26" t="s">
        <v>20</v>
      </c>
      <c r="O11" s="27">
        <f>SUM(O7:O10)</f>
        <v>344.13863000254878</v>
      </c>
    </row>
    <row r="12" spans="1:19" x14ac:dyDescent="0.25">
      <c r="A12" s="9">
        <f t="shared" si="3"/>
        <v>9</v>
      </c>
      <c r="B12" s="10">
        <v>0</v>
      </c>
      <c r="C12" s="10">
        <v>0</v>
      </c>
      <c r="D12" s="10">
        <v>0</v>
      </c>
      <c r="E12" s="10">
        <v>0</v>
      </c>
      <c r="F12" s="42">
        <v>8</v>
      </c>
      <c r="G12">
        <v>61</v>
      </c>
      <c r="H12" s="39">
        <v>0</v>
      </c>
      <c r="I12" s="12">
        <f>G12*Paramètres!I$2*Paramètres!K$2</f>
        <v>56.997179999999993</v>
      </c>
      <c r="J12" s="12">
        <f t="shared" si="0"/>
        <v>16.40680822293147</v>
      </c>
      <c r="K12" s="12">
        <f t="shared" si="1"/>
        <v>73.40398822293146</v>
      </c>
      <c r="L12" s="13">
        <f t="shared" si="2"/>
        <v>127.8452794882723</v>
      </c>
      <c r="N12" s="15" t="s">
        <v>21</v>
      </c>
      <c r="O12" s="23">
        <f>SUM(H3:H56)</f>
        <v>75</v>
      </c>
    </row>
    <row r="13" spans="1:19" x14ac:dyDescent="0.25">
      <c r="A13" s="9">
        <f t="shared" si="3"/>
        <v>10</v>
      </c>
      <c r="B13" s="10">
        <v>0</v>
      </c>
      <c r="C13" s="10">
        <v>0</v>
      </c>
      <c r="D13" s="10">
        <v>0</v>
      </c>
      <c r="E13" s="10">
        <v>0</v>
      </c>
      <c r="F13" s="42">
        <v>9</v>
      </c>
      <c r="G13">
        <v>72</v>
      </c>
      <c r="H13" s="39">
        <v>0</v>
      </c>
      <c r="I13" s="12">
        <f>G13*Paramètres!I$2*Paramètres!K$2</f>
        <v>67.275359999999992</v>
      </c>
      <c r="J13" s="12">
        <f t="shared" si="0"/>
        <v>18.995277974280683</v>
      </c>
      <c r="K13" s="12">
        <f t="shared" si="1"/>
        <v>86.270637974280675</v>
      </c>
      <c r="L13" s="13">
        <f t="shared" si="2"/>
        <v>150.25469447187217</v>
      </c>
      <c r="N13" s="15" t="s">
        <v>22</v>
      </c>
      <c r="O13" s="21">
        <v>0.25</v>
      </c>
      <c r="P13" t="s">
        <v>47</v>
      </c>
    </row>
    <row r="14" spans="1:19" x14ac:dyDescent="0.25">
      <c r="A14" s="9">
        <f t="shared" si="3"/>
        <v>11</v>
      </c>
      <c r="B14" s="10">
        <v>0</v>
      </c>
      <c r="C14" s="10">
        <v>0</v>
      </c>
      <c r="D14" s="10">
        <v>0</v>
      </c>
      <c r="E14" s="10">
        <v>0</v>
      </c>
      <c r="F14" s="42">
        <v>10</v>
      </c>
      <c r="G14">
        <v>83</v>
      </c>
      <c r="H14" s="39">
        <v>0</v>
      </c>
      <c r="I14" s="12">
        <f>G14*Paramètres!I$2*Paramètres!K$2</f>
        <v>77.553539999999998</v>
      </c>
      <c r="J14" s="12">
        <f t="shared" si="0"/>
        <v>21.537934998170307</v>
      </c>
      <c r="K14" s="12">
        <f t="shared" si="1"/>
        <v>99.091474998170298</v>
      </c>
      <c r="L14" s="13">
        <f t="shared" si="2"/>
        <v>172.58431895514659</v>
      </c>
      <c r="N14" s="26" t="s">
        <v>23</v>
      </c>
      <c r="O14" s="27">
        <f>O12*O13</f>
        <v>18.75</v>
      </c>
    </row>
    <row r="15" spans="1:19" x14ac:dyDescent="0.25">
      <c r="A15" s="9">
        <f t="shared" si="3"/>
        <v>12</v>
      </c>
      <c r="B15" s="10">
        <v>0</v>
      </c>
      <c r="C15" s="10">
        <v>0</v>
      </c>
      <c r="D15" s="10">
        <v>0</v>
      </c>
      <c r="E15" s="10">
        <v>0</v>
      </c>
      <c r="F15" s="42">
        <v>10</v>
      </c>
      <c r="G15">
        <v>83</v>
      </c>
      <c r="H15" s="39">
        <v>0</v>
      </c>
      <c r="I15" s="12">
        <f>G15*Paramètres!I$2*Paramètres!K$2</f>
        <v>77.553539999999998</v>
      </c>
      <c r="J15" s="12">
        <f t="shared" si="0"/>
        <v>21.537934998170307</v>
      </c>
      <c r="K15" s="12">
        <f t="shared" si="1"/>
        <v>99.091474998170298</v>
      </c>
      <c r="L15" s="13">
        <f t="shared" si="2"/>
        <v>172.58431895514659</v>
      </c>
      <c r="N15" s="26" t="s">
        <v>24</v>
      </c>
      <c r="O15" s="27">
        <v>0</v>
      </c>
      <c r="P15" t="s">
        <v>48</v>
      </c>
    </row>
    <row r="16" spans="1:19" x14ac:dyDescent="0.25">
      <c r="A16" s="9">
        <f t="shared" si="3"/>
        <v>13</v>
      </c>
      <c r="B16" s="10">
        <v>0</v>
      </c>
      <c r="C16" s="10">
        <v>0</v>
      </c>
      <c r="D16" s="10">
        <v>0</v>
      </c>
      <c r="E16" s="10">
        <v>0</v>
      </c>
      <c r="F16" s="42">
        <v>11</v>
      </c>
      <c r="G16">
        <v>94</v>
      </c>
      <c r="H16" s="39">
        <v>0</v>
      </c>
      <c r="I16" s="12">
        <f>G16*Paramètres!I$2*Paramètres!K$2</f>
        <v>87.83171999999999</v>
      </c>
      <c r="J16" s="12">
        <f t="shared" si="0"/>
        <v>24.041548172794212</v>
      </c>
      <c r="K16" s="12">
        <f t="shared" si="1"/>
        <v>111.8732681727942</v>
      </c>
      <c r="L16" s="13">
        <f t="shared" si="2"/>
        <v>194.84594206761656</v>
      </c>
    </row>
    <row r="17" spans="1:15" x14ac:dyDescent="0.25">
      <c r="A17" s="9">
        <f t="shared" si="3"/>
        <v>14</v>
      </c>
      <c r="B17" s="10">
        <v>0</v>
      </c>
      <c r="C17" s="10">
        <v>0</v>
      </c>
      <c r="D17" s="10">
        <v>0</v>
      </c>
      <c r="E17" s="10">
        <v>0</v>
      </c>
      <c r="F17" s="42">
        <v>12</v>
      </c>
      <c r="G17">
        <v>105</v>
      </c>
      <c r="H17" s="39">
        <v>0</v>
      </c>
      <c r="I17" s="12">
        <f>G17*Paramètres!I$2*Paramètres!K$2</f>
        <v>98.109899999999996</v>
      </c>
      <c r="J17" s="12">
        <f t="shared" si="0"/>
        <v>26.511208431401741</v>
      </c>
      <c r="K17" s="12">
        <f t="shared" si="1"/>
        <v>124.62110843140174</v>
      </c>
      <c r="L17" s="13">
        <f t="shared" si="2"/>
        <v>217.0484305180247</v>
      </c>
      <c r="N17" s="28" t="s">
        <v>25</v>
      </c>
      <c r="O17" s="29">
        <f>O11+O14+O15</f>
        <v>362.88863000254878</v>
      </c>
    </row>
    <row r="18" spans="1:15" x14ac:dyDescent="0.25">
      <c r="A18" s="9">
        <f t="shared" si="3"/>
        <v>15</v>
      </c>
      <c r="B18" s="10">
        <v>0</v>
      </c>
      <c r="C18" s="10">
        <v>0</v>
      </c>
      <c r="D18" s="10">
        <v>0</v>
      </c>
      <c r="E18" s="10">
        <v>0</v>
      </c>
      <c r="F18" s="42">
        <v>13</v>
      </c>
      <c r="G18">
        <v>116</v>
      </c>
      <c r="H18" s="39">
        <v>0</v>
      </c>
      <c r="I18" s="12">
        <f>G18*Paramètres!I$2*Paramètres!K$2</f>
        <v>108.38808</v>
      </c>
      <c r="J18" s="12">
        <f t="shared" si="0"/>
        <v>28.950877970955887</v>
      </c>
      <c r="K18" s="12">
        <f t="shared" si="1"/>
        <v>137.3389579709559</v>
      </c>
      <c r="L18" s="13">
        <f t="shared" si="2"/>
        <v>239.19868513274818</v>
      </c>
    </row>
    <row r="19" spans="1:15" x14ac:dyDescent="0.25">
      <c r="A19" s="9">
        <f t="shared" si="3"/>
        <v>16</v>
      </c>
      <c r="B19" s="10">
        <v>0</v>
      </c>
      <c r="C19" s="10">
        <v>0</v>
      </c>
      <c r="D19" s="10">
        <v>0</v>
      </c>
      <c r="E19" s="10">
        <v>0</v>
      </c>
      <c r="F19" s="42">
        <v>14</v>
      </c>
      <c r="G19">
        <v>127</v>
      </c>
      <c r="H19" s="39">
        <v>0</v>
      </c>
      <c r="I19" s="12">
        <f>G19*Paramètres!I$2*Paramètres!K$2</f>
        <v>118.66625999999999</v>
      </c>
      <c r="J19" s="12">
        <f t="shared" si="0"/>
        <v>31.363724282559694</v>
      </c>
      <c r="K19" s="12">
        <f t="shared" si="1"/>
        <v>150.0299842825597</v>
      </c>
      <c r="L19" s="13">
        <f t="shared" si="2"/>
        <v>261.30222262545811</v>
      </c>
    </row>
    <row r="20" spans="1:15" x14ac:dyDescent="0.25">
      <c r="A20" s="9">
        <f t="shared" si="3"/>
        <v>17</v>
      </c>
      <c r="B20" s="10">
        <v>0</v>
      </c>
      <c r="C20" s="10">
        <v>0</v>
      </c>
      <c r="D20" s="10">
        <v>0</v>
      </c>
      <c r="E20" s="10">
        <v>0</v>
      </c>
      <c r="F20" s="42">
        <v>15</v>
      </c>
      <c r="G20">
        <v>138</v>
      </c>
      <c r="H20" s="39">
        <v>0</v>
      </c>
      <c r="I20" s="12">
        <f>G20*Paramètres!I$2*Paramètres!K$2</f>
        <v>128.94443999999999</v>
      </c>
      <c r="J20" s="12">
        <f t="shared" si="0"/>
        <v>33.752334795483236</v>
      </c>
      <c r="K20" s="12">
        <f t="shared" si="1"/>
        <v>162.69677479548324</v>
      </c>
      <c r="L20" s="13">
        <f t="shared" si="2"/>
        <v>283.36354943546661</v>
      </c>
    </row>
    <row r="21" spans="1:15" x14ac:dyDescent="0.25">
      <c r="A21" s="9">
        <f t="shared" ref="A21:A36" si="4">A20+1</f>
        <v>18</v>
      </c>
      <c r="B21" s="10">
        <v>0</v>
      </c>
      <c r="C21" s="10">
        <v>0</v>
      </c>
      <c r="D21" s="10">
        <v>0</v>
      </c>
      <c r="E21" s="10">
        <v>0</v>
      </c>
      <c r="F21" s="42">
        <v>15</v>
      </c>
      <c r="G21">
        <v>95</v>
      </c>
      <c r="H21" s="39">
        <f>G20-G21</f>
        <v>43</v>
      </c>
      <c r="I21" s="12">
        <f>G21*Paramètres!I$2*Paramètres!K$2</f>
        <v>88.76609999999998</v>
      </c>
      <c r="J21" s="12">
        <f t="shared" si="0"/>
        <v>24.267399354642301</v>
      </c>
      <c r="K21" s="12">
        <f t="shared" si="1"/>
        <v>113.03349935464229</v>
      </c>
      <c r="L21" s="13">
        <f t="shared" si="2"/>
        <v>196.86667804266867</v>
      </c>
    </row>
    <row r="22" spans="1:15" x14ac:dyDescent="0.25">
      <c r="A22" s="9">
        <f t="shared" si="4"/>
        <v>19</v>
      </c>
      <c r="B22" s="10">
        <v>0</v>
      </c>
      <c r="C22" s="10">
        <v>0</v>
      </c>
      <c r="D22" s="10">
        <v>0</v>
      </c>
      <c r="E22" s="10">
        <v>0</v>
      </c>
      <c r="F22" s="42">
        <v>16</v>
      </c>
      <c r="G22">
        <v>105</v>
      </c>
      <c r="H22" s="39">
        <v>0</v>
      </c>
      <c r="I22" s="12">
        <f>G22*Paramètres!I$2*Paramètres!K$2</f>
        <v>98.109899999999996</v>
      </c>
      <c r="J22" s="12">
        <f t="shared" si="0"/>
        <v>26.511208431401741</v>
      </c>
      <c r="K22" s="12">
        <f t="shared" si="1"/>
        <v>124.62110843140174</v>
      </c>
      <c r="L22" s="13">
        <f t="shared" si="2"/>
        <v>217.0484305180247</v>
      </c>
    </row>
    <row r="23" spans="1:15" x14ac:dyDescent="0.25">
      <c r="A23" s="9">
        <f t="shared" si="4"/>
        <v>20</v>
      </c>
      <c r="B23" s="10">
        <v>0</v>
      </c>
      <c r="C23" s="10">
        <v>0</v>
      </c>
      <c r="D23" s="10">
        <v>0</v>
      </c>
      <c r="E23" s="10">
        <v>0</v>
      </c>
      <c r="F23" s="42">
        <v>17</v>
      </c>
      <c r="G23">
        <v>115</v>
      </c>
      <c r="H23" s="39">
        <v>0</v>
      </c>
      <c r="I23" s="12">
        <f>G23*Paramètres!I$2*Paramètres!K$2</f>
        <v>107.45369999999998</v>
      </c>
      <c r="J23" s="12">
        <f t="shared" si="0"/>
        <v>28.730241145602413</v>
      </c>
      <c r="K23" s="12">
        <f t="shared" si="1"/>
        <v>136.1839411456024</v>
      </c>
      <c r="L23" s="13">
        <f t="shared" si="2"/>
        <v>237.18703082859085</v>
      </c>
    </row>
    <row r="24" spans="1:15" x14ac:dyDescent="0.25">
      <c r="A24" s="9">
        <f t="shared" si="4"/>
        <v>21</v>
      </c>
      <c r="B24" s="10">
        <v>0</v>
      </c>
      <c r="C24" s="10">
        <v>0</v>
      </c>
      <c r="D24" s="10">
        <v>0</v>
      </c>
      <c r="E24" s="10">
        <v>0</v>
      </c>
      <c r="F24" s="42">
        <v>18</v>
      </c>
      <c r="G24">
        <v>125</v>
      </c>
      <c r="H24" s="39">
        <v>0</v>
      </c>
      <c r="I24" s="12">
        <f>G24*Paramètres!I$2*Paramètres!K$2</f>
        <v>116.79749999999999</v>
      </c>
      <c r="J24" s="12">
        <f t="shared" si="0"/>
        <v>30.926896931127455</v>
      </c>
      <c r="K24" s="12">
        <f t="shared" si="1"/>
        <v>147.72439693112744</v>
      </c>
      <c r="L24" s="13">
        <f t="shared" si="2"/>
        <v>257.28665798838028</v>
      </c>
    </row>
    <row r="25" spans="1:15" x14ac:dyDescent="0.25">
      <c r="A25" s="9">
        <f t="shared" si="4"/>
        <v>22</v>
      </c>
      <c r="B25" s="10">
        <v>0</v>
      </c>
      <c r="C25" s="10">
        <v>0</v>
      </c>
      <c r="D25" s="10">
        <v>0</v>
      </c>
      <c r="E25" s="10">
        <v>0</v>
      </c>
      <c r="F25" s="42">
        <v>19</v>
      </c>
      <c r="G25">
        <v>135</v>
      </c>
      <c r="H25" s="39">
        <v>0</v>
      </c>
      <c r="I25" s="12">
        <f>G25*Paramètres!I$2*Paramètres!K$2</f>
        <v>126.14129999999999</v>
      </c>
      <c r="J25" s="12">
        <f t="shared" si="0"/>
        <v>33.103169466523177</v>
      </c>
      <c r="K25" s="12">
        <f t="shared" si="1"/>
        <v>159.24446946652316</v>
      </c>
      <c r="L25" s="13">
        <f t="shared" si="2"/>
        <v>277.35078432086112</v>
      </c>
    </row>
    <row r="26" spans="1:15" x14ac:dyDescent="0.25">
      <c r="A26" s="9">
        <f t="shared" si="4"/>
        <v>23</v>
      </c>
      <c r="B26" s="10">
        <v>0</v>
      </c>
      <c r="C26" s="10">
        <v>0</v>
      </c>
      <c r="D26" s="10">
        <v>0</v>
      </c>
      <c r="E26" s="10">
        <v>0</v>
      </c>
      <c r="F26" s="42">
        <v>20</v>
      </c>
      <c r="G26">
        <v>145</v>
      </c>
      <c r="H26" s="39">
        <v>0</v>
      </c>
      <c r="I26" s="12">
        <f>G26*Paramètres!I$2*Paramètres!K$2</f>
        <v>135.48509999999999</v>
      </c>
      <c r="J26" s="12">
        <f t="shared" si="0"/>
        <v>35.260740315427071</v>
      </c>
      <c r="K26" s="12">
        <f t="shared" si="1"/>
        <v>170.74584031542707</v>
      </c>
      <c r="L26" s="13">
        <f t="shared" si="2"/>
        <v>297.3823385493688</v>
      </c>
    </row>
    <row r="27" spans="1:15" x14ac:dyDescent="0.25">
      <c r="A27" s="9">
        <f t="shared" si="4"/>
        <v>24</v>
      </c>
      <c r="B27" s="10">
        <v>0</v>
      </c>
      <c r="C27" s="10">
        <v>0</v>
      </c>
      <c r="D27" s="10">
        <v>0</v>
      </c>
      <c r="E27" s="10">
        <v>0</v>
      </c>
      <c r="F27" s="42">
        <v>20</v>
      </c>
      <c r="G27">
        <v>145</v>
      </c>
      <c r="H27" s="39">
        <f>G26-G27</f>
        <v>0</v>
      </c>
      <c r="I27" s="12">
        <f>G27*Paramètres!I$2*Paramètres!K$2</f>
        <v>135.48509999999999</v>
      </c>
      <c r="J27" s="12">
        <f t="shared" si="0"/>
        <v>35.260740315427071</v>
      </c>
      <c r="K27" s="12">
        <f t="shared" si="1"/>
        <v>170.74584031542707</v>
      </c>
      <c r="L27" s="13">
        <f t="shared" si="2"/>
        <v>297.3823385493688</v>
      </c>
    </row>
    <row r="28" spans="1:15" x14ac:dyDescent="0.25">
      <c r="A28" s="9">
        <f t="shared" si="4"/>
        <v>25</v>
      </c>
      <c r="B28" s="10">
        <v>0</v>
      </c>
      <c r="C28" s="10">
        <v>0</v>
      </c>
      <c r="D28" s="10">
        <v>0</v>
      </c>
      <c r="E28" s="10">
        <v>0</v>
      </c>
      <c r="F28" s="42">
        <v>21</v>
      </c>
      <c r="G28">
        <v>150.6</v>
      </c>
      <c r="H28">
        <v>0</v>
      </c>
      <c r="I28" s="12">
        <f>G28*Paramètres!I$2*Paramètres!K$2</f>
        <v>140.71762799999999</v>
      </c>
      <c r="J28" s="12">
        <f t="shared" si="0"/>
        <v>36.461355041135711</v>
      </c>
      <c r="K28" s="12">
        <f t="shared" si="1"/>
        <v>177.17898304113569</v>
      </c>
      <c r="L28" s="13">
        <f t="shared" si="2"/>
        <v>308.58672879664465</v>
      </c>
    </row>
    <row r="29" spans="1:15" x14ac:dyDescent="0.25">
      <c r="A29" s="9">
        <f t="shared" si="4"/>
        <v>26</v>
      </c>
      <c r="B29" s="10">
        <v>0</v>
      </c>
      <c r="C29" s="10">
        <v>0</v>
      </c>
      <c r="D29" s="10">
        <v>0</v>
      </c>
      <c r="E29" s="10">
        <v>0</v>
      </c>
      <c r="F29" s="42">
        <v>22</v>
      </c>
      <c r="G29">
        <v>156.19999999999999</v>
      </c>
      <c r="H29">
        <v>0</v>
      </c>
      <c r="I29" s="12">
        <f>G29*Paramètres!I$2*Paramètres!K$2</f>
        <v>145.95015599999999</v>
      </c>
      <c r="J29" s="12">
        <f t="shared" si="0"/>
        <v>37.656783129395066</v>
      </c>
      <c r="K29" s="12">
        <f t="shared" si="1"/>
        <v>183.60693912939507</v>
      </c>
      <c r="L29" s="13">
        <f t="shared" si="2"/>
        <v>319.78208565036311</v>
      </c>
    </row>
    <row r="30" spans="1:15" x14ac:dyDescent="0.25">
      <c r="A30" s="9">
        <f t="shared" si="4"/>
        <v>27</v>
      </c>
      <c r="B30" s="10">
        <v>0</v>
      </c>
      <c r="C30" s="10">
        <v>0</v>
      </c>
      <c r="D30" s="10">
        <v>0</v>
      </c>
      <c r="E30" s="10">
        <v>0</v>
      </c>
      <c r="F30" s="42">
        <v>23</v>
      </c>
      <c r="G30">
        <v>161.80000000000001</v>
      </c>
      <c r="H30">
        <v>0</v>
      </c>
      <c r="I30" s="12">
        <f>G30*Paramètres!I$2*Paramètres!K$2</f>
        <v>151.18268399999999</v>
      </c>
      <c r="J30" s="12">
        <f t="shared" si="0"/>
        <v>38.847231830948047</v>
      </c>
      <c r="K30" s="12">
        <f t="shared" si="1"/>
        <v>190.02991583094803</v>
      </c>
      <c r="L30" s="13">
        <f t="shared" si="2"/>
        <v>330.96877007223446</v>
      </c>
    </row>
    <row r="31" spans="1:15" x14ac:dyDescent="0.25">
      <c r="A31" s="9">
        <f t="shared" si="4"/>
        <v>28</v>
      </c>
      <c r="B31" s="10">
        <v>0</v>
      </c>
      <c r="C31" s="10">
        <v>0</v>
      </c>
      <c r="D31" s="10">
        <v>0</v>
      </c>
      <c r="E31" s="10">
        <v>0</v>
      </c>
      <c r="F31" s="42">
        <v>24</v>
      </c>
      <c r="G31">
        <v>167.4</v>
      </c>
      <c r="H31">
        <v>0</v>
      </c>
      <c r="I31" s="12">
        <f>G31*Paramètres!I$2*Paramètres!K$2</f>
        <v>156.415212</v>
      </c>
      <c r="J31" s="12">
        <f t="shared" si="0"/>
        <v>40.032893236756522</v>
      </c>
      <c r="K31" s="12">
        <f t="shared" si="1"/>
        <v>196.44810523675653</v>
      </c>
      <c r="L31" s="13">
        <f t="shared" si="2"/>
        <v>342.1471166206843</v>
      </c>
    </row>
    <row r="32" spans="1:15" x14ac:dyDescent="0.25">
      <c r="A32" s="9">
        <f t="shared" si="4"/>
        <v>29</v>
      </c>
      <c r="B32" s="10">
        <v>0</v>
      </c>
      <c r="C32" s="10">
        <v>0</v>
      </c>
      <c r="D32" s="10">
        <v>0</v>
      </c>
      <c r="E32" s="10">
        <v>0</v>
      </c>
      <c r="F32" s="42">
        <v>25</v>
      </c>
      <c r="G32">
        <v>173</v>
      </c>
      <c r="H32">
        <v>0</v>
      </c>
      <c r="I32" s="12">
        <f>G32*Paramètres!I$2*Paramètres!K$2</f>
        <v>161.64773999999997</v>
      </c>
      <c r="J32" s="12">
        <f t="shared" si="0"/>
        <v>41.213945856574597</v>
      </c>
      <c r="K32" s="12">
        <f t="shared" si="1"/>
        <v>202.86168585657458</v>
      </c>
      <c r="L32" s="13">
        <f t="shared" si="2"/>
        <v>353.31743620020069</v>
      </c>
    </row>
    <row r="33" spans="1:12" x14ac:dyDescent="0.25">
      <c r="A33" s="9">
        <f t="shared" si="4"/>
        <v>30</v>
      </c>
      <c r="B33" s="10">
        <v>0</v>
      </c>
      <c r="C33" s="10">
        <v>0</v>
      </c>
      <c r="D33" s="10">
        <v>0</v>
      </c>
      <c r="E33" s="10">
        <v>0</v>
      </c>
      <c r="F33" s="42">
        <v>25</v>
      </c>
      <c r="G33">
        <v>173</v>
      </c>
      <c r="H33">
        <f>G32-G33</f>
        <v>0</v>
      </c>
      <c r="I33" s="12">
        <f>G33*Paramètres!I$2*Paramètres!K$2</f>
        <v>161.64773999999997</v>
      </c>
      <c r="J33" s="12">
        <f t="shared" si="0"/>
        <v>41.213945856574597</v>
      </c>
      <c r="K33" s="12">
        <f t="shared" si="1"/>
        <v>202.86168585657458</v>
      </c>
      <c r="L33" s="13">
        <f t="shared" si="2"/>
        <v>353.31743620020069</v>
      </c>
    </row>
    <row r="34" spans="1:12" x14ac:dyDescent="0.25">
      <c r="A34" s="9">
        <f t="shared" si="4"/>
        <v>31</v>
      </c>
      <c r="B34" s="10">
        <v>0</v>
      </c>
      <c r="C34" s="10">
        <v>0</v>
      </c>
      <c r="D34" s="10">
        <v>0</v>
      </c>
      <c r="E34" s="10">
        <v>0</v>
      </c>
      <c r="F34" s="42">
        <v>26</v>
      </c>
      <c r="G34">
        <v>179.8</v>
      </c>
      <c r="H34">
        <v>0</v>
      </c>
      <c r="I34" s="12">
        <f>G34*Paramètres!I$2*Paramètres!K$2</f>
        <v>168.00152399999999</v>
      </c>
      <c r="J34" s="12">
        <f t="shared" si="0"/>
        <v>42.642123858381936</v>
      </c>
      <c r="K34" s="12">
        <f t="shared" si="1"/>
        <v>210.64364785838194</v>
      </c>
      <c r="L34" s="13">
        <f t="shared" si="2"/>
        <v>366.87102002001524</v>
      </c>
    </row>
    <row r="35" spans="1:12" x14ac:dyDescent="0.25">
      <c r="A35" s="9">
        <f t="shared" si="4"/>
        <v>32</v>
      </c>
      <c r="B35" s="10">
        <v>0</v>
      </c>
      <c r="C35" s="10">
        <v>0</v>
      </c>
      <c r="D35" s="10">
        <v>0</v>
      </c>
      <c r="E35" s="10">
        <v>0</v>
      </c>
      <c r="F35" s="42">
        <v>27</v>
      </c>
      <c r="G35">
        <v>186.6</v>
      </c>
      <c r="H35">
        <v>0</v>
      </c>
      <c r="I35" s="12">
        <f>G35*Paramètres!I$2*Paramètres!K$2</f>
        <v>174.35530799999998</v>
      </c>
      <c r="J35" s="12">
        <f t="shared" si="0"/>
        <v>44.064026938181904</v>
      </c>
      <c r="K35" s="12">
        <f t="shared" si="1"/>
        <v>218.41933493818189</v>
      </c>
      <c r="L35" s="13">
        <f t="shared" si="2"/>
        <v>380.41367501733345</v>
      </c>
    </row>
    <row r="36" spans="1:12" x14ac:dyDescent="0.25">
      <c r="A36" s="9">
        <f t="shared" si="4"/>
        <v>33</v>
      </c>
      <c r="B36" s="10">
        <v>0</v>
      </c>
      <c r="C36" s="10">
        <v>0</v>
      </c>
      <c r="D36" s="10">
        <v>0</v>
      </c>
      <c r="E36" s="10">
        <v>0</v>
      </c>
      <c r="F36" s="42">
        <v>28</v>
      </c>
      <c r="G36">
        <v>193.4</v>
      </c>
      <c r="H36">
        <v>0</v>
      </c>
      <c r="I36" s="12">
        <f>G36*Paramètres!I$2*Paramètres!K$2</f>
        <v>180.709092</v>
      </c>
      <c r="J36" s="12">
        <f t="shared" si="0"/>
        <v>45.479909955134076</v>
      </c>
      <c r="K36" s="12">
        <f t="shared" si="1"/>
        <v>226.18900195513407</v>
      </c>
      <c r="L36" s="13">
        <f t="shared" si="2"/>
        <v>393.94584507185846</v>
      </c>
    </row>
    <row r="37" spans="1:12" x14ac:dyDescent="0.25">
      <c r="A37" s="9">
        <f t="shared" ref="A37:A52" si="5">A36+1</f>
        <v>34</v>
      </c>
      <c r="B37" s="10">
        <v>0</v>
      </c>
      <c r="C37" s="10">
        <v>0</v>
      </c>
      <c r="D37" s="10">
        <v>0</v>
      </c>
      <c r="E37" s="10">
        <v>0</v>
      </c>
      <c r="F37" s="42">
        <v>29</v>
      </c>
      <c r="G37">
        <v>200.2</v>
      </c>
      <c r="H37">
        <v>0</v>
      </c>
      <c r="I37" s="12">
        <f>G37*Paramètres!I$2*Paramètres!K$2</f>
        <v>187.06287599999999</v>
      </c>
      <c r="J37" s="12">
        <f t="shared" si="0"/>
        <v>46.89000883037064</v>
      </c>
      <c r="K37" s="12">
        <f t="shared" si="1"/>
        <v>233.95288483037064</v>
      </c>
      <c r="L37" s="13">
        <f t="shared" si="2"/>
        <v>407.46794107956219</v>
      </c>
    </row>
    <row r="38" spans="1:12" x14ac:dyDescent="0.25">
      <c r="A38" s="9">
        <f t="shared" si="5"/>
        <v>35</v>
      </c>
      <c r="B38" s="10">
        <v>0</v>
      </c>
      <c r="C38" s="10">
        <v>0</v>
      </c>
      <c r="D38" s="10">
        <v>0</v>
      </c>
      <c r="E38" s="10">
        <v>0</v>
      </c>
      <c r="F38" s="42">
        <v>30</v>
      </c>
      <c r="G38">
        <v>207</v>
      </c>
      <c r="H38">
        <v>0</v>
      </c>
      <c r="I38" s="12">
        <f>G38*Paramètres!I$2*Paramètres!K$2</f>
        <v>193.41665999999998</v>
      </c>
      <c r="J38" s="12">
        <f t="shared" si="0"/>
        <v>48.294542549237335</v>
      </c>
      <c r="K38" s="12">
        <f t="shared" si="1"/>
        <v>241.71120254923733</v>
      </c>
      <c r="L38" s="13">
        <f t="shared" si="2"/>
        <v>420.98034443992168</v>
      </c>
    </row>
    <row r="39" spans="1:12" x14ac:dyDescent="0.25">
      <c r="A39" s="9">
        <f t="shared" si="5"/>
        <v>36</v>
      </c>
      <c r="B39" s="10">
        <v>0</v>
      </c>
      <c r="C39" s="10">
        <v>0</v>
      </c>
      <c r="D39" s="10">
        <v>0</v>
      </c>
      <c r="E39" s="10">
        <v>0</v>
      </c>
      <c r="F39" s="42">
        <v>30</v>
      </c>
      <c r="G39">
        <v>207</v>
      </c>
      <c r="H39">
        <f>G38-G39</f>
        <v>0</v>
      </c>
      <c r="I39" s="12">
        <f>G39*Paramètres!I$2*Paramètres!K$2</f>
        <v>193.41665999999998</v>
      </c>
      <c r="J39" s="12">
        <f t="shared" si="0"/>
        <v>48.294542549237335</v>
      </c>
      <c r="K39" s="12">
        <f t="shared" si="1"/>
        <v>241.71120254923733</v>
      </c>
      <c r="L39" s="13">
        <f t="shared" si="2"/>
        <v>420.98034443992168</v>
      </c>
    </row>
    <row r="40" spans="1:12" x14ac:dyDescent="0.25">
      <c r="A40" s="9">
        <f t="shared" si="5"/>
        <v>37</v>
      </c>
      <c r="B40" s="10">
        <v>0</v>
      </c>
      <c r="C40" s="10">
        <v>0</v>
      </c>
      <c r="D40" s="10">
        <v>0</v>
      </c>
      <c r="E40" s="10">
        <v>0</v>
      </c>
      <c r="F40" s="42">
        <v>31</v>
      </c>
      <c r="G40">
        <v>212.8</v>
      </c>
      <c r="H40">
        <v>0</v>
      </c>
      <c r="I40" s="12">
        <f>G40*Paramètres!I$2*Paramètres!K$2</f>
        <v>198.83606399999999</v>
      </c>
      <c r="J40" s="12">
        <f t="shared" si="0"/>
        <v>49.48828299308024</v>
      </c>
      <c r="K40" s="12">
        <f t="shared" si="1"/>
        <v>248.32434699308024</v>
      </c>
      <c r="L40" s="13">
        <f t="shared" si="2"/>
        <v>432.4982376796147</v>
      </c>
    </row>
    <row r="41" spans="1:12" x14ac:dyDescent="0.25">
      <c r="A41" s="9">
        <f t="shared" si="5"/>
        <v>38</v>
      </c>
      <c r="B41" s="10">
        <v>0</v>
      </c>
      <c r="C41" s="10">
        <v>0</v>
      </c>
      <c r="D41" s="10">
        <v>0</v>
      </c>
      <c r="E41" s="10">
        <v>0</v>
      </c>
      <c r="F41" s="42">
        <v>32</v>
      </c>
      <c r="G41">
        <v>218.6</v>
      </c>
      <c r="H41">
        <v>0</v>
      </c>
      <c r="I41" s="12">
        <f>G41*Paramètres!I$2*Paramètres!K$2</f>
        <v>204.25546799999998</v>
      </c>
      <c r="J41" s="12">
        <f t="shared" si="0"/>
        <v>50.678241734494932</v>
      </c>
      <c r="K41" s="12">
        <f t="shared" si="1"/>
        <v>254.93370973449493</v>
      </c>
      <c r="L41" s="13">
        <f t="shared" si="2"/>
        <v>444.00954445424532</v>
      </c>
    </row>
    <row r="42" spans="1:12" x14ac:dyDescent="0.25">
      <c r="A42" s="9">
        <f t="shared" si="5"/>
        <v>39</v>
      </c>
      <c r="B42" s="10">
        <v>0</v>
      </c>
      <c r="C42" s="10">
        <v>0</v>
      </c>
      <c r="D42" s="10">
        <v>0</v>
      </c>
      <c r="E42" s="10">
        <v>0</v>
      </c>
      <c r="F42" s="42">
        <v>33</v>
      </c>
      <c r="G42">
        <v>224.4</v>
      </c>
      <c r="H42">
        <v>0</v>
      </c>
      <c r="I42" s="12">
        <f>G42*Paramètres!I$2*Paramètres!K$2</f>
        <v>209.67487199999999</v>
      </c>
      <c r="J42" s="12">
        <f t="shared" si="0"/>
        <v>51.864530644534504</v>
      </c>
      <c r="K42" s="12">
        <f t="shared" si="1"/>
        <v>261.5394026445345</v>
      </c>
      <c r="L42" s="13">
        <f t="shared" si="2"/>
        <v>455.51445960589757</v>
      </c>
    </row>
    <row r="43" spans="1:12" x14ac:dyDescent="0.25">
      <c r="A43" s="9">
        <f t="shared" si="5"/>
        <v>40</v>
      </c>
      <c r="B43" s="10">
        <v>0</v>
      </c>
      <c r="C43" s="10">
        <v>0</v>
      </c>
      <c r="D43" s="10">
        <v>0</v>
      </c>
      <c r="E43" s="10">
        <v>0</v>
      </c>
      <c r="F43" s="42">
        <v>34</v>
      </c>
      <c r="G43">
        <v>230.2</v>
      </c>
      <c r="H43">
        <v>0</v>
      </c>
      <c r="I43" s="12">
        <f>G43*Paramètres!I$2*Paramètres!K$2</f>
        <v>215.09427599999998</v>
      </c>
      <c r="J43" s="12">
        <f t="shared" si="0"/>
        <v>53.047255481829019</v>
      </c>
      <c r="K43" s="12">
        <f t="shared" si="1"/>
        <v>268.14153148182902</v>
      </c>
      <c r="L43" s="13">
        <f t="shared" si="2"/>
        <v>467.01316733085218</v>
      </c>
    </row>
    <row r="44" spans="1:12" x14ac:dyDescent="0.25">
      <c r="A44" s="9">
        <f t="shared" si="5"/>
        <v>41</v>
      </c>
      <c r="B44" s="10">
        <v>0</v>
      </c>
      <c r="C44" s="10">
        <v>0</v>
      </c>
      <c r="D44" s="10">
        <v>0</v>
      </c>
      <c r="E44" s="10">
        <v>0</v>
      </c>
      <c r="F44" s="42">
        <v>35</v>
      </c>
      <c r="G44">
        <v>236</v>
      </c>
      <c r="H44">
        <v>0</v>
      </c>
      <c r="I44" s="12">
        <f>G44*Paramètres!I$2*Paramètres!K$2</f>
        <v>220.51367999999997</v>
      </c>
      <c r="J44" s="12">
        <f t="shared" si="0"/>
        <v>54.226516372029351</v>
      </c>
      <c r="K44" s="12">
        <f t="shared" si="1"/>
        <v>274.74019637202935</v>
      </c>
      <c r="L44" s="13">
        <f t="shared" si="2"/>
        <v>478.50584201461771</v>
      </c>
    </row>
    <row r="45" spans="1:12" x14ac:dyDescent="0.25">
      <c r="A45" s="9">
        <f t="shared" si="5"/>
        <v>42</v>
      </c>
      <c r="B45" s="10">
        <v>0</v>
      </c>
      <c r="C45" s="10">
        <v>0</v>
      </c>
      <c r="D45" s="10">
        <v>0</v>
      </c>
      <c r="E45" s="10">
        <v>0</v>
      </c>
      <c r="F45" s="42">
        <v>35</v>
      </c>
      <c r="G45">
        <v>236</v>
      </c>
      <c r="H45">
        <f>G44-G45</f>
        <v>0</v>
      </c>
      <c r="I45" s="12">
        <f>G45*Paramètres!I$2*Paramètres!K$2</f>
        <v>220.51367999999997</v>
      </c>
      <c r="J45" s="12">
        <f t="shared" si="0"/>
        <v>54.226516372029351</v>
      </c>
      <c r="K45" s="12">
        <f t="shared" si="1"/>
        <v>274.74019637202935</v>
      </c>
      <c r="L45" s="13">
        <f t="shared" si="2"/>
        <v>478.50584201461771</v>
      </c>
    </row>
    <row r="46" spans="1:12" x14ac:dyDescent="0.25">
      <c r="A46" s="9">
        <f t="shared" si="5"/>
        <v>43</v>
      </c>
      <c r="B46" s="10">
        <v>0</v>
      </c>
      <c r="C46" s="10">
        <v>0</v>
      </c>
      <c r="D46" s="10">
        <v>0</v>
      </c>
      <c r="E46" s="10">
        <v>0</v>
      </c>
      <c r="F46" s="42">
        <v>36</v>
      </c>
      <c r="G46">
        <v>240.8</v>
      </c>
      <c r="H46">
        <v>0</v>
      </c>
      <c r="I46" s="12">
        <f>G46*Paramètres!I$2*Paramètres!K$2</f>
        <v>224.998704</v>
      </c>
      <c r="J46" s="12">
        <f t="shared" si="0"/>
        <v>55.199904645069672</v>
      </c>
      <c r="K46" s="12">
        <f t="shared" si="1"/>
        <v>280.19860864506967</v>
      </c>
      <c r="L46" s="13">
        <f t="shared" si="2"/>
        <v>488.0125767234963</v>
      </c>
    </row>
    <row r="47" spans="1:12" x14ac:dyDescent="0.25">
      <c r="A47" s="9">
        <f t="shared" si="5"/>
        <v>44</v>
      </c>
      <c r="B47" s="10">
        <v>0</v>
      </c>
      <c r="C47" s="10">
        <v>0</v>
      </c>
      <c r="D47" s="10">
        <v>0</v>
      </c>
      <c r="E47" s="10">
        <v>0</v>
      </c>
      <c r="F47" s="42">
        <v>37</v>
      </c>
      <c r="G47">
        <v>245.6</v>
      </c>
      <c r="H47">
        <v>0</v>
      </c>
      <c r="I47" s="12">
        <f>G47*Paramètres!I$2*Paramètres!K$2</f>
        <v>229.48372799999996</v>
      </c>
      <c r="J47" s="12">
        <f t="shared" si="0"/>
        <v>56.171036858832551</v>
      </c>
      <c r="K47" s="12">
        <f t="shared" si="1"/>
        <v>285.65476485883249</v>
      </c>
      <c r="L47" s="13">
        <f t="shared" si="2"/>
        <v>497.51538212913323</v>
      </c>
    </row>
    <row r="48" spans="1:12" x14ac:dyDescent="0.25">
      <c r="A48" s="9">
        <f t="shared" si="5"/>
        <v>45</v>
      </c>
      <c r="B48" s="10">
        <v>0</v>
      </c>
      <c r="C48" s="10">
        <v>0</v>
      </c>
      <c r="D48" s="10">
        <v>0</v>
      </c>
      <c r="E48" s="10">
        <v>0</v>
      </c>
      <c r="F48" s="42">
        <v>38</v>
      </c>
      <c r="G48">
        <v>250.4</v>
      </c>
      <c r="H48">
        <v>0</v>
      </c>
      <c r="I48" s="12">
        <f>G48*Paramètres!I$2*Paramètres!K$2</f>
        <v>233.96875199999999</v>
      </c>
      <c r="J48" s="12">
        <f t="shared" si="0"/>
        <v>57.139962188401086</v>
      </c>
      <c r="K48" s="12">
        <f t="shared" si="1"/>
        <v>291.10871418840111</v>
      </c>
      <c r="L48" s="13">
        <f t="shared" si="2"/>
        <v>507.01434387813191</v>
      </c>
    </row>
    <row r="49" spans="1:12" x14ac:dyDescent="0.25">
      <c r="A49" s="9">
        <f t="shared" si="5"/>
        <v>46</v>
      </c>
      <c r="B49" s="10">
        <v>0</v>
      </c>
      <c r="C49" s="10">
        <v>0</v>
      </c>
      <c r="D49" s="10">
        <v>0</v>
      </c>
      <c r="E49" s="10">
        <v>0</v>
      </c>
      <c r="F49" s="42">
        <v>39</v>
      </c>
      <c r="G49">
        <v>255.2</v>
      </c>
      <c r="H49">
        <v>0</v>
      </c>
      <c r="I49" s="12">
        <f>G49*Paramètres!I$2*Paramètres!K$2</f>
        <v>238.45377599999995</v>
      </c>
      <c r="J49" s="12">
        <f t="shared" si="0"/>
        <v>58.106727815685026</v>
      </c>
      <c r="K49" s="12">
        <f t="shared" si="1"/>
        <v>296.56050381568497</v>
      </c>
      <c r="L49" s="13">
        <f t="shared" si="2"/>
        <v>516.50954414565126</v>
      </c>
    </row>
    <row r="50" spans="1:12" x14ac:dyDescent="0.25">
      <c r="A50" s="9">
        <f t="shared" si="5"/>
        <v>47</v>
      </c>
      <c r="B50" s="10">
        <v>0</v>
      </c>
      <c r="C50" s="10">
        <v>0</v>
      </c>
      <c r="D50" s="10">
        <v>0</v>
      </c>
      <c r="E50" s="10">
        <v>0</v>
      </c>
      <c r="F50" s="42">
        <v>40</v>
      </c>
      <c r="G50">
        <v>260</v>
      </c>
      <c r="H50">
        <v>0</v>
      </c>
      <c r="I50" s="12">
        <f>G50*Paramètres!I$2*Paramètres!K$2</f>
        <v>242.93879999999999</v>
      </c>
      <c r="J50" s="12">
        <f t="shared" si="0"/>
        <v>59.071379046151733</v>
      </c>
      <c r="K50" s="12">
        <f t="shared" si="1"/>
        <v>302.01017904615173</v>
      </c>
      <c r="L50" s="13">
        <f t="shared" si="2"/>
        <v>526.00106183871424</v>
      </c>
    </row>
    <row r="51" spans="1:12" x14ac:dyDescent="0.25">
      <c r="A51" s="9">
        <f t="shared" si="5"/>
        <v>48</v>
      </c>
      <c r="B51" s="10">
        <v>0</v>
      </c>
      <c r="C51" s="10">
        <v>0</v>
      </c>
      <c r="D51" s="10">
        <v>0</v>
      </c>
      <c r="E51" s="10">
        <v>0</v>
      </c>
      <c r="F51" s="42">
        <v>40</v>
      </c>
      <c r="G51">
        <v>228</v>
      </c>
      <c r="H51">
        <f>G50-G51</f>
        <v>32</v>
      </c>
      <c r="I51" s="12">
        <f>G51*Paramètres!I$2*Paramètres!K$2</f>
        <v>213.03863999999999</v>
      </c>
      <c r="J51" s="12">
        <f t="shared" si="0"/>
        <v>52.599048782141445</v>
      </c>
      <c r="K51" s="12">
        <f t="shared" si="1"/>
        <v>265.63768878214142</v>
      </c>
      <c r="L51" s="13">
        <f t="shared" si="2"/>
        <v>462.6523079622296</v>
      </c>
    </row>
    <row r="52" spans="1:12" x14ac:dyDescent="0.25">
      <c r="A52" s="9">
        <f t="shared" si="5"/>
        <v>49</v>
      </c>
      <c r="B52" s="10">
        <v>0</v>
      </c>
      <c r="C52" s="10">
        <v>0</v>
      </c>
      <c r="D52" s="10">
        <v>0</v>
      </c>
      <c r="E52" s="10">
        <v>0</v>
      </c>
      <c r="F52" s="42">
        <v>41</v>
      </c>
      <c r="G52">
        <v>232.8</v>
      </c>
      <c r="H52">
        <v>0</v>
      </c>
      <c r="I52" s="12">
        <f>G52*Paramètres!I$2*Paramètres!K$2</f>
        <v>217.52366399999997</v>
      </c>
      <c r="J52" s="12">
        <f t="shared" si="0"/>
        <v>53.576312250948142</v>
      </c>
      <c r="K52" s="12">
        <f t="shared" si="1"/>
        <v>271.09997625094809</v>
      </c>
      <c r="L52" s="13">
        <f t="shared" si="2"/>
        <v>472.16579197040124</v>
      </c>
    </row>
    <row r="53" spans="1:12" x14ac:dyDescent="0.25">
      <c r="A53" s="9">
        <f t="shared" ref="A53:A68" si="6">A52+1</f>
        <v>50</v>
      </c>
      <c r="B53" s="10">
        <v>0</v>
      </c>
      <c r="C53" s="10">
        <v>0</v>
      </c>
      <c r="D53" s="10">
        <v>0</v>
      </c>
      <c r="E53" s="10">
        <v>0</v>
      </c>
      <c r="F53" s="42">
        <v>42</v>
      </c>
      <c r="G53">
        <v>237.6</v>
      </c>
      <c r="H53">
        <v>0</v>
      </c>
      <c r="I53" s="12">
        <f>G53*Paramètres!I$2*Paramètres!K$2</f>
        <v>222.00868799999998</v>
      </c>
      <c r="J53" s="12">
        <f t="shared" si="0"/>
        <v>54.551232924233069</v>
      </c>
      <c r="K53" s="12">
        <f t="shared" si="1"/>
        <v>276.55992092423304</v>
      </c>
      <c r="L53" s="13">
        <f t="shared" si="2"/>
        <v>481.6751956097059</v>
      </c>
    </row>
    <row r="54" spans="1:12" x14ac:dyDescent="0.25">
      <c r="A54" s="9">
        <f t="shared" si="6"/>
        <v>51</v>
      </c>
      <c r="B54" s="10">
        <v>0</v>
      </c>
      <c r="C54" s="10">
        <v>0</v>
      </c>
      <c r="D54" s="10">
        <v>0</v>
      </c>
      <c r="E54" s="10">
        <v>0</v>
      </c>
      <c r="F54" s="42">
        <v>43</v>
      </c>
      <c r="G54">
        <v>242.4</v>
      </c>
      <c r="H54">
        <v>0</v>
      </c>
      <c r="I54" s="12">
        <f>G54*Paramètres!I$2*Paramètres!K$2</f>
        <v>226.49371199999999</v>
      </c>
      <c r="J54" s="12">
        <f t="shared" si="0"/>
        <v>55.523863585488307</v>
      </c>
      <c r="K54" s="12">
        <f t="shared" si="1"/>
        <v>282.01757558548832</v>
      </c>
      <c r="L54" s="13">
        <f t="shared" si="2"/>
        <v>491.18061081139217</v>
      </c>
    </row>
    <row r="55" spans="1:12" x14ac:dyDescent="0.25">
      <c r="A55" s="9">
        <f t="shared" si="6"/>
        <v>52</v>
      </c>
      <c r="B55" s="10">
        <v>0</v>
      </c>
      <c r="C55" s="10">
        <v>0</v>
      </c>
      <c r="D55" s="10">
        <v>0</v>
      </c>
      <c r="E55" s="10">
        <v>0</v>
      </c>
      <c r="F55" s="42">
        <v>44</v>
      </c>
      <c r="G55">
        <v>247.2</v>
      </c>
      <c r="H55">
        <v>0</v>
      </c>
      <c r="I55" s="12">
        <f>G55*Paramètres!I$2*Paramètres!K$2</f>
        <v>230.97873599999997</v>
      </c>
      <c r="J55" s="12">
        <f t="shared" si="0"/>
        <v>56.494254808221669</v>
      </c>
      <c r="K55" s="12">
        <f t="shared" si="1"/>
        <v>287.47299080822165</v>
      </c>
      <c r="L55" s="13">
        <f t="shared" si="2"/>
        <v>500.68212565765265</v>
      </c>
    </row>
    <row r="56" spans="1:12" x14ac:dyDescent="0.25">
      <c r="A56" s="9">
        <f t="shared" si="6"/>
        <v>53</v>
      </c>
      <c r="B56" s="10">
        <v>0</v>
      </c>
      <c r="C56" s="10">
        <v>0</v>
      </c>
      <c r="D56" s="10">
        <v>0</v>
      </c>
      <c r="E56" s="10">
        <v>0</v>
      </c>
      <c r="F56" s="42">
        <v>45</v>
      </c>
      <c r="G56">
        <v>252</v>
      </c>
      <c r="H56">
        <v>0</v>
      </c>
      <c r="I56" s="12">
        <f>G56*Paramètres!I$2*Paramètres!K$2</f>
        <v>235.46375999999998</v>
      </c>
      <c r="J56" s="12">
        <f t="shared" si="0"/>
        <v>57.462455089571115</v>
      </c>
      <c r="K56" s="12">
        <f t="shared" si="1"/>
        <v>292.92621508957109</v>
      </c>
      <c r="L56" s="13">
        <f t="shared" si="2"/>
        <v>510.17982461433627</v>
      </c>
    </row>
    <row r="57" spans="1:12" x14ac:dyDescent="0.25">
      <c r="A57" s="9">
        <f t="shared" si="6"/>
        <v>54</v>
      </c>
      <c r="B57" s="10">
        <v>0</v>
      </c>
      <c r="C57" s="10">
        <v>0</v>
      </c>
      <c r="D57" s="10">
        <v>0</v>
      </c>
      <c r="E57" s="10">
        <v>0</v>
      </c>
      <c r="F57" s="38"/>
      <c r="I57" s="12"/>
      <c r="J57" s="12"/>
      <c r="K57" s="12"/>
      <c r="L57" s="13"/>
    </row>
    <row r="58" spans="1:12" x14ac:dyDescent="0.25">
      <c r="A58" s="9">
        <f t="shared" si="6"/>
        <v>55</v>
      </c>
      <c r="B58" s="10">
        <v>0</v>
      </c>
      <c r="C58" s="10">
        <v>0</v>
      </c>
      <c r="D58" s="10">
        <v>0</v>
      </c>
      <c r="E58" s="10">
        <v>0</v>
      </c>
      <c r="F58" s="38"/>
      <c r="I58" s="12"/>
      <c r="J58" s="12"/>
      <c r="K58" s="12"/>
      <c r="L58" s="13"/>
    </row>
    <row r="59" spans="1:12" x14ac:dyDescent="0.25">
      <c r="A59" s="9">
        <f t="shared" si="6"/>
        <v>56</v>
      </c>
      <c r="B59" s="10">
        <v>0</v>
      </c>
      <c r="C59" s="10">
        <v>0</v>
      </c>
      <c r="D59" s="10">
        <v>0</v>
      </c>
      <c r="E59" s="10">
        <v>0</v>
      </c>
      <c r="F59" s="38"/>
      <c r="I59" s="12"/>
      <c r="J59" s="12"/>
      <c r="K59" s="12"/>
      <c r="L59" s="13"/>
    </row>
    <row r="60" spans="1:12" x14ac:dyDescent="0.25">
      <c r="A60" s="9">
        <f t="shared" si="6"/>
        <v>57</v>
      </c>
      <c r="B60" s="10">
        <v>0</v>
      </c>
      <c r="C60" s="10">
        <v>0</v>
      </c>
      <c r="D60" s="10">
        <v>0</v>
      </c>
      <c r="E60" s="10">
        <v>0</v>
      </c>
      <c r="F60" s="38"/>
      <c r="I60" s="12"/>
      <c r="J60" s="12"/>
      <c r="K60" s="12"/>
      <c r="L60" s="13"/>
    </row>
    <row r="61" spans="1:12" x14ac:dyDescent="0.25">
      <c r="A61" s="9">
        <f t="shared" si="6"/>
        <v>58</v>
      </c>
      <c r="B61" s="10">
        <v>0</v>
      </c>
      <c r="C61" s="10">
        <v>0</v>
      </c>
      <c r="D61" s="10">
        <v>0</v>
      </c>
      <c r="E61" s="10">
        <v>0</v>
      </c>
      <c r="F61" s="38"/>
      <c r="I61" s="12"/>
      <c r="J61" s="12"/>
      <c r="K61" s="12"/>
      <c r="L61" s="13"/>
    </row>
    <row r="62" spans="1:12" x14ac:dyDescent="0.25">
      <c r="A62" s="9">
        <f t="shared" si="6"/>
        <v>59</v>
      </c>
      <c r="B62" s="10">
        <v>0</v>
      </c>
      <c r="C62" s="10">
        <v>0</v>
      </c>
      <c r="D62" s="10">
        <v>0</v>
      </c>
      <c r="E62" s="10">
        <v>0</v>
      </c>
      <c r="F62" s="38"/>
      <c r="I62" s="12"/>
      <c r="J62" s="12"/>
      <c r="K62" s="12"/>
      <c r="L62" s="13"/>
    </row>
    <row r="63" spans="1:12" x14ac:dyDescent="0.25">
      <c r="A63" s="9">
        <f t="shared" si="6"/>
        <v>60</v>
      </c>
      <c r="B63" s="10">
        <v>0</v>
      </c>
      <c r="C63" s="10">
        <v>0</v>
      </c>
      <c r="D63" s="10">
        <v>0</v>
      </c>
      <c r="E63" s="10">
        <v>0</v>
      </c>
      <c r="F63" s="38"/>
      <c r="I63" s="12"/>
      <c r="J63" s="12"/>
      <c r="K63" s="12"/>
      <c r="L63" s="13"/>
    </row>
    <row r="64" spans="1:12" x14ac:dyDescent="0.25">
      <c r="A64" s="9">
        <f t="shared" si="6"/>
        <v>61</v>
      </c>
      <c r="B64" s="10">
        <v>0</v>
      </c>
      <c r="C64" s="10">
        <v>0</v>
      </c>
      <c r="D64" s="10">
        <v>0</v>
      </c>
      <c r="E64" s="10">
        <v>0</v>
      </c>
      <c r="F64" s="38"/>
      <c r="I64" s="12"/>
      <c r="J64" s="12"/>
      <c r="K64" s="12"/>
      <c r="L64" s="13"/>
    </row>
    <row r="65" spans="1:12" x14ac:dyDescent="0.25">
      <c r="A65" s="9">
        <f t="shared" si="6"/>
        <v>62</v>
      </c>
      <c r="B65" s="10">
        <v>0</v>
      </c>
      <c r="C65" s="10">
        <v>0</v>
      </c>
      <c r="D65" s="10">
        <v>0</v>
      </c>
      <c r="E65" s="10">
        <v>0</v>
      </c>
      <c r="F65" s="38"/>
      <c r="I65" s="12"/>
      <c r="J65" s="12"/>
      <c r="K65" s="12"/>
      <c r="L65" s="13"/>
    </row>
    <row r="66" spans="1:12" x14ac:dyDescent="0.25">
      <c r="A66" s="9">
        <f t="shared" si="6"/>
        <v>63</v>
      </c>
      <c r="B66" s="10">
        <v>0</v>
      </c>
      <c r="C66" s="10">
        <v>0</v>
      </c>
      <c r="D66" s="10">
        <v>0</v>
      </c>
      <c r="E66" s="10">
        <v>0</v>
      </c>
      <c r="F66" s="38"/>
      <c r="I66" s="12"/>
      <c r="J66" s="12"/>
      <c r="K66" s="12"/>
      <c r="L66" s="13"/>
    </row>
    <row r="67" spans="1:12" x14ac:dyDescent="0.25">
      <c r="A67" s="9">
        <f t="shared" si="6"/>
        <v>64</v>
      </c>
      <c r="B67" s="10">
        <v>0</v>
      </c>
      <c r="C67" s="10">
        <v>0</v>
      </c>
      <c r="D67" s="10">
        <v>0</v>
      </c>
      <c r="E67" s="10">
        <v>0</v>
      </c>
      <c r="F67" s="38"/>
      <c r="H67" s="1"/>
      <c r="I67" s="12"/>
      <c r="J67" s="12"/>
      <c r="K67" s="12"/>
      <c r="L67" s="13"/>
    </row>
    <row r="68" spans="1:12" x14ac:dyDescent="0.25">
      <c r="A68" s="9">
        <f t="shared" si="6"/>
        <v>65</v>
      </c>
      <c r="B68" s="10">
        <v>0</v>
      </c>
      <c r="C68" s="10">
        <v>0</v>
      </c>
      <c r="D68" s="10">
        <v>0</v>
      </c>
      <c r="E68" s="10">
        <v>0</v>
      </c>
      <c r="F68" s="38"/>
      <c r="H68" s="1"/>
      <c r="I68" s="12"/>
      <c r="J68" s="12"/>
      <c r="K68" s="12"/>
      <c r="L68" s="13"/>
    </row>
    <row r="69" spans="1:12" x14ac:dyDescent="0.25">
      <c r="A69" s="9">
        <f t="shared" ref="A69:A84" si="7">A68+1</f>
        <v>66</v>
      </c>
      <c r="B69" s="10">
        <v>0</v>
      </c>
      <c r="C69" s="10">
        <v>0</v>
      </c>
      <c r="D69" s="10">
        <v>0</v>
      </c>
      <c r="E69" s="10">
        <v>0</v>
      </c>
      <c r="F69" s="38"/>
      <c r="H69" s="1"/>
      <c r="I69" s="12"/>
      <c r="J69" s="12"/>
      <c r="K69" s="12"/>
      <c r="L69" s="13"/>
    </row>
    <row r="70" spans="1:12" x14ac:dyDescent="0.25">
      <c r="A70" s="9">
        <f t="shared" si="7"/>
        <v>67</v>
      </c>
      <c r="B70" s="10">
        <v>0</v>
      </c>
      <c r="C70" s="10">
        <v>0</v>
      </c>
      <c r="D70" s="10">
        <v>0</v>
      </c>
      <c r="E70" s="10">
        <v>0</v>
      </c>
      <c r="F70" s="38"/>
      <c r="H70" s="1"/>
      <c r="I70" s="12"/>
      <c r="J70" s="12"/>
      <c r="K70" s="12"/>
      <c r="L70" s="13"/>
    </row>
    <row r="71" spans="1:12" x14ac:dyDescent="0.25">
      <c r="A71" s="9">
        <f t="shared" si="7"/>
        <v>68</v>
      </c>
      <c r="B71" s="10">
        <v>0</v>
      </c>
      <c r="C71" s="10">
        <v>0</v>
      </c>
      <c r="D71" s="10">
        <v>0</v>
      </c>
      <c r="E71" s="10">
        <v>0</v>
      </c>
      <c r="F71" s="38"/>
      <c r="H71" s="1"/>
      <c r="I71" s="12"/>
      <c r="J71" s="12"/>
      <c r="K71" s="12"/>
      <c r="L71" s="13"/>
    </row>
    <row r="72" spans="1:12" x14ac:dyDescent="0.25">
      <c r="A72" s="9">
        <f t="shared" si="7"/>
        <v>69</v>
      </c>
      <c r="B72" s="10">
        <v>0</v>
      </c>
      <c r="C72" s="10">
        <v>0</v>
      </c>
      <c r="D72" s="10">
        <v>0</v>
      </c>
      <c r="E72" s="10">
        <v>0</v>
      </c>
      <c r="F72" s="38"/>
      <c r="H72" s="1"/>
      <c r="I72" s="12"/>
      <c r="J72" s="12"/>
      <c r="K72" s="12"/>
      <c r="L72" s="13"/>
    </row>
    <row r="73" spans="1:12" x14ac:dyDescent="0.25">
      <c r="A73" s="9">
        <f t="shared" si="7"/>
        <v>70</v>
      </c>
      <c r="B73" s="10">
        <v>0</v>
      </c>
      <c r="C73" s="10">
        <v>0</v>
      </c>
      <c r="D73" s="10">
        <v>0</v>
      </c>
      <c r="E73" s="10">
        <v>0</v>
      </c>
      <c r="F73" s="38"/>
      <c r="H73" s="1"/>
      <c r="I73" s="12"/>
      <c r="J73" s="12"/>
      <c r="K73" s="12"/>
      <c r="L73" s="13"/>
    </row>
    <row r="74" spans="1:12" x14ac:dyDescent="0.25">
      <c r="A74" s="9">
        <f t="shared" si="7"/>
        <v>71</v>
      </c>
      <c r="B74" s="10">
        <v>0</v>
      </c>
      <c r="C74" s="10">
        <v>0</v>
      </c>
      <c r="D74" s="10">
        <v>0</v>
      </c>
      <c r="E74" s="10">
        <v>0</v>
      </c>
      <c r="F74" s="38"/>
      <c r="H74" s="1"/>
      <c r="I74" s="12"/>
      <c r="J74" s="12"/>
      <c r="K74" s="12"/>
      <c r="L74" s="13"/>
    </row>
    <row r="75" spans="1:12" x14ac:dyDescent="0.25">
      <c r="A75" s="9">
        <f t="shared" si="7"/>
        <v>72</v>
      </c>
      <c r="B75" s="10">
        <v>0</v>
      </c>
      <c r="C75" s="10">
        <v>0</v>
      </c>
      <c r="D75" s="10">
        <v>0</v>
      </c>
      <c r="E75" s="10">
        <v>0</v>
      </c>
      <c r="F75" s="38"/>
      <c r="H75" s="1"/>
      <c r="I75" s="12"/>
      <c r="J75" s="12"/>
      <c r="K75" s="12"/>
      <c r="L75" s="13"/>
    </row>
    <row r="76" spans="1:12" x14ac:dyDescent="0.25">
      <c r="A76" s="9">
        <f t="shared" si="7"/>
        <v>73</v>
      </c>
      <c r="B76" s="10">
        <v>0</v>
      </c>
      <c r="C76" s="10">
        <v>0</v>
      </c>
      <c r="D76" s="10">
        <v>0</v>
      </c>
      <c r="E76" s="10">
        <v>0</v>
      </c>
      <c r="F76" s="38"/>
      <c r="H76" s="1"/>
      <c r="I76" s="12"/>
      <c r="J76" s="12"/>
      <c r="K76" s="12"/>
      <c r="L76" s="13"/>
    </row>
    <row r="77" spans="1:12" x14ac:dyDescent="0.25">
      <c r="A77" s="9">
        <f t="shared" si="7"/>
        <v>74</v>
      </c>
      <c r="B77" s="10">
        <v>0</v>
      </c>
      <c r="C77" s="10">
        <v>0</v>
      </c>
      <c r="D77" s="10">
        <v>0</v>
      </c>
      <c r="E77" s="10">
        <v>0</v>
      </c>
      <c r="F77" s="38"/>
      <c r="H77" s="1"/>
      <c r="I77" s="12"/>
      <c r="J77" s="12"/>
      <c r="K77" s="12"/>
      <c r="L77" s="13"/>
    </row>
    <row r="78" spans="1:12" x14ac:dyDescent="0.25">
      <c r="A78" s="9">
        <f t="shared" si="7"/>
        <v>75</v>
      </c>
      <c r="B78" s="10">
        <v>0</v>
      </c>
      <c r="C78" s="10">
        <v>0</v>
      </c>
      <c r="D78" s="10">
        <v>0</v>
      </c>
      <c r="E78" s="10">
        <v>0</v>
      </c>
      <c r="F78" s="38"/>
      <c r="H78" s="1"/>
      <c r="I78" s="12"/>
      <c r="J78" s="12"/>
      <c r="K78" s="12"/>
      <c r="L78" s="13"/>
    </row>
    <row r="79" spans="1:12" x14ac:dyDescent="0.25">
      <c r="A79" s="9">
        <f t="shared" si="7"/>
        <v>76</v>
      </c>
      <c r="B79" s="10">
        <v>0</v>
      </c>
      <c r="C79" s="10">
        <v>0</v>
      </c>
      <c r="D79" s="10">
        <v>0</v>
      </c>
      <c r="E79" s="10">
        <v>0</v>
      </c>
      <c r="F79" s="38"/>
      <c r="H79" s="1"/>
      <c r="I79" s="12"/>
      <c r="J79" s="12"/>
      <c r="K79" s="12"/>
      <c r="L79" s="13"/>
    </row>
    <row r="80" spans="1:12" x14ac:dyDescent="0.25">
      <c r="A80" s="9">
        <f t="shared" si="7"/>
        <v>77</v>
      </c>
      <c r="B80" s="10">
        <v>0</v>
      </c>
      <c r="C80" s="10">
        <v>0</v>
      </c>
      <c r="D80" s="10">
        <v>0</v>
      </c>
      <c r="E80" s="10">
        <v>0</v>
      </c>
      <c r="F80" s="38"/>
      <c r="H80" s="1"/>
      <c r="I80" s="12"/>
      <c r="J80" s="12"/>
      <c r="K80" s="12"/>
      <c r="L80" s="13"/>
    </row>
    <row r="81" spans="1:12" x14ac:dyDescent="0.25">
      <c r="A81" s="9">
        <f t="shared" si="7"/>
        <v>78</v>
      </c>
      <c r="B81" s="10">
        <v>0</v>
      </c>
      <c r="C81" s="10">
        <v>0</v>
      </c>
      <c r="D81" s="10">
        <v>0</v>
      </c>
      <c r="E81" s="10">
        <v>0</v>
      </c>
      <c r="F81" s="38"/>
      <c r="H81" s="1"/>
      <c r="I81" s="12"/>
      <c r="J81" s="12"/>
      <c r="K81" s="12"/>
      <c r="L81" s="13"/>
    </row>
    <row r="82" spans="1:12" x14ac:dyDescent="0.25">
      <c r="A82" s="9">
        <f t="shared" si="7"/>
        <v>79</v>
      </c>
      <c r="B82" s="10">
        <v>0</v>
      </c>
      <c r="C82" s="10">
        <v>0</v>
      </c>
      <c r="D82" s="10">
        <v>0</v>
      </c>
      <c r="E82" s="10">
        <v>0</v>
      </c>
      <c r="F82" s="38"/>
      <c r="H82" s="1"/>
      <c r="I82" s="12"/>
      <c r="J82" s="12"/>
      <c r="K82" s="12"/>
      <c r="L82" s="13"/>
    </row>
    <row r="83" spans="1:12" x14ac:dyDescent="0.25">
      <c r="A83" s="9">
        <f t="shared" si="7"/>
        <v>80</v>
      </c>
      <c r="B83" s="10">
        <v>0</v>
      </c>
      <c r="C83" s="10">
        <v>0</v>
      </c>
      <c r="D83" s="10">
        <v>0</v>
      </c>
      <c r="E83" s="10">
        <v>0</v>
      </c>
      <c r="F83" s="38"/>
      <c r="H83" s="1"/>
      <c r="I83" s="12"/>
      <c r="J83" s="12"/>
      <c r="K83" s="12"/>
      <c r="L83" s="13"/>
    </row>
    <row r="84" spans="1:12" x14ac:dyDescent="0.25">
      <c r="A84" s="9">
        <f t="shared" si="7"/>
        <v>81</v>
      </c>
      <c r="B84" s="10">
        <v>0</v>
      </c>
      <c r="C84" s="10">
        <v>0</v>
      </c>
      <c r="D84" s="10">
        <v>0</v>
      </c>
      <c r="E84" s="10">
        <v>0</v>
      </c>
      <c r="F84" s="38"/>
      <c r="H84" s="1"/>
      <c r="I84" s="12"/>
      <c r="J84" s="12"/>
      <c r="K84" s="12"/>
      <c r="L84" s="13"/>
    </row>
    <row r="85" spans="1:12" x14ac:dyDescent="0.25">
      <c r="A85" s="9">
        <f t="shared" ref="A85:A93" si="8">A84+1</f>
        <v>82</v>
      </c>
      <c r="B85" s="10">
        <v>0</v>
      </c>
      <c r="C85" s="10">
        <v>0</v>
      </c>
      <c r="D85" s="10">
        <v>0</v>
      </c>
      <c r="E85" s="10">
        <v>0</v>
      </c>
      <c r="F85" s="38"/>
      <c r="H85" s="1"/>
      <c r="I85" s="12"/>
      <c r="J85" s="12"/>
      <c r="K85" s="12"/>
      <c r="L85" s="13"/>
    </row>
    <row r="86" spans="1:12" x14ac:dyDescent="0.25">
      <c r="A86" s="9">
        <f t="shared" si="8"/>
        <v>83</v>
      </c>
      <c r="B86" s="10">
        <v>0</v>
      </c>
      <c r="C86" s="10">
        <v>0</v>
      </c>
      <c r="D86" s="10">
        <v>0</v>
      </c>
      <c r="E86" s="10">
        <v>0</v>
      </c>
      <c r="F86" s="38"/>
      <c r="H86" s="1"/>
      <c r="I86" s="12"/>
      <c r="J86" s="12"/>
      <c r="K86" s="12"/>
      <c r="L86" s="13"/>
    </row>
    <row r="87" spans="1:12" x14ac:dyDescent="0.25">
      <c r="A87" s="9">
        <f t="shared" si="8"/>
        <v>84</v>
      </c>
      <c r="B87" s="10">
        <v>0</v>
      </c>
      <c r="C87" s="10">
        <v>0</v>
      </c>
      <c r="D87" s="10">
        <v>0</v>
      </c>
      <c r="E87" s="10">
        <v>0</v>
      </c>
      <c r="F87" s="38"/>
      <c r="H87" s="1"/>
      <c r="I87" s="12"/>
      <c r="J87" s="12"/>
      <c r="K87" s="12"/>
      <c r="L87" s="13"/>
    </row>
    <row r="88" spans="1:12" x14ac:dyDescent="0.25">
      <c r="A88" s="9">
        <f t="shared" si="8"/>
        <v>85</v>
      </c>
      <c r="B88" s="10">
        <v>0</v>
      </c>
      <c r="C88" s="10">
        <v>0</v>
      </c>
      <c r="D88" s="10">
        <v>0</v>
      </c>
      <c r="E88" s="10">
        <v>0</v>
      </c>
      <c r="F88" s="38"/>
      <c r="H88" s="1"/>
      <c r="I88" s="12"/>
      <c r="J88" s="12"/>
      <c r="K88" s="12"/>
      <c r="L88" s="13"/>
    </row>
    <row r="89" spans="1:12" x14ac:dyDescent="0.25">
      <c r="A89" s="9">
        <f t="shared" si="8"/>
        <v>86</v>
      </c>
      <c r="B89" s="10">
        <v>0</v>
      </c>
      <c r="C89" s="10">
        <v>0</v>
      </c>
      <c r="D89" s="10">
        <v>0</v>
      </c>
      <c r="E89" s="10">
        <v>0</v>
      </c>
      <c r="F89" s="38"/>
      <c r="H89" s="1"/>
      <c r="I89" s="12"/>
      <c r="J89" s="12"/>
      <c r="K89" s="12"/>
      <c r="L89" s="13"/>
    </row>
    <row r="90" spans="1:12" x14ac:dyDescent="0.25">
      <c r="A90" s="9">
        <f t="shared" si="8"/>
        <v>87</v>
      </c>
      <c r="B90" s="10">
        <v>0</v>
      </c>
      <c r="C90" s="10">
        <v>0</v>
      </c>
      <c r="D90" s="10">
        <v>0</v>
      </c>
      <c r="E90" s="10">
        <v>0</v>
      </c>
      <c r="F90" s="38"/>
      <c r="H90" s="1"/>
      <c r="I90" s="12"/>
      <c r="J90" s="12"/>
      <c r="K90" s="12"/>
      <c r="L90" s="13"/>
    </row>
    <row r="91" spans="1:12" x14ac:dyDescent="0.25">
      <c r="A91" s="9">
        <f t="shared" si="8"/>
        <v>88</v>
      </c>
      <c r="B91" s="10">
        <v>0</v>
      </c>
      <c r="C91" s="10">
        <v>0</v>
      </c>
      <c r="D91" s="10">
        <v>0</v>
      </c>
      <c r="E91" s="10">
        <v>0</v>
      </c>
      <c r="F91" s="38"/>
      <c r="H91" s="1"/>
      <c r="I91" s="12"/>
      <c r="J91" s="12"/>
      <c r="K91" s="12"/>
      <c r="L91" s="13"/>
    </row>
    <row r="92" spans="1:12" x14ac:dyDescent="0.25">
      <c r="A92" s="9">
        <f t="shared" si="8"/>
        <v>89</v>
      </c>
      <c r="B92" s="10">
        <v>0</v>
      </c>
      <c r="C92" s="10">
        <v>0</v>
      </c>
      <c r="D92" s="10">
        <v>0</v>
      </c>
      <c r="E92" s="10">
        <v>0</v>
      </c>
      <c r="F92" s="38"/>
      <c r="H92" s="1"/>
      <c r="I92" s="12"/>
      <c r="J92" s="12"/>
      <c r="K92" s="12"/>
      <c r="L92" s="13"/>
    </row>
    <row r="93" spans="1:12" x14ac:dyDescent="0.25">
      <c r="A93" s="9">
        <f t="shared" si="8"/>
        <v>90</v>
      </c>
      <c r="B93" s="10">
        <v>0</v>
      </c>
      <c r="C93" s="10">
        <v>0</v>
      </c>
      <c r="D93" s="10">
        <v>0</v>
      </c>
      <c r="E93" s="10">
        <v>0</v>
      </c>
      <c r="F93" s="38"/>
      <c r="H93" s="1"/>
      <c r="I93" s="12"/>
      <c r="J93" s="12"/>
      <c r="K93" s="12"/>
      <c r="L93" s="13"/>
    </row>
    <row r="94" spans="1:12" x14ac:dyDescent="0.25">
      <c r="A94" s="9"/>
      <c r="B94" s="9"/>
      <c r="C94" s="11"/>
      <c r="D94" s="11"/>
      <c r="E94" s="11"/>
      <c r="F94" s="38"/>
      <c r="H94" s="1"/>
      <c r="I94" s="12"/>
      <c r="J94" s="12"/>
      <c r="K94" s="12"/>
      <c r="L94" s="13"/>
    </row>
    <row r="95" spans="1:12" x14ac:dyDescent="0.25">
      <c r="A95" s="9"/>
      <c r="B95" s="9"/>
      <c r="C95" s="11"/>
      <c r="D95" s="11"/>
      <c r="E95" s="11"/>
      <c r="F95" s="38"/>
      <c r="H95" s="1"/>
      <c r="I95" s="12"/>
      <c r="J95" s="12"/>
      <c r="K95" s="12"/>
      <c r="L95" s="13"/>
    </row>
    <row r="96" spans="1:12" x14ac:dyDescent="0.25">
      <c r="A96" s="9"/>
      <c r="B96" s="9"/>
      <c r="C96" s="11"/>
      <c r="D96" s="11"/>
      <c r="E96" s="11"/>
      <c r="F96" s="38"/>
      <c r="H96" s="1"/>
      <c r="I96" s="12"/>
      <c r="J96" s="12"/>
      <c r="K96" s="12"/>
      <c r="L96" s="13"/>
    </row>
    <row r="97" spans="1:12" x14ac:dyDescent="0.25">
      <c r="A97" s="9"/>
      <c r="B97" s="9"/>
      <c r="C97" s="11"/>
      <c r="D97" s="11"/>
      <c r="E97" s="11"/>
      <c r="F97" s="38"/>
      <c r="H97" s="1"/>
      <c r="I97" s="12"/>
      <c r="J97" s="12"/>
      <c r="K97" s="12"/>
      <c r="L97" s="13"/>
    </row>
    <row r="98" spans="1:12" x14ac:dyDescent="0.25">
      <c r="A98" s="9"/>
      <c r="B98" s="9"/>
      <c r="C98" s="11"/>
      <c r="D98" s="11"/>
      <c r="E98" s="11"/>
      <c r="F98" s="38"/>
      <c r="H98" s="1"/>
      <c r="I98" s="12"/>
      <c r="J98" s="12"/>
      <c r="K98" s="12"/>
      <c r="L98" s="13"/>
    </row>
    <row r="99" spans="1:12" x14ac:dyDescent="0.25">
      <c r="A99" s="9"/>
      <c r="B99" s="9"/>
      <c r="C99" s="11"/>
      <c r="D99" s="11"/>
      <c r="E99" s="11"/>
      <c r="F99" s="38"/>
      <c r="H99" s="1"/>
      <c r="I99" s="12"/>
      <c r="J99" s="12"/>
      <c r="K99" s="12"/>
      <c r="L99" s="13"/>
    </row>
    <row r="100" spans="1:12" x14ac:dyDescent="0.25">
      <c r="A100" s="9"/>
      <c r="B100" s="9"/>
      <c r="C100" s="11"/>
      <c r="D100" s="11"/>
      <c r="E100" s="11"/>
      <c r="F100" s="38"/>
      <c r="H100" s="1"/>
      <c r="I100" s="12"/>
      <c r="J100" s="12"/>
      <c r="K100" s="12"/>
      <c r="L100" s="13"/>
    </row>
    <row r="101" spans="1:12" x14ac:dyDescent="0.25">
      <c r="A101" s="9"/>
      <c r="B101" s="9"/>
      <c r="C101" s="11"/>
      <c r="D101" s="11"/>
      <c r="E101" s="11"/>
      <c r="F101" s="38"/>
      <c r="H101" s="1"/>
      <c r="I101" s="12"/>
      <c r="J101" s="12"/>
      <c r="K101" s="12"/>
      <c r="L101" s="13"/>
    </row>
    <row r="102" spans="1:12" x14ac:dyDescent="0.25">
      <c r="A102" s="9"/>
      <c r="B102" s="9"/>
      <c r="C102" s="11"/>
      <c r="D102" s="11"/>
      <c r="E102" s="11"/>
      <c r="F102" s="38"/>
      <c r="H102" s="1"/>
      <c r="I102" s="12"/>
      <c r="J102" s="12"/>
      <c r="K102" s="12"/>
      <c r="L102" s="13"/>
    </row>
    <row r="103" spans="1:12" x14ac:dyDescent="0.25">
      <c r="A103" s="9"/>
      <c r="B103" s="9"/>
      <c r="C103" s="11"/>
      <c r="D103" s="11"/>
      <c r="E103" s="11"/>
      <c r="F103" s="38"/>
      <c r="H103" s="1"/>
      <c r="I103" s="12"/>
      <c r="J103" s="12"/>
      <c r="K103" s="12"/>
      <c r="L103" s="13"/>
    </row>
    <row r="104" spans="1:12" x14ac:dyDescent="0.25">
      <c r="A104" s="9"/>
      <c r="B104" s="9"/>
      <c r="C104" s="11"/>
      <c r="D104" s="11"/>
      <c r="E104" s="11"/>
      <c r="F104" s="38"/>
      <c r="H104" s="1"/>
      <c r="I104" s="12"/>
      <c r="J104" s="12"/>
      <c r="K104" s="12"/>
      <c r="L104" s="13"/>
    </row>
    <row r="105" spans="1:12" x14ac:dyDescent="0.25">
      <c r="A105" s="9"/>
      <c r="B105" s="9"/>
      <c r="C105" s="11"/>
      <c r="D105" s="11"/>
      <c r="E105" s="11"/>
      <c r="F105" s="38"/>
      <c r="H105" s="1"/>
      <c r="I105" s="12"/>
      <c r="J105" s="12"/>
      <c r="K105" s="12"/>
      <c r="L105" s="13"/>
    </row>
    <row r="106" spans="1:12" x14ac:dyDescent="0.25">
      <c r="A106" s="9"/>
      <c r="B106" s="9"/>
      <c r="C106" s="11"/>
      <c r="D106" s="11"/>
      <c r="E106" s="11"/>
      <c r="F106" s="38"/>
      <c r="H106" s="1"/>
      <c r="I106" s="12"/>
      <c r="J106" s="12"/>
      <c r="K106" s="12"/>
      <c r="L106" s="13"/>
    </row>
    <row r="107" spans="1:12" x14ac:dyDescent="0.25">
      <c r="A107" s="9"/>
      <c r="B107" s="9"/>
      <c r="C107" s="11"/>
      <c r="D107" s="11"/>
      <c r="E107" s="11"/>
      <c r="F107" s="38"/>
      <c r="H107" s="1"/>
      <c r="I107" s="12"/>
      <c r="J107" s="12"/>
      <c r="K107" s="12"/>
      <c r="L107" s="13"/>
    </row>
    <row r="108" spans="1:12" x14ac:dyDescent="0.25">
      <c r="A108" s="9"/>
      <c r="B108" s="9"/>
      <c r="C108" s="11"/>
      <c r="D108" s="11"/>
      <c r="E108" s="11"/>
      <c r="F108" s="38"/>
      <c r="H108" s="1"/>
      <c r="I108" s="12"/>
      <c r="J108" s="12"/>
      <c r="K108" s="12"/>
      <c r="L108" s="13"/>
    </row>
    <row r="109" spans="1:12" x14ac:dyDescent="0.25">
      <c r="A109" s="9"/>
      <c r="B109" s="9"/>
      <c r="C109" s="9"/>
      <c r="D109" s="17"/>
      <c r="F109" s="38"/>
      <c r="H109" s="30"/>
      <c r="I109" s="12"/>
      <c r="J109" s="12"/>
      <c r="K109" s="12"/>
      <c r="L109" s="13"/>
    </row>
    <row r="110" spans="1:12" x14ac:dyDescent="0.25">
      <c r="A110" s="9"/>
      <c r="B110" s="9"/>
      <c r="C110" s="9"/>
      <c r="D110" s="17"/>
      <c r="F110" s="38"/>
      <c r="G110" s="30"/>
      <c r="H110" s="30"/>
      <c r="I110" s="30"/>
      <c r="J110" s="30"/>
      <c r="K110" s="30"/>
      <c r="L110" s="13"/>
    </row>
    <row r="111" spans="1:12" x14ac:dyDescent="0.25">
      <c r="A111" s="9"/>
      <c r="B111" s="9"/>
      <c r="C111" s="9"/>
      <c r="D111" s="17"/>
      <c r="F111" s="31"/>
      <c r="G111" s="30"/>
      <c r="H111" s="30"/>
      <c r="I111" s="30"/>
      <c r="J111" s="30"/>
      <c r="K111" s="30"/>
      <c r="L111" s="13"/>
    </row>
    <row r="112" spans="1:12" x14ac:dyDescent="0.25">
      <c r="A112" s="9"/>
      <c r="B112" s="9"/>
      <c r="C112" s="9"/>
      <c r="D112" s="17"/>
      <c r="F112" s="31"/>
      <c r="G112" s="30"/>
      <c r="H112" s="30"/>
      <c r="I112" s="30"/>
      <c r="J112" s="30"/>
      <c r="K112" s="30"/>
      <c r="L112" s="13"/>
    </row>
    <row r="113" spans="1:12" x14ac:dyDescent="0.25">
      <c r="A113" s="9"/>
      <c r="B113" s="9"/>
      <c r="C113" s="9"/>
      <c r="D113" s="17"/>
      <c r="F113" s="31"/>
      <c r="G113" s="30"/>
      <c r="H113" s="30"/>
      <c r="I113" s="30"/>
      <c r="J113" s="30"/>
      <c r="K113" s="30"/>
      <c r="L113" s="13"/>
    </row>
    <row r="114" spans="1:12" x14ac:dyDescent="0.25">
      <c r="A114" s="9"/>
      <c r="B114" s="9"/>
      <c r="C114" s="9"/>
      <c r="D114" s="17"/>
      <c r="F114" s="31"/>
      <c r="G114" s="30"/>
      <c r="H114" s="30"/>
      <c r="I114" s="30"/>
      <c r="J114" s="30"/>
      <c r="K114" s="30"/>
      <c r="L114" s="13"/>
    </row>
    <row r="115" spans="1:12" x14ac:dyDescent="0.25">
      <c r="A115" s="9"/>
      <c r="B115" s="9"/>
      <c r="C115" s="9"/>
    </row>
    <row r="116" spans="1:12" x14ac:dyDescent="0.25">
      <c r="A116" s="9"/>
      <c r="B116" s="9"/>
      <c r="C116" s="9"/>
    </row>
    <row r="117" spans="1:12" x14ac:dyDescent="0.25">
      <c r="A117" s="9"/>
      <c r="B117" s="9"/>
      <c r="C117" s="9"/>
    </row>
    <row r="118" spans="1:12" x14ac:dyDescent="0.25">
      <c r="A118" s="9"/>
      <c r="B118" s="9"/>
      <c r="C118" s="9"/>
    </row>
    <row r="119" spans="1:12" x14ac:dyDescent="0.25">
      <c r="A119" s="9"/>
      <c r="B119" s="9"/>
      <c r="C119" s="9"/>
    </row>
    <row r="120" spans="1:12" x14ac:dyDescent="0.25">
      <c r="A120" s="9"/>
      <c r="B120" s="9"/>
      <c r="C120" s="9"/>
    </row>
  </sheetData>
  <mergeCells count="2">
    <mergeCell ref="D1:E1"/>
    <mergeCell ref="F1:L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12" sqref="L12"/>
    </sheetView>
  </sheetViews>
  <sheetFormatPr baseColWidth="10" defaultRowHeight="15" x14ac:dyDescent="0.25"/>
  <sheetData>
    <row r="1" spans="1:12" ht="63.75" x14ac:dyDescent="0.25">
      <c r="A1" s="33" t="s">
        <v>28</v>
      </c>
      <c r="B1" s="33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33" t="s">
        <v>34</v>
      </c>
      <c r="H1" s="33" t="s">
        <v>35</v>
      </c>
      <c r="I1" s="33" t="s">
        <v>36</v>
      </c>
      <c r="J1" s="33" t="s">
        <v>37</v>
      </c>
      <c r="K1" s="2" t="s">
        <v>38</v>
      </c>
      <c r="L1" s="33" t="s">
        <v>39</v>
      </c>
    </row>
    <row r="2" spans="1:12" x14ac:dyDescent="0.25">
      <c r="A2" t="s">
        <v>54</v>
      </c>
      <c r="B2" t="s">
        <v>55</v>
      </c>
      <c r="C2">
        <v>0.42799999999999999</v>
      </c>
      <c r="D2">
        <v>0</v>
      </c>
      <c r="E2">
        <v>0.39800000000000002</v>
      </c>
      <c r="F2">
        <v>34</v>
      </c>
      <c r="G2" t="s">
        <v>26</v>
      </c>
      <c r="H2">
        <v>1.28</v>
      </c>
      <c r="I2">
        <v>1.611</v>
      </c>
      <c r="J2" t="s">
        <v>27</v>
      </c>
      <c r="K2">
        <v>0.57999999999999996</v>
      </c>
      <c r="L2">
        <v>1.107</v>
      </c>
    </row>
    <row r="8" spans="1:12" x14ac:dyDescent="0.25">
      <c r="B8" s="34"/>
      <c r="C8" s="34"/>
      <c r="D8" s="34"/>
      <c r="E8" s="34"/>
      <c r="F8" s="34"/>
    </row>
    <row r="9" spans="1:12" x14ac:dyDescent="0.25">
      <c r="B9" s="34"/>
      <c r="C9" s="34"/>
      <c r="D9" s="34"/>
      <c r="E9" s="34"/>
      <c r="F9" s="34"/>
    </row>
    <row r="10" spans="1:12" x14ac:dyDescent="0.25">
      <c r="B10" s="35" t="s">
        <v>40</v>
      </c>
      <c r="C10" s="34"/>
      <c r="D10" s="34"/>
      <c r="E10" s="34"/>
      <c r="F10" s="34"/>
    </row>
    <row r="11" spans="1:12" x14ac:dyDescent="0.25">
      <c r="C11" s="34" t="s">
        <v>41</v>
      </c>
      <c r="D11" s="34" t="s">
        <v>42</v>
      </c>
      <c r="E11" s="34" t="s">
        <v>43</v>
      </c>
      <c r="F11" s="36" t="s">
        <v>44</v>
      </c>
    </row>
    <row r="12" spans="1:12" x14ac:dyDescent="0.25">
      <c r="B12" s="37" t="s">
        <v>45</v>
      </c>
      <c r="C12" s="34">
        <v>35</v>
      </c>
      <c r="D12" s="34">
        <v>25</v>
      </c>
      <c r="E12" s="34">
        <v>2</v>
      </c>
      <c r="F12" s="34">
        <v>1</v>
      </c>
    </row>
    <row r="13" spans="1:12" x14ac:dyDescent="0.25">
      <c r="B13" s="37" t="s">
        <v>46</v>
      </c>
      <c r="C13" s="34">
        <f>LN(2)/C12</f>
        <v>1.980420515885558E-2</v>
      </c>
      <c r="D13" s="34">
        <f>LN(2)/D12</f>
        <v>2.7725887222397813E-2</v>
      </c>
      <c r="E13" s="34">
        <f>LN(2)/E12</f>
        <v>0.34657359027997264</v>
      </c>
      <c r="F13" s="34">
        <f>LN(2)/F12</f>
        <v>0.69314718055994529</v>
      </c>
    </row>
    <row r="14" spans="1:12" x14ac:dyDescent="0.25">
      <c r="B14" s="34"/>
      <c r="C14" s="34"/>
      <c r="D14" s="34"/>
      <c r="E14" s="34"/>
      <c r="F14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7"/>
  <sheetViews>
    <sheetView tabSelected="1" topLeftCell="A40" workbookViewId="0">
      <selection activeCell="C60" sqref="C60"/>
    </sheetView>
  </sheetViews>
  <sheetFormatPr baseColWidth="10" defaultRowHeight="15" x14ac:dyDescent="0.25"/>
  <cols>
    <col min="3" max="3" width="15.5703125" bestFit="1" customWidth="1"/>
    <col min="4" max="4" width="9.140625" bestFit="1" customWidth="1"/>
    <col min="5" max="5" width="13" customWidth="1"/>
  </cols>
  <sheetData>
    <row r="2" spans="1:5" ht="30" x14ac:dyDescent="0.25">
      <c r="A2" t="s">
        <v>49</v>
      </c>
      <c r="C2" t="s">
        <v>50</v>
      </c>
      <c r="D2" s="44" t="s">
        <v>56</v>
      </c>
      <c r="E2" s="44" t="s">
        <v>57</v>
      </c>
    </row>
    <row r="3" spans="1:5" x14ac:dyDescent="0.25">
      <c r="A3">
        <v>0</v>
      </c>
      <c r="B3">
        <v>0</v>
      </c>
      <c r="C3">
        <v>0</v>
      </c>
    </row>
    <row r="4" spans="1:5" x14ac:dyDescent="0.25">
      <c r="A4">
        <v>1</v>
      </c>
      <c r="B4">
        <v>2</v>
      </c>
      <c r="C4">
        <f>C3+B4</f>
        <v>2</v>
      </c>
      <c r="D4" t="str">
        <f>IF(C3-C4&gt;0,C3-C4,"")</f>
        <v/>
      </c>
    </row>
    <row r="5" spans="1:5" x14ac:dyDescent="0.25">
      <c r="A5">
        <v>2</v>
      </c>
      <c r="B5">
        <v>4</v>
      </c>
      <c r="C5">
        <f t="shared" ref="C5:C7" si="0">C4+B5</f>
        <v>6</v>
      </c>
      <c r="D5" t="str">
        <f t="shared" ref="D5:D8" si="1">IF(C4-C5&gt;0,C4-C5,"")</f>
        <v/>
      </c>
    </row>
    <row r="6" spans="1:5" x14ac:dyDescent="0.25">
      <c r="A6">
        <v>3</v>
      </c>
      <c r="B6">
        <v>6</v>
      </c>
      <c r="C6">
        <f t="shared" si="0"/>
        <v>12</v>
      </c>
      <c r="D6" t="str">
        <f t="shared" si="1"/>
        <v/>
      </c>
    </row>
    <row r="7" spans="1:5" x14ac:dyDescent="0.25">
      <c r="A7">
        <v>4</v>
      </c>
      <c r="B7">
        <v>8</v>
      </c>
      <c r="C7">
        <f t="shared" si="0"/>
        <v>20</v>
      </c>
      <c r="D7" t="str">
        <f t="shared" si="1"/>
        <v/>
      </c>
    </row>
    <row r="8" spans="1:5" x14ac:dyDescent="0.25">
      <c r="A8">
        <v>5</v>
      </c>
      <c r="C8">
        <v>28</v>
      </c>
      <c r="D8" t="str">
        <f t="shared" si="1"/>
        <v/>
      </c>
    </row>
    <row r="9" spans="1:5" x14ac:dyDescent="0.25">
      <c r="A9">
        <v>5</v>
      </c>
      <c r="C9">
        <v>28</v>
      </c>
      <c r="D9" s="43"/>
      <c r="E9" s="43">
        <v>4</v>
      </c>
    </row>
    <row r="10" spans="1:5" x14ac:dyDescent="0.25">
      <c r="A10">
        <v>6</v>
      </c>
      <c r="C10">
        <f>C$9+(A10-A$9)*(C$14-C$9)/(A$14-A$9)</f>
        <v>39</v>
      </c>
      <c r="D10" s="43"/>
      <c r="E10" s="43"/>
    </row>
    <row r="11" spans="1:5" x14ac:dyDescent="0.25">
      <c r="A11">
        <v>7</v>
      </c>
      <c r="C11">
        <f>C$9+(A11-A$9)*(C$14-C$9)/(A$14-A$9)</f>
        <v>50</v>
      </c>
      <c r="D11" s="43"/>
      <c r="E11" s="43"/>
    </row>
    <row r="12" spans="1:5" x14ac:dyDescent="0.25">
      <c r="A12">
        <v>8</v>
      </c>
      <c r="C12">
        <f>C$9+(A12-A$9)*(C$14-C$9)/(A$14-A$9)</f>
        <v>61</v>
      </c>
      <c r="D12" s="43"/>
      <c r="E12" s="43"/>
    </row>
    <row r="13" spans="1:5" x14ac:dyDescent="0.25">
      <c r="A13">
        <v>9</v>
      </c>
      <c r="C13">
        <f>C$9+(A13-A$9)*(C$14-C$9)/(A$14-A$9)</f>
        <v>72</v>
      </c>
      <c r="D13" s="43"/>
      <c r="E13" s="43"/>
    </row>
    <row r="14" spans="1:5" x14ac:dyDescent="0.25">
      <c r="A14">
        <v>10</v>
      </c>
      <c r="C14">
        <v>83</v>
      </c>
      <c r="D14" s="43"/>
      <c r="E14" s="43"/>
    </row>
    <row r="15" spans="1:5" x14ac:dyDescent="0.25">
      <c r="A15">
        <v>10</v>
      </c>
      <c r="C15">
        <v>83</v>
      </c>
      <c r="D15" s="43"/>
      <c r="E15" s="43">
        <v>21</v>
      </c>
    </row>
    <row r="16" spans="1:5" x14ac:dyDescent="0.25">
      <c r="A16">
        <v>11</v>
      </c>
      <c r="C16">
        <f>C$15+(A16-A$15)*(C$20-C$15)/(A$20-A$15)</f>
        <v>94</v>
      </c>
      <c r="D16" t="str">
        <f t="shared" ref="D16:D26" si="2">IF(C15-C16&gt;0,C15-C16,"")</f>
        <v/>
      </c>
    </row>
    <row r="17" spans="1:5" x14ac:dyDescent="0.25">
      <c r="A17">
        <v>12</v>
      </c>
      <c r="C17">
        <f>C$15+(A17-A$15)*(C$20-C$15)/(A$20-A$15)</f>
        <v>105</v>
      </c>
      <c r="D17" t="str">
        <f t="shared" si="2"/>
        <v/>
      </c>
    </row>
    <row r="18" spans="1:5" x14ac:dyDescent="0.25">
      <c r="A18">
        <v>13</v>
      </c>
      <c r="C18">
        <f>C$15+(A18-A$15)*(C$20-C$15)/(A$20-A$15)</f>
        <v>116</v>
      </c>
      <c r="D18" t="str">
        <f t="shared" si="2"/>
        <v/>
      </c>
    </row>
    <row r="19" spans="1:5" x14ac:dyDescent="0.25">
      <c r="A19">
        <v>14</v>
      </c>
      <c r="C19">
        <f>C$15+(A19-A$15)*(C$20-C$15)/(A$20-A$15)</f>
        <v>127</v>
      </c>
      <c r="D19" t="str">
        <f t="shared" si="2"/>
        <v/>
      </c>
    </row>
    <row r="20" spans="1:5" x14ac:dyDescent="0.25">
      <c r="A20">
        <v>15</v>
      </c>
      <c r="C20">
        <v>138</v>
      </c>
      <c r="D20" t="str">
        <f t="shared" si="2"/>
        <v/>
      </c>
    </row>
    <row r="21" spans="1:5" x14ac:dyDescent="0.25">
      <c r="A21">
        <v>15</v>
      </c>
      <c r="C21">
        <v>95</v>
      </c>
      <c r="D21">
        <f t="shared" si="2"/>
        <v>43</v>
      </c>
      <c r="E21" s="43">
        <v>17</v>
      </c>
    </row>
    <row r="22" spans="1:5" x14ac:dyDescent="0.25">
      <c r="A22">
        <v>16</v>
      </c>
      <c r="C22">
        <f>C$21+(A22-A$21)*(C$26-C$21)/(A$26-A$21)</f>
        <v>105</v>
      </c>
      <c r="D22" t="str">
        <f t="shared" si="2"/>
        <v/>
      </c>
    </row>
    <row r="23" spans="1:5" x14ac:dyDescent="0.25">
      <c r="A23">
        <v>17</v>
      </c>
      <c r="C23">
        <f>C$21+(A23-A$21)*(C$26-C$21)/(A$26-A$21)</f>
        <v>115</v>
      </c>
      <c r="D23" t="str">
        <f t="shared" si="2"/>
        <v/>
      </c>
    </row>
    <row r="24" spans="1:5" x14ac:dyDescent="0.25">
      <c r="A24">
        <v>18</v>
      </c>
      <c r="C24">
        <f>C$21+(A24-A$21)*(C$26-C$21)/(A$26-A$21)</f>
        <v>125</v>
      </c>
      <c r="D24" t="str">
        <f t="shared" si="2"/>
        <v/>
      </c>
    </row>
    <row r="25" spans="1:5" x14ac:dyDescent="0.25">
      <c r="A25">
        <v>19</v>
      </c>
      <c r="C25">
        <f>C$21+(A25-A$21)*(C$26-C$21)/(A$26-A$21)</f>
        <v>135</v>
      </c>
      <c r="D25" t="str">
        <f t="shared" si="2"/>
        <v/>
      </c>
    </row>
    <row r="26" spans="1:5" x14ac:dyDescent="0.25">
      <c r="A26">
        <v>20</v>
      </c>
      <c r="C26">
        <v>145</v>
      </c>
      <c r="D26" t="str">
        <f t="shared" si="2"/>
        <v/>
      </c>
    </row>
    <row r="27" spans="1:5" x14ac:dyDescent="0.25">
      <c r="A27">
        <v>20</v>
      </c>
      <c r="C27">
        <v>145</v>
      </c>
      <c r="D27" s="43"/>
      <c r="E27" s="43">
        <v>14</v>
      </c>
    </row>
    <row r="28" spans="1:5" x14ac:dyDescent="0.25">
      <c r="A28">
        <v>21</v>
      </c>
      <c r="C28">
        <f>C$27+(A28-A$27)*(C$32-C$27)/(A$32-A$27)</f>
        <v>150.6</v>
      </c>
      <c r="D28" s="43"/>
      <c r="E28" s="43"/>
    </row>
    <row r="29" spans="1:5" x14ac:dyDescent="0.25">
      <c r="A29">
        <v>22</v>
      </c>
      <c r="C29">
        <f>C$27+(A29-A$27)*(C$32-C$27)/(A$32-A$27)</f>
        <v>156.19999999999999</v>
      </c>
      <c r="D29" s="43"/>
      <c r="E29" s="43"/>
    </row>
    <row r="30" spans="1:5" x14ac:dyDescent="0.25">
      <c r="A30">
        <v>23</v>
      </c>
      <c r="C30">
        <f>C$27+(A30-A$27)*(C$32-C$27)/(A$32-A$27)</f>
        <v>161.80000000000001</v>
      </c>
      <c r="D30" s="43"/>
      <c r="E30" s="43"/>
    </row>
    <row r="31" spans="1:5" x14ac:dyDescent="0.25">
      <c r="A31">
        <v>24</v>
      </c>
      <c r="C31">
        <f>C$27+(A31-A$27)*(C$32-C$27)/(A$32-A$27)</f>
        <v>167.4</v>
      </c>
      <c r="D31" s="43"/>
      <c r="E31" s="43"/>
    </row>
    <row r="32" spans="1:5" x14ac:dyDescent="0.25">
      <c r="A32">
        <v>25</v>
      </c>
      <c r="C32">
        <v>173</v>
      </c>
      <c r="D32" s="43"/>
      <c r="E32" s="43"/>
    </row>
    <row r="33" spans="1:5" x14ac:dyDescent="0.25">
      <c r="A33">
        <v>25</v>
      </c>
      <c r="C33">
        <v>173</v>
      </c>
      <c r="D33" s="43"/>
      <c r="E33" s="43">
        <v>11</v>
      </c>
    </row>
    <row r="34" spans="1:5" x14ac:dyDescent="0.25">
      <c r="A34">
        <v>26</v>
      </c>
      <c r="C34">
        <f>C$33+(A34-A$33)*(C$38-C$33)/(A$38-A$33)</f>
        <v>179.8</v>
      </c>
      <c r="E34" s="43"/>
    </row>
    <row r="35" spans="1:5" x14ac:dyDescent="0.25">
      <c r="A35">
        <v>27</v>
      </c>
      <c r="C35">
        <f>C$33+(A35-A$33)*(C$38-C$33)/(A$38-A$33)</f>
        <v>186.6</v>
      </c>
      <c r="E35" s="43"/>
    </row>
    <row r="36" spans="1:5" x14ac:dyDescent="0.25">
      <c r="A36">
        <v>28</v>
      </c>
      <c r="C36">
        <f>C$33+(A36-A$33)*(C$38-C$33)/(A$38-A$33)</f>
        <v>193.4</v>
      </c>
      <c r="E36" s="43"/>
    </row>
    <row r="37" spans="1:5" x14ac:dyDescent="0.25">
      <c r="A37">
        <v>29</v>
      </c>
      <c r="C37">
        <f>C$33+(A37-A$33)*(C$38-C$33)/(A$38-A$33)</f>
        <v>200.2</v>
      </c>
      <c r="E37" s="43"/>
    </row>
    <row r="38" spans="1:5" x14ac:dyDescent="0.25">
      <c r="A38">
        <v>30</v>
      </c>
      <c r="C38">
        <v>207</v>
      </c>
      <c r="E38" s="43"/>
    </row>
    <row r="39" spans="1:5" x14ac:dyDescent="0.25">
      <c r="A39">
        <v>30</v>
      </c>
      <c r="C39">
        <v>207</v>
      </c>
      <c r="D39" s="43"/>
      <c r="E39" s="43">
        <v>9</v>
      </c>
    </row>
    <row r="40" spans="1:5" x14ac:dyDescent="0.25">
      <c r="A40">
        <v>31</v>
      </c>
      <c r="C40">
        <f>C$39+(A40-A$39)*(C$44-C$39)/(A$44-A$39)</f>
        <v>212.8</v>
      </c>
      <c r="E40" s="43"/>
    </row>
    <row r="41" spans="1:5" x14ac:dyDescent="0.25">
      <c r="A41">
        <v>32</v>
      </c>
      <c r="C41">
        <f>C$39+(A41-A$39)*(C$44-C$39)/(A$44-A$39)</f>
        <v>218.6</v>
      </c>
      <c r="E41" s="43"/>
    </row>
    <row r="42" spans="1:5" x14ac:dyDescent="0.25">
      <c r="A42">
        <v>33</v>
      </c>
      <c r="C42">
        <f>C$39+(A42-A$39)*(C$44-C$39)/(A$44-A$39)</f>
        <v>224.4</v>
      </c>
      <c r="E42" s="43"/>
    </row>
    <row r="43" spans="1:5" x14ac:dyDescent="0.25">
      <c r="A43">
        <v>34</v>
      </c>
      <c r="C43">
        <f>C$39+(A43-A$39)*(C$44-C$39)/(A$44-A$39)</f>
        <v>230.2</v>
      </c>
      <c r="E43" s="43"/>
    </row>
    <row r="44" spans="1:5" x14ac:dyDescent="0.25">
      <c r="A44">
        <v>35</v>
      </c>
      <c r="C44">
        <v>236</v>
      </c>
      <c r="E44" s="43"/>
    </row>
    <row r="45" spans="1:5" x14ac:dyDescent="0.25">
      <c r="A45">
        <v>35</v>
      </c>
      <c r="C45">
        <v>236</v>
      </c>
      <c r="D45" s="43"/>
      <c r="E45" s="43">
        <v>7</v>
      </c>
    </row>
    <row r="46" spans="1:5" x14ac:dyDescent="0.25">
      <c r="A46">
        <v>36</v>
      </c>
      <c r="C46">
        <f>C$45+(A46-A$45)*(C$50-C$45)/(A$50-A$45)</f>
        <v>240.8</v>
      </c>
      <c r="D46" t="str">
        <f t="shared" ref="D46:D56" si="3">IF(C45-C46&gt;0,C45-C46,"")</f>
        <v/>
      </c>
    </row>
    <row r="47" spans="1:5" x14ac:dyDescent="0.25">
      <c r="A47">
        <v>37</v>
      </c>
      <c r="C47">
        <f>C$45+(A47-A$45)*(C$50-C$45)/(A$50-A$45)</f>
        <v>245.6</v>
      </c>
      <c r="D47" t="str">
        <f t="shared" si="3"/>
        <v/>
      </c>
    </row>
    <row r="48" spans="1:5" x14ac:dyDescent="0.25">
      <c r="A48">
        <v>38</v>
      </c>
      <c r="C48">
        <f>C$45+(A48-A$45)*(C$50-C$45)/(A$50-A$45)</f>
        <v>250.4</v>
      </c>
      <c r="D48" t="str">
        <f t="shared" si="3"/>
        <v/>
      </c>
    </row>
    <row r="49" spans="1:4" x14ac:dyDescent="0.25">
      <c r="A49">
        <v>39</v>
      </c>
      <c r="C49">
        <f>C$45+(A49-A$45)*(C$50-C$45)/(A$50-A$45)</f>
        <v>255.2</v>
      </c>
      <c r="D49" t="str">
        <f t="shared" si="3"/>
        <v/>
      </c>
    </row>
    <row r="50" spans="1:4" x14ac:dyDescent="0.25">
      <c r="A50">
        <v>40</v>
      </c>
      <c r="C50">
        <v>260</v>
      </c>
      <c r="D50" t="str">
        <f t="shared" si="3"/>
        <v/>
      </c>
    </row>
    <row r="51" spans="1:4" x14ac:dyDescent="0.25">
      <c r="A51">
        <v>40</v>
      </c>
      <c r="C51">
        <v>228</v>
      </c>
      <c r="D51">
        <f t="shared" si="3"/>
        <v>32</v>
      </c>
    </row>
    <row r="52" spans="1:4" x14ac:dyDescent="0.25">
      <c r="A52">
        <v>41</v>
      </c>
      <c r="C52">
        <f>C$51+(A52-A$51)*(C$56-C$51)/(A$56-A$51)</f>
        <v>232.8</v>
      </c>
      <c r="D52" t="str">
        <f t="shared" si="3"/>
        <v/>
      </c>
    </row>
    <row r="53" spans="1:4" x14ac:dyDescent="0.25">
      <c r="A53">
        <v>42</v>
      </c>
      <c r="C53">
        <f>C$51+(A53-A$51)*(C$56-C$51)/(A$56-A$51)</f>
        <v>237.6</v>
      </c>
      <c r="D53" t="str">
        <f t="shared" si="3"/>
        <v/>
      </c>
    </row>
    <row r="54" spans="1:4" x14ac:dyDescent="0.25">
      <c r="A54">
        <v>43</v>
      </c>
      <c r="C54">
        <f>C$51+(A54-A$51)*(C$56-C$51)/(A$56-A$51)</f>
        <v>242.4</v>
      </c>
      <c r="D54" t="str">
        <f t="shared" si="3"/>
        <v/>
      </c>
    </row>
    <row r="55" spans="1:4" x14ac:dyDescent="0.25">
      <c r="A55">
        <v>44</v>
      </c>
      <c r="C55">
        <f>C$51+(A55-A$51)*(C$56-C$51)/(A$56-A$51)</f>
        <v>247.2</v>
      </c>
      <c r="D55" t="str">
        <f t="shared" si="3"/>
        <v/>
      </c>
    </row>
    <row r="56" spans="1:4" x14ac:dyDescent="0.25">
      <c r="A56">
        <v>45</v>
      </c>
      <c r="C56">
        <v>252</v>
      </c>
      <c r="D56" t="str">
        <f t="shared" si="3"/>
        <v/>
      </c>
    </row>
    <row r="57" spans="1:4" x14ac:dyDescent="0.25">
      <c r="D57">
        <v>252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</vt:lpstr>
      <vt:lpstr>Paramètres</vt:lpstr>
      <vt:lpstr>Interpolation linéaire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2020-11-04T08:30:22Z</dcterms:created>
  <dcterms:modified xsi:type="dcterms:W3CDTF">2020-12-10T17:48:04Z</dcterms:modified>
</cp:coreProperties>
</file>