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CCI_OG\Documents\Olivier\Forest CO2\C6 &amp; C7 - Projets carbone\33 - IAE Paris\De Chenerilles boisement\"/>
    </mc:Choice>
  </mc:AlternateContent>
  <bookViews>
    <workbookView xWindow="0" yWindow="0" windowWidth="17970" windowHeight="8280" activeTab="1"/>
  </bookViews>
  <sheets>
    <sheet name="Table chêne" sheetId="3" r:id="rId1"/>
    <sheet name="Quantification C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" i="2" l="1"/>
  <c r="W2" i="2"/>
  <c r="P32" i="2" l="1"/>
  <c r="W6" i="2" l="1"/>
  <c r="W4" i="2"/>
  <c r="W3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B48" i="2"/>
  <c r="B49" i="2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G87" i="2"/>
  <c r="G83" i="2" s="1"/>
  <c r="H83" i="2" s="1"/>
  <c r="I83" i="2" s="1"/>
  <c r="J83" i="2" s="1"/>
  <c r="K163" i="2"/>
  <c r="K164" i="2"/>
  <c r="G161" i="2"/>
  <c r="G162" i="2"/>
  <c r="G163" i="2"/>
  <c r="G160" i="2"/>
  <c r="H160" i="2" s="1"/>
  <c r="G156" i="2"/>
  <c r="G157" i="2"/>
  <c r="G158" i="2"/>
  <c r="G155" i="2"/>
  <c r="L153" i="2"/>
  <c r="G154" i="2" s="1"/>
  <c r="H154" i="2" s="1"/>
  <c r="I154" i="2" s="1"/>
  <c r="G150" i="2"/>
  <c r="H150" i="2" s="1"/>
  <c r="G151" i="2"/>
  <c r="G152" i="2"/>
  <c r="G149" i="2"/>
  <c r="H149" i="2" s="1"/>
  <c r="G145" i="2"/>
  <c r="G146" i="2"/>
  <c r="G147" i="2"/>
  <c r="G144" i="2"/>
  <c r="H144" i="2" s="1"/>
  <c r="L142" i="2"/>
  <c r="G143" i="2"/>
  <c r="H143" i="2" s="1"/>
  <c r="G139" i="2"/>
  <c r="H139" i="2" s="1"/>
  <c r="G140" i="2"/>
  <c r="G141" i="2"/>
  <c r="G138" i="2"/>
  <c r="G134" i="2"/>
  <c r="H134" i="2" s="1"/>
  <c r="G135" i="2"/>
  <c r="G136" i="2"/>
  <c r="G133" i="2"/>
  <c r="G132" i="2"/>
  <c r="H132" i="2" s="1"/>
  <c r="L131" i="2"/>
  <c r="G128" i="2"/>
  <c r="G129" i="2"/>
  <c r="G130" i="2"/>
  <c r="G127" i="2"/>
  <c r="G123" i="2"/>
  <c r="H123" i="2" s="1"/>
  <c r="G124" i="2"/>
  <c r="H124" i="2" s="1"/>
  <c r="G125" i="2"/>
  <c r="G122" i="2"/>
  <c r="H122" i="2" s="1"/>
  <c r="L120" i="2"/>
  <c r="G121" i="2" s="1"/>
  <c r="H121" i="2" s="1"/>
  <c r="G117" i="2"/>
  <c r="H117" i="2" s="1"/>
  <c r="G118" i="2"/>
  <c r="G119" i="2"/>
  <c r="H119" i="2" s="1"/>
  <c r="G116" i="2"/>
  <c r="F116" i="2"/>
  <c r="H116" i="2"/>
  <c r="G112" i="2"/>
  <c r="H112" i="2" s="1"/>
  <c r="G113" i="2"/>
  <c r="H113" i="2" s="1"/>
  <c r="G114" i="2"/>
  <c r="G111" i="2"/>
  <c r="G106" i="2"/>
  <c r="H106" i="2" s="1"/>
  <c r="G107" i="2"/>
  <c r="H107" i="2" s="1"/>
  <c r="G108" i="2"/>
  <c r="G105" i="2"/>
  <c r="G101" i="2"/>
  <c r="H101" i="2" s="1"/>
  <c r="G102" i="2"/>
  <c r="G103" i="2"/>
  <c r="H103" i="2" s="1"/>
  <c r="G100" i="2"/>
  <c r="G110" i="2"/>
  <c r="H110" i="2" s="1"/>
  <c r="L109" i="2"/>
  <c r="L98" i="2"/>
  <c r="G99" i="2" s="1"/>
  <c r="H99" i="2" s="1"/>
  <c r="I99" i="2" s="1"/>
  <c r="J99" i="2" s="1"/>
  <c r="L87" i="2"/>
  <c r="G88" i="2" s="1"/>
  <c r="L76" i="2"/>
  <c r="G77" i="2" s="1"/>
  <c r="H77" i="2" s="1"/>
  <c r="G95" i="2"/>
  <c r="H95" i="2" s="1"/>
  <c r="G96" i="2"/>
  <c r="H96" i="2" s="1"/>
  <c r="G97" i="2"/>
  <c r="H97" i="2" s="1"/>
  <c r="G94" i="2"/>
  <c r="H94" i="2" s="1"/>
  <c r="G84" i="2"/>
  <c r="H84" i="2" s="1"/>
  <c r="G85" i="2"/>
  <c r="H85" i="2" s="1"/>
  <c r="G86" i="2"/>
  <c r="H86" i="2" s="1"/>
  <c r="I86" i="2" s="1"/>
  <c r="F78" i="2"/>
  <c r="G73" i="2"/>
  <c r="G74" i="2"/>
  <c r="G75" i="2"/>
  <c r="G72" i="2"/>
  <c r="H72" i="2" s="1"/>
  <c r="G68" i="2"/>
  <c r="G69" i="2"/>
  <c r="G70" i="2"/>
  <c r="G67" i="2"/>
  <c r="L65" i="2"/>
  <c r="G66" i="2" s="1"/>
  <c r="H66" i="2" s="1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71" i="2"/>
  <c r="J76" i="2"/>
  <c r="J82" i="2"/>
  <c r="J93" i="2"/>
  <c r="J98" i="2"/>
  <c r="J104" i="2"/>
  <c r="J109" i="2"/>
  <c r="J115" i="2"/>
  <c r="J120" i="2"/>
  <c r="J125" i="2"/>
  <c r="J126" i="2"/>
  <c r="J131" i="2"/>
  <c r="J137" i="2"/>
  <c r="J142" i="2"/>
  <c r="J148" i="2"/>
  <c r="J153" i="2"/>
  <c r="J159" i="2"/>
  <c r="J164" i="2"/>
  <c r="J165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71" i="2"/>
  <c r="I75" i="2"/>
  <c r="J75" i="2" s="1"/>
  <c r="I76" i="2"/>
  <c r="I82" i="2"/>
  <c r="I87" i="2"/>
  <c r="J87" i="2" s="1"/>
  <c r="I93" i="2"/>
  <c r="I98" i="2"/>
  <c r="I104" i="2"/>
  <c r="I109" i="2"/>
  <c r="I115" i="2"/>
  <c r="I120" i="2"/>
  <c r="I125" i="2"/>
  <c r="I126" i="2"/>
  <c r="I127" i="2"/>
  <c r="I131" i="2"/>
  <c r="I137" i="2"/>
  <c r="I138" i="2"/>
  <c r="J138" i="2" s="1"/>
  <c r="I142" i="2"/>
  <c r="I145" i="2"/>
  <c r="I148" i="2"/>
  <c r="I153" i="2"/>
  <c r="I159" i="2"/>
  <c r="I164" i="2"/>
  <c r="I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7" i="2"/>
  <c r="H68" i="2"/>
  <c r="H69" i="2"/>
  <c r="H70" i="2"/>
  <c r="H71" i="2"/>
  <c r="H73" i="2"/>
  <c r="I73" i="2" s="1"/>
  <c r="J73" i="2" s="1"/>
  <c r="H74" i="2"/>
  <c r="H75" i="2"/>
  <c r="H76" i="2"/>
  <c r="H82" i="2"/>
  <c r="H87" i="2"/>
  <c r="H93" i="2"/>
  <c r="H98" i="2"/>
  <c r="H100" i="2"/>
  <c r="I100" i="2" s="1"/>
  <c r="H102" i="2"/>
  <c r="H104" i="2"/>
  <c r="H105" i="2"/>
  <c r="H108" i="2"/>
  <c r="I108" i="2" s="1"/>
  <c r="H109" i="2"/>
  <c r="H111" i="2"/>
  <c r="H114" i="2"/>
  <c r="I114" i="2" s="1"/>
  <c r="H115" i="2"/>
  <c r="H118" i="2"/>
  <c r="I118" i="2" s="1"/>
  <c r="J118" i="2" s="1"/>
  <c r="H120" i="2"/>
  <c r="H125" i="2"/>
  <c r="H126" i="2"/>
  <c r="H127" i="2"/>
  <c r="J127" i="2" s="1"/>
  <c r="H128" i="2"/>
  <c r="I128" i="2" s="1"/>
  <c r="J128" i="2" s="1"/>
  <c r="H129" i="2"/>
  <c r="I129" i="2" s="1"/>
  <c r="J129" i="2" s="1"/>
  <c r="H130" i="2"/>
  <c r="I130" i="2" s="1"/>
  <c r="H131" i="2"/>
  <c r="H133" i="2"/>
  <c r="H135" i="2"/>
  <c r="I135" i="2" s="1"/>
  <c r="H136" i="2"/>
  <c r="H137" i="2"/>
  <c r="H138" i="2"/>
  <c r="H140" i="2"/>
  <c r="H141" i="2"/>
  <c r="I141" i="2" s="1"/>
  <c r="H142" i="2"/>
  <c r="H145" i="2"/>
  <c r="J145" i="2" s="1"/>
  <c r="H146" i="2"/>
  <c r="I146" i="2" s="1"/>
  <c r="H147" i="2"/>
  <c r="I147" i="2" s="1"/>
  <c r="H148" i="2"/>
  <c r="H151" i="2"/>
  <c r="I151" i="2" s="1"/>
  <c r="H152" i="2"/>
  <c r="I152" i="2" s="1"/>
  <c r="H153" i="2"/>
  <c r="H155" i="2"/>
  <c r="H156" i="2"/>
  <c r="I156" i="2" s="1"/>
  <c r="H157" i="2"/>
  <c r="I157" i="2" s="1"/>
  <c r="H158" i="2"/>
  <c r="I158" i="2" s="1"/>
  <c r="H159" i="2"/>
  <c r="H161" i="2"/>
  <c r="H162" i="2"/>
  <c r="H163" i="2"/>
  <c r="H164" i="2"/>
  <c r="H165" i="2"/>
  <c r="L54" i="2"/>
  <c r="G55" i="2" s="1"/>
  <c r="L43" i="2"/>
  <c r="G44" i="2" s="1"/>
  <c r="G62" i="2"/>
  <c r="G63" i="2"/>
  <c r="G64" i="2"/>
  <c r="G61" i="2"/>
  <c r="G51" i="2"/>
  <c r="G52" i="2"/>
  <c r="G53" i="2"/>
  <c r="G50" i="2"/>
  <c r="K56" i="2"/>
  <c r="K4" i="2"/>
  <c r="K5" i="2" s="1"/>
  <c r="K6" i="2" s="1"/>
  <c r="K7" i="2" s="1"/>
  <c r="K8" i="2" s="1"/>
  <c r="K9" i="2" s="1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G40" i="2"/>
  <c r="G41" i="2"/>
  <c r="G42" i="2"/>
  <c r="G39" i="2"/>
  <c r="G35" i="2"/>
  <c r="G36" i="2"/>
  <c r="G37" i="2"/>
  <c r="G34" i="2"/>
  <c r="L32" i="2"/>
  <c r="G33" i="2" s="1"/>
  <c r="G29" i="2"/>
  <c r="G30" i="2"/>
  <c r="G31" i="2"/>
  <c r="G28" i="2"/>
  <c r="G24" i="2"/>
  <c r="G25" i="2"/>
  <c r="G26" i="2"/>
  <c r="G23" i="2"/>
  <c r="G164" i="2"/>
  <c r="F163" i="2"/>
  <c r="F164" i="2" s="1"/>
  <c r="G159" i="2"/>
  <c r="G153" i="2"/>
  <c r="G148" i="2"/>
  <c r="G142" i="2"/>
  <c r="G137" i="2"/>
  <c r="G131" i="2"/>
  <c r="G126" i="2"/>
  <c r="G120" i="2"/>
  <c r="G115" i="2"/>
  <c r="G109" i="2"/>
  <c r="G104" i="2"/>
  <c r="G98" i="2"/>
  <c r="G93" i="2"/>
  <c r="G82" i="2"/>
  <c r="G76" i="2"/>
  <c r="G71" i="2"/>
  <c r="G65" i="2"/>
  <c r="G60" i="2"/>
  <c r="G49" i="2"/>
  <c r="G54" i="2"/>
  <c r="G43" i="2"/>
  <c r="G38" i="2"/>
  <c r="G32" i="2"/>
  <c r="G27" i="2"/>
  <c r="G22" i="2"/>
  <c r="I163" i="2" l="1"/>
  <c r="J163" i="2" s="1"/>
  <c r="I162" i="2"/>
  <c r="J162" i="2" s="1"/>
  <c r="I161" i="2"/>
  <c r="J161" i="2" s="1"/>
  <c r="J160" i="2"/>
  <c r="I160" i="2"/>
  <c r="J158" i="2"/>
  <c r="J157" i="2"/>
  <c r="J156" i="2"/>
  <c r="I155" i="2"/>
  <c r="J155" i="2" s="1"/>
  <c r="J154" i="2"/>
  <c r="I150" i="2"/>
  <c r="J150" i="2" s="1"/>
  <c r="J152" i="2"/>
  <c r="J151" i="2"/>
  <c r="J149" i="2"/>
  <c r="I149" i="2"/>
  <c r="J147" i="2"/>
  <c r="J146" i="2"/>
  <c r="I144" i="2"/>
  <c r="J144" i="2" s="1"/>
  <c r="I143" i="2"/>
  <c r="J143" i="2" s="1"/>
  <c r="J139" i="2"/>
  <c r="I139" i="2"/>
  <c r="I140" i="2"/>
  <c r="J140" i="2" s="1"/>
  <c r="J141" i="2"/>
  <c r="I134" i="2"/>
  <c r="J134" i="2" s="1"/>
  <c r="I136" i="2"/>
  <c r="J136" i="2" s="1"/>
  <c r="J135" i="2"/>
  <c r="I133" i="2"/>
  <c r="J133" i="2" s="1"/>
  <c r="I132" i="2"/>
  <c r="J132" i="2" s="1"/>
  <c r="J130" i="2"/>
  <c r="I123" i="2"/>
  <c r="J123" i="2" s="1"/>
  <c r="I124" i="2"/>
  <c r="J124" i="2" s="1"/>
  <c r="J122" i="2"/>
  <c r="I122" i="2"/>
  <c r="I121" i="2"/>
  <c r="J121" i="2" s="1"/>
  <c r="I117" i="2"/>
  <c r="J117" i="2" s="1"/>
  <c r="I119" i="2"/>
  <c r="J119" i="2" s="1"/>
  <c r="I116" i="2"/>
  <c r="J116" i="2" s="1"/>
  <c r="J114" i="2"/>
  <c r="I113" i="2"/>
  <c r="J113" i="2" s="1"/>
  <c r="I112" i="2"/>
  <c r="J112" i="2" s="1"/>
  <c r="I111" i="2"/>
  <c r="J111" i="2" s="1"/>
  <c r="I106" i="2"/>
  <c r="J106" i="2" s="1"/>
  <c r="I107" i="2"/>
  <c r="J107" i="2" s="1"/>
  <c r="J108" i="2"/>
  <c r="I105" i="2"/>
  <c r="J105" i="2" s="1"/>
  <c r="I101" i="2"/>
  <c r="J101" i="2" s="1"/>
  <c r="I103" i="2"/>
  <c r="J103" i="2"/>
  <c r="I102" i="2"/>
  <c r="J102" i="2" s="1"/>
  <c r="J100" i="2"/>
  <c r="J110" i="2"/>
  <c r="I110" i="2"/>
  <c r="H88" i="2"/>
  <c r="G89" i="2"/>
  <c r="H89" i="2" s="1"/>
  <c r="I89" i="2" s="1"/>
  <c r="J89" i="2" s="1"/>
  <c r="G92" i="2"/>
  <c r="H92" i="2" s="1"/>
  <c r="G90" i="2"/>
  <c r="H90" i="2" s="1"/>
  <c r="G91" i="2"/>
  <c r="H91" i="2" s="1"/>
  <c r="I91" i="2" s="1"/>
  <c r="J77" i="2"/>
  <c r="I77" i="2"/>
  <c r="I95" i="2"/>
  <c r="J95" i="2" s="1"/>
  <c r="I96" i="2"/>
  <c r="J96" i="2" s="1"/>
  <c r="I97" i="2"/>
  <c r="J97" i="2" s="1"/>
  <c r="J94" i="2"/>
  <c r="I94" i="2"/>
  <c r="I90" i="2"/>
  <c r="J90" i="2" s="1"/>
  <c r="I85" i="2"/>
  <c r="J85" i="2" s="1"/>
  <c r="I84" i="2"/>
  <c r="J84" i="2" s="1"/>
  <c r="J86" i="2"/>
  <c r="I74" i="2"/>
  <c r="J74" i="2" s="1"/>
  <c r="I72" i="2"/>
  <c r="J72" i="2" s="1"/>
  <c r="J69" i="2"/>
  <c r="J68" i="2"/>
  <c r="I70" i="2"/>
  <c r="J70" i="2" s="1"/>
  <c r="I69" i="2"/>
  <c r="I68" i="2"/>
  <c r="I67" i="2"/>
  <c r="J67" i="2" s="1"/>
  <c r="I66" i="2"/>
  <c r="J66" i="2"/>
  <c r="G56" i="2"/>
  <c r="G58" i="2"/>
  <c r="G59" i="2"/>
  <c r="G57" i="2"/>
  <c r="G46" i="2"/>
  <c r="G45" i="2"/>
  <c r="G47" i="2"/>
  <c r="G48" i="2"/>
  <c r="K57" i="2"/>
  <c r="K58" i="2" s="1"/>
  <c r="K59" i="2" s="1"/>
  <c r="K60" i="2" s="1"/>
  <c r="K61" i="2" s="1"/>
  <c r="K62" i="2" s="1"/>
  <c r="K63" i="2" s="1"/>
  <c r="K64" i="2" s="1"/>
  <c r="K65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4" i="2" s="1"/>
  <c r="K145" i="2" s="1"/>
  <c r="K146" i="2" s="1"/>
  <c r="K147" i="2" s="1"/>
  <c r="K148" i="2" s="1"/>
  <c r="K149" i="2" s="1"/>
  <c r="K150" i="2" s="1"/>
  <c r="K151" i="2" s="1"/>
  <c r="K152" i="2" s="1"/>
  <c r="K153" i="2" s="1"/>
  <c r="K155" i="2" s="1"/>
  <c r="K156" i="2" s="1"/>
  <c r="K157" i="2" s="1"/>
  <c r="K158" i="2" s="1"/>
  <c r="K159" i="2" s="1"/>
  <c r="K160" i="2" s="1"/>
  <c r="K161" i="2" s="1"/>
  <c r="K162" i="2" s="1"/>
  <c r="H3" i="2"/>
  <c r="H4" i="2"/>
  <c r="H5" i="2"/>
  <c r="H6" i="2"/>
  <c r="H7" i="2"/>
  <c r="H12" i="2"/>
  <c r="H17" i="2"/>
  <c r="H18" i="2"/>
  <c r="H23" i="2"/>
  <c r="H28" i="2"/>
  <c r="H29" i="2"/>
  <c r="H34" i="2"/>
  <c r="H39" i="2"/>
  <c r="H44" i="2"/>
  <c r="H49" i="2"/>
  <c r="H50" i="2"/>
  <c r="H2" i="2"/>
  <c r="I92" i="2" l="1"/>
  <c r="J92" i="2" s="1"/>
  <c r="J91" i="2"/>
  <c r="I88" i="2"/>
  <c r="J88" i="2" s="1"/>
  <c r="J50" i="2"/>
  <c r="I49" i="2"/>
  <c r="H46" i="2"/>
  <c r="H47" i="2"/>
  <c r="H48" i="2"/>
  <c r="H45" i="2"/>
  <c r="H41" i="2"/>
  <c r="H42" i="2"/>
  <c r="H43" i="2"/>
  <c r="H40" i="2"/>
  <c r="H36" i="2"/>
  <c r="H37" i="2"/>
  <c r="H38" i="2"/>
  <c r="H35" i="2"/>
  <c r="H31" i="2"/>
  <c r="H32" i="2"/>
  <c r="H33" i="2"/>
  <c r="H30" i="2"/>
  <c r="H25" i="2"/>
  <c r="H26" i="2"/>
  <c r="H27" i="2"/>
  <c r="H24" i="2"/>
  <c r="H20" i="2"/>
  <c r="H21" i="2"/>
  <c r="H22" i="2"/>
  <c r="H19" i="2"/>
  <c r="H14" i="2"/>
  <c r="H15" i="2"/>
  <c r="H16" i="2"/>
  <c r="H13" i="2"/>
  <c r="H9" i="2"/>
  <c r="H10" i="2"/>
  <c r="H11" i="2"/>
  <c r="H8" i="2"/>
  <c r="W11" i="2" l="1"/>
  <c r="W13" i="2" s="1"/>
  <c r="B4" i="2" l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3" i="2"/>
  <c r="B46" i="2" l="1"/>
  <c r="C45" i="2"/>
  <c r="I34" i="2"/>
  <c r="I35" i="2"/>
  <c r="I41" i="2"/>
  <c r="J41" i="2" s="1"/>
  <c r="I48" i="2"/>
  <c r="J49" i="2"/>
  <c r="I40" i="2"/>
  <c r="I36" i="2"/>
  <c r="K3" i="2"/>
  <c r="F3" i="2"/>
  <c r="F4" i="2" s="1"/>
  <c r="F5" i="2" s="1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9" i="2" s="1"/>
  <c r="F80" i="2" l="1"/>
  <c r="B47" i="2"/>
  <c r="C47" i="2" s="1"/>
  <c r="C46" i="2"/>
  <c r="D45" i="2"/>
  <c r="E45" i="2" s="1"/>
  <c r="J48" i="2"/>
  <c r="I42" i="2"/>
  <c r="J42" i="2" s="1"/>
  <c r="J35" i="2"/>
  <c r="J34" i="2"/>
  <c r="I29" i="2"/>
  <c r="J29" i="2" s="1"/>
  <c r="I37" i="2"/>
  <c r="J37" i="2" s="1"/>
  <c r="I45" i="2"/>
  <c r="J45" i="2" s="1"/>
  <c r="I44" i="2"/>
  <c r="J44" i="2" s="1"/>
  <c r="I39" i="2"/>
  <c r="J39" i="2" s="1"/>
  <c r="I33" i="2"/>
  <c r="J33" i="2" s="1"/>
  <c r="I38" i="2"/>
  <c r="J38" i="2" s="1"/>
  <c r="I32" i="2"/>
  <c r="J32" i="2" s="1"/>
  <c r="I47" i="2"/>
  <c r="J47" i="2" s="1"/>
  <c r="I46" i="2"/>
  <c r="J46" i="2" s="1"/>
  <c r="I43" i="2"/>
  <c r="J43" i="2" s="1"/>
  <c r="I31" i="2"/>
  <c r="J31" i="2" s="1"/>
  <c r="I30" i="2"/>
  <c r="J30" i="2" s="1"/>
  <c r="J40" i="2"/>
  <c r="J36" i="2"/>
  <c r="F81" i="2" l="1"/>
  <c r="E47" i="2"/>
  <c r="D47" i="2"/>
  <c r="D46" i="2"/>
  <c r="E46" i="2" s="1"/>
  <c r="C2" i="2"/>
  <c r="F82" i="2" l="1"/>
  <c r="W7" i="2"/>
  <c r="F83" i="2" l="1"/>
  <c r="F84" i="2" s="1"/>
  <c r="F85" i="2" s="1"/>
  <c r="F86" i="2" s="1"/>
  <c r="F87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1" i="2" s="1"/>
  <c r="F112" i="2" s="1"/>
  <c r="F113" i="2" s="1"/>
  <c r="F114" i="2" s="1"/>
  <c r="F115" i="2" s="1"/>
  <c r="F117" i="2" s="1"/>
  <c r="F118" i="2" s="1"/>
  <c r="F119" i="2" s="1"/>
  <c r="F120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5" i="2" s="1"/>
  <c r="F156" i="2" s="1"/>
  <c r="F157" i="2" s="1"/>
  <c r="F158" i="2" s="1"/>
  <c r="F159" i="2" s="1"/>
  <c r="F160" i="2" s="1"/>
  <c r="F161" i="2" s="1"/>
  <c r="F162" i="2" s="1"/>
  <c r="G78" i="2"/>
  <c r="H78" i="2" s="1"/>
  <c r="I78" i="2" s="1"/>
  <c r="J78" i="2" s="1"/>
  <c r="G79" i="2"/>
  <c r="H79" i="2" s="1"/>
  <c r="G80" i="2"/>
  <c r="H80" i="2" s="1"/>
  <c r="I80" i="2" s="1"/>
  <c r="J80" i="2" s="1"/>
  <c r="G81" i="2"/>
  <c r="H81" i="2" s="1"/>
  <c r="I81" i="2" s="1"/>
  <c r="J81" i="2" s="1"/>
  <c r="R3" i="2"/>
  <c r="R4" i="2" s="1"/>
  <c r="R5" i="2" s="1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P3" i="2"/>
  <c r="P4" i="2" s="1"/>
  <c r="Q3" i="2"/>
  <c r="I79" i="2" l="1"/>
  <c r="J79" i="2" s="1"/>
  <c r="P5" i="2"/>
  <c r="C3" i="2"/>
  <c r="S3" i="2"/>
  <c r="Q4" i="2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S4" i="2" l="1"/>
  <c r="C4" i="2"/>
  <c r="P6" i="2"/>
  <c r="S5" i="2"/>
  <c r="E2" i="2"/>
  <c r="S2" i="2"/>
  <c r="I5" i="2"/>
  <c r="J5" i="2" s="1"/>
  <c r="I8" i="2"/>
  <c r="J8" i="2" s="1"/>
  <c r="I9" i="2"/>
  <c r="J9" i="2" s="1"/>
  <c r="I10" i="2"/>
  <c r="J10" i="2" s="1"/>
  <c r="I14" i="2"/>
  <c r="J14" i="2" s="1"/>
  <c r="I18" i="2"/>
  <c r="J18" i="2" s="1"/>
  <c r="I21" i="2"/>
  <c r="J21" i="2" s="1"/>
  <c r="I27" i="2"/>
  <c r="J27" i="2" s="1"/>
  <c r="P7" i="2" l="1"/>
  <c r="S6" i="2"/>
  <c r="C5" i="2"/>
  <c r="D3" i="2"/>
  <c r="E3" i="2" s="1"/>
  <c r="I19" i="2"/>
  <c r="J19" i="2" s="1"/>
  <c r="I17" i="2"/>
  <c r="J17" i="2" s="1"/>
  <c r="I16" i="2"/>
  <c r="J16" i="2" s="1"/>
  <c r="I15" i="2"/>
  <c r="J15" i="2" s="1"/>
  <c r="I13" i="2"/>
  <c r="J13" i="2" s="1"/>
  <c r="I12" i="2"/>
  <c r="J12" i="2" s="1"/>
  <c r="I11" i="2"/>
  <c r="J11" i="2" s="1"/>
  <c r="I7" i="2"/>
  <c r="J7" i="2" s="1"/>
  <c r="I6" i="2"/>
  <c r="J6" i="2" s="1"/>
  <c r="I4" i="2"/>
  <c r="J4" i="2" s="1"/>
  <c r="I3" i="2"/>
  <c r="J3" i="2" s="1"/>
  <c r="C6" i="2" l="1"/>
  <c r="D6" i="2" s="1"/>
  <c r="E6" i="2" s="1"/>
  <c r="P8" i="2"/>
  <c r="S7" i="2"/>
  <c r="D5" i="2"/>
  <c r="E5" i="2" s="1"/>
  <c r="D4" i="2"/>
  <c r="E4" i="2" s="1"/>
  <c r="I22" i="2"/>
  <c r="J22" i="2" s="1"/>
  <c r="I23" i="2"/>
  <c r="J23" i="2" s="1"/>
  <c r="I26" i="2"/>
  <c r="J26" i="2" s="1"/>
  <c r="I25" i="2"/>
  <c r="J25" i="2" s="1"/>
  <c r="I24" i="2"/>
  <c r="J24" i="2" s="1"/>
  <c r="P9" i="2" l="1"/>
  <c r="S8" i="2"/>
  <c r="C7" i="2"/>
  <c r="D7" i="2" s="1"/>
  <c r="E7" i="2" s="1"/>
  <c r="I20" i="2"/>
  <c r="J20" i="2" s="1"/>
  <c r="I28" i="2"/>
  <c r="J28" i="2" s="1"/>
  <c r="P10" i="2" l="1"/>
  <c r="S9" i="2"/>
  <c r="C8" i="2"/>
  <c r="D8" i="2" s="1"/>
  <c r="E8" i="2" s="1"/>
  <c r="C9" i="2" l="1"/>
  <c r="D9" i="2" s="1"/>
  <c r="E9" i="2" s="1"/>
  <c r="P11" i="2"/>
  <c r="S10" i="2"/>
  <c r="P12" i="2" l="1"/>
  <c r="S11" i="2"/>
  <c r="C10" i="2"/>
  <c r="D10" i="2" s="1"/>
  <c r="E10" i="2" s="1"/>
  <c r="C11" i="2" l="1"/>
  <c r="D11" i="2" s="1"/>
  <c r="E11" i="2" s="1"/>
  <c r="P13" i="2"/>
  <c r="S12" i="2"/>
  <c r="P14" i="2" l="1"/>
  <c r="S13" i="2"/>
  <c r="C12" i="2"/>
  <c r="D12" i="2" s="1"/>
  <c r="E12" i="2" s="1"/>
  <c r="C13" i="2" l="1"/>
  <c r="D13" i="2" s="1"/>
  <c r="E13" i="2" s="1"/>
  <c r="P15" i="2"/>
  <c r="S14" i="2"/>
  <c r="P16" i="2" l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P30" i="2" s="1"/>
  <c r="P31" i="2" s="1"/>
  <c r="P33" i="2" s="1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S15" i="2"/>
  <c r="C14" i="2"/>
  <c r="D14" i="2" s="1"/>
  <c r="E14" i="2" s="1"/>
  <c r="C15" i="2" l="1"/>
  <c r="D15" i="2" s="1"/>
  <c r="E15" i="2" s="1"/>
  <c r="S16" i="2"/>
  <c r="S17" i="2" l="1"/>
  <c r="C16" i="2"/>
  <c r="D16" i="2" s="1"/>
  <c r="E16" i="2" s="1"/>
  <c r="C17" i="2" l="1"/>
  <c r="D17" i="2" s="1"/>
  <c r="E17" i="2" s="1"/>
  <c r="S18" i="2"/>
  <c r="C18" i="2" l="1"/>
  <c r="D18" i="2" s="1"/>
  <c r="E18" i="2" s="1"/>
  <c r="S19" i="2"/>
  <c r="S20" i="2" l="1"/>
  <c r="C19" i="2"/>
  <c r="D19" i="2" s="1"/>
  <c r="E19" i="2" s="1"/>
  <c r="S21" i="2" l="1"/>
  <c r="C20" i="2"/>
  <c r="D20" i="2" s="1"/>
  <c r="E20" i="2" s="1"/>
  <c r="S22" i="2" l="1"/>
  <c r="C21" i="2"/>
  <c r="D21" i="2" s="1"/>
  <c r="E21" i="2" s="1"/>
  <c r="C22" i="2" l="1"/>
  <c r="D22" i="2" s="1"/>
  <c r="E22" i="2" s="1"/>
  <c r="S23" i="2"/>
  <c r="S24" i="2" l="1"/>
  <c r="C23" i="2"/>
  <c r="D23" i="2" s="1"/>
  <c r="E23" i="2" s="1"/>
  <c r="C24" i="2" l="1"/>
  <c r="D24" i="2" s="1"/>
  <c r="E24" i="2" s="1"/>
  <c r="S25" i="2"/>
  <c r="S26" i="2" l="1"/>
  <c r="C25" i="2"/>
  <c r="D25" i="2" s="1"/>
  <c r="E25" i="2" s="1"/>
  <c r="C26" i="2" l="1"/>
  <c r="D26" i="2" s="1"/>
  <c r="E26" i="2" s="1"/>
  <c r="S27" i="2"/>
  <c r="S28" i="2" l="1"/>
  <c r="C27" i="2"/>
  <c r="D27" i="2" s="1"/>
  <c r="E27" i="2" s="1"/>
  <c r="C28" i="2" l="1"/>
  <c r="D28" i="2" s="1"/>
  <c r="E28" i="2" s="1"/>
  <c r="S29" i="2"/>
  <c r="S30" i="2" l="1"/>
  <c r="C29" i="2"/>
  <c r="D29" i="2" s="1"/>
  <c r="E29" i="2" s="1"/>
  <c r="C30" i="2" l="1"/>
  <c r="D30" i="2" s="1"/>
  <c r="E30" i="2" s="1"/>
  <c r="S31" i="2"/>
  <c r="S32" i="2" l="1"/>
  <c r="C31" i="2"/>
  <c r="D31" i="2" s="1"/>
  <c r="E31" i="2" s="1"/>
  <c r="C32" i="2" l="1"/>
  <c r="D32" i="2" s="1"/>
  <c r="E32" i="2" s="1"/>
  <c r="S33" i="2"/>
  <c r="S34" i="2" l="1"/>
  <c r="C33" i="2"/>
  <c r="D33" i="2" s="1"/>
  <c r="E33" i="2" s="1"/>
  <c r="C34" i="2" l="1"/>
  <c r="D34" i="2" s="1"/>
  <c r="E34" i="2" s="1"/>
  <c r="S35" i="2"/>
  <c r="W14" i="2" s="1"/>
  <c r="S36" i="2" l="1"/>
  <c r="C35" i="2"/>
  <c r="D35" i="2" s="1"/>
  <c r="E35" i="2" s="1"/>
  <c r="C36" i="2" l="1"/>
  <c r="D36" i="2" s="1"/>
  <c r="E36" i="2" s="1"/>
  <c r="S37" i="2"/>
  <c r="S38" i="2" l="1"/>
  <c r="C37" i="2"/>
  <c r="D37" i="2" s="1"/>
  <c r="E37" i="2" s="1"/>
  <c r="C38" i="2" l="1"/>
  <c r="D38" i="2" s="1"/>
  <c r="E38" i="2" s="1"/>
  <c r="S39" i="2"/>
  <c r="S40" i="2" l="1"/>
  <c r="C39" i="2"/>
  <c r="D39" i="2" s="1"/>
  <c r="E39" i="2" s="1"/>
  <c r="C40" i="2" l="1"/>
  <c r="D40" i="2" s="1"/>
  <c r="E40" i="2" s="1"/>
  <c r="S41" i="2"/>
  <c r="S42" i="2" l="1"/>
  <c r="C41" i="2"/>
  <c r="D41" i="2" s="1"/>
  <c r="E41" i="2" s="1"/>
  <c r="C42" i="2" l="1"/>
  <c r="D42" i="2" s="1"/>
  <c r="E42" i="2" s="1"/>
  <c r="S43" i="2"/>
  <c r="S44" i="2" l="1"/>
  <c r="C43" i="2"/>
  <c r="D43" i="2" s="1"/>
  <c r="E43" i="2" s="1"/>
  <c r="C44" i="2" l="1"/>
  <c r="D44" i="2" s="1"/>
  <c r="E44" i="2" s="1"/>
  <c r="W10" i="2" s="1"/>
  <c r="S45" i="2"/>
  <c r="S46" i="2" l="1"/>
  <c r="S47" i="2" l="1"/>
  <c r="S48" i="2" l="1"/>
  <c r="S49" i="2" l="1"/>
</calcChain>
</file>

<file path=xl/sharedStrings.xml><?xml version="1.0" encoding="utf-8"?>
<sst xmlns="http://schemas.openxmlformats.org/spreadsheetml/2006/main" count="76" uniqueCount="62">
  <si>
    <t>% Panneaux</t>
  </si>
  <si>
    <t>% Sciages</t>
  </si>
  <si>
    <t>Année</t>
  </si>
  <si>
    <r>
      <t>V (m</t>
    </r>
    <r>
      <rPr>
        <b/>
        <sz val="11"/>
        <color theme="1"/>
        <rFont val="Arial"/>
        <family val="2"/>
      </rPr>
      <t>³</t>
    </r>
    <r>
      <rPr>
        <b/>
        <sz val="11"/>
        <color theme="1"/>
        <rFont val="Calibri"/>
        <family val="2"/>
        <scheme val="minor"/>
      </rPr>
      <t>/ha)</t>
    </r>
  </si>
  <si>
    <t>V éclairci 
(m³/ha)</t>
  </si>
  <si>
    <t>% Pâte à 
papier</t>
  </si>
  <si>
    <t>Biomasse aérienne 
(tMS/ha)</t>
  </si>
  <si>
    <t>Biomasse racinaire 
(tMS/ha)</t>
  </si>
  <si>
    <t>Stock 
sciages (tCO₂/ha)</t>
  </si>
  <si>
    <t>Stock 
panneaux (tCO₂/ha)</t>
  </si>
  <si>
    <t>Stocks pâte 
à papier (tCO₂/ha)</t>
  </si>
  <si>
    <t>Stock produits 
bois (tCO₂/ha)</t>
  </si>
  <si>
    <t>Stock moyen de long terme</t>
  </si>
  <si>
    <t>Coefficient de substitution</t>
  </si>
  <si>
    <t>V (m³/ha)</t>
  </si>
  <si>
    <t>Référence</t>
  </si>
  <si>
    <t>Diff. stock (30 ans)</t>
  </si>
  <si>
    <t>Diff. stock moyen de long terme</t>
  </si>
  <si>
    <t>Gain CO₂ dans la litière</t>
  </si>
  <si>
    <t>Gain en CO₂ dans le bois mort</t>
  </si>
  <si>
    <t>Gain en CO₂ dans le sol</t>
  </si>
  <si>
    <t>Gain CO₂ dans la biomasse</t>
  </si>
  <si>
    <t>REA forêt générables</t>
  </si>
  <si>
    <t>Récolte pendant 30 ans (m³/ha)</t>
  </si>
  <si>
    <t>REI substitution</t>
  </si>
  <si>
    <t>REA produits</t>
  </si>
  <si>
    <t>Biomasse 
totale accrus (tCO₂/ha)</t>
  </si>
  <si>
    <t>Species</t>
  </si>
  <si>
    <t>Yield class</t>
  </si>
  <si>
    <t>Thinning treatment</t>
  </si>
  <si>
    <t>Initial spacing</t>
  </si>
  <si>
    <t>Stand area</t>
  </si>
  <si>
    <t>Oak</t>
  </si>
  <si>
    <t>Intermediate</t>
  </si>
  <si>
    <t>1st thin delay</t>
  </si>
  <si>
    <t>1st thin type</t>
  </si>
  <si>
    <t>1st thin age</t>
  </si>
  <si>
    <t>2nd thin age</t>
  </si>
  <si>
    <t>Max MAI age</t>
  </si>
  <si>
    <t>Sub thin type</t>
  </si>
  <si>
    <t>Late thin age</t>
  </si>
  <si>
    <t>Late thin cycle</t>
  </si>
  <si>
    <t>0 years</t>
  </si>
  <si>
    <t>INTERMEDIATE</t>
  </si>
  <si>
    <t>25 years</t>
  </si>
  <si>
    <t>30 years</t>
  </si>
  <si>
    <t>80 years</t>
  </si>
  <si>
    <t>N/A</t>
  </si>
  <si>
    <t>MAIN CROP after thinning</t>
  </si>
  <si>
    <t>Yield from THINNINGS</t>
  </si>
  <si>
    <t>CUMULATIVE PRODUCTION</t>
  </si>
  <si>
    <t>MAI</t>
  </si>
  <si>
    <t>Age yrs</t>
  </si>
  <si>
    <t>Top ht m</t>
  </si>
  <si>
    <t>Trees /ha</t>
  </si>
  <si>
    <t>Mean dbh cm</t>
  </si>
  <si>
    <t>BA m²/ha</t>
  </si>
  <si>
    <t>Mean vol m³</t>
  </si>
  <si>
    <t>Vol m³/ha</t>
  </si>
  <si>
    <t>Vol m³/ha /yr</t>
  </si>
  <si>
    <r>
      <t>Biomasse totale chêne
(tCO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/ha)</t>
    </r>
  </si>
  <si>
    <t>Chêne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</si>
</sst>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8.25"/>
      <color indexed="8"/>
      <name val="Verdana"/>
      <family val="2"/>
    </font>
    <font>
      <sz val="8.25"/>
      <color indexed="8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CFE7F5"/>
      </patternFill>
    </fill>
    <fill>
      <patternFill patternType="solid">
        <fgColor rgb="FF92D050"/>
        <bgColor rgb="FFCFE7F5"/>
      </patternFill>
    </fill>
    <fill>
      <patternFill patternType="solid">
        <fgColor theme="7" tint="0.59999389629810485"/>
        <bgColor rgb="FFCFE7F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E6E6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164" fontId="0" fillId="6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0" xfId="0" applyFill="1"/>
    <xf numFmtId="0" fontId="0" fillId="4" borderId="0" xfId="0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9" fontId="0" fillId="8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9" fontId="0" fillId="9" borderId="0" xfId="0" applyNumberFormat="1" applyFill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164" fontId="0" fillId="3" borderId="0" xfId="0" applyNumberFormat="1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9" fontId="0" fillId="8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1" fontId="1" fillId="2" borderId="0" xfId="0" applyNumberFormat="1" applyFont="1" applyFill="1" applyAlignment="1">
      <alignment horizontal="center"/>
    </xf>
    <xf numFmtId="1" fontId="0" fillId="0" borderId="0" xfId="0" applyNumberFormat="1"/>
    <xf numFmtId="164" fontId="0" fillId="3" borderId="0" xfId="0" applyNumberFormat="1" applyFont="1" applyFill="1" applyBorder="1" applyAlignment="1">
      <alignment horizontal="center"/>
    </xf>
    <xf numFmtId="10" fontId="0" fillId="8" borderId="0" xfId="0" applyNumberFormat="1" applyFill="1" applyAlignment="1">
      <alignment horizontal="center" vertical="center"/>
    </xf>
    <xf numFmtId="164" fontId="4" fillId="3" borderId="0" xfId="0" applyNumberFormat="1" applyFont="1" applyFill="1" applyBorder="1" applyAlignment="1">
      <alignment horizontal="center"/>
    </xf>
    <xf numFmtId="164" fontId="4" fillId="8" borderId="0" xfId="0" applyNumberFormat="1" applyFont="1" applyFill="1" applyBorder="1" applyAlignment="1">
      <alignment horizontal="center"/>
    </xf>
    <xf numFmtId="164" fontId="0" fillId="9" borderId="0" xfId="0" applyNumberFormat="1" applyFill="1" applyAlignment="1">
      <alignment horizontal="center" vertical="center"/>
    </xf>
    <xf numFmtId="1" fontId="0" fillId="0" borderId="0" xfId="0" applyNumberFormat="1" applyAlignment="1">
      <alignment horizontal="center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5" fillId="0" borderId="0" xfId="0" applyNumberFormat="1" applyFont="1" applyFill="1" applyBorder="1" applyAlignment="1" applyProtection="1">
      <alignment horizontal="center" vertical="top" wrapText="1"/>
    </xf>
    <xf numFmtId="0" fontId="6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NumberFormat="1" applyFont="1" applyFill="1" applyBorder="1" applyAlignment="1" applyProtection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b="1"/>
              <a:t>Itinéraire sylvicole du chêne (fertilité 2)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992139510071973E-2"/>
          <c:y val="0.12370711991756"/>
          <c:w val="0.8388089708803429"/>
          <c:h val="0.6906824293422806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'Quantification C'!$J$1</c:f>
              <c:strCache>
                <c:ptCount val="1"/>
                <c:pt idx="0">
                  <c:v>Biomasse totale chêne
(tCO₂/ha)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'Quantification C'!$F$2:$F$165</c:f>
              <c:numCache>
                <c:formatCode>General</c:formatCode>
                <c:ptCount val="16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40</c:v>
                </c:pt>
                <c:pt idx="43">
                  <c:v>41</c:v>
                </c:pt>
                <c:pt idx="44">
                  <c:v>42</c:v>
                </c:pt>
                <c:pt idx="45">
                  <c:v>43</c:v>
                </c:pt>
                <c:pt idx="46">
                  <c:v>44</c:v>
                </c:pt>
                <c:pt idx="47">
                  <c:v>45</c:v>
                </c:pt>
                <c:pt idx="48">
                  <c:v>46</c:v>
                </c:pt>
                <c:pt idx="49">
                  <c:v>47</c:v>
                </c:pt>
                <c:pt idx="50">
                  <c:v>48</c:v>
                </c:pt>
                <c:pt idx="51">
                  <c:v>49</c:v>
                </c:pt>
                <c:pt idx="52">
                  <c:v>50</c:v>
                </c:pt>
                <c:pt idx="53">
                  <c:v>50</c:v>
                </c:pt>
                <c:pt idx="54">
                  <c:v>51</c:v>
                </c:pt>
                <c:pt idx="55">
                  <c:v>52</c:v>
                </c:pt>
                <c:pt idx="56">
                  <c:v>53</c:v>
                </c:pt>
                <c:pt idx="57">
                  <c:v>54</c:v>
                </c:pt>
                <c:pt idx="58">
                  <c:v>55</c:v>
                </c:pt>
                <c:pt idx="59">
                  <c:v>56</c:v>
                </c:pt>
                <c:pt idx="60">
                  <c:v>57</c:v>
                </c:pt>
                <c:pt idx="61">
                  <c:v>58</c:v>
                </c:pt>
                <c:pt idx="62">
                  <c:v>59</c:v>
                </c:pt>
                <c:pt idx="63">
                  <c:v>60</c:v>
                </c:pt>
                <c:pt idx="64">
                  <c:v>60</c:v>
                </c:pt>
                <c:pt idx="65">
                  <c:v>61</c:v>
                </c:pt>
                <c:pt idx="66">
                  <c:v>62</c:v>
                </c:pt>
                <c:pt idx="67">
                  <c:v>63</c:v>
                </c:pt>
                <c:pt idx="68">
                  <c:v>64</c:v>
                </c:pt>
                <c:pt idx="69">
                  <c:v>65</c:v>
                </c:pt>
                <c:pt idx="70">
                  <c:v>66</c:v>
                </c:pt>
                <c:pt idx="71">
                  <c:v>67</c:v>
                </c:pt>
                <c:pt idx="72">
                  <c:v>68</c:v>
                </c:pt>
                <c:pt idx="73">
                  <c:v>69</c:v>
                </c:pt>
                <c:pt idx="74">
                  <c:v>70</c:v>
                </c:pt>
                <c:pt idx="75">
                  <c:v>70</c:v>
                </c:pt>
                <c:pt idx="76">
                  <c:v>71</c:v>
                </c:pt>
                <c:pt idx="77">
                  <c:v>72</c:v>
                </c:pt>
                <c:pt idx="78">
                  <c:v>73</c:v>
                </c:pt>
                <c:pt idx="79">
                  <c:v>74</c:v>
                </c:pt>
                <c:pt idx="80">
                  <c:v>75</c:v>
                </c:pt>
                <c:pt idx="81">
                  <c:v>76</c:v>
                </c:pt>
                <c:pt idx="82">
                  <c:v>77</c:v>
                </c:pt>
                <c:pt idx="83">
                  <c:v>78</c:v>
                </c:pt>
                <c:pt idx="84">
                  <c:v>79</c:v>
                </c:pt>
                <c:pt idx="85">
                  <c:v>80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90</c:v>
                </c:pt>
                <c:pt idx="98">
                  <c:v>91</c:v>
                </c:pt>
                <c:pt idx="99">
                  <c:v>92</c:v>
                </c:pt>
                <c:pt idx="100">
                  <c:v>93</c:v>
                </c:pt>
                <c:pt idx="101">
                  <c:v>94</c:v>
                </c:pt>
                <c:pt idx="102">
                  <c:v>95</c:v>
                </c:pt>
                <c:pt idx="103">
                  <c:v>96</c:v>
                </c:pt>
                <c:pt idx="104">
                  <c:v>97</c:v>
                </c:pt>
                <c:pt idx="105">
                  <c:v>98</c:v>
                </c:pt>
                <c:pt idx="106">
                  <c:v>99</c:v>
                </c:pt>
                <c:pt idx="107">
                  <c:v>100</c:v>
                </c:pt>
                <c:pt idx="108">
                  <c:v>100</c:v>
                </c:pt>
                <c:pt idx="109">
                  <c:v>101</c:v>
                </c:pt>
                <c:pt idx="110">
                  <c:v>102</c:v>
                </c:pt>
                <c:pt idx="111">
                  <c:v>103</c:v>
                </c:pt>
                <c:pt idx="112">
                  <c:v>104</c:v>
                </c:pt>
                <c:pt idx="113">
                  <c:v>105</c:v>
                </c:pt>
                <c:pt idx="114">
                  <c:v>106</c:v>
                </c:pt>
                <c:pt idx="115">
                  <c:v>107</c:v>
                </c:pt>
                <c:pt idx="116">
                  <c:v>108</c:v>
                </c:pt>
                <c:pt idx="117">
                  <c:v>109</c:v>
                </c:pt>
                <c:pt idx="118">
                  <c:v>110</c:v>
                </c:pt>
                <c:pt idx="119">
                  <c:v>110</c:v>
                </c:pt>
                <c:pt idx="120">
                  <c:v>111</c:v>
                </c:pt>
                <c:pt idx="121">
                  <c:v>112</c:v>
                </c:pt>
                <c:pt idx="122">
                  <c:v>113</c:v>
                </c:pt>
                <c:pt idx="123">
                  <c:v>114</c:v>
                </c:pt>
                <c:pt idx="124">
                  <c:v>115</c:v>
                </c:pt>
                <c:pt idx="125">
                  <c:v>116</c:v>
                </c:pt>
                <c:pt idx="126">
                  <c:v>117</c:v>
                </c:pt>
                <c:pt idx="127">
                  <c:v>118</c:v>
                </c:pt>
                <c:pt idx="128">
                  <c:v>119</c:v>
                </c:pt>
                <c:pt idx="129">
                  <c:v>120</c:v>
                </c:pt>
                <c:pt idx="130">
                  <c:v>120</c:v>
                </c:pt>
                <c:pt idx="131">
                  <c:v>121</c:v>
                </c:pt>
                <c:pt idx="132">
                  <c:v>122</c:v>
                </c:pt>
                <c:pt idx="133">
                  <c:v>123</c:v>
                </c:pt>
                <c:pt idx="134">
                  <c:v>124</c:v>
                </c:pt>
                <c:pt idx="135">
                  <c:v>125</c:v>
                </c:pt>
                <c:pt idx="136">
                  <c:v>126</c:v>
                </c:pt>
                <c:pt idx="137">
                  <c:v>127</c:v>
                </c:pt>
                <c:pt idx="138">
                  <c:v>128</c:v>
                </c:pt>
                <c:pt idx="139">
                  <c:v>129</c:v>
                </c:pt>
                <c:pt idx="140">
                  <c:v>130</c:v>
                </c:pt>
                <c:pt idx="141">
                  <c:v>130</c:v>
                </c:pt>
                <c:pt idx="142">
                  <c:v>131</c:v>
                </c:pt>
                <c:pt idx="143">
                  <c:v>132</c:v>
                </c:pt>
                <c:pt idx="144">
                  <c:v>133</c:v>
                </c:pt>
                <c:pt idx="145">
                  <c:v>134</c:v>
                </c:pt>
                <c:pt idx="146">
                  <c:v>135</c:v>
                </c:pt>
                <c:pt idx="147">
                  <c:v>136</c:v>
                </c:pt>
                <c:pt idx="148">
                  <c:v>137</c:v>
                </c:pt>
                <c:pt idx="149">
                  <c:v>138</c:v>
                </c:pt>
                <c:pt idx="150">
                  <c:v>139</c:v>
                </c:pt>
                <c:pt idx="151">
                  <c:v>140</c:v>
                </c:pt>
                <c:pt idx="152">
                  <c:v>140</c:v>
                </c:pt>
                <c:pt idx="153">
                  <c:v>141</c:v>
                </c:pt>
                <c:pt idx="154">
                  <c:v>142</c:v>
                </c:pt>
                <c:pt idx="155">
                  <c:v>143</c:v>
                </c:pt>
                <c:pt idx="156">
                  <c:v>144</c:v>
                </c:pt>
                <c:pt idx="157">
                  <c:v>145</c:v>
                </c:pt>
                <c:pt idx="158">
                  <c:v>146</c:v>
                </c:pt>
                <c:pt idx="159">
                  <c:v>147</c:v>
                </c:pt>
                <c:pt idx="160">
                  <c:v>148</c:v>
                </c:pt>
                <c:pt idx="161">
                  <c:v>149</c:v>
                </c:pt>
                <c:pt idx="162">
                  <c:v>150</c:v>
                </c:pt>
                <c:pt idx="163">
                  <c:v>150</c:v>
                </c:pt>
              </c:numCache>
            </c:numRef>
          </c:xVal>
          <c:yVal>
            <c:numRef>
              <c:f>'Quantification C'!$J$2:$J$165</c:f>
              <c:numCache>
                <c:formatCode>0.0</c:formatCode>
                <c:ptCount val="164"/>
                <c:pt idx="0" formatCode="General">
                  <c:v>0</c:v>
                </c:pt>
                <c:pt idx="1">
                  <c:v>2.3105886501740986</c:v>
                </c:pt>
                <c:pt idx="2">
                  <c:v>4.5072748004691539</c:v>
                </c:pt>
                <c:pt idx="3">
                  <c:v>6.6671761608511035</c:v>
                </c:pt>
                <c:pt idx="4">
                  <c:v>8.8044025208429719</c:v>
                </c:pt>
                <c:pt idx="5">
                  <c:v>13.033663283069531</c:v>
                </c:pt>
                <c:pt idx="6">
                  <c:v>17.221089273204196</c:v>
                </c:pt>
                <c:pt idx="7">
                  <c:v>21.378479131358745</c:v>
                </c:pt>
                <c:pt idx="8">
                  <c:v>25.512563294459923</c:v>
                </c:pt>
                <c:pt idx="9">
                  <c:v>29.627680614958262</c:v>
                </c:pt>
                <c:pt idx="10">
                  <c:v>33.726853274883347</c:v>
                </c:pt>
                <c:pt idx="11">
                  <c:v>37.812302616472174</c:v>
                </c:pt>
                <c:pt idx="12">
                  <c:v>41.885727391390851</c:v>
                </c:pt>
                <c:pt idx="13">
                  <c:v>45.948466940528562</c:v>
                </c:pt>
                <c:pt idx="14">
                  <c:v>50.00160312094232</c:v>
                </c:pt>
                <c:pt idx="15">
                  <c:v>56.065210145148875</c:v>
                </c:pt>
                <c:pt idx="16">
                  <c:v>62.111611813038422</c:v>
                </c:pt>
                <c:pt idx="17">
                  <c:v>68.14272452108996</c:v>
                </c:pt>
                <c:pt idx="18">
                  <c:v>74.160096244932106</c:v>
                </c:pt>
                <c:pt idx="19">
                  <c:v>80.165002252238452</c:v>
                </c:pt>
                <c:pt idx="20">
                  <c:v>86.158510470515964</c:v>
                </c:pt>
                <c:pt idx="21">
                  <c:v>94.133673128860323</c:v>
                </c:pt>
                <c:pt idx="22">
                  <c:v>102.09197798314808</c:v>
                </c:pt>
                <c:pt idx="23">
                  <c:v>110.03492698401654</c:v>
                </c:pt>
                <c:pt idx="24">
                  <c:v>117.96378694831624</c:v>
                </c:pt>
                <c:pt idx="25">
                  <c:v>125.87964006712114</c:v>
                </c:pt>
                <c:pt idx="26">
                  <c:v>134.57316741065867</c:v>
                </c:pt>
                <c:pt idx="27">
                  <c:v>143.253163171426</c:v>
                </c:pt>
                <c:pt idx="28">
                  <c:v>151.92056403664665</c:v>
                </c:pt>
                <c:pt idx="29">
                  <c:v>160.57619088931634</c:v>
                </c:pt>
                <c:pt idx="30">
                  <c:v>169.22076873606741</c:v>
                </c:pt>
                <c:pt idx="31">
                  <c:v>112.01841771826622</c:v>
                </c:pt>
                <c:pt idx="32">
                  <c:v>127.85668337074141</c:v>
                </c:pt>
                <c:pt idx="33">
                  <c:v>143.64740257451567</c:v>
                </c:pt>
                <c:pt idx="34">
                  <c:v>159.39654402501074</c:v>
                </c:pt>
                <c:pt idx="35">
                  <c:v>175.1087975170492</c:v>
                </c:pt>
                <c:pt idx="36">
                  <c:v>190.78794083960554</c:v>
                </c:pt>
                <c:pt idx="37">
                  <c:v>207.21879690654114</c:v>
                </c:pt>
                <c:pt idx="38">
                  <c:v>223.61956111075634</c:v>
                </c:pt>
                <c:pt idx="39">
                  <c:v>239.99275146392384</c:v>
                </c:pt>
                <c:pt idx="40">
                  <c:v>256.34051411178768</c:v>
                </c:pt>
                <c:pt idx="41">
                  <c:v>272.6646989766358</c:v>
                </c:pt>
                <c:pt idx="42">
                  <c:v>190.78794083960554</c:v>
                </c:pt>
                <c:pt idx="43">
                  <c:v>207.21879690654114</c:v>
                </c:pt>
                <c:pt idx="44">
                  <c:v>223.61956111075634</c:v>
                </c:pt>
                <c:pt idx="45">
                  <c:v>239.99275146392384</c:v>
                </c:pt>
                <c:pt idx="46">
                  <c:v>256.34051411178768</c:v>
                </c:pt>
                <c:pt idx="47">
                  <c:v>272.6646989766358</c:v>
                </c:pt>
                <c:pt idx="48">
                  <c:v>288.57901240448899</c:v>
                </c:pt>
                <c:pt idx="49">
                  <c:v>304.47370954373423</c:v>
                </c:pt>
                <c:pt idx="50">
                  <c:v>320.34995854628932</c:v>
                </c:pt>
                <c:pt idx="51">
                  <c:v>336.20880231759617</c:v>
                </c:pt>
                <c:pt idx="52">
                  <c:v>352.05117734371055</c:v>
                </c:pt>
                <c:pt idx="53">
                  <c:v>270.72252510244931</c:v>
                </c:pt>
                <c:pt idx="54">
                  <c:v>286.25134343805456</c:v>
                </c:pt>
                <c:pt idx="55">
                  <c:v>301.76131730306923</c:v>
                </c:pt>
                <c:pt idx="56">
                  <c:v>317.25355162035777</c:v>
                </c:pt>
                <c:pt idx="57">
                  <c:v>332.72903457884451</c:v>
                </c:pt>
                <c:pt idx="58">
                  <c:v>348.18865493629556</c:v>
                </c:pt>
                <c:pt idx="59">
                  <c:v>362.8613341480654</c:v>
                </c:pt>
                <c:pt idx="60">
                  <c:v>377.52104986809326</c:v>
                </c:pt>
                <c:pt idx="61">
                  <c:v>392.16837634017293</c:v>
                </c:pt>
                <c:pt idx="62">
                  <c:v>406.80384141548689</c:v>
                </c:pt>
                <c:pt idx="63">
                  <c:v>421.42793186976104</c:v>
                </c:pt>
                <c:pt idx="64">
                  <c:v>340.46077551603139</c:v>
                </c:pt>
                <c:pt idx="65">
                  <c:v>354.36824410252279</c:v>
                </c:pt>
                <c:pt idx="66">
                  <c:v>368.26375871737105</c:v>
                </c:pt>
                <c:pt idx="67">
                  <c:v>382.14783395214198</c:v>
                </c:pt>
                <c:pt idx="68">
                  <c:v>396.0209439544426</c:v>
                </c:pt>
                <c:pt idx="69">
                  <c:v>409.88352694182043</c:v>
                </c:pt>
                <c:pt idx="70">
                  <c:v>422.96666682108599</c:v>
                </c:pt>
                <c:pt idx="71">
                  <c:v>436.04109794385869</c:v>
                </c:pt>
                <c:pt idx="72">
                  <c:v>449.10711821530077</c:v>
                </c:pt>
                <c:pt idx="73">
                  <c:v>462.16500679362116</c:v>
                </c:pt>
                <c:pt idx="74">
                  <c:v>475.21502577729046</c:v>
                </c:pt>
                <c:pt idx="75">
                  <c:v>394.4800148650682</c:v>
                </c:pt>
                <c:pt idx="76">
                  <c:v>406.41884537601385</c:v>
                </c:pt>
                <c:pt idx="77">
                  <c:v>418.35009841196285</c:v>
                </c:pt>
                <c:pt idx="78">
                  <c:v>430.27402055922062</c:v>
                </c:pt>
                <c:pt idx="79">
                  <c:v>442.19084362091741</c:v>
                </c:pt>
                <c:pt idx="80">
                  <c:v>454.10078588624373</c:v>
                </c:pt>
                <c:pt idx="81">
                  <c:v>465.62017905920681</c:v>
                </c:pt>
                <c:pt idx="82">
                  <c:v>477.13349754486762</c:v>
                </c:pt>
                <c:pt idx="83">
                  <c:v>488.64090858857702</c:v>
                </c:pt>
                <c:pt idx="84">
                  <c:v>500.14257091604287</c:v>
                </c:pt>
                <c:pt idx="85">
                  <c:v>511.63863535742718</c:v>
                </c:pt>
                <c:pt idx="86">
                  <c:v>431.04305967702004</c:v>
                </c:pt>
                <c:pt idx="87">
                  <c:v>442.19084362091741</c:v>
                </c:pt>
                <c:pt idx="88">
                  <c:v>453.3326060856528</c:v>
                </c:pt>
                <c:pt idx="89">
                  <c:v>464.46851593977755</c:v>
                </c:pt>
                <c:pt idx="90">
                  <c:v>475.59873329316838</c:v>
                </c:pt>
                <c:pt idx="91">
                  <c:v>486.72341015001916</c:v>
                </c:pt>
                <c:pt idx="92">
                  <c:v>497.07601440225955</c:v>
                </c:pt>
                <c:pt idx="93">
                  <c:v>507.42405248193251</c:v>
                </c:pt>
                <c:pt idx="94">
                  <c:v>517.76763064124975</c:v>
                </c:pt>
                <c:pt idx="95">
                  <c:v>528.10685054075066</c:v>
                </c:pt>
                <c:pt idx="96">
                  <c:v>538.44180953565854</c:v>
                </c:pt>
                <c:pt idx="97">
                  <c:v>457.94126927057499</c:v>
                </c:pt>
                <c:pt idx="98">
                  <c:v>467.53948269999188</c:v>
                </c:pt>
                <c:pt idx="99">
                  <c:v>477.13349754486762</c:v>
                </c:pt>
                <c:pt idx="100">
                  <c:v>486.72341015001916</c:v>
                </c:pt>
                <c:pt idx="101">
                  <c:v>496.30931275327697</c:v>
                </c:pt>
                <c:pt idx="102">
                  <c:v>505.89129373820583</c:v>
                </c:pt>
                <c:pt idx="103">
                  <c:v>515.08638473795327</c:v>
                </c:pt>
                <c:pt idx="104">
                  <c:v>524.27801174542878</c:v>
                </c:pt>
                <c:pt idx="105">
                  <c:v>533.46624406259446</c:v>
                </c:pt>
                <c:pt idx="106">
                  <c:v>542.65114840915601</c:v>
                </c:pt>
                <c:pt idx="107">
                  <c:v>551.83278906179714</c:v>
                </c:pt>
                <c:pt idx="108">
                  <c:v>471.37758697768658</c:v>
                </c:pt>
                <c:pt idx="109">
                  <c:v>480.58633375842049</c:v>
                </c:pt>
                <c:pt idx="110">
                  <c:v>489.79133096492455</c:v>
                </c:pt>
                <c:pt idx="111">
                  <c:v>498.99265901764267</c:v>
                </c:pt>
                <c:pt idx="112">
                  <c:v>508.1903951286165</c:v>
                </c:pt>
                <c:pt idx="113">
                  <c:v>517.38461348648968</c:v>
                </c:pt>
                <c:pt idx="114">
                  <c:v>525.80961770763849</c:v>
                </c:pt>
                <c:pt idx="115">
                  <c:v>534.23177896582104</c:v>
                </c:pt>
                <c:pt idx="116">
                  <c:v>542.65114840915601</c:v>
                </c:pt>
                <c:pt idx="117">
                  <c:v>551.06777546888122</c:v>
                </c:pt>
                <c:pt idx="118">
                  <c:v>559.48170794289206</c:v>
                </c:pt>
                <c:pt idx="119">
                  <c:v>484.80575132371069</c:v>
                </c:pt>
                <c:pt idx="120">
                  <c:v>492.47542717211553</c:v>
                </c:pt>
                <c:pt idx="121">
                  <c:v>500.14257091604287</c:v>
                </c:pt>
                <c:pt idx="122">
                  <c:v>507.80722686130622</c:v>
                </c:pt>
                <c:pt idx="123">
                  <c:v>515.46943786668032</c:v>
                </c:pt>
                <c:pt idx="124">
                  <c:v>523.12924541243819</c:v>
                </c:pt>
                <c:pt idx="125">
                  <c:v>530.40387297462303</c:v>
                </c:pt>
                <c:pt idx="126">
                  <c:v>537.67640106169461</c:v>
                </c:pt>
                <c:pt idx="127">
                  <c:v>544.94686208460519</c:v>
                </c:pt>
                <c:pt idx="128">
                  <c:v>552.21528751868755</c:v>
                </c:pt>
                <c:pt idx="129">
                  <c:v>559.48170794289206</c:v>
                </c:pt>
                <c:pt idx="130">
                  <c:v>492.47542717211553</c:v>
                </c:pt>
                <c:pt idx="131">
                  <c:v>498.99265901764267</c:v>
                </c:pt>
                <c:pt idx="132">
                  <c:v>505.5080887192409</c:v>
                </c:pt>
                <c:pt idx="133">
                  <c:v>512.02174279225801</c:v>
                </c:pt>
                <c:pt idx="134">
                  <c:v>518.53364702206602</c:v>
                </c:pt>
                <c:pt idx="135">
                  <c:v>525.04382649327351</c:v>
                </c:pt>
                <c:pt idx="136">
                  <c:v>531.55230561741553</c:v>
                </c:pt>
                <c:pt idx="137">
                  <c:v>538.05910815921277</c:v>
                </c:pt>
                <c:pt idx="138">
                  <c:v>544.56425726149644</c:v>
                </c:pt>
                <c:pt idx="139">
                  <c:v>551.06777546888122</c:v>
                </c:pt>
                <c:pt idx="140">
                  <c:v>557.56968475025803</c:v>
                </c:pt>
                <c:pt idx="141">
                  <c:v>498.22601991660639</c:v>
                </c:pt>
                <c:pt idx="142">
                  <c:v>503.97520715174375</c:v>
                </c:pt>
                <c:pt idx="143">
                  <c:v>509.72300718239177</c:v>
                </c:pt>
                <c:pt idx="144">
                  <c:v>515.46943786668032</c:v>
                </c:pt>
                <c:pt idx="145">
                  <c:v>521.21451663187679</c:v>
                </c:pt>
                <c:pt idx="146">
                  <c:v>526.95826048952063</c:v>
                </c:pt>
                <c:pt idx="147">
                  <c:v>532.31789836558266</c:v>
                </c:pt>
                <c:pt idx="148">
                  <c:v>537.67640106169461</c:v>
                </c:pt>
                <c:pt idx="149">
                  <c:v>543.0337814930067</c:v>
                </c:pt>
                <c:pt idx="150">
                  <c:v>548.39005229891859</c:v>
                </c:pt>
                <c:pt idx="151">
                  <c:v>553.74522585166335</c:v>
                </c:pt>
                <c:pt idx="152">
                  <c:v>502.05896643512551</c:v>
                </c:pt>
                <c:pt idx="153">
                  <c:v>507.04087198522211</c:v>
                </c:pt>
                <c:pt idx="154">
                  <c:v>512.02174279225801</c:v>
                </c:pt>
                <c:pt idx="155">
                  <c:v>517.00159034875594</c:v>
                </c:pt>
                <c:pt idx="156">
                  <c:v>521.98042590764032</c:v>
                </c:pt>
                <c:pt idx="157">
                  <c:v>526.95826048952063</c:v>
                </c:pt>
                <c:pt idx="158">
                  <c:v>531.55230561741553</c:v>
                </c:pt>
                <c:pt idx="159">
                  <c:v>536.14551536775241</c:v>
                </c:pt>
                <c:pt idx="160">
                  <c:v>540.73789791143406</c:v>
                </c:pt>
                <c:pt idx="161">
                  <c:v>545.32946126916988</c:v>
                </c:pt>
                <c:pt idx="162">
                  <c:v>549.92021331550586</c:v>
                </c:pt>
                <c:pt idx="163">
                  <c:v>0</c:v>
                </c:pt>
              </c:numCache>
            </c:numRef>
          </c:yVal>
          <c:smooth val="1"/>
        </c:ser>
        <c:ser>
          <c:idx val="2"/>
          <c:order val="1"/>
          <c:tx>
            <c:strRef>
              <c:f>'Quantification C'!$E$1</c:f>
              <c:strCache>
                <c:ptCount val="1"/>
                <c:pt idx="0">
                  <c:v>Biomasse 
totale accrus (tCO₂/ha)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xVal>
            <c:numRef>
              <c:f>'Quantification C'!$A$2:$A$152</c:f>
              <c:numCache>
                <c:formatCode>General</c:formatCode>
                <c:ptCount val="1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</c:numCache>
            </c:numRef>
          </c:xVal>
          <c:yVal>
            <c:numRef>
              <c:f>'Quantification C'!$E$2:$E$152</c:f>
              <c:numCache>
                <c:formatCode>0.0</c:formatCode>
                <c:ptCount val="151"/>
                <c:pt idx="0">
                  <c:v>0</c:v>
                </c:pt>
                <c:pt idx="1">
                  <c:v>2.2722141346836602</c:v>
                </c:pt>
                <c:pt idx="2">
                  <c:v>4.4322627676630342</c:v>
                </c:pt>
                <c:pt idx="3">
                  <c:v>6.5560875739478979</c:v>
                </c:pt>
                <c:pt idx="4">
                  <c:v>8.6575831706227913</c:v>
                </c:pt>
                <c:pt idx="5">
                  <c:v>10.743047053646096</c:v>
                </c:pt>
                <c:pt idx="6">
                  <c:v>12.816071577640272</c:v>
                </c:pt>
                <c:pt idx="7">
                  <c:v>14.878972594730007</c:v>
                </c:pt>
                <c:pt idx="8">
                  <c:v>16.933363187349929</c:v>
                </c:pt>
                <c:pt idx="9">
                  <c:v>18.980428991609543</c:v>
                </c:pt>
                <c:pt idx="10">
                  <c:v>21.021076712150265</c:v>
                </c:pt>
                <c:pt idx="11">
                  <c:v>23.056021218970372</c:v>
                </c:pt>
                <c:pt idx="12">
                  <c:v>25.085839950688193</c:v>
                </c:pt>
                <c:pt idx="13">
                  <c:v>27.111008618154589</c:v>
                </c:pt>
                <c:pt idx="14">
                  <c:v>29.131925588483782</c:v>
                </c:pt>
                <c:pt idx="15">
                  <c:v>31.148929094436621</c:v>
                </c:pt>
                <c:pt idx="16">
                  <c:v>33.162309719687322</c:v>
                </c:pt>
                <c:pt idx="17">
                  <c:v>35.172319671970534</c:v>
                </c:pt>
                <c:pt idx="18">
                  <c:v>37.179179811358189</c:v>
                </c:pt>
                <c:pt idx="19">
                  <c:v>39.183085071920395</c:v>
                </c:pt>
                <c:pt idx="20">
                  <c:v>41.184208709422556</c:v>
                </c:pt>
                <c:pt idx="21">
                  <c:v>43.182705675340429</c:v>
                </c:pt>
                <c:pt idx="22">
                  <c:v>45.178715329996784</c:v>
                </c:pt>
                <c:pt idx="23">
                  <c:v>47.172363648455985</c:v>
                </c:pt>
                <c:pt idx="24">
                  <c:v>49.163765031959791</c:v>
                </c:pt>
                <c:pt idx="25">
                  <c:v>51.153023808950088</c:v>
                </c:pt>
                <c:pt idx="26">
                  <c:v>53.140235489167587</c:v>
                </c:pt>
                <c:pt idx="27">
                  <c:v>55.125487819385434</c:v>
                </c:pt>
                <c:pt idx="28">
                  <c:v>57.10886167834105</c:v>
                </c:pt>
                <c:pt idx="29">
                  <c:v>59.090431840228007</c:v>
                </c:pt>
                <c:pt idx="30">
                  <c:v>61.07026762991989</c:v>
                </c:pt>
                <c:pt idx="31">
                  <c:v>63.048433488376901</c:v>
                </c:pt>
                <c:pt idx="32">
                  <c:v>65.024989463047447</c:v>
                </c:pt>
                <c:pt idx="33">
                  <c:v>66.999991635247355</c:v>
                </c:pt>
                <c:pt idx="34">
                  <c:v>68.97349249428018</c:v>
                </c:pt>
                <c:pt idx="35">
                  <c:v>70.945541266306407</c:v>
                </c:pt>
                <c:pt idx="36">
                  <c:v>72.916184204571309</c:v>
                </c:pt>
                <c:pt idx="37">
                  <c:v>74.885464846478598</c:v>
                </c:pt>
                <c:pt idx="38">
                  <c:v>76.853424242090881</c:v>
                </c:pt>
                <c:pt idx="39">
                  <c:v>78.820101157900652</c:v>
                </c:pt>
                <c:pt idx="40">
                  <c:v>80.785532259113808</c:v>
                </c:pt>
                <c:pt idx="41">
                  <c:v>82.749752273191604</c:v>
                </c:pt>
                <c:pt idx="42">
                  <c:v>84.712794136987995</c:v>
                </c:pt>
                <c:pt idx="43">
                  <c:v>86.674689129479319</c:v>
                </c:pt>
                <c:pt idx="44">
                  <c:v>88.635466991799021</c:v>
                </c:pt>
                <c:pt idx="45">
                  <c:v>90.595156036052515</c:v>
                </c:pt>
                <c:pt idx="46">
                  <c:v>92.553783244187045</c:v>
                </c:pt>
                <c:pt idx="47">
                  <c:v>94.511374358021442</c:v>
                </c:pt>
                <c:pt idx="48">
                  <c:v>96.467953961397697</c:v>
                </c:pt>
                <c:pt idx="49">
                  <c:v>98.423545555293359</c:v>
                </c:pt>
                <c:pt idx="50">
                  <c:v>100.37817162662895</c:v>
                </c:pt>
                <c:pt idx="51">
                  <c:v>102.33185371141566</c:v>
                </c:pt>
                <c:pt idx="52">
                  <c:v>104.28461245280987</c:v>
                </c:pt>
                <c:pt idx="53">
                  <c:v>106.23646765457615</c:v>
                </c:pt>
                <c:pt idx="54">
                  <c:v>108.18743833040098</c:v>
                </c:pt>
                <c:pt idx="55">
                  <c:v>110.13754274945018</c:v>
                </c:pt>
                <c:pt idx="56">
                  <c:v>112.08679847851975</c:v>
                </c:pt>
                <c:pt idx="57">
                  <c:v>114.03522242109018</c:v>
                </c:pt>
                <c:pt idx="58">
                  <c:v>115.98283085356285</c:v>
                </c:pt>
                <c:pt idx="59">
                  <c:v>117.92963945892645</c:v>
                </c:pt>
                <c:pt idx="60">
                  <c:v>119.87566335807644</c:v>
                </c:pt>
                <c:pt idx="61">
                  <c:v>121.82091713898711</c:v>
                </c:pt>
                <c:pt idx="62">
                  <c:v>123.7654148839167</c:v>
                </c:pt>
                <c:pt idx="63">
                  <c:v>125.70917019480748</c:v>
                </c:pt>
                <c:pt idx="64">
                  <c:v>127.65219621702742</c:v>
                </c:pt>
                <c:pt idx="65">
                  <c:v>129.59450566158588</c:v>
                </c:pt>
                <c:pt idx="66">
                  <c:v>131.53611082594338</c:v>
                </c:pt>
                <c:pt idx="67">
                  <c:v>133.47702361352444</c:v>
                </c:pt>
                <c:pt idx="68">
                  <c:v>135.41725555203226</c:v>
                </c:pt>
                <c:pt idx="69">
                  <c:v>137.35681781065566</c:v>
                </c:pt>
                <c:pt idx="70">
                  <c:v>139.29572121624977</c:v>
                </c:pt>
                <c:pt idx="71">
                  <c:v>141.23397626856661</c:v>
                </c:pt>
                <c:pt idx="72">
                  <c:v>143.17159315460216</c:v>
                </c:pt>
                <c:pt idx="73">
                  <c:v>145.10858176212469</c:v>
                </c:pt>
                <c:pt idx="74">
                  <c:v>147.04495169244021</c:v>
                </c:pt>
                <c:pt idx="75">
                  <c:v>148.98071227244827</c:v>
                </c:pt>
                <c:pt idx="76">
                  <c:v>150.91587256603668</c:v>
                </c:pt>
                <c:pt idx="77">
                  <c:v>152.85044138485935</c:v>
                </c:pt>
                <c:pt idx="78">
                  <c:v>154.78442729853825</c:v>
                </c:pt>
                <c:pt idx="79">
                  <c:v>156.7178386443274</c:v>
                </c:pt>
                <c:pt idx="80">
                  <c:v>158.65068353627368</c:v>
                </c:pt>
                <c:pt idx="81">
                  <c:v>160.58296987390614</c:v>
                </c:pt>
                <c:pt idx="82">
                  <c:v>162.51470535048455</c:v>
                </c:pt>
                <c:pt idx="83">
                  <c:v>164.44589746083366</c:v>
                </c:pt>
                <c:pt idx="84">
                  <c:v>166.37655350878956</c:v>
                </c:pt>
                <c:pt idx="85">
                  <c:v>168.30668061428082</c:v>
                </c:pt>
                <c:pt idx="86">
                  <c:v>170.23628572006746</c:v>
                </c:pt>
                <c:pt idx="87">
                  <c:v>172.165375598157</c:v>
                </c:pt>
                <c:pt idx="88">
                  <c:v>174.09395685591764</c:v>
                </c:pt>
                <c:pt idx="89">
                  <c:v>176.02203594190516</c:v>
                </c:pt>
                <c:pt idx="90">
                  <c:v>177.94961915142096</c:v>
                </c:pt>
                <c:pt idx="91">
                  <c:v>179.87671263181528</c:v>
                </c:pt>
                <c:pt idx="92">
                  <c:v>181.80332238755173</c:v>
                </c:pt>
                <c:pt idx="93">
                  <c:v>183.72945428504417</c:v>
                </c:pt>
                <c:pt idx="94">
                  <c:v>185.65511405728049</c:v>
                </c:pt>
                <c:pt idx="95">
                  <c:v>187.5803073082437</c:v>
                </c:pt>
                <c:pt idx="96">
                  <c:v>189.50503951714128</c:v>
                </c:pt>
                <c:pt idx="97">
                  <c:v>191.42931604245396</c:v>
                </c:pt>
                <c:pt idx="98">
                  <c:v>193.35314212581196</c:v>
                </c:pt>
                <c:pt idx="99">
                  <c:v>195.27652289570918</c:v>
                </c:pt>
                <c:pt idx="100">
                  <c:v>197.19946337106239</c:v>
                </c:pt>
                <c:pt idx="101">
                  <c:v>199.12196846462484</c:v>
                </c:pt>
                <c:pt idx="102">
                  <c:v>201.04404298625983</c:v>
                </c:pt>
                <c:pt idx="103">
                  <c:v>202.96569164608289</c:v>
                </c:pt>
                <c:pt idx="104">
                  <c:v>204.88691905747837</c:v>
                </c:pt>
                <c:pt idx="105">
                  <c:v>206.80772973999626</c:v>
                </c:pt>
                <c:pt idx="106">
                  <c:v>208.72812812213633</c:v>
                </c:pt>
                <c:pt idx="107">
                  <c:v>210.64811854402308</c:v>
                </c:pt>
                <c:pt idx="108">
                  <c:v>212.56770525997908</c:v>
                </c:pt>
                <c:pt idx="109">
                  <c:v>214.48689244099896</c:v>
                </c:pt>
                <c:pt idx="110">
                  <c:v>216.40568417713132</c:v>
                </c:pt>
                <c:pt idx="111">
                  <c:v>218.32408447977056</c:v>
                </c:pt>
                <c:pt idx="112">
                  <c:v>220.24209728386404</c:v>
                </c:pt>
                <c:pt idx="113">
                  <c:v>222.15972645003853</c:v>
                </c:pt>
                <c:pt idx="114">
                  <c:v>224.0769757666487</c:v>
                </c:pt>
                <c:pt idx="115">
                  <c:v>225.99384895175194</c:v>
                </c:pt>
                <c:pt idx="116">
                  <c:v>227.91034965501251</c:v>
                </c:pt>
                <c:pt idx="117">
                  <c:v>229.8264814595382</c:v>
                </c:pt>
                <c:pt idx="118">
                  <c:v>231.7422478836522</c:v>
                </c:pt>
                <c:pt idx="119">
                  <c:v>233.65765238260346</c:v>
                </c:pt>
                <c:pt idx="120">
                  <c:v>235.57269835021734</c:v>
                </c:pt>
                <c:pt idx="121">
                  <c:v>237.48738912049089</c:v>
                </c:pt>
                <c:pt idx="122">
                  <c:v>239.40172796913214</c:v>
                </c:pt>
                <c:pt idx="123">
                  <c:v>241.31571811504918</c:v>
                </c:pt>
                <c:pt idx="124">
                  <c:v>243.22936272178819</c:v>
                </c:pt>
                <c:pt idx="125">
                  <c:v>245.14266489892429</c:v>
                </c:pt>
                <c:pt idx="126">
                  <c:v>247.05562770340683</c:v>
                </c:pt>
                <c:pt idx="127">
                  <c:v>248.96825414086001</c:v>
                </c:pt>
                <c:pt idx="128">
                  <c:v>250.88054716684209</c:v>
                </c:pt>
                <c:pt idx="129">
                  <c:v>252.79250968806375</c:v>
                </c:pt>
                <c:pt idx="130">
                  <c:v>254.70414456356775</c:v>
                </c:pt>
                <c:pt idx="131">
                  <c:v>256.61545460587104</c:v>
                </c:pt>
                <c:pt idx="132">
                  <c:v>258.52644258207124</c:v>
                </c:pt>
                <c:pt idx="133">
                  <c:v>260.43711121491839</c:v>
                </c:pt>
                <c:pt idx="134">
                  <c:v>262.34746318385379</c:v>
                </c:pt>
                <c:pt idx="135">
                  <c:v>264.25750112601685</c:v>
                </c:pt>
                <c:pt idx="136">
                  <c:v>266.167227637221</c:v>
                </c:pt>
                <c:pt idx="137">
                  <c:v>268.07664527290075</c:v>
                </c:pt>
                <c:pt idx="138">
                  <c:v>269.98575654902891</c:v>
                </c:pt>
                <c:pt idx="139">
                  <c:v>271.89456394300879</c:v>
                </c:pt>
                <c:pt idx="140">
                  <c:v>273.80306989453715</c:v>
                </c:pt>
                <c:pt idx="141">
                  <c:v>275.71127680644446</c:v>
                </c:pt>
                <c:pt idx="142">
                  <c:v>277.6191870455084</c:v>
                </c:pt>
                <c:pt idx="143">
                  <c:v>279.52680294324551</c:v>
                </c:pt>
                <c:pt idx="144">
                  <c:v>281.43412679667932</c:v>
                </c:pt>
                <c:pt idx="145">
                  <c:v>283.34116086908551</c:v>
                </c:pt>
                <c:pt idx="146">
                  <c:v>285.24790739071886</c:v>
                </c:pt>
                <c:pt idx="147">
                  <c:v>287.15436855951606</c:v>
                </c:pt>
                <c:pt idx="148">
                  <c:v>289.06054654178126</c:v>
                </c:pt>
                <c:pt idx="149">
                  <c:v>290.9664434728524</c:v>
                </c:pt>
                <c:pt idx="150">
                  <c:v>292.8720614577478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58025376"/>
        <c:axId val="-1158024288"/>
      </c:scatterChart>
      <c:valAx>
        <c:axId val="-1158025376"/>
        <c:scaling>
          <c:orientation val="minMax"/>
          <c:max val="15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200" b="1"/>
                  <a:t>Années</a:t>
                </a:r>
              </a:p>
            </c:rich>
          </c:tx>
          <c:layout>
            <c:manualLayout>
              <c:xMode val="edge"/>
              <c:yMode val="edge"/>
              <c:x val="0.84330820384911742"/>
              <c:y val="0.87933851880218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58024288"/>
        <c:crosses val="autoZero"/>
        <c:crossBetween val="midCat"/>
      </c:valAx>
      <c:valAx>
        <c:axId val="-1158024288"/>
        <c:scaling>
          <c:orientation val="minMax"/>
          <c:max val="6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200" b="1"/>
                  <a:t>tCO₂/ha</a:t>
                </a:r>
              </a:p>
            </c:rich>
          </c:tx>
          <c:layout>
            <c:manualLayout>
              <c:xMode val="edge"/>
              <c:yMode val="edge"/>
              <c:x val="2.1405522568640235E-2"/>
              <c:y val="4.335369817595596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58025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255106</xdr:colOff>
      <xdr:row>20</xdr:row>
      <xdr:rowOff>76286</xdr:rowOff>
    </xdr:from>
    <xdr:to>
      <xdr:col>25</xdr:col>
      <xdr:colOff>612014</xdr:colOff>
      <xdr:row>45</xdr:row>
      <xdr:rowOff>45470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14" workbookViewId="0">
      <selection activeCell="E9" sqref="E9"/>
    </sheetView>
  </sheetViews>
  <sheetFormatPr baseColWidth="10" defaultRowHeight="15" x14ac:dyDescent="0.25"/>
  <sheetData>
    <row r="1" spans="1:15" ht="21" x14ac:dyDescent="0.25">
      <c r="A1" s="47" t="s">
        <v>27</v>
      </c>
      <c r="B1" s="47" t="s">
        <v>28</v>
      </c>
      <c r="C1" s="47" t="s">
        <v>29</v>
      </c>
      <c r="D1" s="47" t="s">
        <v>30</v>
      </c>
      <c r="E1" s="47" t="s">
        <v>31</v>
      </c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5" ht="21" x14ac:dyDescent="0.25">
      <c r="A2" s="48" t="s">
        <v>32</v>
      </c>
      <c r="B2" s="49">
        <v>6</v>
      </c>
      <c r="C2" s="48" t="s">
        <v>33</v>
      </c>
      <c r="D2" s="49">
        <v>1.2</v>
      </c>
      <c r="E2" s="49">
        <v>1</v>
      </c>
      <c r="F2" s="48"/>
      <c r="G2" s="48"/>
      <c r="H2" s="48"/>
      <c r="I2" s="48"/>
      <c r="J2" s="48"/>
      <c r="K2" s="48"/>
      <c r="L2" s="48"/>
      <c r="M2" s="48"/>
      <c r="N2" s="48"/>
      <c r="O2" s="48"/>
    </row>
    <row r="3" spans="1:15" ht="21" x14ac:dyDescent="0.25">
      <c r="A3" s="47" t="s">
        <v>34</v>
      </c>
      <c r="B3" s="47" t="s">
        <v>35</v>
      </c>
      <c r="C3" s="47" t="s">
        <v>36</v>
      </c>
      <c r="D3" s="47" t="s">
        <v>37</v>
      </c>
      <c r="E3" s="47" t="s">
        <v>38</v>
      </c>
      <c r="F3" s="47" t="s">
        <v>39</v>
      </c>
      <c r="G3" s="47" t="s">
        <v>40</v>
      </c>
      <c r="H3" s="47" t="s">
        <v>41</v>
      </c>
      <c r="I3" s="48"/>
      <c r="J3" s="48"/>
      <c r="K3" s="48"/>
      <c r="L3" s="48"/>
      <c r="M3" s="48"/>
      <c r="N3" s="48"/>
      <c r="O3" s="48"/>
    </row>
    <row r="4" spans="1:15" ht="21" x14ac:dyDescent="0.25">
      <c r="A4" s="48" t="s">
        <v>42</v>
      </c>
      <c r="B4" s="48" t="s">
        <v>43</v>
      </c>
      <c r="C4" s="48" t="s">
        <v>44</v>
      </c>
      <c r="D4" s="48" t="s">
        <v>45</v>
      </c>
      <c r="E4" s="48" t="s">
        <v>46</v>
      </c>
      <c r="F4" s="48" t="s">
        <v>43</v>
      </c>
      <c r="G4" s="48" t="s">
        <v>47</v>
      </c>
      <c r="H4" s="48" t="s">
        <v>47</v>
      </c>
      <c r="I4" s="48"/>
      <c r="J4" s="48"/>
      <c r="K4" s="48"/>
      <c r="L4" s="48"/>
      <c r="M4" s="48"/>
      <c r="N4" s="48"/>
      <c r="O4" s="48"/>
    </row>
    <row r="5" spans="1:15" x14ac:dyDescent="0.25">
      <c r="A5" s="47"/>
      <c r="B5" s="47"/>
      <c r="C5" s="52" t="s">
        <v>48</v>
      </c>
      <c r="D5" s="52"/>
      <c r="E5" s="52"/>
      <c r="F5" s="52"/>
      <c r="G5" s="52"/>
      <c r="H5" s="52" t="s">
        <v>49</v>
      </c>
      <c r="I5" s="52"/>
      <c r="J5" s="52"/>
      <c r="K5" s="52"/>
      <c r="L5" s="52"/>
      <c r="M5" s="52" t="s">
        <v>50</v>
      </c>
      <c r="N5" s="52"/>
      <c r="O5" s="50" t="s">
        <v>51</v>
      </c>
    </row>
    <row r="6" spans="1:15" ht="21" x14ac:dyDescent="0.25">
      <c r="A6" s="50" t="s">
        <v>52</v>
      </c>
      <c r="B6" s="50" t="s">
        <v>53</v>
      </c>
      <c r="C6" s="50" t="s">
        <v>54</v>
      </c>
      <c r="D6" s="50" t="s">
        <v>55</v>
      </c>
      <c r="E6" s="50" t="s">
        <v>56</v>
      </c>
      <c r="F6" s="50" t="s">
        <v>57</v>
      </c>
      <c r="G6" s="50" t="s">
        <v>58</v>
      </c>
      <c r="H6" s="50" t="s">
        <v>54</v>
      </c>
      <c r="I6" s="50" t="s">
        <v>55</v>
      </c>
      <c r="J6" s="50" t="s">
        <v>56</v>
      </c>
      <c r="K6" s="50" t="s">
        <v>57</v>
      </c>
      <c r="L6" s="50" t="s">
        <v>58</v>
      </c>
      <c r="M6" s="50" t="s">
        <v>56</v>
      </c>
      <c r="N6" s="50" t="s">
        <v>58</v>
      </c>
      <c r="O6" s="50" t="s">
        <v>59</v>
      </c>
    </row>
    <row r="7" spans="1:15" x14ac:dyDescent="0.25">
      <c r="A7" s="51">
        <v>20</v>
      </c>
      <c r="B7" s="51">
        <v>8.4</v>
      </c>
      <c r="C7" s="51">
        <v>5115</v>
      </c>
      <c r="D7" s="51">
        <v>7</v>
      </c>
      <c r="E7" s="51">
        <v>19</v>
      </c>
      <c r="F7" s="51">
        <v>0.01</v>
      </c>
      <c r="G7" s="51">
        <v>42</v>
      </c>
      <c r="H7" s="51">
        <v>0</v>
      </c>
      <c r="I7" s="51">
        <v>0</v>
      </c>
      <c r="J7" s="51">
        <v>0</v>
      </c>
      <c r="K7" s="51">
        <v>0</v>
      </c>
      <c r="L7" s="51">
        <v>0</v>
      </c>
      <c r="M7" s="51">
        <v>19</v>
      </c>
      <c r="N7" s="51">
        <v>42</v>
      </c>
      <c r="O7" s="49">
        <v>2.1</v>
      </c>
    </row>
    <row r="8" spans="1:15" x14ac:dyDescent="0.25">
      <c r="A8" s="51">
        <v>25</v>
      </c>
      <c r="B8" s="51">
        <v>10.4</v>
      </c>
      <c r="C8" s="51">
        <v>3529</v>
      </c>
      <c r="D8" s="51">
        <v>9</v>
      </c>
      <c r="E8" s="51">
        <v>20</v>
      </c>
      <c r="F8" s="51">
        <v>0.02</v>
      </c>
      <c r="G8" s="51">
        <v>62</v>
      </c>
      <c r="H8" s="51">
        <v>1585</v>
      </c>
      <c r="I8" s="51">
        <v>6</v>
      </c>
      <c r="J8" s="51">
        <v>5</v>
      </c>
      <c r="K8" s="51">
        <v>0.01</v>
      </c>
      <c r="L8" s="51">
        <v>8</v>
      </c>
      <c r="M8" s="51">
        <v>25</v>
      </c>
      <c r="N8" s="51">
        <v>71</v>
      </c>
      <c r="O8" s="49">
        <v>2.8</v>
      </c>
    </row>
    <row r="9" spans="1:15" x14ac:dyDescent="0.25">
      <c r="A9" s="51">
        <v>30</v>
      </c>
      <c r="B9" s="51">
        <v>12.2</v>
      </c>
      <c r="C9" s="51">
        <v>2144</v>
      </c>
      <c r="D9" s="51">
        <v>11</v>
      </c>
      <c r="E9" s="51">
        <v>19</v>
      </c>
      <c r="F9" s="51">
        <v>0.04</v>
      </c>
      <c r="G9" s="51">
        <v>76</v>
      </c>
      <c r="H9" s="51">
        <v>1385</v>
      </c>
      <c r="I9" s="51">
        <v>8</v>
      </c>
      <c r="J9" s="51">
        <v>7</v>
      </c>
      <c r="K9" s="51">
        <v>0.02</v>
      </c>
      <c r="L9" s="51">
        <v>21</v>
      </c>
      <c r="M9" s="51">
        <v>31</v>
      </c>
      <c r="N9" s="51">
        <v>106</v>
      </c>
      <c r="O9" s="49">
        <v>3.5</v>
      </c>
    </row>
    <row r="10" spans="1:15" x14ac:dyDescent="0.25">
      <c r="A10" s="51">
        <v>35</v>
      </c>
      <c r="B10" s="51">
        <v>13.9</v>
      </c>
      <c r="C10" s="51">
        <v>1459</v>
      </c>
      <c r="D10" s="51">
        <v>13</v>
      </c>
      <c r="E10" s="51">
        <v>19</v>
      </c>
      <c r="F10" s="51">
        <v>0.06</v>
      </c>
      <c r="G10" s="51">
        <v>95</v>
      </c>
      <c r="H10" s="51">
        <v>685</v>
      </c>
      <c r="I10" s="51">
        <v>10</v>
      </c>
      <c r="J10" s="51">
        <v>5</v>
      </c>
      <c r="K10" s="51">
        <v>0.03</v>
      </c>
      <c r="L10" s="51">
        <v>21</v>
      </c>
      <c r="M10" s="51">
        <v>36</v>
      </c>
      <c r="N10" s="51">
        <v>145</v>
      </c>
      <c r="O10" s="49">
        <v>4.0999999999999996</v>
      </c>
    </row>
    <row r="11" spans="1:15" x14ac:dyDescent="0.25">
      <c r="A11" s="51">
        <v>40</v>
      </c>
      <c r="B11" s="51">
        <v>15.4</v>
      </c>
      <c r="C11" s="51">
        <v>1073</v>
      </c>
      <c r="D11" s="51">
        <v>15</v>
      </c>
      <c r="E11" s="51">
        <v>20</v>
      </c>
      <c r="F11" s="51">
        <v>0.11</v>
      </c>
      <c r="G11" s="51">
        <v>116</v>
      </c>
      <c r="H11" s="51">
        <v>386</v>
      </c>
      <c r="I11" s="51">
        <v>11</v>
      </c>
      <c r="J11" s="51">
        <v>4</v>
      </c>
      <c r="K11" s="51">
        <v>0.05</v>
      </c>
      <c r="L11" s="51">
        <v>21</v>
      </c>
      <c r="M11" s="51">
        <v>41</v>
      </c>
      <c r="N11" s="51">
        <v>187</v>
      </c>
      <c r="O11" s="49">
        <v>4.7</v>
      </c>
    </row>
    <row r="12" spans="1:15" x14ac:dyDescent="0.25">
      <c r="A12" s="51">
        <v>45</v>
      </c>
      <c r="B12" s="51">
        <v>16.8</v>
      </c>
      <c r="C12" s="51">
        <v>822</v>
      </c>
      <c r="D12" s="51">
        <v>18</v>
      </c>
      <c r="E12" s="51">
        <v>21</v>
      </c>
      <c r="F12" s="51">
        <v>0.17</v>
      </c>
      <c r="G12" s="51">
        <v>137</v>
      </c>
      <c r="H12" s="51">
        <v>252</v>
      </c>
      <c r="I12" s="51">
        <v>13</v>
      </c>
      <c r="J12" s="51">
        <v>4</v>
      </c>
      <c r="K12" s="51">
        <v>0.08</v>
      </c>
      <c r="L12" s="51">
        <v>21</v>
      </c>
      <c r="M12" s="51">
        <v>45</v>
      </c>
      <c r="N12" s="51">
        <v>229</v>
      </c>
      <c r="O12" s="49">
        <v>5.0999999999999996</v>
      </c>
    </row>
    <row r="13" spans="1:15" x14ac:dyDescent="0.25">
      <c r="A13" s="51">
        <v>50</v>
      </c>
      <c r="B13" s="51">
        <v>18.100000000000001</v>
      </c>
      <c r="C13" s="51">
        <v>645</v>
      </c>
      <c r="D13" s="51">
        <v>20</v>
      </c>
      <c r="E13" s="51">
        <v>21</v>
      </c>
      <c r="F13" s="51">
        <v>0.24</v>
      </c>
      <c r="G13" s="51">
        <v>157</v>
      </c>
      <c r="H13" s="51">
        <v>176</v>
      </c>
      <c r="I13" s="51">
        <v>15</v>
      </c>
      <c r="J13" s="51">
        <v>3</v>
      </c>
      <c r="K13" s="51">
        <v>0.12</v>
      </c>
      <c r="L13" s="51">
        <v>21</v>
      </c>
      <c r="M13" s="51">
        <v>49</v>
      </c>
      <c r="N13" s="51">
        <v>271</v>
      </c>
      <c r="O13" s="49">
        <v>5.4</v>
      </c>
    </row>
    <row r="14" spans="1:15" x14ac:dyDescent="0.25">
      <c r="A14" s="51">
        <v>55</v>
      </c>
      <c r="B14" s="51">
        <v>19.2</v>
      </c>
      <c r="C14" s="51">
        <v>524</v>
      </c>
      <c r="D14" s="51">
        <v>23</v>
      </c>
      <c r="E14" s="51">
        <v>22</v>
      </c>
      <c r="F14" s="51">
        <v>0.34</v>
      </c>
      <c r="G14" s="51">
        <v>176</v>
      </c>
      <c r="H14" s="51">
        <v>121</v>
      </c>
      <c r="I14" s="51">
        <v>17</v>
      </c>
      <c r="J14" s="51">
        <v>3</v>
      </c>
      <c r="K14" s="51">
        <v>0.17</v>
      </c>
      <c r="L14" s="51">
        <v>21</v>
      </c>
      <c r="M14" s="51">
        <v>52</v>
      </c>
      <c r="N14" s="51">
        <v>311</v>
      </c>
      <c r="O14" s="49">
        <v>5.6</v>
      </c>
    </row>
    <row r="15" spans="1:15" x14ac:dyDescent="0.25">
      <c r="A15" s="51">
        <v>60</v>
      </c>
      <c r="B15" s="51">
        <v>20.2</v>
      </c>
      <c r="C15" s="51">
        <v>436</v>
      </c>
      <c r="D15" s="51">
        <v>25</v>
      </c>
      <c r="E15" s="51">
        <v>22</v>
      </c>
      <c r="F15" s="51">
        <v>0.44</v>
      </c>
      <c r="G15" s="51">
        <v>193</v>
      </c>
      <c r="H15" s="51">
        <v>89</v>
      </c>
      <c r="I15" s="51">
        <v>20</v>
      </c>
      <c r="J15" s="51">
        <v>3</v>
      </c>
      <c r="K15" s="51">
        <v>0.24</v>
      </c>
      <c r="L15" s="51">
        <v>21</v>
      </c>
      <c r="M15" s="51">
        <v>55</v>
      </c>
      <c r="N15" s="51">
        <v>349</v>
      </c>
      <c r="O15" s="49">
        <v>5.8</v>
      </c>
    </row>
    <row r="16" spans="1:15" x14ac:dyDescent="0.25">
      <c r="A16" s="51">
        <v>65</v>
      </c>
      <c r="B16" s="51">
        <v>21.1</v>
      </c>
      <c r="C16" s="51">
        <v>370</v>
      </c>
      <c r="D16" s="51">
        <v>28</v>
      </c>
      <c r="E16" s="51">
        <v>23</v>
      </c>
      <c r="F16" s="51">
        <v>0.56000000000000005</v>
      </c>
      <c r="G16" s="51">
        <v>208</v>
      </c>
      <c r="H16" s="51">
        <v>66</v>
      </c>
      <c r="I16" s="51">
        <v>22</v>
      </c>
      <c r="J16" s="51">
        <v>2</v>
      </c>
      <c r="K16" s="51">
        <v>0.32</v>
      </c>
      <c r="L16" s="51">
        <v>21</v>
      </c>
      <c r="M16" s="51">
        <v>58</v>
      </c>
      <c r="N16" s="51">
        <v>384</v>
      </c>
      <c r="O16" s="49">
        <v>5.9</v>
      </c>
    </row>
    <row r="17" spans="1:15" x14ac:dyDescent="0.25">
      <c r="A17" s="51">
        <v>70</v>
      </c>
      <c r="B17" s="51">
        <v>21.9</v>
      </c>
      <c r="C17" s="51">
        <v>319</v>
      </c>
      <c r="D17" s="51">
        <v>30</v>
      </c>
      <c r="E17" s="51">
        <v>23</v>
      </c>
      <c r="F17" s="51">
        <v>0.69</v>
      </c>
      <c r="G17" s="51">
        <v>221</v>
      </c>
      <c r="H17" s="51">
        <v>51</v>
      </c>
      <c r="I17" s="51">
        <v>24</v>
      </c>
      <c r="J17" s="51">
        <v>2</v>
      </c>
      <c r="K17" s="51">
        <v>0.41</v>
      </c>
      <c r="L17" s="51">
        <v>21</v>
      </c>
      <c r="M17" s="51">
        <v>61</v>
      </c>
      <c r="N17" s="51">
        <v>418</v>
      </c>
      <c r="O17" s="49">
        <v>6</v>
      </c>
    </row>
    <row r="18" spans="1:15" x14ac:dyDescent="0.25">
      <c r="A18" s="51">
        <v>75</v>
      </c>
      <c r="B18" s="51">
        <v>22.7</v>
      </c>
      <c r="C18" s="51">
        <v>279</v>
      </c>
      <c r="D18" s="51">
        <v>33</v>
      </c>
      <c r="E18" s="51">
        <v>23</v>
      </c>
      <c r="F18" s="51">
        <v>0.83</v>
      </c>
      <c r="G18" s="51">
        <v>231</v>
      </c>
      <c r="H18" s="51">
        <v>40</v>
      </c>
      <c r="I18" s="51">
        <v>26</v>
      </c>
      <c r="J18" s="51">
        <v>2</v>
      </c>
      <c r="K18" s="51">
        <v>0.53</v>
      </c>
      <c r="L18" s="51">
        <v>21</v>
      </c>
      <c r="M18" s="51">
        <v>63</v>
      </c>
      <c r="N18" s="51">
        <v>450</v>
      </c>
      <c r="O18" s="49">
        <v>6</v>
      </c>
    </row>
    <row r="19" spans="1:15" x14ac:dyDescent="0.25">
      <c r="A19" s="51">
        <v>80</v>
      </c>
      <c r="B19" s="51">
        <v>23.3</v>
      </c>
      <c r="C19" s="51">
        <v>246</v>
      </c>
      <c r="D19" s="51">
        <v>35</v>
      </c>
      <c r="E19" s="51">
        <v>24</v>
      </c>
      <c r="F19" s="51">
        <v>0.98</v>
      </c>
      <c r="G19" s="51">
        <v>240</v>
      </c>
      <c r="H19" s="51">
        <v>33</v>
      </c>
      <c r="I19" s="51">
        <v>28</v>
      </c>
      <c r="J19" s="51">
        <v>2</v>
      </c>
      <c r="K19" s="51">
        <v>0.63</v>
      </c>
      <c r="L19" s="51">
        <v>21</v>
      </c>
      <c r="M19" s="51">
        <v>66</v>
      </c>
      <c r="N19" s="51">
        <v>480</v>
      </c>
      <c r="O19" s="49">
        <v>6</v>
      </c>
    </row>
    <row r="20" spans="1:15" x14ac:dyDescent="0.25">
      <c r="A20" s="51">
        <v>85</v>
      </c>
      <c r="B20" s="51">
        <v>23.9</v>
      </c>
      <c r="C20" s="51">
        <v>218</v>
      </c>
      <c r="D20" s="51">
        <v>37</v>
      </c>
      <c r="E20" s="51">
        <v>24</v>
      </c>
      <c r="F20" s="51">
        <v>1.1399999999999999</v>
      </c>
      <c r="G20" s="51">
        <v>248</v>
      </c>
      <c r="H20" s="51">
        <v>28</v>
      </c>
      <c r="I20" s="51">
        <v>30</v>
      </c>
      <c r="J20" s="51">
        <v>2</v>
      </c>
      <c r="K20" s="51">
        <v>0.75</v>
      </c>
      <c r="L20" s="51">
        <v>21</v>
      </c>
      <c r="M20" s="51">
        <v>68</v>
      </c>
      <c r="N20" s="51">
        <v>508</v>
      </c>
      <c r="O20" s="49">
        <v>6</v>
      </c>
    </row>
    <row r="21" spans="1:15" x14ac:dyDescent="0.25">
      <c r="A21" s="51">
        <v>90</v>
      </c>
      <c r="B21" s="51">
        <v>24.4</v>
      </c>
      <c r="C21" s="51">
        <v>194</v>
      </c>
      <c r="D21" s="51">
        <v>39</v>
      </c>
      <c r="E21" s="51">
        <v>24</v>
      </c>
      <c r="F21" s="51">
        <v>1.31</v>
      </c>
      <c r="G21" s="51">
        <v>254</v>
      </c>
      <c r="H21" s="51">
        <v>24</v>
      </c>
      <c r="I21" s="51">
        <v>32</v>
      </c>
      <c r="J21" s="51">
        <v>2</v>
      </c>
      <c r="K21" s="51">
        <v>0.89</v>
      </c>
      <c r="L21" s="51">
        <v>21</v>
      </c>
      <c r="M21" s="51">
        <v>70</v>
      </c>
      <c r="N21" s="51">
        <v>535</v>
      </c>
      <c r="O21" s="49">
        <v>5.9</v>
      </c>
    </row>
    <row r="22" spans="1:15" x14ac:dyDescent="0.25">
      <c r="A22" s="51">
        <v>95</v>
      </c>
      <c r="B22" s="51">
        <v>24.8</v>
      </c>
      <c r="C22" s="51">
        <v>173</v>
      </c>
      <c r="D22" s="51">
        <v>42</v>
      </c>
      <c r="E22" s="51">
        <v>24</v>
      </c>
      <c r="F22" s="51">
        <v>1.49</v>
      </c>
      <c r="G22" s="51">
        <v>258</v>
      </c>
      <c r="H22" s="51">
        <v>20</v>
      </c>
      <c r="I22" s="51">
        <v>35</v>
      </c>
      <c r="J22" s="51">
        <v>2</v>
      </c>
      <c r="K22" s="51">
        <v>1.03</v>
      </c>
      <c r="L22" s="51">
        <v>21</v>
      </c>
      <c r="M22" s="51">
        <v>72</v>
      </c>
      <c r="N22" s="51">
        <v>560</v>
      </c>
      <c r="O22" s="49">
        <v>5.9</v>
      </c>
    </row>
    <row r="23" spans="1:15" x14ac:dyDescent="0.25">
      <c r="A23" s="51">
        <v>100</v>
      </c>
      <c r="B23" s="51">
        <v>25.2</v>
      </c>
      <c r="C23" s="51">
        <v>156</v>
      </c>
      <c r="D23" s="51">
        <v>44</v>
      </c>
      <c r="E23" s="51">
        <v>23</v>
      </c>
      <c r="F23" s="51">
        <v>1.67</v>
      </c>
      <c r="G23" s="51">
        <v>261</v>
      </c>
      <c r="H23" s="51">
        <v>17</v>
      </c>
      <c r="I23" s="51">
        <v>37</v>
      </c>
      <c r="J23" s="51">
        <v>2</v>
      </c>
      <c r="K23" s="51">
        <v>1.21</v>
      </c>
      <c r="L23" s="51">
        <v>21</v>
      </c>
      <c r="M23" s="51">
        <v>73</v>
      </c>
      <c r="N23" s="51">
        <v>584</v>
      </c>
      <c r="O23" s="49">
        <v>5.8</v>
      </c>
    </row>
    <row r="24" spans="1:15" x14ac:dyDescent="0.25">
      <c r="A24" s="51">
        <v>105</v>
      </c>
      <c r="B24" s="51">
        <v>25.6</v>
      </c>
      <c r="C24" s="51">
        <v>142</v>
      </c>
      <c r="D24" s="51">
        <v>46</v>
      </c>
      <c r="E24" s="51">
        <v>23</v>
      </c>
      <c r="F24" s="51">
        <v>1.85</v>
      </c>
      <c r="G24" s="51">
        <v>264</v>
      </c>
      <c r="H24" s="51">
        <v>14</v>
      </c>
      <c r="I24" s="51">
        <v>39</v>
      </c>
      <c r="J24" s="51">
        <v>2</v>
      </c>
      <c r="K24" s="51">
        <v>1.37</v>
      </c>
      <c r="L24" s="51">
        <v>20</v>
      </c>
      <c r="M24" s="51">
        <v>75</v>
      </c>
      <c r="N24" s="51">
        <v>606</v>
      </c>
      <c r="O24" s="49">
        <v>5.8</v>
      </c>
    </row>
    <row r="25" spans="1:15" x14ac:dyDescent="0.25">
      <c r="A25" s="51">
        <v>110</v>
      </c>
      <c r="B25" s="51">
        <v>25.9</v>
      </c>
      <c r="C25" s="51">
        <v>130</v>
      </c>
      <c r="D25" s="51">
        <v>47</v>
      </c>
      <c r="E25" s="51">
        <v>23</v>
      </c>
      <c r="F25" s="51">
        <v>2.04</v>
      </c>
      <c r="G25" s="51">
        <v>266</v>
      </c>
      <c r="H25" s="51">
        <v>12</v>
      </c>
      <c r="I25" s="51">
        <v>41</v>
      </c>
      <c r="J25" s="51">
        <v>2</v>
      </c>
      <c r="K25" s="51">
        <v>1.53</v>
      </c>
      <c r="L25" s="51">
        <v>19</v>
      </c>
      <c r="M25" s="51">
        <v>76</v>
      </c>
      <c r="N25" s="51">
        <v>627</v>
      </c>
      <c r="O25" s="49">
        <v>5.7</v>
      </c>
    </row>
    <row r="26" spans="1:15" x14ac:dyDescent="0.25">
      <c r="A26" s="51">
        <v>115</v>
      </c>
      <c r="B26" s="51">
        <v>26.2</v>
      </c>
      <c r="C26" s="51">
        <v>120</v>
      </c>
      <c r="D26" s="51">
        <v>49</v>
      </c>
      <c r="E26" s="51">
        <v>23</v>
      </c>
      <c r="F26" s="51">
        <v>2.2200000000000002</v>
      </c>
      <c r="G26" s="51">
        <v>267</v>
      </c>
      <c r="H26" s="51">
        <v>10</v>
      </c>
      <c r="I26" s="51">
        <v>43</v>
      </c>
      <c r="J26" s="51">
        <v>1</v>
      </c>
      <c r="K26" s="51">
        <v>1.76</v>
      </c>
      <c r="L26" s="51">
        <v>18</v>
      </c>
      <c r="M26" s="51">
        <v>77</v>
      </c>
      <c r="N26" s="51">
        <v>646</v>
      </c>
      <c r="O26" s="49">
        <v>5.6</v>
      </c>
    </row>
    <row r="27" spans="1:15" x14ac:dyDescent="0.25">
      <c r="A27" s="51">
        <v>120</v>
      </c>
      <c r="B27" s="51">
        <v>26.4</v>
      </c>
      <c r="C27" s="51">
        <v>112</v>
      </c>
      <c r="D27" s="51">
        <v>51</v>
      </c>
      <c r="E27" s="51">
        <v>23</v>
      </c>
      <c r="F27" s="51">
        <v>2.4</v>
      </c>
      <c r="G27" s="51">
        <v>268</v>
      </c>
      <c r="H27" s="51">
        <v>9</v>
      </c>
      <c r="I27" s="51">
        <v>45</v>
      </c>
      <c r="J27" s="51">
        <v>1</v>
      </c>
      <c r="K27" s="51">
        <v>1.94</v>
      </c>
      <c r="L27" s="51">
        <v>17</v>
      </c>
      <c r="M27" s="51">
        <v>79</v>
      </c>
      <c r="N27" s="51">
        <v>664</v>
      </c>
      <c r="O27" s="49">
        <v>5.5</v>
      </c>
    </row>
    <row r="28" spans="1:15" x14ac:dyDescent="0.25">
      <c r="A28" s="51">
        <v>125</v>
      </c>
      <c r="B28" s="51">
        <v>26.6</v>
      </c>
      <c r="C28" s="51">
        <v>105</v>
      </c>
      <c r="D28" s="51">
        <v>52</v>
      </c>
      <c r="E28" s="51">
        <v>22</v>
      </c>
      <c r="F28" s="51">
        <v>2.57</v>
      </c>
      <c r="G28" s="51">
        <v>268</v>
      </c>
      <c r="H28" s="51">
        <v>8</v>
      </c>
      <c r="I28" s="51">
        <v>46</v>
      </c>
      <c r="J28" s="51">
        <v>1</v>
      </c>
      <c r="K28" s="51">
        <v>2.0299999999999998</v>
      </c>
      <c r="L28" s="51">
        <v>16</v>
      </c>
      <c r="M28" s="51">
        <v>80</v>
      </c>
      <c r="N28" s="51">
        <v>680</v>
      </c>
      <c r="O28" s="49">
        <v>5.4</v>
      </c>
    </row>
    <row r="29" spans="1:15" x14ac:dyDescent="0.25">
      <c r="A29" s="51">
        <v>130</v>
      </c>
      <c r="B29" s="51">
        <v>26.8</v>
      </c>
      <c r="C29" s="51">
        <v>98</v>
      </c>
      <c r="D29" s="51">
        <v>54</v>
      </c>
      <c r="E29" s="51">
        <v>22</v>
      </c>
      <c r="F29" s="51">
        <v>2.75</v>
      </c>
      <c r="G29" s="51">
        <v>269</v>
      </c>
      <c r="H29" s="51">
        <v>7</v>
      </c>
      <c r="I29" s="51">
        <v>48</v>
      </c>
      <c r="J29" s="51">
        <v>1</v>
      </c>
      <c r="K29" s="51">
        <v>2.2200000000000002</v>
      </c>
      <c r="L29" s="51">
        <v>15</v>
      </c>
      <c r="M29" s="51">
        <v>81</v>
      </c>
      <c r="N29" s="51">
        <v>696</v>
      </c>
      <c r="O29" s="49">
        <v>5.4</v>
      </c>
    </row>
    <row r="30" spans="1:15" x14ac:dyDescent="0.25">
      <c r="A30" s="51">
        <v>135</v>
      </c>
      <c r="B30" s="51">
        <v>27</v>
      </c>
      <c r="C30" s="51">
        <v>92</v>
      </c>
      <c r="D30" s="51">
        <v>55</v>
      </c>
      <c r="E30" s="51">
        <v>22</v>
      </c>
      <c r="F30" s="51">
        <v>2.92</v>
      </c>
      <c r="G30" s="51">
        <v>269</v>
      </c>
      <c r="H30" s="51">
        <v>6</v>
      </c>
      <c r="I30" s="51">
        <v>50</v>
      </c>
      <c r="J30" s="51">
        <v>1</v>
      </c>
      <c r="K30" s="51">
        <v>2.41</v>
      </c>
      <c r="L30" s="51">
        <v>14</v>
      </c>
      <c r="M30" s="51">
        <v>82</v>
      </c>
      <c r="N30" s="51">
        <v>710</v>
      </c>
      <c r="O30" s="49">
        <v>5.3</v>
      </c>
    </row>
    <row r="31" spans="1:15" x14ac:dyDescent="0.25">
      <c r="A31" s="51">
        <v>140</v>
      </c>
      <c r="B31" s="51">
        <v>27.2</v>
      </c>
      <c r="C31" s="51">
        <v>87</v>
      </c>
      <c r="D31" s="51">
        <v>57</v>
      </c>
      <c r="E31" s="51">
        <v>22</v>
      </c>
      <c r="F31" s="51">
        <v>3.1</v>
      </c>
      <c r="G31" s="51">
        <v>269</v>
      </c>
      <c r="H31" s="51">
        <v>5</v>
      </c>
      <c r="I31" s="51">
        <v>52</v>
      </c>
      <c r="J31" s="51">
        <v>1</v>
      </c>
      <c r="K31" s="51">
        <v>2.58</v>
      </c>
      <c r="L31" s="51">
        <v>13</v>
      </c>
      <c r="M31" s="51">
        <v>83</v>
      </c>
      <c r="N31" s="51">
        <v>724</v>
      </c>
      <c r="O31" s="49">
        <v>5.2</v>
      </c>
    </row>
    <row r="32" spans="1:15" x14ac:dyDescent="0.25">
      <c r="A32" s="51">
        <v>145</v>
      </c>
      <c r="B32" s="51">
        <v>27.3</v>
      </c>
      <c r="C32" s="51">
        <v>82</v>
      </c>
      <c r="D32" s="51">
        <v>58</v>
      </c>
      <c r="E32" s="51">
        <v>22</v>
      </c>
      <c r="F32" s="51">
        <v>3.27</v>
      </c>
      <c r="G32" s="51">
        <v>269</v>
      </c>
      <c r="H32" s="51">
        <v>5</v>
      </c>
      <c r="I32" s="51">
        <v>54</v>
      </c>
      <c r="J32" s="51">
        <v>1</v>
      </c>
      <c r="K32" s="51">
        <v>2.78</v>
      </c>
      <c r="L32" s="51">
        <v>13</v>
      </c>
      <c r="M32" s="51">
        <v>83</v>
      </c>
      <c r="N32" s="51">
        <v>736</v>
      </c>
      <c r="O32" s="49">
        <v>5.0999999999999996</v>
      </c>
    </row>
    <row r="33" spans="1:15" x14ac:dyDescent="0.25">
      <c r="A33" s="51">
        <v>150</v>
      </c>
      <c r="B33" s="51">
        <v>27.4</v>
      </c>
      <c r="C33" s="51">
        <v>78</v>
      </c>
      <c r="D33" s="51">
        <v>59</v>
      </c>
      <c r="E33" s="51">
        <v>22</v>
      </c>
      <c r="F33" s="51">
        <v>3.43</v>
      </c>
      <c r="G33" s="51">
        <v>268</v>
      </c>
      <c r="H33" s="51">
        <v>4</v>
      </c>
      <c r="I33" s="51">
        <v>55</v>
      </c>
      <c r="J33" s="51">
        <v>1</v>
      </c>
      <c r="K33" s="51">
        <v>2.97</v>
      </c>
      <c r="L33" s="51">
        <v>12</v>
      </c>
      <c r="M33" s="51">
        <v>84</v>
      </c>
      <c r="N33" s="51">
        <v>747</v>
      </c>
      <c r="O33" s="49">
        <v>5</v>
      </c>
    </row>
  </sheetData>
  <mergeCells count="3">
    <mergeCell ref="C5:G5"/>
    <mergeCell ref="H5:L5"/>
    <mergeCell ref="M5:N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77"/>
  <sheetViews>
    <sheetView tabSelected="1" topLeftCell="A79" zoomScaleNormal="100" workbookViewId="0">
      <selection activeCell="P85" sqref="P85"/>
    </sheetView>
  </sheetViews>
  <sheetFormatPr baseColWidth="10" defaultRowHeight="15" x14ac:dyDescent="0.25"/>
  <cols>
    <col min="1" max="1" width="6.85546875" bestFit="1" customWidth="1"/>
    <col min="2" max="2" width="9.5703125" bestFit="1" customWidth="1"/>
    <col min="6" max="6" width="6.85546875" bestFit="1" customWidth="1"/>
    <col min="7" max="7" width="9.5703125" bestFit="1" customWidth="1"/>
    <col min="8" max="10" width="9.42578125" bestFit="1" customWidth="1"/>
    <col min="11" max="11" width="6.85546875" bestFit="1" customWidth="1"/>
    <col min="12" max="12" width="9" bestFit="1" customWidth="1"/>
    <col min="13" max="13" width="9.42578125" bestFit="1" customWidth="1"/>
    <col min="14" max="14" width="11.85546875" bestFit="1" customWidth="1"/>
    <col min="15" max="15" width="9.140625" bestFit="1" customWidth="1"/>
    <col min="16" max="16" width="9.42578125" bestFit="1" customWidth="1"/>
    <col min="17" max="17" width="9.7109375" bestFit="1" customWidth="1"/>
    <col min="18" max="18" width="11" bestFit="1" customWidth="1"/>
    <col min="19" max="19" width="13.7109375" customWidth="1"/>
    <col min="22" max="22" width="29.7109375" bestFit="1" customWidth="1"/>
    <col min="23" max="23" width="10.5703125" bestFit="1" customWidth="1"/>
    <col min="24" max="24" width="26" bestFit="1" customWidth="1"/>
    <col min="25" max="25" width="12.28515625" bestFit="1" customWidth="1"/>
  </cols>
  <sheetData>
    <row r="1" spans="1:25" ht="60" x14ac:dyDescent="0.25">
      <c r="A1" s="9" t="s">
        <v>2</v>
      </c>
      <c r="B1" s="9" t="s">
        <v>14</v>
      </c>
      <c r="C1" s="7" t="s">
        <v>6</v>
      </c>
      <c r="D1" s="7" t="s">
        <v>7</v>
      </c>
      <c r="E1" s="7" t="s">
        <v>26</v>
      </c>
      <c r="F1" s="12" t="s">
        <v>2</v>
      </c>
      <c r="G1" s="13" t="s">
        <v>3</v>
      </c>
      <c r="H1" s="6" t="s">
        <v>6</v>
      </c>
      <c r="I1" s="6" t="s">
        <v>7</v>
      </c>
      <c r="J1" s="6" t="s">
        <v>60</v>
      </c>
      <c r="K1" s="21" t="s">
        <v>2</v>
      </c>
      <c r="L1" s="22" t="s">
        <v>4</v>
      </c>
      <c r="M1" s="23" t="s">
        <v>1</v>
      </c>
      <c r="N1" s="23" t="s">
        <v>0</v>
      </c>
      <c r="O1" s="22" t="s">
        <v>5</v>
      </c>
      <c r="P1" s="22" t="s">
        <v>8</v>
      </c>
      <c r="Q1" s="22" t="s">
        <v>9</v>
      </c>
      <c r="R1" s="22" t="s">
        <v>10</v>
      </c>
      <c r="S1" s="22" t="s">
        <v>11</v>
      </c>
      <c r="W1" s="2"/>
      <c r="X1" s="2"/>
      <c r="Y1" s="2"/>
    </row>
    <row r="2" spans="1:25" x14ac:dyDescent="0.25">
      <c r="A2" s="10">
        <v>0</v>
      </c>
      <c r="B2" s="20">
        <v>0</v>
      </c>
      <c r="C2" s="11">
        <f>B2*1.56*0.57</f>
        <v>0</v>
      </c>
      <c r="D2" s="11">
        <v>0</v>
      </c>
      <c r="E2" s="11">
        <f>(C2+D2)*0.475*44/12</f>
        <v>0</v>
      </c>
      <c r="F2" s="14">
        <v>0</v>
      </c>
      <c r="G2" s="15">
        <v>0</v>
      </c>
      <c r="H2" s="16">
        <f>G2*1.56*0.58</f>
        <v>0</v>
      </c>
      <c r="I2" s="15">
        <v>0</v>
      </c>
      <c r="J2" s="15">
        <v>0</v>
      </c>
      <c r="K2" s="33">
        <v>0</v>
      </c>
      <c r="L2" s="24"/>
      <c r="M2" s="24"/>
      <c r="N2" s="24"/>
      <c r="O2" s="24"/>
      <c r="P2" s="24">
        <v>0</v>
      </c>
      <c r="Q2" s="24">
        <v>0</v>
      </c>
      <c r="R2" s="24">
        <v>0</v>
      </c>
      <c r="S2" s="24">
        <f>SUM(P2:R2)</f>
        <v>0</v>
      </c>
      <c r="U2" s="2" t="s">
        <v>61</v>
      </c>
      <c r="V2" s="2" t="s">
        <v>12</v>
      </c>
      <c r="W2" s="3">
        <f>AVERAGE(J2:J165)</f>
        <v>366.86071932516023</v>
      </c>
      <c r="X2" s="2"/>
      <c r="Y2" s="2"/>
    </row>
    <row r="3" spans="1:25" x14ac:dyDescent="0.25">
      <c r="A3" s="10">
        <v>1</v>
      </c>
      <c r="B3" s="20">
        <f>B2+1</f>
        <v>1</v>
      </c>
      <c r="C3" s="11">
        <f t="shared" ref="C3:C66" si="0">B3*1.56*0.57</f>
        <v>0.88919999999999999</v>
      </c>
      <c r="D3" s="11">
        <f t="shared" ref="D3:D66" si="1">EXP(-1.0587+0.8836*LN(C3)+0.284)</f>
        <v>0.41542055579923082</v>
      </c>
      <c r="E3" s="11">
        <f t="shared" ref="E3:E66" si="2">(C3+D3)*0.475*44/12</f>
        <v>2.2722141346836602</v>
      </c>
      <c r="F3" s="14">
        <f>F2+1</f>
        <v>1</v>
      </c>
      <c r="G3" s="15">
        <v>1</v>
      </c>
      <c r="H3" s="16">
        <f t="shared" ref="H3:H66" si="3">G3*1.56*0.58</f>
        <v>0.90479999999999994</v>
      </c>
      <c r="I3" s="16">
        <f t="shared" ref="I3:I66" si="4">EXP(-1.0587+0.8836*LN(H3)+0.284)</f>
        <v>0.42185377043488931</v>
      </c>
      <c r="J3" s="16">
        <f t="shared" ref="J3:J66" si="5">(H3+I3)*0.475*44/12</f>
        <v>2.3105886501740986</v>
      </c>
      <c r="K3" s="33">
        <f>K2+1</f>
        <v>1</v>
      </c>
      <c r="L3" s="24"/>
      <c r="M3" s="24"/>
      <c r="N3" s="24"/>
      <c r="O3" s="24"/>
      <c r="P3" s="25">
        <f>EXP(-LN(2)/35)*P2+(1-EXP(-LN(2)/35))/(LN(2)/35)*M3*L3*0.43*0.475*44/12</f>
        <v>0</v>
      </c>
      <c r="Q3" s="25">
        <f>EXP(-LN(2)/25)*Q2+(1-EXP(-LN(2)/25))/(LN(2)/25)*N3*L3*0.43*0.475*44/12</f>
        <v>0</v>
      </c>
      <c r="R3" s="25">
        <f>EXP(-LN(2)/2)*R2+(1-EXP(-LN(2)/2))/(LN(2)/2)*O3*L3*0.43*0.475*44/12</f>
        <v>0</v>
      </c>
      <c r="S3" s="25">
        <f>SUM(P3:R3)</f>
        <v>0</v>
      </c>
      <c r="U3" s="2" t="s">
        <v>15</v>
      </c>
      <c r="V3" s="2" t="s">
        <v>12</v>
      </c>
      <c r="W3" s="3">
        <f>AVERAGE(E2:E152)</f>
        <v>148.29479800321812</v>
      </c>
      <c r="X3" s="2"/>
      <c r="Y3" s="2"/>
    </row>
    <row r="4" spans="1:25" x14ac:dyDescent="0.25">
      <c r="A4" s="10">
        <v>2</v>
      </c>
      <c r="B4" s="20">
        <f t="shared" ref="B4:B67" si="6">B3+1</f>
        <v>2</v>
      </c>
      <c r="C4" s="11">
        <f t="shared" si="0"/>
        <v>1.7784</v>
      </c>
      <c r="D4" s="11">
        <f t="shared" si="1"/>
        <v>0.76643986660078545</v>
      </c>
      <c r="E4" s="11">
        <f t="shared" si="2"/>
        <v>4.4322627676630342</v>
      </c>
      <c r="F4" s="14">
        <f t="shared" ref="F4:F67" si="7">F3+1</f>
        <v>2</v>
      </c>
      <c r="G4" s="15">
        <v>2</v>
      </c>
      <c r="H4" s="16">
        <f t="shared" si="3"/>
        <v>1.8095999999999999</v>
      </c>
      <c r="I4" s="16">
        <f t="shared" si="4"/>
        <v>0.778308976345926</v>
      </c>
      <c r="J4" s="16">
        <f t="shared" si="5"/>
        <v>4.5072748004691539</v>
      </c>
      <c r="K4" s="33">
        <f t="shared" ref="K4:K67" si="8">K3+1</f>
        <v>2</v>
      </c>
      <c r="L4" s="24"/>
      <c r="M4" s="24"/>
      <c r="N4" s="24"/>
      <c r="O4" s="24"/>
      <c r="P4" s="25">
        <f t="shared" ref="P4:P49" si="9">EXP(-LN(2)/35)*P3+(1-EXP(-LN(2)/35))/(LN(2)/35)*M4*L4*0.43*0.475*44/12</f>
        <v>0</v>
      </c>
      <c r="Q4" s="25">
        <f t="shared" ref="Q4:Q49" si="10">EXP(-LN(2)/25)*Q3+(1-EXP(-LN(2)/25))/(LN(2)/25)*N4*L4*0.43*0.475*44/12</f>
        <v>0</v>
      </c>
      <c r="R4" s="25">
        <f t="shared" ref="R4:R49" si="11">EXP(-LN(2)/2)*R3+(1-EXP(-LN(2)/2))/(LN(2)/2)*O4*L4*0.43*0.475*44/12</f>
        <v>0</v>
      </c>
      <c r="S4" s="25">
        <f>SUM(P4:R4)</f>
        <v>0</v>
      </c>
      <c r="U4" s="2"/>
      <c r="V4" s="1" t="s">
        <v>17</v>
      </c>
      <c r="W4" s="3">
        <f>W2-W3</f>
        <v>218.56592132194211</v>
      </c>
      <c r="X4" s="2"/>
      <c r="Y4" s="2"/>
    </row>
    <row r="5" spans="1:25" x14ac:dyDescent="0.25">
      <c r="A5" s="10">
        <v>3</v>
      </c>
      <c r="B5" s="20">
        <f t="shared" si="6"/>
        <v>3</v>
      </c>
      <c r="C5" s="11">
        <f t="shared" si="0"/>
        <v>2.6675999999999997</v>
      </c>
      <c r="D5" s="11">
        <f t="shared" si="1"/>
        <v>1.0966608080083624</v>
      </c>
      <c r="E5" s="11">
        <f t="shared" si="2"/>
        <v>6.5560875739478979</v>
      </c>
      <c r="F5" s="14">
        <f t="shared" si="7"/>
        <v>3</v>
      </c>
      <c r="G5" s="15">
        <v>3</v>
      </c>
      <c r="H5" s="16">
        <f t="shared" si="3"/>
        <v>2.7143999999999995</v>
      </c>
      <c r="I5" s="16">
        <f t="shared" si="4"/>
        <v>1.1136437287183381</v>
      </c>
      <c r="J5" s="16">
        <f t="shared" si="5"/>
        <v>6.6671761608511035</v>
      </c>
      <c r="K5" s="33">
        <f t="shared" si="8"/>
        <v>3</v>
      </c>
      <c r="L5" s="24"/>
      <c r="M5" s="24"/>
      <c r="N5" s="24"/>
      <c r="O5" s="24"/>
      <c r="P5" s="25">
        <f t="shared" si="9"/>
        <v>0</v>
      </c>
      <c r="Q5" s="25">
        <f t="shared" si="10"/>
        <v>0</v>
      </c>
      <c r="R5" s="25">
        <f t="shared" si="11"/>
        <v>0</v>
      </c>
      <c r="S5" s="25">
        <f t="shared" ref="S5:S49" si="12">SUM(P5:R5)</f>
        <v>0</v>
      </c>
      <c r="U5" s="2"/>
      <c r="V5" s="2" t="s">
        <v>16</v>
      </c>
      <c r="W5" s="3">
        <f>J32-E32</f>
        <v>108.15050110614752</v>
      </c>
      <c r="X5" s="2"/>
      <c r="Y5" s="2"/>
    </row>
    <row r="6" spans="1:25" x14ac:dyDescent="0.25">
      <c r="A6" s="10">
        <v>4</v>
      </c>
      <c r="B6" s="20">
        <f t="shared" si="6"/>
        <v>4</v>
      </c>
      <c r="C6" s="11">
        <f t="shared" si="0"/>
        <v>3.5568</v>
      </c>
      <c r="D6" s="11">
        <f t="shared" si="1"/>
        <v>1.4140611505968179</v>
      </c>
      <c r="E6" s="11">
        <f t="shared" si="2"/>
        <v>8.6575831706227913</v>
      </c>
      <c r="F6" s="14">
        <f t="shared" si="7"/>
        <v>4</v>
      </c>
      <c r="G6" s="15">
        <v>4</v>
      </c>
      <c r="H6" s="16">
        <f t="shared" si="3"/>
        <v>3.6191999999999998</v>
      </c>
      <c r="I6" s="16">
        <f t="shared" si="4"/>
        <v>1.4359593421107981</v>
      </c>
      <c r="J6" s="16">
        <f t="shared" si="5"/>
        <v>8.8044025208429719</v>
      </c>
      <c r="K6" s="33">
        <f t="shared" si="8"/>
        <v>4</v>
      </c>
      <c r="L6" s="24"/>
      <c r="M6" s="24"/>
      <c r="N6" s="24"/>
      <c r="O6" s="24"/>
      <c r="P6" s="25">
        <f t="shared" si="9"/>
        <v>0</v>
      </c>
      <c r="Q6" s="25">
        <f t="shared" si="10"/>
        <v>0</v>
      </c>
      <c r="R6" s="25">
        <f t="shared" si="11"/>
        <v>0</v>
      </c>
      <c r="S6" s="25">
        <f t="shared" si="12"/>
        <v>0</v>
      </c>
      <c r="U6" s="2"/>
      <c r="V6" s="30" t="s">
        <v>21</v>
      </c>
      <c r="W6" s="31">
        <f>W5</f>
        <v>108.15050110614752</v>
      </c>
      <c r="X6" s="2"/>
      <c r="Y6" s="2"/>
    </row>
    <row r="7" spans="1:25" x14ac:dyDescent="0.25">
      <c r="A7" s="10">
        <v>5</v>
      </c>
      <c r="B7" s="20">
        <f t="shared" si="6"/>
        <v>5</v>
      </c>
      <c r="C7" s="11">
        <f t="shared" si="0"/>
        <v>4.4459999999999997</v>
      </c>
      <c r="D7" s="11">
        <f t="shared" si="1"/>
        <v>1.7222566815192897</v>
      </c>
      <c r="E7" s="11">
        <f t="shared" si="2"/>
        <v>10.743047053646096</v>
      </c>
      <c r="F7" s="14">
        <f t="shared" si="7"/>
        <v>5</v>
      </c>
      <c r="G7" s="15">
        <v>6</v>
      </c>
      <c r="H7" s="16">
        <f t="shared" si="3"/>
        <v>5.428799999999999</v>
      </c>
      <c r="I7" s="16">
        <f t="shared" si="4"/>
        <v>2.0546430333413581</v>
      </c>
      <c r="J7" s="16">
        <f t="shared" si="5"/>
        <v>13.033663283069531</v>
      </c>
      <c r="K7" s="33">
        <f t="shared" si="8"/>
        <v>5</v>
      </c>
      <c r="L7" s="24"/>
      <c r="M7" s="24"/>
      <c r="N7" s="24"/>
      <c r="O7" s="24"/>
      <c r="P7" s="25">
        <f t="shared" si="9"/>
        <v>0</v>
      </c>
      <c r="Q7" s="25">
        <f t="shared" si="10"/>
        <v>0</v>
      </c>
      <c r="R7" s="25">
        <f t="shared" si="11"/>
        <v>0</v>
      </c>
      <c r="S7" s="25">
        <f t="shared" si="12"/>
        <v>0</v>
      </c>
      <c r="U7" s="2"/>
      <c r="V7" s="2" t="s">
        <v>18</v>
      </c>
      <c r="W7" s="38">
        <f>10*44/12</f>
        <v>36.666666666666664</v>
      </c>
    </row>
    <row r="8" spans="1:25" x14ac:dyDescent="0.25">
      <c r="A8" s="10">
        <v>6</v>
      </c>
      <c r="B8" s="20">
        <f t="shared" si="6"/>
        <v>6</v>
      </c>
      <c r="C8" s="11">
        <f t="shared" si="0"/>
        <v>5.3351999999999995</v>
      </c>
      <c r="D8" s="11">
        <f t="shared" si="1"/>
        <v>2.0233099967312578</v>
      </c>
      <c r="E8" s="11">
        <f t="shared" si="2"/>
        <v>12.816071577640272</v>
      </c>
      <c r="F8" s="14">
        <f t="shared" si="7"/>
        <v>6</v>
      </c>
      <c r="G8" s="15">
        <v>8</v>
      </c>
      <c r="H8" s="16">
        <f t="shared" si="3"/>
        <v>7.2383999999999995</v>
      </c>
      <c r="I8" s="16">
        <f t="shared" si="4"/>
        <v>2.6493067597344675</v>
      </c>
      <c r="J8" s="16">
        <f t="shared" si="5"/>
        <v>17.221089273204196</v>
      </c>
      <c r="K8" s="33">
        <f t="shared" si="8"/>
        <v>6</v>
      </c>
      <c r="L8" s="24"/>
      <c r="M8" s="24"/>
      <c r="N8" s="24"/>
      <c r="O8" s="24"/>
      <c r="P8" s="25">
        <f t="shared" si="9"/>
        <v>0</v>
      </c>
      <c r="Q8" s="25">
        <f t="shared" si="10"/>
        <v>0</v>
      </c>
      <c r="R8" s="25">
        <f t="shared" si="11"/>
        <v>0</v>
      </c>
      <c r="S8" s="25">
        <f t="shared" si="12"/>
        <v>0</v>
      </c>
      <c r="U8" s="2"/>
      <c r="V8" s="2" t="s">
        <v>19</v>
      </c>
      <c r="W8" s="1">
        <v>0</v>
      </c>
    </row>
    <row r="9" spans="1:25" x14ac:dyDescent="0.25">
      <c r="A9" s="10">
        <v>7</v>
      </c>
      <c r="B9" s="20">
        <f t="shared" si="6"/>
        <v>7</v>
      </c>
      <c r="C9" s="11">
        <f t="shared" si="0"/>
        <v>6.2243999999999993</v>
      </c>
      <c r="D9" s="11">
        <f t="shared" si="1"/>
        <v>2.3185507720937846</v>
      </c>
      <c r="E9" s="11">
        <f t="shared" si="2"/>
        <v>14.878972594730007</v>
      </c>
      <c r="F9" s="14">
        <f t="shared" si="7"/>
        <v>7</v>
      </c>
      <c r="G9" s="15">
        <v>10</v>
      </c>
      <c r="H9" s="16">
        <f t="shared" si="3"/>
        <v>9.048</v>
      </c>
      <c r="I9" s="16">
        <f t="shared" si="4"/>
        <v>3.226724860110286</v>
      </c>
      <c r="J9" s="16">
        <f t="shared" si="5"/>
        <v>21.378479131358745</v>
      </c>
      <c r="K9" s="33">
        <f t="shared" si="8"/>
        <v>7</v>
      </c>
      <c r="L9" s="24"/>
      <c r="M9" s="24"/>
      <c r="N9" s="24"/>
      <c r="O9" s="24"/>
      <c r="P9" s="25">
        <f t="shared" si="9"/>
        <v>0</v>
      </c>
      <c r="Q9" s="25">
        <f t="shared" si="10"/>
        <v>0</v>
      </c>
      <c r="R9" s="25">
        <f t="shared" si="11"/>
        <v>0</v>
      </c>
      <c r="S9" s="25">
        <f t="shared" si="12"/>
        <v>0</v>
      </c>
      <c r="U9" s="2"/>
      <c r="V9" s="2" t="s">
        <v>20</v>
      </c>
      <c r="W9" s="46">
        <v>0</v>
      </c>
      <c r="X9" s="2"/>
      <c r="Y9" s="2"/>
    </row>
    <row r="10" spans="1:25" x14ac:dyDescent="0.25">
      <c r="A10" s="10">
        <v>8</v>
      </c>
      <c r="B10" s="20">
        <f t="shared" si="6"/>
        <v>8</v>
      </c>
      <c r="C10" s="11">
        <f t="shared" si="0"/>
        <v>7.1135999999999999</v>
      </c>
      <c r="D10" s="11">
        <f t="shared" si="1"/>
        <v>2.6089051793396725</v>
      </c>
      <c r="E10" s="11">
        <f t="shared" si="2"/>
        <v>16.933363187349929</v>
      </c>
      <c r="F10" s="14">
        <f t="shared" si="7"/>
        <v>8</v>
      </c>
      <c r="G10" s="15">
        <v>12</v>
      </c>
      <c r="H10" s="16">
        <f t="shared" si="3"/>
        <v>10.857599999999998</v>
      </c>
      <c r="I10" s="16">
        <f t="shared" si="4"/>
        <v>3.7907617001683773</v>
      </c>
      <c r="J10" s="16">
        <f t="shared" si="5"/>
        <v>25.512563294459923</v>
      </c>
      <c r="K10" s="33">
        <f t="shared" si="8"/>
        <v>8</v>
      </c>
      <c r="L10" s="24"/>
      <c r="M10" s="24"/>
      <c r="N10" s="24"/>
      <c r="O10" s="24"/>
      <c r="P10" s="25">
        <f t="shared" si="9"/>
        <v>0</v>
      </c>
      <c r="Q10" s="25">
        <f t="shared" si="10"/>
        <v>0</v>
      </c>
      <c r="R10" s="25">
        <f t="shared" si="11"/>
        <v>0</v>
      </c>
      <c r="S10" s="25">
        <f t="shared" si="12"/>
        <v>0</v>
      </c>
      <c r="U10" s="2"/>
      <c r="V10" s="5" t="s">
        <v>22</v>
      </c>
      <c r="W10" s="39">
        <f>SUM(W6:W9)</f>
        <v>144.81716777281417</v>
      </c>
      <c r="X10" s="2"/>
      <c r="Y10" s="2"/>
    </row>
    <row r="11" spans="1:25" x14ac:dyDescent="0.25">
      <c r="A11" s="10">
        <v>9</v>
      </c>
      <c r="B11" s="20">
        <f t="shared" si="6"/>
        <v>9</v>
      </c>
      <c r="C11" s="11">
        <f t="shared" si="0"/>
        <v>8.0028000000000006</v>
      </c>
      <c r="D11" s="11">
        <f t="shared" si="1"/>
        <v>2.8950539664743791</v>
      </c>
      <c r="E11" s="11">
        <f t="shared" si="2"/>
        <v>18.980428991609543</v>
      </c>
      <c r="F11" s="14">
        <f t="shared" si="7"/>
        <v>9</v>
      </c>
      <c r="G11" s="15">
        <v>14</v>
      </c>
      <c r="H11" s="16">
        <f t="shared" si="3"/>
        <v>12.667199999999999</v>
      </c>
      <c r="I11" s="16">
        <f t="shared" si="4"/>
        <v>4.3439084870573748</v>
      </c>
      <c r="J11" s="16">
        <f t="shared" si="5"/>
        <v>29.627680614958262</v>
      </c>
      <c r="K11" s="33">
        <f t="shared" si="8"/>
        <v>9</v>
      </c>
      <c r="L11" s="24"/>
      <c r="M11" s="24"/>
      <c r="N11" s="24"/>
      <c r="O11" s="24"/>
      <c r="P11" s="25">
        <f t="shared" si="9"/>
        <v>0</v>
      </c>
      <c r="Q11" s="25">
        <f t="shared" si="10"/>
        <v>0</v>
      </c>
      <c r="R11" s="25">
        <f t="shared" si="11"/>
        <v>0</v>
      </c>
      <c r="S11" s="25">
        <f t="shared" si="12"/>
        <v>0</v>
      </c>
      <c r="U11" s="2"/>
      <c r="V11" s="2" t="s">
        <v>23</v>
      </c>
      <c r="W11" s="3">
        <f>SUM(L2:L35)</f>
        <v>29</v>
      </c>
      <c r="X11" s="2"/>
      <c r="Y11" s="2"/>
    </row>
    <row r="12" spans="1:25" x14ac:dyDescent="0.25">
      <c r="A12" s="10">
        <v>10</v>
      </c>
      <c r="B12" s="20">
        <f t="shared" si="6"/>
        <v>10</v>
      </c>
      <c r="C12" s="11">
        <f t="shared" si="0"/>
        <v>8.8919999999999995</v>
      </c>
      <c r="D12" s="11">
        <f t="shared" si="1"/>
        <v>3.177517729464268</v>
      </c>
      <c r="E12" s="11">
        <f t="shared" si="2"/>
        <v>21.021076712150265</v>
      </c>
      <c r="F12" s="14">
        <f t="shared" si="7"/>
        <v>10</v>
      </c>
      <c r="G12" s="15">
        <v>16</v>
      </c>
      <c r="H12" s="16">
        <f t="shared" si="3"/>
        <v>14.476799999999999</v>
      </c>
      <c r="I12" s="16">
        <f t="shared" si="4"/>
        <v>4.8879004449090973</v>
      </c>
      <c r="J12" s="16">
        <f t="shared" si="5"/>
        <v>33.726853274883347</v>
      </c>
      <c r="K12" s="33">
        <f t="shared" si="8"/>
        <v>10</v>
      </c>
      <c r="L12" s="24"/>
      <c r="M12" s="24"/>
      <c r="N12" s="24"/>
      <c r="O12" s="24"/>
      <c r="P12" s="25">
        <f t="shared" si="9"/>
        <v>0</v>
      </c>
      <c r="Q12" s="25">
        <f t="shared" si="10"/>
        <v>0</v>
      </c>
      <c r="R12" s="25">
        <f t="shared" si="11"/>
        <v>0</v>
      </c>
      <c r="S12" s="25">
        <f t="shared" si="12"/>
        <v>0</v>
      </c>
      <c r="U12" s="2"/>
      <c r="V12" s="2" t="s">
        <v>13</v>
      </c>
      <c r="W12" s="2">
        <v>0.25</v>
      </c>
      <c r="X12" s="2"/>
      <c r="Y12" s="2"/>
    </row>
    <row r="13" spans="1:25" x14ac:dyDescent="0.25">
      <c r="A13" s="10">
        <v>11</v>
      </c>
      <c r="B13" s="20">
        <f t="shared" si="6"/>
        <v>11</v>
      </c>
      <c r="C13" s="11">
        <f t="shared" si="0"/>
        <v>9.7812000000000001</v>
      </c>
      <c r="D13" s="11">
        <f t="shared" si="1"/>
        <v>3.4567069199829903</v>
      </c>
      <c r="E13" s="11">
        <f t="shared" si="2"/>
        <v>23.056021218970372</v>
      </c>
      <c r="F13" s="14">
        <f t="shared" si="7"/>
        <v>11</v>
      </c>
      <c r="G13" s="15">
        <v>18</v>
      </c>
      <c r="H13" s="16">
        <f t="shared" si="3"/>
        <v>16.2864</v>
      </c>
      <c r="I13" s="16">
        <f t="shared" si="4"/>
        <v>5.4240129855342607</v>
      </c>
      <c r="J13" s="16">
        <f>(H13+I13)*0.475*44/12</f>
        <v>37.812302616472174</v>
      </c>
      <c r="K13" s="33">
        <f t="shared" si="8"/>
        <v>11</v>
      </c>
      <c r="L13" s="24"/>
      <c r="M13" s="24"/>
      <c r="N13" s="24"/>
      <c r="O13" s="24"/>
      <c r="P13" s="25">
        <f t="shared" si="9"/>
        <v>0</v>
      </c>
      <c r="Q13" s="25">
        <f t="shared" si="10"/>
        <v>0</v>
      </c>
      <c r="R13" s="25">
        <f t="shared" si="11"/>
        <v>0</v>
      </c>
      <c r="S13" s="25">
        <f t="shared" si="12"/>
        <v>0</v>
      </c>
      <c r="U13" s="2"/>
      <c r="V13" s="5" t="s">
        <v>24</v>
      </c>
      <c r="W13" s="32">
        <f>W11*W12</f>
        <v>7.25</v>
      </c>
      <c r="X13" s="2"/>
      <c r="Y13" s="2"/>
    </row>
    <row r="14" spans="1:25" x14ac:dyDescent="0.25">
      <c r="A14" s="10">
        <v>12</v>
      </c>
      <c r="B14" s="20">
        <f t="shared" si="6"/>
        <v>12</v>
      </c>
      <c r="C14" s="11">
        <f t="shared" si="0"/>
        <v>10.670399999999999</v>
      </c>
      <c r="D14" s="11">
        <f t="shared" si="1"/>
        <v>3.7329530817348457</v>
      </c>
      <c r="E14" s="11">
        <f t="shared" si="2"/>
        <v>25.085839950688193</v>
      </c>
      <c r="F14" s="14">
        <f t="shared" si="7"/>
        <v>12</v>
      </c>
      <c r="G14" s="15">
        <v>20</v>
      </c>
      <c r="H14" s="16">
        <f t="shared" si="3"/>
        <v>18.096</v>
      </c>
      <c r="I14" s="16">
        <f t="shared" si="4"/>
        <v>5.9532214687411624</v>
      </c>
      <c r="J14" s="16">
        <f t="shared" si="5"/>
        <v>41.885727391390851</v>
      </c>
      <c r="K14" s="33">
        <f t="shared" si="8"/>
        <v>12</v>
      </c>
      <c r="L14" s="24"/>
      <c r="M14" s="24"/>
      <c r="N14" s="24"/>
      <c r="O14" s="24"/>
      <c r="P14" s="25">
        <f t="shared" si="9"/>
        <v>0</v>
      </c>
      <c r="Q14" s="25">
        <f t="shared" si="10"/>
        <v>0</v>
      </c>
      <c r="R14" s="25">
        <f t="shared" si="11"/>
        <v>0</v>
      </c>
      <c r="S14" s="25">
        <f t="shared" si="12"/>
        <v>0</v>
      </c>
      <c r="U14" s="2"/>
      <c r="V14" s="5" t="s">
        <v>25</v>
      </c>
      <c r="W14" s="39">
        <f>AVERAGE(S2:S35)</f>
        <v>0</v>
      </c>
      <c r="X14" s="2"/>
      <c r="Y14" s="2"/>
    </row>
    <row r="15" spans="1:25" x14ac:dyDescent="0.25">
      <c r="A15" s="10">
        <v>13</v>
      </c>
      <c r="B15" s="20">
        <f t="shared" si="6"/>
        <v>13</v>
      </c>
      <c r="C15" s="11">
        <f t="shared" si="0"/>
        <v>11.5596</v>
      </c>
      <c r="D15" s="11">
        <f t="shared" si="1"/>
        <v>4.0065293501366055</v>
      </c>
      <c r="E15" s="11">
        <f t="shared" si="2"/>
        <v>27.111008618154589</v>
      </c>
      <c r="F15" s="14">
        <f t="shared" si="7"/>
        <v>13</v>
      </c>
      <c r="G15" s="15">
        <v>22</v>
      </c>
      <c r="H15" s="16">
        <f t="shared" si="3"/>
        <v>19.9056</v>
      </c>
      <c r="I15" s="16">
        <f t="shared" si="4"/>
        <v>6.4762948940833853</v>
      </c>
      <c r="J15" s="16">
        <f t="shared" si="5"/>
        <v>45.948466940528562</v>
      </c>
      <c r="K15" s="33">
        <f t="shared" si="8"/>
        <v>13</v>
      </c>
      <c r="L15" s="24"/>
      <c r="M15" s="24"/>
      <c r="N15" s="24"/>
      <c r="O15" s="24"/>
      <c r="P15" s="25">
        <f t="shared" si="9"/>
        <v>0</v>
      </c>
      <c r="Q15" s="25">
        <f t="shared" si="10"/>
        <v>0</v>
      </c>
      <c r="R15" s="25">
        <f t="shared" si="11"/>
        <v>0</v>
      </c>
      <c r="S15" s="25">
        <f t="shared" si="12"/>
        <v>0</v>
      </c>
      <c r="U15" s="2"/>
      <c r="X15" s="2"/>
      <c r="Y15" s="2"/>
    </row>
    <row r="16" spans="1:25" x14ac:dyDescent="0.25">
      <c r="A16" s="10">
        <v>14</v>
      </c>
      <c r="B16" s="20">
        <f t="shared" si="6"/>
        <v>14</v>
      </c>
      <c r="C16" s="11">
        <f t="shared" si="0"/>
        <v>12.448799999999999</v>
      </c>
      <c r="D16" s="11">
        <f t="shared" si="1"/>
        <v>4.2776644527179633</v>
      </c>
      <c r="E16" s="11">
        <f t="shared" si="2"/>
        <v>29.131925588483782</v>
      </c>
      <c r="F16" s="14">
        <f t="shared" si="7"/>
        <v>14</v>
      </c>
      <c r="G16" s="15">
        <v>24</v>
      </c>
      <c r="H16" s="16">
        <f t="shared" si="3"/>
        <v>21.715199999999996</v>
      </c>
      <c r="I16" s="16">
        <f t="shared" si="4"/>
        <v>6.9938544235075568</v>
      </c>
      <c r="J16" s="16">
        <f t="shared" si="5"/>
        <v>50.00160312094232</v>
      </c>
      <c r="K16" s="33">
        <f t="shared" si="8"/>
        <v>14</v>
      </c>
      <c r="L16" s="24"/>
      <c r="M16" s="26"/>
      <c r="N16" s="26"/>
      <c r="O16" s="26"/>
      <c r="P16" s="25">
        <f t="shared" si="9"/>
        <v>0</v>
      </c>
      <c r="Q16" s="25">
        <f t="shared" si="10"/>
        <v>0</v>
      </c>
      <c r="R16" s="25">
        <f t="shared" si="11"/>
        <v>0</v>
      </c>
      <c r="S16" s="25">
        <f t="shared" si="12"/>
        <v>0</v>
      </c>
      <c r="U16" s="2"/>
      <c r="W16" s="40"/>
      <c r="X16" s="2"/>
      <c r="Y16" s="2"/>
    </row>
    <row r="17" spans="1:25" x14ac:dyDescent="0.25">
      <c r="A17" s="10">
        <v>15</v>
      </c>
      <c r="B17" s="20">
        <f t="shared" si="6"/>
        <v>15</v>
      </c>
      <c r="C17" s="11">
        <f t="shared" si="0"/>
        <v>13.337999999999999</v>
      </c>
      <c r="D17" s="11">
        <f t="shared" si="1"/>
        <v>4.5465525901071517</v>
      </c>
      <c r="E17" s="11">
        <f t="shared" si="2"/>
        <v>31.148929094436621</v>
      </c>
      <c r="F17" s="14">
        <f t="shared" si="7"/>
        <v>15</v>
      </c>
      <c r="G17" s="43">
        <v>27</v>
      </c>
      <c r="H17" s="16">
        <f t="shared" si="3"/>
        <v>24.429600000000001</v>
      </c>
      <c r="I17" s="16">
        <f t="shared" si="4"/>
        <v>7.7609512795113149</v>
      </c>
      <c r="J17" s="16">
        <f t="shared" si="5"/>
        <v>56.065210145148875</v>
      </c>
      <c r="K17" s="33">
        <f t="shared" si="8"/>
        <v>15</v>
      </c>
      <c r="L17" s="24"/>
      <c r="M17" s="26"/>
      <c r="N17" s="26"/>
      <c r="O17" s="26"/>
      <c r="P17" s="25">
        <f t="shared" si="9"/>
        <v>0</v>
      </c>
      <c r="Q17" s="25">
        <f t="shared" si="10"/>
        <v>0</v>
      </c>
      <c r="R17" s="25">
        <f t="shared" si="11"/>
        <v>0</v>
      </c>
      <c r="S17" s="25">
        <f t="shared" si="12"/>
        <v>0</v>
      </c>
    </row>
    <row r="18" spans="1:25" x14ac:dyDescent="0.25">
      <c r="A18" s="10">
        <v>16</v>
      </c>
      <c r="B18" s="20">
        <f t="shared" si="6"/>
        <v>16</v>
      </c>
      <c r="C18" s="11">
        <f t="shared" si="0"/>
        <v>14.2272</v>
      </c>
      <c r="D18" s="11">
        <f t="shared" si="1"/>
        <v>4.81336060460516</v>
      </c>
      <c r="E18" s="11">
        <f t="shared" si="2"/>
        <v>33.162309719687322</v>
      </c>
      <c r="F18" s="14">
        <f t="shared" si="7"/>
        <v>16</v>
      </c>
      <c r="G18" s="34">
        <v>30</v>
      </c>
      <c r="H18" s="16">
        <f t="shared" si="3"/>
        <v>27.144000000000002</v>
      </c>
      <c r="I18" s="16">
        <f t="shared" si="4"/>
        <v>8.5181694620316346</v>
      </c>
      <c r="J18" s="16">
        <f t="shared" si="5"/>
        <v>62.111611813038422</v>
      </c>
      <c r="K18" s="33">
        <f t="shared" si="8"/>
        <v>16</v>
      </c>
      <c r="L18" s="36"/>
      <c r="M18" s="24"/>
      <c r="N18" s="26"/>
      <c r="O18" s="26"/>
      <c r="P18" s="25">
        <f t="shared" si="9"/>
        <v>0</v>
      </c>
      <c r="Q18" s="25">
        <f t="shared" si="10"/>
        <v>0</v>
      </c>
      <c r="R18" s="25">
        <f t="shared" si="11"/>
        <v>0</v>
      </c>
      <c r="S18" s="25">
        <f t="shared" si="12"/>
        <v>0</v>
      </c>
      <c r="X18" s="2"/>
      <c r="Y18" s="2"/>
    </row>
    <row r="19" spans="1:25" x14ac:dyDescent="0.25">
      <c r="A19" s="10">
        <v>17</v>
      </c>
      <c r="B19" s="20">
        <f t="shared" si="6"/>
        <v>17</v>
      </c>
      <c r="C19" s="11">
        <f t="shared" si="0"/>
        <v>15.116399999999999</v>
      </c>
      <c r="D19" s="11">
        <f t="shared" si="1"/>
        <v>5.0782333044806913</v>
      </c>
      <c r="E19" s="11">
        <f t="shared" si="2"/>
        <v>35.172319671970534</v>
      </c>
      <c r="F19" s="14">
        <f t="shared" si="7"/>
        <v>17</v>
      </c>
      <c r="G19" s="43">
        <v>33</v>
      </c>
      <c r="H19" s="16">
        <f t="shared" si="3"/>
        <v>29.8584</v>
      </c>
      <c r="I19" s="16">
        <f t="shared" si="4"/>
        <v>9.2666092944057148</v>
      </c>
      <c r="J19" s="16">
        <f t="shared" si="5"/>
        <v>68.14272452108996</v>
      </c>
      <c r="K19" s="33">
        <f t="shared" si="8"/>
        <v>17</v>
      </c>
      <c r="L19" s="24"/>
      <c r="M19" s="24"/>
      <c r="N19" s="24"/>
      <c r="O19" s="24"/>
      <c r="P19" s="25">
        <f t="shared" si="9"/>
        <v>0</v>
      </c>
      <c r="Q19" s="25">
        <f t="shared" si="10"/>
        <v>0</v>
      </c>
      <c r="R19" s="25">
        <f t="shared" si="11"/>
        <v>0</v>
      </c>
      <c r="S19" s="25">
        <f t="shared" si="12"/>
        <v>0</v>
      </c>
      <c r="X19" s="2"/>
      <c r="Y19" s="2"/>
    </row>
    <row r="20" spans="1:25" x14ac:dyDescent="0.25">
      <c r="A20" s="10">
        <v>18</v>
      </c>
      <c r="B20" s="20">
        <f t="shared" si="6"/>
        <v>18</v>
      </c>
      <c r="C20" s="11">
        <f t="shared" si="0"/>
        <v>16.005600000000001</v>
      </c>
      <c r="D20" s="11">
        <f t="shared" si="1"/>
        <v>5.3412974993444156</v>
      </c>
      <c r="E20" s="11">
        <f t="shared" si="2"/>
        <v>37.179179811358189</v>
      </c>
      <c r="F20" s="14">
        <f t="shared" si="7"/>
        <v>18</v>
      </c>
      <c r="G20" s="43">
        <v>36</v>
      </c>
      <c r="H20" s="16">
        <f t="shared" si="3"/>
        <v>32.572800000000001</v>
      </c>
      <c r="I20" s="16">
        <f t="shared" si="4"/>
        <v>10.007159566468195</v>
      </c>
      <c r="J20" s="16">
        <f t="shared" si="5"/>
        <v>74.160096244932106</v>
      </c>
      <c r="K20" s="33">
        <f t="shared" si="8"/>
        <v>18</v>
      </c>
      <c r="L20" s="24"/>
      <c r="M20" s="26"/>
      <c r="N20" s="26"/>
      <c r="O20" s="26"/>
      <c r="P20" s="25">
        <f t="shared" si="9"/>
        <v>0</v>
      </c>
      <c r="Q20" s="25">
        <f t="shared" si="10"/>
        <v>0</v>
      </c>
      <c r="R20" s="25">
        <f t="shared" si="11"/>
        <v>0</v>
      </c>
      <c r="S20" s="25">
        <f t="shared" si="12"/>
        <v>0</v>
      </c>
      <c r="V20" s="4"/>
      <c r="W20" s="29"/>
    </row>
    <row r="21" spans="1:25" x14ac:dyDescent="0.25">
      <c r="A21" s="10">
        <v>19</v>
      </c>
      <c r="B21" s="20">
        <f t="shared" si="6"/>
        <v>19</v>
      </c>
      <c r="C21" s="11">
        <f t="shared" si="0"/>
        <v>16.8948</v>
      </c>
      <c r="D21" s="11">
        <f t="shared" si="1"/>
        <v>5.6026651130643454</v>
      </c>
      <c r="E21" s="11">
        <f t="shared" si="2"/>
        <v>39.183085071920395</v>
      </c>
      <c r="F21" s="14">
        <f t="shared" si="7"/>
        <v>19</v>
      </c>
      <c r="G21" s="43">
        <v>39</v>
      </c>
      <c r="H21" s="16">
        <f t="shared" si="3"/>
        <v>35.287199999999999</v>
      </c>
      <c r="I21" s="16">
        <f t="shared" si="4"/>
        <v>10.740552489323523</v>
      </c>
      <c r="J21" s="16">
        <f t="shared" si="5"/>
        <v>80.165002252238452</v>
      </c>
      <c r="K21" s="33">
        <f t="shared" si="8"/>
        <v>19</v>
      </c>
      <c r="L21" s="36"/>
      <c r="M21" s="36"/>
      <c r="N21" s="36"/>
      <c r="O21" s="36"/>
      <c r="P21" s="25">
        <f t="shared" si="9"/>
        <v>0</v>
      </c>
      <c r="Q21" s="25">
        <f t="shared" si="10"/>
        <v>0</v>
      </c>
      <c r="R21" s="25">
        <f t="shared" si="11"/>
        <v>0</v>
      </c>
      <c r="S21" s="25">
        <f t="shared" si="12"/>
        <v>0</v>
      </c>
      <c r="W21" s="2"/>
    </row>
    <row r="22" spans="1:25" x14ac:dyDescent="0.25">
      <c r="A22" s="10">
        <v>20</v>
      </c>
      <c r="B22" s="20">
        <f t="shared" si="6"/>
        <v>20</v>
      </c>
      <c r="C22" s="11">
        <f t="shared" si="0"/>
        <v>17.783999999999999</v>
      </c>
      <c r="D22" s="11">
        <f t="shared" si="1"/>
        <v>5.862435622634961</v>
      </c>
      <c r="E22" s="11">
        <f t="shared" si="2"/>
        <v>41.184208709422556</v>
      </c>
      <c r="F22" s="14">
        <f t="shared" si="7"/>
        <v>20</v>
      </c>
      <c r="G22" s="43">
        <f>'Table chêne'!G7</f>
        <v>42</v>
      </c>
      <c r="H22" s="16">
        <f t="shared" si="3"/>
        <v>38.001599999999996</v>
      </c>
      <c r="I22" s="16">
        <f t="shared" si="4"/>
        <v>11.467401227090512</v>
      </c>
      <c r="J22" s="16">
        <f t="shared" si="5"/>
        <v>86.158510470515964</v>
      </c>
      <c r="K22" s="33">
        <f t="shared" si="8"/>
        <v>20</v>
      </c>
      <c r="L22" s="24"/>
      <c r="M22" s="26"/>
      <c r="N22" s="42"/>
      <c r="O22" s="42"/>
      <c r="P22" s="25">
        <f t="shared" si="9"/>
        <v>0</v>
      </c>
      <c r="Q22" s="25">
        <f t="shared" si="10"/>
        <v>0</v>
      </c>
      <c r="R22" s="25">
        <f t="shared" si="11"/>
        <v>0</v>
      </c>
      <c r="S22" s="25">
        <f t="shared" si="12"/>
        <v>0</v>
      </c>
      <c r="W22" s="2"/>
    </row>
    <row r="23" spans="1:25" x14ac:dyDescent="0.25">
      <c r="A23" s="10">
        <v>21</v>
      </c>
      <c r="B23" s="20">
        <f t="shared" si="6"/>
        <v>21</v>
      </c>
      <c r="C23" s="11">
        <f t="shared" si="0"/>
        <v>18.673199999999998</v>
      </c>
      <c r="D23" s="11">
        <f t="shared" si="1"/>
        <v>6.120697995410775</v>
      </c>
      <c r="E23" s="11">
        <f t="shared" si="2"/>
        <v>43.182705675340429</v>
      </c>
      <c r="F23" s="14">
        <f t="shared" si="7"/>
        <v>21</v>
      </c>
      <c r="G23" s="43">
        <f>$G$22+(F23-$F$22)*($G$27-$G$22)/($F$27-$F$22)</f>
        <v>46</v>
      </c>
      <c r="H23" s="16">
        <f t="shared" si="3"/>
        <v>41.620800000000003</v>
      </c>
      <c r="I23" s="16">
        <f t="shared" si="4"/>
        <v>12.427241987862391</v>
      </c>
      <c r="J23" s="16">
        <f t="shared" si="5"/>
        <v>94.133673128860323</v>
      </c>
      <c r="K23" s="33">
        <f t="shared" si="8"/>
        <v>21</v>
      </c>
      <c r="L23" s="24"/>
      <c r="M23" s="26"/>
      <c r="N23" s="26"/>
      <c r="O23" s="26"/>
      <c r="P23" s="25">
        <f t="shared" si="9"/>
        <v>0</v>
      </c>
      <c r="Q23" s="25">
        <f t="shared" si="10"/>
        <v>0</v>
      </c>
      <c r="R23" s="25">
        <f t="shared" si="11"/>
        <v>0</v>
      </c>
      <c r="S23" s="25">
        <f t="shared" si="12"/>
        <v>0</v>
      </c>
      <c r="W23" s="2"/>
    </row>
    <row r="24" spans="1:25" x14ac:dyDescent="0.25">
      <c r="A24" s="10">
        <v>22</v>
      </c>
      <c r="B24" s="20">
        <f t="shared" si="6"/>
        <v>22</v>
      </c>
      <c r="C24" s="11">
        <f t="shared" si="0"/>
        <v>19.5624</v>
      </c>
      <c r="D24" s="11">
        <f t="shared" si="1"/>
        <v>6.3775322468881095</v>
      </c>
      <c r="E24" s="11">
        <f t="shared" si="2"/>
        <v>45.178715329996784</v>
      </c>
      <c r="F24" s="14">
        <f t="shared" si="7"/>
        <v>22</v>
      </c>
      <c r="G24" s="43">
        <f t="shared" ref="G24:G26" si="13">$G$22+(F24-$F$22)*($G$27-$G$22)/($F$27-$F$22)</f>
        <v>50</v>
      </c>
      <c r="H24" s="16">
        <f t="shared" si="3"/>
        <v>45.239999999999995</v>
      </c>
      <c r="I24" s="16">
        <f t="shared" si="4"/>
        <v>13.377403626687906</v>
      </c>
      <c r="J24" s="16">
        <f t="shared" si="5"/>
        <v>102.09197798314808</v>
      </c>
      <c r="K24" s="33">
        <f t="shared" si="8"/>
        <v>22</v>
      </c>
      <c r="L24" s="24"/>
      <c r="M24" s="24"/>
      <c r="N24" s="24"/>
      <c r="O24" s="24"/>
      <c r="P24" s="25">
        <f t="shared" si="9"/>
        <v>0</v>
      </c>
      <c r="Q24" s="25">
        <f t="shared" si="10"/>
        <v>0</v>
      </c>
      <c r="R24" s="25">
        <f t="shared" si="11"/>
        <v>0</v>
      </c>
      <c r="S24" s="25">
        <f t="shared" si="12"/>
        <v>0</v>
      </c>
      <c r="W24" s="2"/>
    </row>
    <row r="25" spans="1:25" x14ac:dyDescent="0.25">
      <c r="A25" s="10">
        <v>23</v>
      </c>
      <c r="B25" s="20">
        <f t="shared" si="6"/>
        <v>23</v>
      </c>
      <c r="C25" s="11">
        <f t="shared" si="0"/>
        <v>20.451599999999999</v>
      </c>
      <c r="D25" s="11">
        <f t="shared" si="1"/>
        <v>6.6330107072474558</v>
      </c>
      <c r="E25" s="11">
        <f t="shared" si="2"/>
        <v>47.172363648455985</v>
      </c>
      <c r="F25" s="14">
        <f t="shared" si="7"/>
        <v>23</v>
      </c>
      <c r="G25" s="43">
        <f t="shared" si="13"/>
        <v>54</v>
      </c>
      <c r="H25" s="16">
        <f t="shared" si="3"/>
        <v>48.859200000000001</v>
      </c>
      <c r="I25" s="16">
        <f t="shared" si="4"/>
        <v>14.318748507569314</v>
      </c>
      <c r="J25" s="16">
        <f t="shared" si="5"/>
        <v>110.03492698401654</v>
      </c>
      <c r="K25" s="33">
        <f t="shared" si="8"/>
        <v>23</v>
      </c>
      <c r="L25" s="24"/>
      <c r="M25" s="26"/>
      <c r="N25" s="26"/>
      <c r="O25" s="42"/>
      <c r="P25" s="25">
        <f t="shared" si="9"/>
        <v>0</v>
      </c>
      <c r="Q25" s="25">
        <f t="shared" si="10"/>
        <v>0</v>
      </c>
      <c r="R25" s="25">
        <f t="shared" si="11"/>
        <v>0</v>
      </c>
      <c r="S25" s="25">
        <f t="shared" si="12"/>
        <v>0</v>
      </c>
      <c r="W25" s="2"/>
    </row>
    <row r="26" spans="1:25" x14ac:dyDescent="0.25">
      <c r="A26" s="10">
        <v>24</v>
      </c>
      <c r="B26" s="20">
        <f t="shared" si="6"/>
        <v>24</v>
      </c>
      <c r="C26" s="11">
        <f t="shared" si="0"/>
        <v>21.340799999999998</v>
      </c>
      <c r="D26" s="11">
        <f t="shared" si="1"/>
        <v>6.8871990614123195</v>
      </c>
      <c r="E26" s="11">
        <f t="shared" si="2"/>
        <v>49.163765031959791</v>
      </c>
      <c r="F26" s="14">
        <f t="shared" si="7"/>
        <v>24</v>
      </c>
      <c r="G26" s="43">
        <f t="shared" si="13"/>
        <v>58</v>
      </c>
      <c r="H26" s="16">
        <f t="shared" si="3"/>
        <v>52.478400000000001</v>
      </c>
      <c r="I26" s="16">
        <f t="shared" si="4"/>
        <v>15.252003989463883</v>
      </c>
      <c r="J26" s="16">
        <f t="shared" si="5"/>
        <v>117.96378694831624</v>
      </c>
      <c r="K26" s="33">
        <f t="shared" si="8"/>
        <v>24</v>
      </c>
      <c r="L26" s="27"/>
      <c r="M26" s="28"/>
      <c r="N26" s="26"/>
      <c r="O26" s="26"/>
      <c r="P26" s="25">
        <f t="shared" si="9"/>
        <v>0</v>
      </c>
      <c r="Q26" s="25">
        <f t="shared" si="10"/>
        <v>0</v>
      </c>
      <c r="R26" s="25">
        <f t="shared" si="11"/>
        <v>0</v>
      </c>
      <c r="S26" s="25">
        <f t="shared" si="12"/>
        <v>0</v>
      </c>
      <c r="W26" s="2"/>
    </row>
    <row r="27" spans="1:25" x14ac:dyDescent="0.25">
      <c r="A27" s="10">
        <v>25</v>
      </c>
      <c r="B27" s="20">
        <f t="shared" si="6"/>
        <v>25</v>
      </c>
      <c r="C27" s="11">
        <f t="shared" si="0"/>
        <v>22.229999999999997</v>
      </c>
      <c r="D27" s="11">
        <f t="shared" si="1"/>
        <v>7.140157210880437</v>
      </c>
      <c r="E27" s="11">
        <f t="shared" si="2"/>
        <v>51.153023808950088</v>
      </c>
      <c r="F27" s="14">
        <f t="shared" si="7"/>
        <v>25</v>
      </c>
      <c r="G27" s="16">
        <f>'Table chêne'!G8</f>
        <v>62</v>
      </c>
      <c r="H27" s="16">
        <f t="shared" si="3"/>
        <v>56.097599999999993</v>
      </c>
      <c r="I27" s="16">
        <f t="shared" si="4"/>
        <v>16.177791426098278</v>
      </c>
      <c r="J27" s="16">
        <f t="shared" si="5"/>
        <v>125.87964006712114</v>
      </c>
      <c r="K27" s="33">
        <f t="shared" si="8"/>
        <v>25</v>
      </c>
      <c r="L27" s="36"/>
      <c r="M27" s="37"/>
      <c r="N27" s="37"/>
      <c r="O27" s="37"/>
      <c r="P27" s="25">
        <f t="shared" si="9"/>
        <v>0</v>
      </c>
      <c r="Q27" s="25">
        <f t="shared" si="10"/>
        <v>0</v>
      </c>
      <c r="R27" s="25">
        <f t="shared" si="11"/>
        <v>0</v>
      </c>
      <c r="S27" s="25">
        <f t="shared" si="12"/>
        <v>0</v>
      </c>
      <c r="W27" s="2"/>
    </row>
    <row r="28" spans="1:25" x14ac:dyDescent="0.25">
      <c r="A28" s="10">
        <v>26</v>
      </c>
      <c r="B28" s="20">
        <f t="shared" si="6"/>
        <v>26</v>
      </c>
      <c r="C28" s="11">
        <f t="shared" si="0"/>
        <v>23.119199999999999</v>
      </c>
      <c r="D28" s="11">
        <f t="shared" si="1"/>
        <v>7.3919399937804329</v>
      </c>
      <c r="E28" s="11">
        <f t="shared" si="2"/>
        <v>53.140235489167587</v>
      </c>
      <c r="F28" s="14">
        <f t="shared" si="7"/>
        <v>26</v>
      </c>
      <c r="G28" s="43">
        <f>$G$27+(F28-$F$27)*($G$32-$G$27)/($F$32-$F$27)</f>
        <v>66.400000000000006</v>
      </c>
      <c r="H28" s="16">
        <f t="shared" si="3"/>
        <v>60.078720000000004</v>
      </c>
      <c r="I28" s="16">
        <f t="shared" si="4"/>
        <v>17.188170379325552</v>
      </c>
      <c r="J28" s="16">
        <f t="shared" si="5"/>
        <v>134.57316741065867</v>
      </c>
      <c r="K28" s="33">
        <f t="shared" si="8"/>
        <v>26</v>
      </c>
      <c r="L28" s="44"/>
      <c r="M28" s="28"/>
      <c r="N28" s="26"/>
      <c r="O28" s="26"/>
      <c r="P28" s="25">
        <f t="shared" si="9"/>
        <v>0</v>
      </c>
      <c r="Q28" s="25">
        <f t="shared" si="10"/>
        <v>0</v>
      </c>
      <c r="R28" s="25">
        <f t="shared" si="11"/>
        <v>0</v>
      </c>
      <c r="S28" s="25">
        <f t="shared" si="12"/>
        <v>0</v>
      </c>
      <c r="W28" s="2"/>
    </row>
    <row r="29" spans="1:25" x14ac:dyDescent="0.25">
      <c r="A29" s="10">
        <v>27</v>
      </c>
      <c r="B29" s="20">
        <f t="shared" si="6"/>
        <v>27</v>
      </c>
      <c r="C29" s="11">
        <f t="shared" si="0"/>
        <v>24.008400000000002</v>
      </c>
      <c r="D29" s="11">
        <f t="shared" si="1"/>
        <v>7.6425977910346994</v>
      </c>
      <c r="E29" s="11">
        <f t="shared" si="2"/>
        <v>55.125487819385434</v>
      </c>
      <c r="F29" s="14">
        <f t="shared" si="7"/>
        <v>27</v>
      </c>
      <c r="G29" s="43">
        <f t="shared" ref="G29:G31" si="14">$G$27+(F29-$F$27)*($G$32-$G$27)/($F$32-$F$27)</f>
        <v>70.8</v>
      </c>
      <c r="H29" s="16">
        <f t="shared" si="3"/>
        <v>64.059839999999994</v>
      </c>
      <c r="I29" s="16">
        <f t="shared" si="4"/>
        <v>18.190780002732641</v>
      </c>
      <c r="J29" s="16">
        <f t="shared" si="5"/>
        <v>143.253163171426</v>
      </c>
      <c r="K29" s="33">
        <f t="shared" si="8"/>
        <v>27</v>
      </c>
      <c r="L29" s="36"/>
      <c r="M29" s="28"/>
      <c r="N29" s="26"/>
      <c r="O29" s="26"/>
      <c r="P29" s="25">
        <f t="shared" si="9"/>
        <v>0</v>
      </c>
      <c r="Q29" s="25">
        <f t="shared" si="10"/>
        <v>0</v>
      </c>
      <c r="R29" s="25">
        <f t="shared" si="11"/>
        <v>0</v>
      </c>
      <c r="S29" s="25">
        <f t="shared" si="12"/>
        <v>0</v>
      </c>
      <c r="W29" s="2"/>
    </row>
    <row r="30" spans="1:25" x14ac:dyDescent="0.25">
      <c r="A30" s="10">
        <v>28</v>
      </c>
      <c r="B30" s="20">
        <f t="shared" si="6"/>
        <v>28</v>
      </c>
      <c r="C30" s="11">
        <f t="shared" si="0"/>
        <v>24.897599999999997</v>
      </c>
      <c r="D30" s="11">
        <f t="shared" si="1"/>
        <v>7.8921770401958238</v>
      </c>
      <c r="E30" s="11">
        <f t="shared" si="2"/>
        <v>57.10886167834105</v>
      </c>
      <c r="F30" s="14">
        <f t="shared" si="7"/>
        <v>28</v>
      </c>
      <c r="G30" s="43">
        <f t="shared" si="14"/>
        <v>75.2</v>
      </c>
      <c r="H30" s="16">
        <f t="shared" si="3"/>
        <v>68.040959999999998</v>
      </c>
      <c r="I30" s="16">
        <f t="shared" si="4"/>
        <v>19.186158107165539</v>
      </c>
      <c r="J30" s="16">
        <f t="shared" si="5"/>
        <v>151.92056403664665</v>
      </c>
      <c r="K30" s="33">
        <f t="shared" si="8"/>
        <v>28</v>
      </c>
      <c r="L30" s="27"/>
      <c r="M30" s="27"/>
      <c r="N30" s="24"/>
      <c r="O30" s="24"/>
      <c r="P30" s="25">
        <f t="shared" si="9"/>
        <v>0</v>
      </c>
      <c r="Q30" s="25">
        <f t="shared" si="10"/>
        <v>0</v>
      </c>
      <c r="R30" s="25">
        <f t="shared" si="11"/>
        <v>0</v>
      </c>
      <c r="S30" s="25">
        <f t="shared" si="12"/>
        <v>0</v>
      </c>
      <c r="W30" s="2"/>
    </row>
    <row r="31" spans="1:25" x14ac:dyDescent="0.25">
      <c r="A31" s="10">
        <v>29</v>
      </c>
      <c r="B31" s="20">
        <f t="shared" si="6"/>
        <v>29</v>
      </c>
      <c r="C31" s="11">
        <f t="shared" si="0"/>
        <v>25.786799999999999</v>
      </c>
      <c r="D31" s="11">
        <f t="shared" si="1"/>
        <v>8.1407206738151334</v>
      </c>
      <c r="E31" s="11">
        <f t="shared" si="2"/>
        <v>59.090431840228007</v>
      </c>
      <c r="F31" s="14">
        <f t="shared" si="7"/>
        <v>29</v>
      </c>
      <c r="G31" s="43">
        <f t="shared" si="14"/>
        <v>79.599999999999994</v>
      </c>
      <c r="H31" s="16">
        <f t="shared" si="3"/>
        <v>72.022080000000003</v>
      </c>
      <c r="I31" s="16">
        <f t="shared" si="4"/>
        <v>20.174776013004589</v>
      </c>
      <c r="J31" s="16">
        <f t="shared" si="5"/>
        <v>160.57619088931634</v>
      </c>
      <c r="K31" s="33">
        <f t="shared" si="8"/>
        <v>29</v>
      </c>
      <c r="L31" s="27"/>
      <c r="M31" s="28"/>
      <c r="N31" s="26"/>
      <c r="O31" s="26"/>
      <c r="P31" s="25">
        <f t="shared" si="9"/>
        <v>0</v>
      </c>
      <c r="Q31" s="25">
        <f t="shared" si="10"/>
        <v>0</v>
      </c>
      <c r="R31" s="25">
        <f t="shared" si="11"/>
        <v>0</v>
      </c>
      <c r="S31" s="25">
        <f t="shared" si="12"/>
        <v>0</v>
      </c>
      <c r="W31" s="2"/>
    </row>
    <row r="32" spans="1:25" x14ac:dyDescent="0.25">
      <c r="A32" s="10">
        <v>30</v>
      </c>
      <c r="B32" s="20">
        <f t="shared" si="6"/>
        <v>30</v>
      </c>
      <c r="C32" s="11">
        <f t="shared" si="0"/>
        <v>26.675999999999998</v>
      </c>
      <c r="D32" s="11">
        <f t="shared" si="1"/>
        <v>8.388268495647786</v>
      </c>
      <c r="E32" s="11">
        <f t="shared" si="2"/>
        <v>61.07026762991989</v>
      </c>
      <c r="F32" s="14">
        <f t="shared" si="7"/>
        <v>30</v>
      </c>
      <c r="G32" s="18">
        <f>'Table chêne'!G9+'Table chêne'!L8</f>
        <v>84</v>
      </c>
      <c r="H32" s="16">
        <f t="shared" si="3"/>
        <v>76.003199999999993</v>
      </c>
      <c r="I32" s="16">
        <f t="shared" si="4"/>
        <v>21.157049992000438</v>
      </c>
      <c r="J32" s="16">
        <f t="shared" si="5"/>
        <v>169.22076873606741</v>
      </c>
      <c r="K32" s="33">
        <f t="shared" si="8"/>
        <v>30</v>
      </c>
      <c r="L32" s="27">
        <f>'Table chêne'!L8+'Table chêne'!L9</f>
        <v>29</v>
      </c>
      <c r="M32" s="28"/>
      <c r="N32" s="26"/>
      <c r="O32" s="26"/>
      <c r="P32" s="25">
        <f>EXP(-LN(2)/35)*P31+(1-EXP(-LN(2)/35))/(LN(2)/35)*M32*L32*0.43*0.475*44/12</f>
        <v>0</v>
      </c>
      <c r="Q32" s="25">
        <f t="shared" si="10"/>
        <v>0</v>
      </c>
      <c r="R32" s="25">
        <f t="shared" si="11"/>
        <v>0</v>
      </c>
      <c r="S32" s="25">
        <f t="shared" si="12"/>
        <v>0</v>
      </c>
      <c r="W32" s="2"/>
    </row>
    <row r="33" spans="1:25" x14ac:dyDescent="0.25">
      <c r="A33" s="10">
        <v>31</v>
      </c>
      <c r="B33" s="20">
        <f t="shared" si="6"/>
        <v>31</v>
      </c>
      <c r="C33" s="11">
        <f t="shared" si="0"/>
        <v>27.565199999999997</v>
      </c>
      <c r="D33" s="11">
        <f t="shared" si="1"/>
        <v>8.6348575052881742</v>
      </c>
      <c r="E33" s="11">
        <f t="shared" si="2"/>
        <v>63.048433488376901</v>
      </c>
      <c r="F33" s="14">
        <v>30</v>
      </c>
      <c r="G33" s="18">
        <f>G32-L32</f>
        <v>55</v>
      </c>
      <c r="H33" s="16">
        <f t="shared" si="3"/>
        <v>49.763999999999996</v>
      </c>
      <c r="I33" s="16">
        <f t="shared" si="4"/>
        <v>14.552794862162434</v>
      </c>
      <c r="J33" s="16">
        <f t="shared" si="5"/>
        <v>112.01841771826622</v>
      </c>
      <c r="K33" s="33">
        <v>30</v>
      </c>
      <c r="L33" s="27"/>
      <c r="M33" s="28"/>
      <c r="N33" s="26"/>
      <c r="O33" s="26"/>
      <c r="P33" s="25">
        <f t="shared" si="9"/>
        <v>0</v>
      </c>
      <c r="Q33" s="25">
        <f t="shared" si="10"/>
        <v>0</v>
      </c>
      <c r="R33" s="25">
        <f t="shared" si="11"/>
        <v>0</v>
      </c>
      <c r="S33" s="25">
        <f t="shared" si="12"/>
        <v>0</v>
      </c>
      <c r="W33" s="2"/>
    </row>
    <row r="34" spans="1:25" x14ac:dyDescent="0.25">
      <c r="A34" s="10">
        <v>32</v>
      </c>
      <c r="B34" s="20">
        <f t="shared" si="6"/>
        <v>32</v>
      </c>
      <c r="C34" s="11">
        <f t="shared" si="0"/>
        <v>28.4544</v>
      </c>
      <c r="D34" s="11">
        <f t="shared" si="1"/>
        <v>8.8805221797401614</v>
      </c>
      <c r="E34" s="11">
        <f t="shared" si="2"/>
        <v>65.024989463047447</v>
      </c>
      <c r="F34" s="14">
        <f t="shared" si="7"/>
        <v>31</v>
      </c>
      <c r="G34" s="41">
        <f>$G$33+(F34-$F$33)*($G$38-$G$33)/($F$38-$F$33)</f>
        <v>63</v>
      </c>
      <c r="H34" s="16">
        <f t="shared" si="3"/>
        <v>57.002399999999994</v>
      </c>
      <c r="I34" s="16">
        <f t="shared" si="4"/>
        <v>16.4081359066458</v>
      </c>
      <c r="J34" s="16">
        <f t="shared" si="5"/>
        <v>127.85668337074141</v>
      </c>
      <c r="K34" s="33">
        <f t="shared" si="8"/>
        <v>31</v>
      </c>
      <c r="L34" s="36"/>
      <c r="M34" s="37"/>
      <c r="N34" s="37"/>
      <c r="O34" s="37"/>
      <c r="P34" s="25">
        <f t="shared" si="9"/>
        <v>0</v>
      </c>
      <c r="Q34" s="25">
        <f t="shared" si="10"/>
        <v>0</v>
      </c>
      <c r="R34" s="25">
        <f t="shared" si="11"/>
        <v>0</v>
      </c>
      <c r="S34" s="25">
        <f t="shared" si="12"/>
        <v>0</v>
      </c>
      <c r="W34" s="2"/>
    </row>
    <row r="35" spans="1:25" x14ac:dyDescent="0.25">
      <c r="A35" s="10">
        <v>33</v>
      </c>
      <c r="B35" s="20">
        <f t="shared" si="6"/>
        <v>33</v>
      </c>
      <c r="C35" s="11">
        <f t="shared" si="0"/>
        <v>29.343599999999999</v>
      </c>
      <c r="D35" s="11">
        <f t="shared" si="1"/>
        <v>9.1252947188023139</v>
      </c>
      <c r="E35" s="11">
        <f t="shared" si="2"/>
        <v>66.999991635247355</v>
      </c>
      <c r="F35" s="14">
        <f t="shared" si="7"/>
        <v>32</v>
      </c>
      <c r="G35" s="41">
        <f t="shared" ref="G35:G37" si="15">$G$33+(F35-$F$33)*($G$38-$G$33)/($F$38-$F$33)</f>
        <v>71</v>
      </c>
      <c r="H35" s="16">
        <f t="shared" si="3"/>
        <v>64.240799999999993</v>
      </c>
      <c r="I35" s="16">
        <f t="shared" si="4"/>
        <v>18.236177554745847</v>
      </c>
      <c r="J35" s="16">
        <f t="shared" si="5"/>
        <v>143.64740257451567</v>
      </c>
      <c r="K35" s="33">
        <f t="shared" si="8"/>
        <v>32</v>
      </c>
      <c r="L35" s="27"/>
      <c r="M35" s="28"/>
      <c r="N35" s="26"/>
      <c r="O35" s="26"/>
      <c r="P35" s="25">
        <f t="shared" si="9"/>
        <v>0</v>
      </c>
      <c r="Q35" s="25">
        <f t="shared" si="10"/>
        <v>0</v>
      </c>
      <c r="R35" s="25">
        <f t="shared" si="11"/>
        <v>0</v>
      </c>
      <c r="S35" s="25">
        <f t="shared" si="12"/>
        <v>0</v>
      </c>
      <c r="W35" s="2"/>
      <c r="X35" s="2"/>
      <c r="Y35" s="2"/>
    </row>
    <row r="36" spans="1:25" x14ac:dyDescent="0.25">
      <c r="A36" s="10">
        <v>34</v>
      </c>
      <c r="B36" s="20">
        <f t="shared" si="6"/>
        <v>34</v>
      </c>
      <c r="C36" s="11">
        <f t="shared" si="0"/>
        <v>30.232799999999997</v>
      </c>
      <c r="D36" s="11">
        <f t="shared" si="1"/>
        <v>9.3692052598737945</v>
      </c>
      <c r="E36" s="11">
        <f t="shared" si="2"/>
        <v>68.97349249428018</v>
      </c>
      <c r="F36" s="14">
        <f t="shared" si="7"/>
        <v>33</v>
      </c>
      <c r="G36" s="41">
        <f t="shared" si="15"/>
        <v>79</v>
      </c>
      <c r="H36" s="16">
        <f t="shared" si="3"/>
        <v>71.479200000000006</v>
      </c>
      <c r="I36" s="16">
        <f t="shared" si="4"/>
        <v>20.040346808618612</v>
      </c>
      <c r="J36" s="16">
        <f t="shared" si="5"/>
        <v>159.39654402501074</v>
      </c>
      <c r="K36" s="33">
        <f t="shared" si="8"/>
        <v>33</v>
      </c>
      <c r="L36" s="27"/>
      <c r="M36" s="27"/>
      <c r="N36" s="24"/>
      <c r="O36" s="24"/>
      <c r="P36" s="25">
        <f t="shared" si="9"/>
        <v>0</v>
      </c>
      <c r="Q36" s="25">
        <f t="shared" si="10"/>
        <v>0</v>
      </c>
      <c r="R36" s="25">
        <f t="shared" si="11"/>
        <v>0</v>
      </c>
      <c r="S36" s="25">
        <f t="shared" si="12"/>
        <v>0</v>
      </c>
      <c r="W36" s="2"/>
      <c r="X36" s="2"/>
      <c r="Y36" s="2"/>
    </row>
    <row r="37" spans="1:25" x14ac:dyDescent="0.25">
      <c r="A37" s="10">
        <v>35</v>
      </c>
      <c r="B37" s="20">
        <f t="shared" si="6"/>
        <v>35</v>
      </c>
      <c r="C37" s="11">
        <f t="shared" si="0"/>
        <v>31.122</v>
      </c>
      <c r="D37" s="11">
        <f t="shared" si="1"/>
        <v>9.6122820667788016</v>
      </c>
      <c r="E37" s="11">
        <f t="shared" si="2"/>
        <v>70.945541266306407</v>
      </c>
      <c r="F37" s="14">
        <f t="shared" si="7"/>
        <v>34</v>
      </c>
      <c r="G37" s="41">
        <f t="shared" si="15"/>
        <v>87</v>
      </c>
      <c r="H37" s="16">
        <f>G37*1.56*0.58</f>
        <v>78.71759999999999</v>
      </c>
      <c r="I37" s="16">
        <f t="shared" si="4"/>
        <v>21.823336373425391</v>
      </c>
      <c r="J37" s="16">
        <f t="shared" si="5"/>
        <v>175.1087975170492</v>
      </c>
      <c r="K37" s="33">
        <f t="shared" si="8"/>
        <v>34</v>
      </c>
      <c r="L37" s="27"/>
      <c r="M37" s="27"/>
      <c r="N37" s="24"/>
      <c r="O37" s="24"/>
      <c r="P37" s="25">
        <f t="shared" si="9"/>
        <v>0</v>
      </c>
      <c r="Q37" s="25">
        <f t="shared" si="10"/>
        <v>0</v>
      </c>
      <c r="R37" s="25">
        <f t="shared" si="11"/>
        <v>0</v>
      </c>
      <c r="S37" s="25">
        <f t="shared" si="12"/>
        <v>0</v>
      </c>
      <c r="W37" s="2"/>
      <c r="X37" s="2"/>
      <c r="Y37" s="2"/>
    </row>
    <row r="38" spans="1:25" x14ac:dyDescent="0.25">
      <c r="A38" s="10">
        <v>36</v>
      </c>
      <c r="B38" s="20">
        <f t="shared" si="6"/>
        <v>36</v>
      </c>
      <c r="C38" s="11">
        <f t="shared" si="0"/>
        <v>32.011200000000002</v>
      </c>
      <c r="D38" s="11">
        <f t="shared" si="1"/>
        <v>9.8545516964045792</v>
      </c>
      <c r="E38" s="11">
        <f t="shared" si="2"/>
        <v>72.916184204571309</v>
      </c>
      <c r="F38" s="14">
        <f t="shared" si="7"/>
        <v>35</v>
      </c>
      <c r="G38" s="18">
        <f>'Table chêne'!G10</f>
        <v>95</v>
      </c>
      <c r="H38" s="16">
        <f>G38*1.56*0.58</f>
        <v>85.956000000000003</v>
      </c>
      <c r="I38" s="16">
        <f t="shared" si="4"/>
        <v>23.587315314606048</v>
      </c>
      <c r="J38" s="16">
        <f t="shared" si="5"/>
        <v>190.78794083960554</v>
      </c>
      <c r="K38" s="33">
        <f t="shared" si="8"/>
        <v>35</v>
      </c>
      <c r="L38" s="27"/>
      <c r="M38" s="28"/>
      <c r="N38" s="26"/>
      <c r="O38" s="26"/>
      <c r="P38" s="25">
        <f t="shared" si="9"/>
        <v>0</v>
      </c>
      <c r="Q38" s="25">
        <f t="shared" si="10"/>
        <v>0</v>
      </c>
      <c r="R38" s="25">
        <f t="shared" si="11"/>
        <v>0</v>
      </c>
      <c r="S38" s="25">
        <f t="shared" si="12"/>
        <v>0</v>
      </c>
      <c r="W38" s="2"/>
      <c r="X38" s="2"/>
      <c r="Y38" s="2"/>
    </row>
    <row r="39" spans="1:25" x14ac:dyDescent="0.25">
      <c r="A39" s="10">
        <v>37</v>
      </c>
      <c r="B39" s="20">
        <f t="shared" si="6"/>
        <v>37</v>
      </c>
      <c r="C39" s="11">
        <f t="shared" si="0"/>
        <v>32.900399999999998</v>
      </c>
      <c r="D39" s="11">
        <f t="shared" si="1"/>
        <v>10.096039146303504</v>
      </c>
      <c r="E39" s="11">
        <f t="shared" si="2"/>
        <v>74.885464846478598</v>
      </c>
      <c r="F39" s="14">
        <f t="shared" si="7"/>
        <v>36</v>
      </c>
      <c r="G39" s="41">
        <f>$G$38+(F39-$F$38)*($G$43-$G$38)/($F$43-$F$38)</f>
        <v>103.4</v>
      </c>
      <c r="H39" s="16">
        <f t="shared" si="3"/>
        <v>93.556319999999999</v>
      </c>
      <c r="I39" s="16">
        <f t="shared" si="4"/>
        <v>25.420979659258073</v>
      </c>
      <c r="J39" s="16">
        <f t="shared" si="5"/>
        <v>207.21879690654114</v>
      </c>
      <c r="K39" s="33">
        <f t="shared" si="8"/>
        <v>36</v>
      </c>
      <c r="L39" s="27"/>
      <c r="M39" s="27"/>
      <c r="N39" s="24"/>
      <c r="O39" s="24"/>
      <c r="P39" s="25">
        <f t="shared" si="9"/>
        <v>0</v>
      </c>
      <c r="Q39" s="25">
        <f t="shared" si="10"/>
        <v>0</v>
      </c>
      <c r="R39" s="25">
        <f t="shared" si="11"/>
        <v>0</v>
      </c>
      <c r="S39" s="25">
        <f t="shared" si="12"/>
        <v>0</v>
      </c>
      <c r="W39" s="2"/>
      <c r="X39" s="2"/>
      <c r="Y39" s="2"/>
    </row>
    <row r="40" spans="1:25" x14ac:dyDescent="0.25">
      <c r="A40" s="10">
        <v>38</v>
      </c>
      <c r="B40" s="20">
        <f t="shared" si="6"/>
        <v>38</v>
      </c>
      <c r="C40" s="11">
        <f t="shared" si="0"/>
        <v>33.7896</v>
      </c>
      <c r="D40" s="11">
        <f t="shared" si="1"/>
        <v>10.3367679858895</v>
      </c>
      <c r="E40" s="11">
        <f t="shared" si="2"/>
        <v>76.853424242090881</v>
      </c>
      <c r="F40" s="14">
        <f t="shared" si="7"/>
        <v>37</v>
      </c>
      <c r="G40" s="41">
        <f t="shared" ref="G40:G42" si="16">$G$38+(F40-$F$38)*($G$43-$G$38)/($F$43-$F$38)</f>
        <v>111.8</v>
      </c>
      <c r="H40" s="16">
        <f t="shared" si="3"/>
        <v>101.15664</v>
      </c>
      <c r="I40" s="16">
        <f t="shared" si="4"/>
        <v>27.237366379381644</v>
      </c>
      <c r="J40" s="16">
        <f t="shared" si="5"/>
        <v>223.61956111075634</v>
      </c>
      <c r="K40" s="33">
        <f t="shared" si="8"/>
        <v>37</v>
      </c>
      <c r="L40" s="27"/>
      <c r="M40" s="27"/>
      <c r="N40" s="24"/>
      <c r="O40" s="24"/>
      <c r="P40" s="25">
        <f t="shared" si="9"/>
        <v>0</v>
      </c>
      <c r="Q40" s="25">
        <f t="shared" si="10"/>
        <v>0</v>
      </c>
      <c r="R40" s="25">
        <f t="shared" si="11"/>
        <v>0</v>
      </c>
      <c r="S40" s="25">
        <f t="shared" si="12"/>
        <v>0</v>
      </c>
      <c r="W40" s="2"/>
      <c r="X40" s="2"/>
      <c r="Y40" s="2"/>
    </row>
    <row r="41" spans="1:25" x14ac:dyDescent="0.25">
      <c r="A41" s="10">
        <v>39</v>
      </c>
      <c r="B41" s="20">
        <f t="shared" si="6"/>
        <v>39</v>
      </c>
      <c r="C41" s="11">
        <f t="shared" si="0"/>
        <v>34.678800000000003</v>
      </c>
      <c r="D41" s="11">
        <f t="shared" si="1"/>
        <v>10.576760473435781</v>
      </c>
      <c r="E41" s="11">
        <f t="shared" si="2"/>
        <v>78.820101157900652</v>
      </c>
      <c r="F41" s="14">
        <f t="shared" si="7"/>
        <v>38</v>
      </c>
      <c r="G41" s="41">
        <f t="shared" si="16"/>
        <v>120.2</v>
      </c>
      <c r="H41" s="16">
        <f t="shared" si="3"/>
        <v>108.75695999999999</v>
      </c>
      <c r="I41" s="16">
        <f t="shared" si="4"/>
        <v>29.037921223305585</v>
      </c>
      <c r="J41" s="16">
        <f t="shared" si="5"/>
        <v>239.99275146392384</v>
      </c>
      <c r="K41" s="33">
        <f t="shared" si="8"/>
        <v>38</v>
      </c>
      <c r="L41" s="36"/>
      <c r="M41" s="37"/>
      <c r="N41" s="37"/>
      <c r="O41" s="37"/>
      <c r="P41" s="25">
        <f t="shared" si="9"/>
        <v>0</v>
      </c>
      <c r="Q41" s="25">
        <f t="shared" si="10"/>
        <v>0</v>
      </c>
      <c r="R41" s="25">
        <f t="shared" si="11"/>
        <v>0</v>
      </c>
      <c r="S41" s="25">
        <f t="shared" si="12"/>
        <v>0</v>
      </c>
      <c r="W41" s="2"/>
      <c r="X41" s="2"/>
      <c r="Y41" s="2"/>
    </row>
    <row r="42" spans="1:25" x14ac:dyDescent="0.25">
      <c r="A42" s="10">
        <v>40</v>
      </c>
      <c r="B42" s="20">
        <f t="shared" si="6"/>
        <v>40</v>
      </c>
      <c r="C42" s="11">
        <f t="shared" si="0"/>
        <v>35.567999999999998</v>
      </c>
      <c r="D42" s="11">
        <f t="shared" si="1"/>
        <v>10.816037660735208</v>
      </c>
      <c r="E42" s="11">
        <f t="shared" si="2"/>
        <v>80.785532259113808</v>
      </c>
      <c r="F42" s="14">
        <f t="shared" si="7"/>
        <v>39</v>
      </c>
      <c r="G42" s="41">
        <f t="shared" si="16"/>
        <v>128.6</v>
      </c>
      <c r="H42" s="16">
        <f t="shared" si="3"/>
        <v>116.35727999999999</v>
      </c>
      <c r="I42" s="16">
        <f t="shared" si="4"/>
        <v>30.823876427820704</v>
      </c>
      <c r="J42" s="16">
        <f t="shared" si="5"/>
        <v>256.34051411178768</v>
      </c>
      <c r="K42" s="33">
        <f t="shared" si="8"/>
        <v>39</v>
      </c>
      <c r="L42" s="27"/>
      <c r="M42" s="27"/>
      <c r="N42" s="24"/>
      <c r="O42" s="24"/>
      <c r="P42" s="25">
        <f t="shared" si="9"/>
        <v>0</v>
      </c>
      <c r="Q42" s="25">
        <f t="shared" si="10"/>
        <v>0</v>
      </c>
      <c r="R42" s="25">
        <f t="shared" si="11"/>
        <v>0</v>
      </c>
      <c r="S42" s="25">
        <f t="shared" si="12"/>
        <v>0</v>
      </c>
      <c r="W42" s="2"/>
      <c r="X42" s="2"/>
      <c r="Y42" s="2"/>
    </row>
    <row r="43" spans="1:25" x14ac:dyDescent="0.25">
      <c r="A43" s="10">
        <v>41</v>
      </c>
      <c r="B43" s="20">
        <f t="shared" si="6"/>
        <v>41</v>
      </c>
      <c r="C43" s="11">
        <f t="shared" si="0"/>
        <v>36.4572</v>
      </c>
      <c r="D43" s="11">
        <f t="shared" si="1"/>
        <v>11.054619486999963</v>
      </c>
      <c r="E43" s="11">
        <f t="shared" si="2"/>
        <v>82.749752273191604</v>
      </c>
      <c r="F43" s="14">
        <f t="shared" si="7"/>
        <v>40</v>
      </c>
      <c r="G43" s="18">
        <f>'Table chêne'!G11+'Table chêne'!L10</f>
        <v>137</v>
      </c>
      <c r="H43" s="16">
        <f t="shared" si="3"/>
        <v>123.95759999999999</v>
      </c>
      <c r="I43" s="16">
        <f t="shared" si="4"/>
        <v>32.59629414926458</v>
      </c>
      <c r="J43" s="16">
        <f t="shared" si="5"/>
        <v>272.6646989766358</v>
      </c>
      <c r="K43" s="33">
        <f t="shared" si="8"/>
        <v>40</v>
      </c>
      <c r="L43" s="27">
        <f>'Table chêne'!L11+'Table chêne'!L10</f>
        <v>42</v>
      </c>
      <c r="M43" s="27"/>
      <c r="N43" s="24"/>
      <c r="O43" s="24"/>
      <c r="P43" s="25">
        <f t="shared" si="9"/>
        <v>0</v>
      </c>
      <c r="Q43" s="25">
        <f t="shared" si="10"/>
        <v>0</v>
      </c>
      <c r="R43" s="25">
        <f t="shared" si="11"/>
        <v>0</v>
      </c>
      <c r="S43" s="25">
        <f t="shared" si="12"/>
        <v>0</v>
      </c>
      <c r="W43" s="2"/>
      <c r="X43" s="2"/>
      <c r="Y43" s="2"/>
    </row>
    <row r="44" spans="1:25" x14ac:dyDescent="0.25">
      <c r="A44" s="10">
        <v>42</v>
      </c>
      <c r="B44" s="20">
        <f t="shared" si="6"/>
        <v>42</v>
      </c>
      <c r="C44" s="11">
        <f t="shared" si="0"/>
        <v>37.346399999999996</v>
      </c>
      <c r="D44" s="11">
        <f t="shared" si="1"/>
        <v>11.292524863342392</v>
      </c>
      <c r="E44" s="11">
        <f t="shared" si="2"/>
        <v>84.712794136987995</v>
      </c>
      <c r="F44" s="14">
        <v>40</v>
      </c>
      <c r="G44" s="41">
        <f>G43-L43</f>
        <v>95</v>
      </c>
      <c r="H44" s="16">
        <f t="shared" si="3"/>
        <v>85.956000000000003</v>
      </c>
      <c r="I44" s="16">
        <f t="shared" si="4"/>
        <v>23.587315314606048</v>
      </c>
      <c r="J44" s="16">
        <f t="shared" si="5"/>
        <v>190.78794083960554</v>
      </c>
      <c r="K44" s="33">
        <v>40</v>
      </c>
      <c r="L44" s="27"/>
      <c r="M44" s="28"/>
      <c r="N44" s="26"/>
      <c r="O44" s="26"/>
      <c r="P44" s="25">
        <f t="shared" si="9"/>
        <v>0</v>
      </c>
      <c r="Q44" s="25">
        <f t="shared" si="10"/>
        <v>0</v>
      </c>
      <c r="R44" s="25">
        <f t="shared" si="11"/>
        <v>0</v>
      </c>
      <c r="S44" s="25">
        <f t="shared" si="12"/>
        <v>0</v>
      </c>
      <c r="W44" s="2"/>
      <c r="X44" s="2"/>
      <c r="Y44" s="2"/>
    </row>
    <row r="45" spans="1:25" x14ac:dyDescent="0.25">
      <c r="A45" s="10">
        <v>43</v>
      </c>
      <c r="B45" s="20">
        <f t="shared" si="6"/>
        <v>43</v>
      </c>
      <c r="C45" s="11">
        <f t="shared" si="0"/>
        <v>38.235599999999998</v>
      </c>
      <c r="D45" s="11">
        <f t="shared" si="1"/>
        <v>11.529771748983352</v>
      </c>
      <c r="E45" s="11">
        <f t="shared" si="2"/>
        <v>86.674689129479319</v>
      </c>
      <c r="F45" s="14">
        <f t="shared" si="7"/>
        <v>41</v>
      </c>
      <c r="G45" s="18">
        <f>$G$44+(F45-$F$44)*($G$49-$G$44)/($F$49-$F$44)</f>
        <v>103.4</v>
      </c>
      <c r="H45" s="16">
        <f t="shared" si="3"/>
        <v>93.556319999999999</v>
      </c>
      <c r="I45" s="16">
        <f t="shared" si="4"/>
        <v>25.420979659258073</v>
      </c>
      <c r="J45" s="16">
        <f t="shared" si="5"/>
        <v>207.21879690654114</v>
      </c>
      <c r="K45" s="33">
        <f t="shared" si="8"/>
        <v>41</v>
      </c>
      <c r="L45" s="27"/>
      <c r="M45" s="27"/>
      <c r="N45" s="24"/>
      <c r="O45" s="24"/>
      <c r="P45" s="25">
        <f t="shared" si="9"/>
        <v>0</v>
      </c>
      <c r="Q45" s="25">
        <f t="shared" si="10"/>
        <v>0</v>
      </c>
      <c r="R45" s="25">
        <f t="shared" si="11"/>
        <v>0</v>
      </c>
      <c r="S45" s="25">
        <f t="shared" si="12"/>
        <v>0</v>
      </c>
      <c r="W45" s="2"/>
      <c r="X45" s="2"/>
      <c r="Y45" s="2"/>
    </row>
    <row r="46" spans="1:25" x14ac:dyDescent="0.25">
      <c r="A46" s="10">
        <v>44</v>
      </c>
      <c r="B46" s="20">
        <f t="shared" si="6"/>
        <v>44</v>
      </c>
      <c r="C46" s="11">
        <f t="shared" si="0"/>
        <v>39.1248</v>
      </c>
      <c r="D46" s="11">
        <f t="shared" si="1"/>
        <v>11.766377220171686</v>
      </c>
      <c r="E46" s="11">
        <f t="shared" si="2"/>
        <v>88.635466991799021</v>
      </c>
      <c r="F46" s="14">
        <f t="shared" si="7"/>
        <v>42</v>
      </c>
      <c r="G46" s="18">
        <f t="shared" ref="G46:G48" si="17">$G$44+(F46-$F$44)*($G$49-$G$44)/($F$49-$F$44)</f>
        <v>111.8</v>
      </c>
      <c r="H46" s="16">
        <f t="shared" si="3"/>
        <v>101.15664</v>
      </c>
      <c r="I46" s="16">
        <f t="shared" si="4"/>
        <v>27.237366379381644</v>
      </c>
      <c r="J46" s="16">
        <f t="shared" si="5"/>
        <v>223.61956111075634</v>
      </c>
      <c r="K46" s="33">
        <f t="shared" si="8"/>
        <v>42</v>
      </c>
      <c r="L46" s="27"/>
      <c r="M46" s="27"/>
      <c r="N46" s="24"/>
      <c r="O46" s="24"/>
      <c r="P46" s="25">
        <f t="shared" si="9"/>
        <v>0</v>
      </c>
      <c r="Q46" s="25">
        <f t="shared" si="10"/>
        <v>0</v>
      </c>
      <c r="R46" s="25">
        <f t="shared" si="11"/>
        <v>0</v>
      </c>
      <c r="S46" s="25">
        <f t="shared" si="12"/>
        <v>0</v>
      </c>
      <c r="W46" s="2"/>
      <c r="X46" s="2"/>
      <c r="Y46" s="2"/>
    </row>
    <row r="47" spans="1:25" x14ac:dyDescent="0.25">
      <c r="A47" s="10">
        <v>45</v>
      </c>
      <c r="B47" s="20">
        <f t="shared" si="6"/>
        <v>45</v>
      </c>
      <c r="C47" s="11">
        <f t="shared" si="0"/>
        <v>40.013999999999996</v>
      </c>
      <c r="D47" s="11">
        <f t="shared" si="1"/>
        <v>12.002357532661732</v>
      </c>
      <c r="E47" s="11">
        <f t="shared" si="2"/>
        <v>90.595156036052515</v>
      </c>
      <c r="F47" s="14">
        <f t="shared" si="7"/>
        <v>43</v>
      </c>
      <c r="G47" s="18">
        <f t="shared" si="17"/>
        <v>120.2</v>
      </c>
      <c r="H47" s="16">
        <f t="shared" si="3"/>
        <v>108.75695999999999</v>
      </c>
      <c r="I47" s="16">
        <f t="shared" si="4"/>
        <v>29.037921223305585</v>
      </c>
      <c r="J47" s="16">
        <f t="shared" si="5"/>
        <v>239.99275146392384</v>
      </c>
      <c r="K47" s="33">
        <f t="shared" si="8"/>
        <v>43</v>
      </c>
      <c r="L47" s="36"/>
      <c r="M47" s="36"/>
      <c r="N47" s="36"/>
      <c r="O47" s="36"/>
      <c r="P47" s="25">
        <f t="shared" si="9"/>
        <v>0</v>
      </c>
      <c r="Q47" s="25">
        <f t="shared" si="10"/>
        <v>0</v>
      </c>
      <c r="R47" s="25">
        <f t="shared" si="11"/>
        <v>0</v>
      </c>
      <c r="S47" s="25">
        <f t="shared" si="12"/>
        <v>0</v>
      </c>
      <c r="W47" s="2"/>
      <c r="X47" s="2"/>
      <c r="Y47" s="2"/>
    </row>
    <row r="48" spans="1:25" x14ac:dyDescent="0.25">
      <c r="A48" s="10">
        <v>46</v>
      </c>
      <c r="B48" s="20">
        <f t="shared" si="6"/>
        <v>46</v>
      </c>
      <c r="C48" s="11">
        <f t="shared" si="0"/>
        <v>40.903199999999998</v>
      </c>
      <c r="D48" s="11">
        <f t="shared" si="1"/>
        <v>12.2377281784806</v>
      </c>
      <c r="E48" s="11">
        <f t="shared" si="2"/>
        <v>92.553783244187045</v>
      </c>
      <c r="F48" s="14">
        <f t="shared" si="7"/>
        <v>44</v>
      </c>
      <c r="G48" s="18">
        <f t="shared" si="17"/>
        <v>128.6</v>
      </c>
      <c r="H48" s="16">
        <f t="shared" si="3"/>
        <v>116.35727999999999</v>
      </c>
      <c r="I48" s="16">
        <f t="shared" si="4"/>
        <v>30.823876427820704</v>
      </c>
      <c r="J48" s="16">
        <f t="shared" si="5"/>
        <v>256.34051411178768</v>
      </c>
      <c r="K48" s="33">
        <f t="shared" si="8"/>
        <v>44</v>
      </c>
      <c r="L48" s="45"/>
      <c r="M48" s="28"/>
      <c r="N48" s="26"/>
      <c r="O48" s="26"/>
      <c r="P48" s="25">
        <f t="shared" si="9"/>
        <v>0</v>
      </c>
      <c r="Q48" s="25">
        <f t="shared" si="10"/>
        <v>0</v>
      </c>
      <c r="R48" s="25">
        <f t="shared" si="11"/>
        <v>0</v>
      </c>
      <c r="S48" s="25">
        <f t="shared" si="12"/>
        <v>0</v>
      </c>
      <c r="W48" s="2"/>
      <c r="X48" s="2"/>
      <c r="Y48" s="2"/>
    </row>
    <row r="49" spans="1:25" x14ac:dyDescent="0.25">
      <c r="A49" s="10">
        <v>47</v>
      </c>
      <c r="B49" s="20">
        <f t="shared" si="6"/>
        <v>47</v>
      </c>
      <c r="C49" s="11">
        <f t="shared" si="0"/>
        <v>41.792400000000001</v>
      </c>
      <c r="D49" s="11">
        <f t="shared" si="1"/>
        <v>12.472503937619972</v>
      </c>
      <c r="E49" s="11">
        <f t="shared" si="2"/>
        <v>94.511374358021442</v>
      </c>
      <c r="F49" s="14">
        <f t="shared" si="7"/>
        <v>45</v>
      </c>
      <c r="G49" s="17">
        <f>'Table chêne'!G12</f>
        <v>137</v>
      </c>
      <c r="H49" s="16">
        <f t="shared" si="3"/>
        <v>123.95759999999999</v>
      </c>
      <c r="I49" s="16">
        <f t="shared" si="4"/>
        <v>32.59629414926458</v>
      </c>
      <c r="J49" s="16">
        <f t="shared" si="5"/>
        <v>272.6646989766358</v>
      </c>
      <c r="K49" s="33">
        <f t="shared" si="8"/>
        <v>45</v>
      </c>
      <c r="L49" s="45"/>
      <c r="M49" s="28"/>
      <c r="N49" s="26"/>
      <c r="O49" s="26"/>
      <c r="P49" s="25">
        <f t="shared" si="9"/>
        <v>0</v>
      </c>
      <c r="Q49" s="25">
        <f t="shared" si="10"/>
        <v>0</v>
      </c>
      <c r="R49" s="25">
        <f t="shared" si="11"/>
        <v>0</v>
      </c>
      <c r="S49" s="25">
        <f t="shared" si="12"/>
        <v>0</v>
      </c>
      <c r="W49" s="2"/>
      <c r="X49" s="2"/>
      <c r="Y49" s="2"/>
    </row>
    <row r="50" spans="1:25" x14ac:dyDescent="0.25">
      <c r="A50" s="10">
        <v>48</v>
      </c>
      <c r="B50" s="20">
        <f t="shared" si="6"/>
        <v>48</v>
      </c>
      <c r="C50" s="11">
        <f t="shared" si="0"/>
        <v>42.681599999999996</v>
      </c>
      <c r="D50" s="11">
        <f t="shared" si="1"/>
        <v>12.70669892520443</v>
      </c>
      <c r="E50" s="11">
        <f t="shared" si="2"/>
        <v>96.467953961397697</v>
      </c>
      <c r="F50" s="14">
        <f t="shared" si="7"/>
        <v>46</v>
      </c>
      <c r="G50" s="18">
        <f>$G$49+(F50-$F$49)*($G$54-$G$49)/($F$54-$F$49)</f>
        <v>145.19999999999999</v>
      </c>
      <c r="H50" s="16">
        <f t="shared" si="3"/>
        <v>131.37696</v>
      </c>
      <c r="I50" s="16">
        <f t="shared" si="4"/>
        <v>34.314338988223334</v>
      </c>
      <c r="J50" s="16">
        <f t="shared" si="5"/>
        <v>288.57901240448899</v>
      </c>
      <c r="K50" s="33">
        <f t="shared" si="8"/>
        <v>46</v>
      </c>
      <c r="L50" s="27"/>
      <c r="M50" s="28"/>
      <c r="N50" s="26"/>
      <c r="O50" s="26"/>
      <c r="P50" s="25"/>
      <c r="Q50" s="25"/>
      <c r="R50" s="25"/>
      <c r="S50" s="25"/>
      <c r="W50" s="2"/>
      <c r="X50" s="2"/>
      <c r="Y50" s="2"/>
    </row>
    <row r="51" spans="1:25" x14ac:dyDescent="0.25">
      <c r="A51" s="10">
        <v>49</v>
      </c>
      <c r="B51" s="20">
        <f t="shared" si="6"/>
        <v>49</v>
      </c>
      <c r="C51" s="11">
        <f t="shared" si="0"/>
        <v>43.570799999999998</v>
      </c>
      <c r="D51" s="11">
        <f t="shared" si="1"/>
        <v>12.940326634618202</v>
      </c>
      <c r="E51" s="11">
        <f t="shared" si="2"/>
        <v>98.423545555293359</v>
      </c>
      <c r="F51" s="14">
        <f t="shared" si="7"/>
        <v>47</v>
      </c>
      <c r="G51" s="18">
        <f t="shared" ref="G51:G53" si="18">$G$49+(F51-$F$49)*($G$54-$G$49)/($F$54-$F$49)</f>
        <v>153.4</v>
      </c>
      <c r="H51" s="16">
        <f t="shared" si="3"/>
        <v>138.79632000000001</v>
      </c>
      <c r="I51" s="16">
        <f t="shared" si="4"/>
        <v>36.021120886354588</v>
      </c>
      <c r="J51" s="16">
        <f t="shared" si="5"/>
        <v>304.47370954373423</v>
      </c>
      <c r="K51" s="33">
        <f t="shared" si="8"/>
        <v>47</v>
      </c>
      <c r="L51" s="27"/>
      <c r="M51" s="27"/>
      <c r="N51" s="24"/>
      <c r="O51" s="24"/>
      <c r="P51" s="25"/>
      <c r="Q51" s="25"/>
      <c r="R51" s="25"/>
      <c r="S51" s="25"/>
      <c r="W51" s="2"/>
      <c r="X51" s="2"/>
      <c r="Y51" s="2"/>
    </row>
    <row r="52" spans="1:25" x14ac:dyDescent="0.25">
      <c r="A52" s="10">
        <v>50</v>
      </c>
      <c r="B52" s="20">
        <f t="shared" si="6"/>
        <v>50</v>
      </c>
      <c r="C52" s="11">
        <f t="shared" si="0"/>
        <v>44.459999999999994</v>
      </c>
      <c r="D52" s="11">
        <f t="shared" si="1"/>
        <v>13.173399977011854</v>
      </c>
      <c r="E52" s="11">
        <f t="shared" si="2"/>
        <v>100.37817162662895</v>
      </c>
      <c r="F52" s="14">
        <f t="shared" si="7"/>
        <v>48</v>
      </c>
      <c r="G52" s="18">
        <f t="shared" si="18"/>
        <v>161.6</v>
      </c>
      <c r="H52" s="16">
        <f t="shared" si="3"/>
        <v>146.21567999999999</v>
      </c>
      <c r="I52" s="16">
        <f t="shared" si="4"/>
        <v>37.717310552893402</v>
      </c>
      <c r="J52" s="16">
        <f t="shared" si="5"/>
        <v>320.34995854628932</v>
      </c>
      <c r="K52" s="33">
        <f t="shared" si="8"/>
        <v>48</v>
      </c>
      <c r="L52" s="27"/>
      <c r="M52" s="27"/>
      <c r="N52" s="24"/>
      <c r="O52" s="24"/>
      <c r="P52" s="25"/>
      <c r="Q52" s="25"/>
      <c r="R52" s="25"/>
      <c r="S52" s="25"/>
      <c r="W52" s="2"/>
      <c r="X52" s="2"/>
      <c r="Y52" s="2"/>
    </row>
    <row r="53" spans="1:25" x14ac:dyDescent="0.25">
      <c r="A53" s="10">
        <v>51</v>
      </c>
      <c r="B53" s="20">
        <f t="shared" si="6"/>
        <v>51</v>
      </c>
      <c r="C53" s="11">
        <f t="shared" si="0"/>
        <v>45.349199999999996</v>
      </c>
      <c r="D53" s="11">
        <f t="shared" si="1"/>
        <v>13.405931317559235</v>
      </c>
      <c r="E53" s="11">
        <f t="shared" si="2"/>
        <v>102.33185371141566</v>
      </c>
      <c r="F53" s="14">
        <f t="shared" si="7"/>
        <v>49</v>
      </c>
      <c r="G53" s="18">
        <f t="shared" si="18"/>
        <v>169.8</v>
      </c>
      <c r="H53" s="16">
        <f t="shared" si="3"/>
        <v>153.63504</v>
      </c>
      <c r="I53" s="16">
        <f t="shared" si="4"/>
        <v>39.403506785222667</v>
      </c>
      <c r="J53" s="16">
        <f t="shared" si="5"/>
        <v>336.20880231759617</v>
      </c>
      <c r="K53" s="33">
        <f t="shared" si="8"/>
        <v>49</v>
      </c>
      <c r="L53" s="27"/>
      <c r="M53" s="27"/>
      <c r="N53" s="24"/>
      <c r="O53" s="24"/>
      <c r="P53" s="25"/>
      <c r="Q53" s="25"/>
      <c r="R53" s="25"/>
      <c r="S53" s="25"/>
      <c r="W53" s="2"/>
      <c r="X53" s="2"/>
      <c r="Y53" s="2"/>
    </row>
    <row r="54" spans="1:25" x14ac:dyDescent="0.25">
      <c r="A54" s="10">
        <v>52</v>
      </c>
      <c r="B54" s="20">
        <f t="shared" si="6"/>
        <v>52</v>
      </c>
      <c r="C54" s="11">
        <f t="shared" si="0"/>
        <v>46.238399999999999</v>
      </c>
      <c r="D54" s="11">
        <f t="shared" si="1"/>
        <v>13.637932508790355</v>
      </c>
      <c r="E54" s="11">
        <f t="shared" si="2"/>
        <v>104.28461245280987</v>
      </c>
      <c r="F54" s="14">
        <f t="shared" si="7"/>
        <v>50</v>
      </c>
      <c r="G54" s="17">
        <f>'Table chêne'!G13+'Table chêne'!L12</f>
        <v>178</v>
      </c>
      <c r="H54" s="16">
        <f t="shared" si="3"/>
        <v>161.05439999999999</v>
      </c>
      <c r="I54" s="16">
        <f t="shared" si="4"/>
        <v>41.080247278685491</v>
      </c>
      <c r="J54" s="16">
        <f t="shared" si="5"/>
        <v>352.05117734371055</v>
      </c>
      <c r="K54" s="33">
        <f t="shared" si="8"/>
        <v>50</v>
      </c>
      <c r="L54" s="36">
        <f>'Table chêne'!L13+'Table chêne'!L12</f>
        <v>42</v>
      </c>
      <c r="M54" s="36"/>
      <c r="N54" s="36"/>
      <c r="O54" s="36"/>
      <c r="P54" s="25"/>
      <c r="Q54" s="25"/>
      <c r="R54" s="25"/>
      <c r="S54" s="25"/>
      <c r="W54" s="2"/>
      <c r="X54" s="2"/>
      <c r="Y54" s="2"/>
    </row>
    <row r="55" spans="1:25" x14ac:dyDescent="0.25">
      <c r="A55" s="10">
        <v>53</v>
      </c>
      <c r="B55" s="20">
        <f t="shared" si="6"/>
        <v>53</v>
      </c>
      <c r="C55" s="11">
        <f t="shared" si="0"/>
        <v>47.127600000000001</v>
      </c>
      <c r="D55" s="11">
        <f t="shared" si="1"/>
        <v>13.869414921287742</v>
      </c>
      <c r="E55" s="11">
        <f t="shared" si="2"/>
        <v>106.23646765457615</v>
      </c>
      <c r="F55" s="14">
        <v>50</v>
      </c>
      <c r="G55" s="17">
        <f>G54-L54</f>
        <v>136</v>
      </c>
      <c r="H55" s="16">
        <f t="shared" si="3"/>
        <v>123.05279999999999</v>
      </c>
      <c r="I55" s="16">
        <f t="shared" si="4"/>
        <v>32.385970393750824</v>
      </c>
      <c r="J55" s="16">
        <f t="shared" si="5"/>
        <v>270.72252510244931</v>
      </c>
      <c r="K55" s="33">
        <v>50</v>
      </c>
      <c r="L55" s="27"/>
      <c r="M55" s="28"/>
      <c r="N55" s="26"/>
      <c r="O55" s="26"/>
      <c r="P55" s="25"/>
      <c r="Q55" s="25"/>
      <c r="R55" s="25"/>
      <c r="S55" s="25"/>
      <c r="W55" s="2"/>
      <c r="X55" s="2"/>
      <c r="Y55" s="2"/>
    </row>
    <row r="56" spans="1:25" x14ac:dyDescent="0.25">
      <c r="A56" s="10">
        <v>54</v>
      </c>
      <c r="B56" s="20">
        <f t="shared" si="6"/>
        <v>54</v>
      </c>
      <c r="C56" s="11">
        <f t="shared" si="0"/>
        <v>48.016800000000003</v>
      </c>
      <c r="D56" s="11">
        <f t="shared" si="1"/>
        <v>14.10038947200055</v>
      </c>
      <c r="E56" s="11">
        <f t="shared" si="2"/>
        <v>108.18743833040098</v>
      </c>
      <c r="F56" s="14">
        <f t="shared" si="7"/>
        <v>51</v>
      </c>
      <c r="G56" s="14">
        <f>$G$55+(F56-$F$55)*($G$60-$G$55)/($F$60-$F$55)</f>
        <v>144</v>
      </c>
      <c r="H56" s="16">
        <f t="shared" si="3"/>
        <v>130.2912</v>
      </c>
      <c r="I56" s="16">
        <f t="shared" si="4"/>
        <v>34.063638337638949</v>
      </c>
      <c r="J56" s="16">
        <f t="shared" si="5"/>
        <v>286.25134343805456</v>
      </c>
      <c r="K56" s="33">
        <f t="shared" si="8"/>
        <v>51</v>
      </c>
      <c r="L56" s="24"/>
      <c r="M56" s="26"/>
      <c r="N56" s="26"/>
      <c r="O56" s="26"/>
      <c r="P56" s="25"/>
      <c r="Q56" s="25"/>
      <c r="R56" s="25"/>
      <c r="S56" s="25"/>
      <c r="W56" s="2"/>
      <c r="X56" s="2"/>
      <c r="Y56" s="2"/>
    </row>
    <row r="57" spans="1:25" x14ac:dyDescent="0.25">
      <c r="A57" s="10">
        <v>55</v>
      </c>
      <c r="B57" s="20">
        <f t="shared" si="6"/>
        <v>55</v>
      </c>
      <c r="C57" s="11">
        <f t="shared" si="0"/>
        <v>48.905999999999992</v>
      </c>
      <c r="D57" s="11">
        <f t="shared" si="1"/>
        <v>14.330866650402026</v>
      </c>
      <c r="E57" s="11">
        <f t="shared" si="2"/>
        <v>110.13754274945018</v>
      </c>
      <c r="F57" s="14">
        <f t="shared" si="7"/>
        <v>52</v>
      </c>
      <c r="G57" s="14">
        <f t="shared" ref="G57:G59" si="19">$G$55+(F57-$F$55)*($G$60-$G$55)/($F$60-$F$55)</f>
        <v>152</v>
      </c>
      <c r="H57" s="16">
        <f t="shared" si="3"/>
        <v>137.52959999999999</v>
      </c>
      <c r="I57" s="16">
        <f t="shared" si="4"/>
        <v>35.730486489800548</v>
      </c>
      <c r="J57" s="16">
        <f t="shared" si="5"/>
        <v>301.76131730306923</v>
      </c>
      <c r="K57" s="33">
        <f t="shared" si="8"/>
        <v>52</v>
      </c>
      <c r="L57" s="24"/>
      <c r="M57" s="24"/>
      <c r="N57" s="24"/>
      <c r="O57" s="24"/>
      <c r="P57" s="25"/>
      <c r="Q57" s="25"/>
      <c r="R57" s="25"/>
      <c r="S57" s="25"/>
      <c r="W57" s="2"/>
      <c r="X57" s="2"/>
      <c r="Y57" s="2"/>
    </row>
    <row r="58" spans="1:25" x14ac:dyDescent="0.25">
      <c r="A58" s="10">
        <v>56</v>
      </c>
      <c r="B58" s="20">
        <f t="shared" si="6"/>
        <v>56</v>
      </c>
      <c r="C58" s="11">
        <f t="shared" si="0"/>
        <v>49.795199999999994</v>
      </c>
      <c r="D58" s="11">
        <f t="shared" si="1"/>
        <v>14.560856542690773</v>
      </c>
      <c r="E58" s="11">
        <f t="shared" si="2"/>
        <v>112.08679847851975</v>
      </c>
      <c r="F58" s="14">
        <f t="shared" si="7"/>
        <v>53</v>
      </c>
      <c r="G58" s="14">
        <f t="shared" si="19"/>
        <v>160</v>
      </c>
      <c r="H58" s="16">
        <f t="shared" si="3"/>
        <v>144.768</v>
      </c>
      <c r="I58" s="16">
        <f t="shared" si="4"/>
        <v>37.387149255707826</v>
      </c>
      <c r="J58" s="16">
        <f t="shared" si="5"/>
        <v>317.25355162035777</v>
      </c>
      <c r="K58" s="33">
        <f t="shared" si="8"/>
        <v>53</v>
      </c>
      <c r="L58" s="24"/>
      <c r="M58" s="24"/>
      <c r="N58" s="24"/>
      <c r="O58" s="24"/>
      <c r="P58" s="25"/>
      <c r="Q58" s="25"/>
      <c r="R58" s="25"/>
      <c r="S58" s="25"/>
      <c r="T58" s="2"/>
      <c r="U58" s="2"/>
      <c r="V58" s="2"/>
      <c r="W58" s="2"/>
      <c r="X58" s="2"/>
      <c r="Y58" s="2"/>
    </row>
    <row r="59" spans="1:25" x14ac:dyDescent="0.25">
      <c r="A59" s="10">
        <v>57</v>
      </c>
      <c r="B59" s="20">
        <f t="shared" si="6"/>
        <v>57</v>
      </c>
      <c r="C59" s="11">
        <f t="shared" si="0"/>
        <v>50.684399999999997</v>
      </c>
      <c r="D59" s="11">
        <f t="shared" si="1"/>
        <v>14.790368854214469</v>
      </c>
      <c r="E59" s="11">
        <f t="shared" si="2"/>
        <v>114.03522242109018</v>
      </c>
      <c r="F59" s="14">
        <f t="shared" si="7"/>
        <v>54</v>
      </c>
      <c r="G59" s="14">
        <f t="shared" si="19"/>
        <v>168</v>
      </c>
      <c r="H59" s="16">
        <f t="shared" si="3"/>
        <v>152.00639999999999</v>
      </c>
      <c r="I59" s="16">
        <f t="shared" si="4"/>
        <v>39.03419401656145</v>
      </c>
      <c r="J59" s="16">
        <f t="shared" si="5"/>
        <v>332.72903457884451</v>
      </c>
      <c r="K59" s="33">
        <f t="shared" si="8"/>
        <v>54</v>
      </c>
      <c r="L59" s="24"/>
      <c r="M59" s="24"/>
      <c r="N59" s="24"/>
      <c r="O59" s="24"/>
      <c r="P59" s="25"/>
      <c r="Q59" s="25"/>
      <c r="R59" s="25"/>
      <c r="S59" s="25"/>
      <c r="T59" s="2"/>
      <c r="U59" s="2"/>
      <c r="V59" s="2"/>
      <c r="W59" s="2"/>
      <c r="X59" s="2"/>
      <c r="Y59" s="2"/>
    </row>
    <row r="60" spans="1:25" x14ac:dyDescent="0.25">
      <c r="A60" s="10">
        <v>58</v>
      </c>
      <c r="B60" s="20">
        <f t="shared" si="6"/>
        <v>58</v>
      </c>
      <c r="C60" s="11">
        <f t="shared" si="0"/>
        <v>51.573599999999999</v>
      </c>
      <c r="D60" s="11">
        <f t="shared" si="1"/>
        <v>15.019412930275323</v>
      </c>
      <c r="E60" s="11">
        <f t="shared" si="2"/>
        <v>115.98283085356285</v>
      </c>
      <c r="F60" s="14">
        <f t="shared" si="7"/>
        <v>55</v>
      </c>
      <c r="G60" s="17">
        <f>'Table chêne'!G14</f>
        <v>176</v>
      </c>
      <c r="H60" s="16">
        <f t="shared" si="3"/>
        <v>159.2448</v>
      </c>
      <c r="I60" s="16">
        <f t="shared" si="4"/>
        <v>40.672131063901752</v>
      </c>
      <c r="J60" s="16">
        <f t="shared" si="5"/>
        <v>348.18865493629556</v>
      </c>
      <c r="K60" s="33">
        <f t="shared" si="8"/>
        <v>55</v>
      </c>
      <c r="L60" s="24"/>
      <c r="M60" s="24"/>
      <c r="N60" s="24"/>
      <c r="O60" s="24"/>
      <c r="P60" s="25"/>
      <c r="Q60" s="25"/>
      <c r="R60" s="25"/>
      <c r="S60" s="25"/>
      <c r="T60" s="2"/>
      <c r="U60" s="2"/>
      <c r="V60" s="2"/>
      <c r="W60" s="2"/>
      <c r="X60" s="2"/>
      <c r="Y60" s="2"/>
    </row>
    <row r="61" spans="1:25" x14ac:dyDescent="0.25">
      <c r="A61" s="10">
        <v>59</v>
      </c>
      <c r="B61" s="20">
        <f t="shared" si="6"/>
        <v>59</v>
      </c>
      <c r="C61" s="11">
        <f t="shared" si="0"/>
        <v>52.462800000000001</v>
      </c>
      <c r="D61" s="11">
        <f t="shared" si="1"/>
        <v>15.247997775460169</v>
      </c>
      <c r="E61" s="11">
        <f t="shared" si="2"/>
        <v>117.92963945892645</v>
      </c>
      <c r="F61" s="14">
        <f t="shared" si="7"/>
        <v>56</v>
      </c>
      <c r="G61" s="17">
        <f>$G$60+(F61-$F$60)*($G$65-$G$60)/($F$65-$F$60)</f>
        <v>183.6</v>
      </c>
      <c r="H61" s="16">
        <f t="shared" si="3"/>
        <v>166.12127999999998</v>
      </c>
      <c r="I61" s="16">
        <f t="shared" si="4"/>
        <v>42.220155874487318</v>
      </c>
      <c r="J61" s="16">
        <f t="shared" si="5"/>
        <v>362.8613341480654</v>
      </c>
      <c r="K61" s="33">
        <f t="shared" si="8"/>
        <v>56</v>
      </c>
      <c r="L61" s="36"/>
      <c r="M61" s="36"/>
      <c r="N61" s="36"/>
      <c r="O61" s="36"/>
      <c r="P61" s="25"/>
      <c r="Q61" s="25"/>
      <c r="R61" s="25"/>
      <c r="S61" s="25"/>
      <c r="T61" s="2"/>
      <c r="U61" s="2"/>
      <c r="V61" s="2"/>
      <c r="W61" s="2"/>
      <c r="X61" s="2"/>
      <c r="Y61" s="2"/>
    </row>
    <row r="62" spans="1:25" x14ac:dyDescent="0.25">
      <c r="A62" s="10">
        <v>60</v>
      </c>
      <c r="B62" s="20">
        <f t="shared" si="6"/>
        <v>60</v>
      </c>
      <c r="C62" s="11">
        <f t="shared" si="0"/>
        <v>53.351999999999997</v>
      </c>
      <c r="D62" s="11">
        <f t="shared" si="1"/>
        <v>15.476132071622843</v>
      </c>
      <c r="E62" s="11">
        <f t="shared" si="2"/>
        <v>119.87566335807644</v>
      </c>
      <c r="F62" s="14">
        <f t="shared" si="7"/>
        <v>57</v>
      </c>
      <c r="G62" s="17">
        <f t="shared" ref="G62:G64" si="20">$G$60+(F62-$F$60)*($G$65-$G$60)/($F$65-$F$60)</f>
        <v>191.2</v>
      </c>
      <c r="H62" s="16">
        <f t="shared" si="3"/>
        <v>172.99775999999997</v>
      </c>
      <c r="I62" s="16">
        <f t="shared" si="4"/>
        <v>43.760737531919609</v>
      </c>
      <c r="J62" s="16">
        <f t="shared" si="5"/>
        <v>377.52104986809326</v>
      </c>
      <c r="K62" s="33">
        <f t="shared" si="8"/>
        <v>57</v>
      </c>
      <c r="L62" s="36"/>
      <c r="M62" s="37"/>
      <c r="N62" s="37"/>
      <c r="O62" s="37"/>
      <c r="P62" s="25"/>
      <c r="Q62" s="25"/>
      <c r="R62" s="25"/>
      <c r="S62" s="25"/>
      <c r="T62" s="2"/>
      <c r="U62" s="2"/>
      <c r="V62" s="2"/>
    </row>
    <row r="63" spans="1:25" x14ac:dyDescent="0.25">
      <c r="A63" s="10">
        <v>61</v>
      </c>
      <c r="B63" s="20">
        <f t="shared" si="6"/>
        <v>61</v>
      </c>
      <c r="C63" s="11">
        <f t="shared" si="0"/>
        <v>54.241199999999992</v>
      </c>
      <c r="D63" s="11">
        <f t="shared" si="1"/>
        <v>15.703824194633755</v>
      </c>
      <c r="E63" s="11">
        <f t="shared" si="2"/>
        <v>121.82091713898711</v>
      </c>
      <c r="F63" s="14">
        <f t="shared" si="7"/>
        <v>58</v>
      </c>
      <c r="G63" s="17">
        <f t="shared" si="20"/>
        <v>198.8</v>
      </c>
      <c r="H63" s="16">
        <f t="shared" si="3"/>
        <v>179.87424000000001</v>
      </c>
      <c r="I63" s="16">
        <f t="shared" si="4"/>
        <v>45.294205745553846</v>
      </c>
      <c r="J63" s="16">
        <f t="shared" si="5"/>
        <v>392.16837634017293</v>
      </c>
      <c r="K63" s="33">
        <f t="shared" si="8"/>
        <v>58</v>
      </c>
      <c r="L63" s="36"/>
      <c r="M63" s="36"/>
      <c r="N63" s="36"/>
      <c r="O63" s="36"/>
      <c r="P63" s="25"/>
      <c r="Q63" s="25"/>
      <c r="R63" s="25"/>
      <c r="S63" s="25"/>
      <c r="T63" s="2"/>
      <c r="U63" s="2"/>
      <c r="V63" s="2"/>
    </row>
    <row r="64" spans="1:25" x14ac:dyDescent="0.25">
      <c r="A64" s="10">
        <v>62</v>
      </c>
      <c r="B64" s="20">
        <f t="shared" si="6"/>
        <v>62</v>
      </c>
      <c r="C64" s="11">
        <f t="shared" si="0"/>
        <v>55.130399999999995</v>
      </c>
      <c r="D64" s="11">
        <f t="shared" si="1"/>
        <v>15.931082230000035</v>
      </c>
      <c r="E64" s="11">
        <f t="shared" si="2"/>
        <v>123.7654148839167</v>
      </c>
      <c r="F64" s="14">
        <f t="shared" si="7"/>
        <v>59</v>
      </c>
      <c r="G64" s="17">
        <f t="shared" si="20"/>
        <v>206.4</v>
      </c>
      <c r="H64" s="16">
        <f t="shared" si="3"/>
        <v>186.75072</v>
      </c>
      <c r="I64" s="16">
        <f t="shared" si="4"/>
        <v>46.820863587839391</v>
      </c>
      <c r="J64" s="16">
        <f t="shared" si="5"/>
        <v>406.80384141548689</v>
      </c>
      <c r="K64" s="33">
        <f t="shared" si="8"/>
        <v>59</v>
      </c>
      <c r="L64" s="36"/>
      <c r="M64" s="36"/>
      <c r="N64" s="36"/>
      <c r="O64" s="36"/>
      <c r="P64" s="25"/>
      <c r="Q64" s="25"/>
      <c r="R64" s="25"/>
      <c r="S64" s="25"/>
    </row>
    <row r="65" spans="1:19" x14ac:dyDescent="0.25">
      <c r="A65" s="10">
        <v>63</v>
      </c>
      <c r="B65" s="20">
        <f t="shared" si="6"/>
        <v>63</v>
      </c>
      <c r="C65" s="11">
        <f t="shared" si="0"/>
        <v>56.019599999999997</v>
      </c>
      <c r="D65" s="11">
        <f t="shared" si="1"/>
        <v>16.15791398744928</v>
      </c>
      <c r="E65" s="11">
        <f t="shared" si="2"/>
        <v>125.70917019480748</v>
      </c>
      <c r="F65" s="14">
        <f t="shared" si="7"/>
        <v>60</v>
      </c>
      <c r="G65" s="34">
        <f>'Table chêne'!G15+'Table chêne'!L14</f>
        <v>214</v>
      </c>
      <c r="H65" s="16">
        <f t="shared" si="3"/>
        <v>193.62720000000002</v>
      </c>
      <c r="I65" s="16">
        <f t="shared" si="4"/>
        <v>48.340990547231236</v>
      </c>
      <c r="J65" s="16">
        <f t="shared" si="5"/>
        <v>421.42793186976104</v>
      </c>
      <c r="K65" s="33">
        <f t="shared" si="8"/>
        <v>60</v>
      </c>
      <c r="L65" s="36">
        <f>'Table chêne'!L15+'Table chêne'!L14</f>
        <v>42</v>
      </c>
      <c r="M65" s="36"/>
      <c r="N65" s="36"/>
      <c r="O65" s="36"/>
      <c r="P65" s="25"/>
      <c r="Q65" s="25"/>
      <c r="R65" s="25"/>
      <c r="S65" s="25"/>
    </row>
    <row r="66" spans="1:19" x14ac:dyDescent="0.25">
      <c r="A66" s="10">
        <v>64</v>
      </c>
      <c r="B66" s="20">
        <f t="shared" si="6"/>
        <v>64</v>
      </c>
      <c r="C66" s="11">
        <f t="shared" si="0"/>
        <v>56.908799999999999</v>
      </c>
      <c r="D66" s="11">
        <f t="shared" si="1"/>
        <v>16.384327014561205</v>
      </c>
      <c r="E66" s="11">
        <f t="shared" si="2"/>
        <v>127.65219621702742</v>
      </c>
      <c r="F66" s="14">
        <v>60</v>
      </c>
      <c r="G66" s="34">
        <f>G65-L65</f>
        <v>172</v>
      </c>
      <c r="H66" s="16">
        <f t="shared" si="3"/>
        <v>155.62559999999999</v>
      </c>
      <c r="I66" s="16">
        <f t="shared" si="4"/>
        <v>39.854271109683118</v>
      </c>
      <c r="J66" s="16">
        <f t="shared" si="5"/>
        <v>340.46077551603139</v>
      </c>
      <c r="K66" s="33">
        <v>60</v>
      </c>
      <c r="L66" s="36"/>
      <c r="M66" s="36"/>
      <c r="N66" s="36"/>
      <c r="O66" s="36"/>
      <c r="P66" s="25"/>
      <c r="Q66" s="25"/>
      <c r="R66" s="25"/>
      <c r="S66" s="25"/>
    </row>
    <row r="67" spans="1:19" x14ac:dyDescent="0.25">
      <c r="A67" s="10">
        <v>65</v>
      </c>
      <c r="B67" s="20">
        <f t="shared" si="6"/>
        <v>65</v>
      </c>
      <c r="C67" s="11">
        <f t="shared" ref="C67:C130" si="21">B67*1.56*0.57</f>
        <v>57.798000000000002</v>
      </c>
      <c r="D67" s="11">
        <f t="shared" ref="D67:D130" si="22">EXP(-1.0587+0.8836*LN(C67)+0.284)</f>
        <v>16.610328609522991</v>
      </c>
      <c r="E67" s="11">
        <f t="shared" ref="E67:E130" si="23">(C67+D67)*0.475*44/12</f>
        <v>129.59450566158588</v>
      </c>
      <c r="F67" s="14">
        <f t="shared" si="7"/>
        <v>61</v>
      </c>
      <c r="G67" s="34">
        <f>$G$66+(F67-$F$66)*($G$71-$G$66)/($F$71-$F$66)</f>
        <v>179.2</v>
      </c>
      <c r="H67" s="16">
        <f t="shared" ref="H67:H130" si="24">G67*1.56*0.58</f>
        <v>162.14015999999998</v>
      </c>
      <c r="I67" s="16">
        <f t="shared" ref="I67:I130" si="25">EXP(-1.0587+0.8836*LN(H67)+0.284)</f>
        <v>41.324860537333677</v>
      </c>
      <c r="J67" s="16">
        <f t="shared" ref="J67:J130" si="26">(H67+I67)*0.475*44/12</f>
        <v>354.36824410252279</v>
      </c>
      <c r="K67" s="33">
        <f t="shared" si="8"/>
        <v>61</v>
      </c>
      <c r="L67" s="36"/>
      <c r="M67" s="36"/>
      <c r="N67" s="36"/>
      <c r="O67" s="36"/>
      <c r="P67" s="25"/>
      <c r="Q67" s="25"/>
      <c r="R67" s="25"/>
      <c r="S67" s="25"/>
    </row>
    <row r="68" spans="1:19" x14ac:dyDescent="0.25">
      <c r="A68" s="10">
        <v>66</v>
      </c>
      <c r="B68" s="20">
        <f t="shared" ref="B68:B131" si="27">B67+1</f>
        <v>66</v>
      </c>
      <c r="C68" s="11">
        <f t="shared" si="21"/>
        <v>58.687199999999997</v>
      </c>
      <c r="D68" s="11">
        <f t="shared" si="22"/>
        <v>16.835925833077539</v>
      </c>
      <c r="E68" s="11">
        <f t="shared" si="23"/>
        <v>131.53611082594338</v>
      </c>
      <c r="F68" s="14">
        <f t="shared" ref="F68:F131" si="28">F67+1</f>
        <v>62</v>
      </c>
      <c r="G68" s="34">
        <f t="shared" ref="G68:G70" si="29">$G$66+(F68-$F$66)*($G$71-$G$66)/($F$71-$F$66)</f>
        <v>186.4</v>
      </c>
      <c r="H68" s="16">
        <f t="shared" si="24"/>
        <v>168.65472</v>
      </c>
      <c r="I68" s="16">
        <f t="shared" si="25"/>
        <v>42.78858644059585</v>
      </c>
      <c r="J68" s="16">
        <f t="shared" si="26"/>
        <v>368.26375871737105</v>
      </c>
      <c r="K68" s="33">
        <f t="shared" ref="K68:K131" si="30">K67+1</f>
        <v>62</v>
      </c>
      <c r="L68" s="36"/>
      <c r="M68" s="36"/>
      <c r="N68" s="36"/>
      <c r="O68" s="36"/>
      <c r="P68" s="25"/>
      <c r="Q68" s="25"/>
      <c r="R68" s="25"/>
      <c r="S68" s="25"/>
    </row>
    <row r="69" spans="1:19" x14ac:dyDescent="0.25">
      <c r="A69" s="10">
        <v>67</v>
      </c>
      <c r="B69" s="20">
        <f t="shared" si="27"/>
        <v>67</v>
      </c>
      <c r="C69" s="11">
        <f t="shared" si="21"/>
        <v>59.5764</v>
      </c>
      <c r="D69" s="11">
        <f t="shared" si="22"/>
        <v>17.06112551972695</v>
      </c>
      <c r="E69" s="11">
        <f t="shared" si="23"/>
        <v>133.47702361352444</v>
      </c>
      <c r="F69" s="14">
        <f t="shared" si="28"/>
        <v>63</v>
      </c>
      <c r="G69" s="34">
        <f t="shared" si="29"/>
        <v>193.6</v>
      </c>
      <c r="H69" s="16">
        <f t="shared" si="24"/>
        <v>175.16927999999999</v>
      </c>
      <c r="I69" s="16">
        <f t="shared" si="25"/>
        <v>44.245744278741803</v>
      </c>
      <c r="J69" s="16">
        <f t="shared" si="26"/>
        <v>382.14783395214198</v>
      </c>
      <c r="K69" s="33">
        <f t="shared" si="30"/>
        <v>63</v>
      </c>
      <c r="L69" s="36"/>
      <c r="M69" s="36"/>
      <c r="N69" s="36"/>
      <c r="O69" s="36"/>
      <c r="P69" s="25"/>
      <c r="Q69" s="25"/>
      <c r="R69" s="25"/>
      <c r="S69" s="25"/>
    </row>
    <row r="70" spans="1:19" x14ac:dyDescent="0.25">
      <c r="A70" s="10">
        <v>68</v>
      </c>
      <c r="B70" s="20">
        <f t="shared" si="27"/>
        <v>68</v>
      </c>
      <c r="C70" s="11">
        <f t="shared" si="21"/>
        <v>60.465599999999995</v>
      </c>
      <c r="D70" s="11">
        <f t="shared" si="22"/>
        <v>17.285934288248196</v>
      </c>
      <c r="E70" s="11">
        <f t="shared" si="23"/>
        <v>135.41725555203226</v>
      </c>
      <c r="F70" s="14">
        <f t="shared" si="28"/>
        <v>64</v>
      </c>
      <c r="G70" s="34">
        <f t="shared" si="29"/>
        <v>200.8</v>
      </c>
      <c r="H70" s="16">
        <f t="shared" si="24"/>
        <v>181.68384</v>
      </c>
      <c r="I70" s="16">
        <f t="shared" si="25"/>
        <v>45.696606289632115</v>
      </c>
      <c r="J70" s="16">
        <f t="shared" si="26"/>
        <v>396.0209439544426</v>
      </c>
      <c r="K70" s="33">
        <f t="shared" si="30"/>
        <v>64</v>
      </c>
      <c r="L70" s="36"/>
      <c r="M70" s="36"/>
      <c r="N70" s="36"/>
      <c r="O70" s="36"/>
      <c r="P70" s="25"/>
      <c r="Q70" s="25"/>
      <c r="R70" s="25"/>
      <c r="S70" s="25"/>
    </row>
    <row r="71" spans="1:19" x14ac:dyDescent="0.25">
      <c r="A71" s="10">
        <v>69</v>
      </c>
      <c r="B71" s="20">
        <f t="shared" si="27"/>
        <v>69</v>
      </c>
      <c r="C71" s="11">
        <f t="shared" si="21"/>
        <v>61.354799999999997</v>
      </c>
      <c r="D71" s="11">
        <f t="shared" si="22"/>
        <v>17.510358551572615</v>
      </c>
      <c r="E71" s="11">
        <f t="shared" si="23"/>
        <v>137.35681781065566</v>
      </c>
      <c r="F71" s="14">
        <f t="shared" si="28"/>
        <v>65</v>
      </c>
      <c r="G71" s="18">
        <f>'Table chêne'!G16</f>
        <v>208</v>
      </c>
      <c r="H71" s="16">
        <f t="shared" si="24"/>
        <v>188.19839999999999</v>
      </c>
      <c r="I71" s="16">
        <f t="shared" si="25"/>
        <v>47.141424081428013</v>
      </c>
      <c r="J71" s="16">
        <f t="shared" si="26"/>
        <v>409.88352694182043</v>
      </c>
      <c r="K71" s="33">
        <f t="shared" si="30"/>
        <v>65</v>
      </c>
      <c r="L71" s="36"/>
      <c r="M71" s="36"/>
      <c r="N71" s="36"/>
      <c r="O71" s="36"/>
      <c r="P71" s="25"/>
      <c r="Q71" s="25"/>
      <c r="R71" s="25"/>
      <c r="S71" s="25"/>
    </row>
    <row r="72" spans="1:19" x14ac:dyDescent="0.25">
      <c r="A72" s="10">
        <v>70</v>
      </c>
      <c r="B72" s="20">
        <f t="shared" si="27"/>
        <v>70</v>
      </c>
      <c r="C72" s="11">
        <f t="shared" si="21"/>
        <v>62.244</v>
      </c>
      <c r="D72" s="11">
        <f t="shared" si="22"/>
        <v>17.734404526076432</v>
      </c>
      <c r="E72" s="11">
        <f t="shared" si="23"/>
        <v>139.29572121624977</v>
      </c>
      <c r="F72" s="14">
        <f t="shared" si="28"/>
        <v>66</v>
      </c>
      <c r="G72" s="18">
        <f>$G$71+(F72-$F$71)*($G$76-$G$71)/($F$76-$F$71)</f>
        <v>214.8</v>
      </c>
      <c r="H72" s="16">
        <f t="shared" si="24"/>
        <v>194.35104000000001</v>
      </c>
      <c r="I72" s="16">
        <f t="shared" si="25"/>
        <v>48.500634729810159</v>
      </c>
      <c r="J72" s="16">
        <f t="shared" si="26"/>
        <v>422.96666682108599</v>
      </c>
      <c r="K72" s="33">
        <f t="shared" si="30"/>
        <v>66</v>
      </c>
      <c r="L72" s="36"/>
      <c r="M72" s="36"/>
      <c r="N72" s="36"/>
      <c r="O72" s="36"/>
      <c r="P72" s="25"/>
      <c r="Q72" s="25"/>
      <c r="R72" s="25"/>
      <c r="S72" s="25"/>
    </row>
    <row r="73" spans="1:19" x14ac:dyDescent="0.25">
      <c r="A73" s="10">
        <v>71</v>
      </c>
      <c r="B73" s="20">
        <f t="shared" si="27"/>
        <v>71</v>
      </c>
      <c r="C73" s="11">
        <f t="shared" si="21"/>
        <v>63.133199999999995</v>
      </c>
      <c r="D73" s="11">
        <f t="shared" si="22"/>
        <v>17.958078240325325</v>
      </c>
      <c r="E73" s="11">
        <f t="shared" si="23"/>
        <v>141.23397626856661</v>
      </c>
      <c r="F73" s="14">
        <f t="shared" si="28"/>
        <v>67</v>
      </c>
      <c r="G73" s="18">
        <f t="shared" ref="G73:G75" si="31">$G$71+(F73-$F$71)*($G$76-$G$71)/($F$76-$F$71)</f>
        <v>221.6</v>
      </c>
      <c r="H73" s="16">
        <f t="shared" si="24"/>
        <v>200.50368</v>
      </c>
      <c r="I73" s="16">
        <f t="shared" si="25"/>
        <v>49.854845135229887</v>
      </c>
      <c r="J73" s="16">
        <f t="shared" si="26"/>
        <v>436.04109794385869</v>
      </c>
      <c r="K73" s="33">
        <f t="shared" si="30"/>
        <v>67</v>
      </c>
      <c r="L73" s="36"/>
      <c r="M73" s="36"/>
      <c r="N73" s="36"/>
      <c r="O73" s="36"/>
      <c r="P73" s="36"/>
      <c r="Q73" s="36"/>
      <c r="R73" s="36"/>
      <c r="S73" s="36"/>
    </row>
    <row r="74" spans="1:19" x14ac:dyDescent="0.25">
      <c r="A74" s="10">
        <v>72</v>
      </c>
      <c r="B74" s="20">
        <f t="shared" si="27"/>
        <v>72</v>
      </c>
      <c r="C74" s="11">
        <f t="shared" si="21"/>
        <v>64.022400000000005</v>
      </c>
      <c r="D74" s="11">
        <f t="shared" si="22"/>
        <v>18.181385543312242</v>
      </c>
      <c r="E74" s="11">
        <f t="shared" si="23"/>
        <v>143.17159315460216</v>
      </c>
      <c r="F74" s="14">
        <f t="shared" si="28"/>
        <v>68</v>
      </c>
      <c r="G74" s="18">
        <f t="shared" si="31"/>
        <v>228.4</v>
      </c>
      <c r="H74" s="16">
        <f t="shared" si="24"/>
        <v>206.65631999999999</v>
      </c>
      <c r="I74" s="16">
        <f t="shared" si="25"/>
        <v>51.20422634371338</v>
      </c>
      <c r="J74" s="16">
        <f t="shared" si="26"/>
        <v>449.10711821530077</v>
      </c>
      <c r="K74" s="33">
        <f t="shared" si="30"/>
        <v>68</v>
      </c>
      <c r="L74" s="36"/>
      <c r="M74" s="36"/>
      <c r="N74" s="36"/>
      <c r="O74" s="36"/>
      <c r="P74" s="36"/>
      <c r="Q74" s="36"/>
      <c r="R74" s="36"/>
      <c r="S74" s="36"/>
    </row>
    <row r="75" spans="1:19" x14ac:dyDescent="0.25">
      <c r="A75" s="10">
        <v>73</v>
      </c>
      <c r="B75" s="20">
        <f t="shared" si="27"/>
        <v>73</v>
      </c>
      <c r="C75" s="11">
        <f t="shared" si="21"/>
        <v>64.911599999999993</v>
      </c>
      <c r="D75" s="11">
        <f t="shared" si="22"/>
        <v>18.404332112224708</v>
      </c>
      <c r="E75" s="11">
        <f t="shared" si="23"/>
        <v>145.10858176212469</v>
      </c>
      <c r="F75" s="14">
        <f t="shared" si="28"/>
        <v>69</v>
      </c>
      <c r="G75" s="18">
        <f t="shared" si="31"/>
        <v>235.2</v>
      </c>
      <c r="H75" s="16">
        <f t="shared" si="24"/>
        <v>212.80895999999998</v>
      </c>
      <c r="I75" s="16">
        <f t="shared" si="25"/>
        <v>52.548938637485847</v>
      </c>
      <c r="J75" s="16">
        <f t="shared" si="26"/>
        <v>462.16500679362116</v>
      </c>
      <c r="K75" s="33">
        <f t="shared" si="30"/>
        <v>69</v>
      </c>
      <c r="L75" s="36"/>
      <c r="M75" s="36"/>
      <c r="N75" s="36"/>
      <c r="O75" s="36"/>
      <c r="P75" s="36"/>
      <c r="Q75" s="36"/>
      <c r="R75" s="36"/>
      <c r="S75" s="36"/>
    </row>
    <row r="76" spans="1:19" x14ac:dyDescent="0.25">
      <c r="A76" s="10">
        <v>74</v>
      </c>
      <c r="B76" s="20">
        <f t="shared" si="27"/>
        <v>74</v>
      </c>
      <c r="C76" s="11">
        <f t="shared" si="21"/>
        <v>65.800799999999995</v>
      </c>
      <c r="D76" s="11">
        <f t="shared" si="22"/>
        <v>18.626923459774289</v>
      </c>
      <c r="E76" s="11">
        <f t="shared" si="23"/>
        <v>147.04495169244021</v>
      </c>
      <c r="F76" s="14">
        <f t="shared" si="28"/>
        <v>70</v>
      </c>
      <c r="G76" s="35">
        <f>'Table chêne'!G17+'Table chêne'!L16</f>
        <v>242</v>
      </c>
      <c r="H76" s="16">
        <f t="shared" si="24"/>
        <v>218.9616</v>
      </c>
      <c r="I76" s="16">
        <f t="shared" si="25"/>
        <v>53.88913250370743</v>
      </c>
      <c r="J76" s="16">
        <f t="shared" si="26"/>
        <v>475.21502577729046</v>
      </c>
      <c r="K76" s="33">
        <f t="shared" si="30"/>
        <v>70</v>
      </c>
      <c r="L76" s="36">
        <f>'Table chêne'!L17+'Table chêne'!L16</f>
        <v>42</v>
      </c>
      <c r="M76" s="36"/>
      <c r="N76" s="36"/>
      <c r="O76" s="36"/>
      <c r="P76" s="36"/>
      <c r="Q76" s="36"/>
      <c r="R76" s="36"/>
      <c r="S76" s="36"/>
    </row>
    <row r="77" spans="1:19" x14ac:dyDescent="0.25">
      <c r="A77" s="10">
        <v>75</v>
      </c>
      <c r="B77" s="20">
        <f t="shared" si="27"/>
        <v>75</v>
      </c>
      <c r="C77" s="11">
        <f t="shared" si="21"/>
        <v>66.69</v>
      </c>
      <c r="D77" s="11">
        <f t="shared" si="22"/>
        <v>18.849164941118623</v>
      </c>
      <c r="E77" s="11">
        <f t="shared" si="23"/>
        <v>148.98071227244827</v>
      </c>
      <c r="F77" s="14">
        <v>70</v>
      </c>
      <c r="G77" s="35">
        <f>G76-L76</f>
        <v>200</v>
      </c>
      <c r="H77" s="16">
        <f t="shared" si="24"/>
        <v>180.95999999999998</v>
      </c>
      <c r="I77" s="16">
        <f t="shared" si="25"/>
        <v>45.53570231487172</v>
      </c>
      <c r="J77" s="16">
        <f t="shared" si="26"/>
        <v>394.4800148650682</v>
      </c>
      <c r="K77" s="33">
        <v>70</v>
      </c>
      <c r="L77" s="36"/>
      <c r="M77" s="36"/>
      <c r="N77" s="36"/>
      <c r="O77" s="36"/>
      <c r="P77" s="36"/>
      <c r="Q77" s="36"/>
      <c r="R77" s="36"/>
      <c r="S77" s="36"/>
    </row>
    <row r="78" spans="1:19" x14ac:dyDescent="0.25">
      <c r="A78" s="10">
        <v>76</v>
      </c>
      <c r="B78" s="20">
        <f t="shared" si="27"/>
        <v>76</v>
      </c>
      <c r="C78" s="11">
        <f t="shared" si="21"/>
        <v>67.5792</v>
      </c>
      <c r="D78" s="11">
        <f t="shared" si="22"/>
        <v>19.07106176040384</v>
      </c>
      <c r="E78" s="11">
        <f t="shared" si="23"/>
        <v>150.91587256603668</v>
      </c>
      <c r="F78" s="14">
        <f t="shared" si="28"/>
        <v>71</v>
      </c>
      <c r="G78" s="35">
        <f>$G$77+(F78-$F$77)*($G$82-$G$77)/($F$82-$F$77)</f>
        <v>206.2</v>
      </c>
      <c r="H78" s="16">
        <f t="shared" si="24"/>
        <v>186.56975999999997</v>
      </c>
      <c r="I78" s="16">
        <f t="shared" si="25"/>
        <v>46.780773230247213</v>
      </c>
      <c r="J78" s="16">
        <f t="shared" si="26"/>
        <v>406.41884537601385</v>
      </c>
      <c r="K78" s="33">
        <f t="shared" si="30"/>
        <v>71</v>
      </c>
      <c r="L78" s="36"/>
      <c r="M78" s="36"/>
      <c r="N78" s="36"/>
      <c r="O78" s="36"/>
      <c r="P78" s="36"/>
      <c r="Q78" s="36"/>
      <c r="R78" s="36"/>
      <c r="S78" s="36"/>
    </row>
    <row r="79" spans="1:19" x14ac:dyDescent="0.25">
      <c r="A79" s="10">
        <v>77</v>
      </c>
      <c r="B79" s="20">
        <f t="shared" si="27"/>
        <v>77</v>
      </c>
      <c r="C79" s="11">
        <f t="shared" si="21"/>
        <v>68.468400000000003</v>
      </c>
      <c r="D79" s="11">
        <f t="shared" si="22"/>
        <v>19.292618976952735</v>
      </c>
      <c r="E79" s="11">
        <f t="shared" si="23"/>
        <v>152.85044138485935</v>
      </c>
      <c r="F79" s="14">
        <f t="shared" si="28"/>
        <v>72</v>
      </c>
      <c r="G79" s="35">
        <f t="shared" ref="G79:G81" si="32">$G$77+(F79-$F$77)*($G$82-$G$77)/($F$82-$F$77)</f>
        <v>212.4</v>
      </c>
      <c r="H79" s="16">
        <f t="shared" si="24"/>
        <v>192.17952</v>
      </c>
      <c r="I79" s="16">
        <f t="shared" si="25"/>
        <v>48.021493442275315</v>
      </c>
      <c r="J79" s="16">
        <f t="shared" si="26"/>
        <v>418.35009841196285</v>
      </c>
      <c r="K79" s="33">
        <f t="shared" si="30"/>
        <v>72</v>
      </c>
      <c r="L79" s="36"/>
      <c r="M79" s="36"/>
      <c r="N79" s="36"/>
      <c r="O79" s="36"/>
      <c r="P79" s="36"/>
      <c r="Q79" s="36"/>
      <c r="R79" s="36"/>
      <c r="S79" s="36"/>
    </row>
    <row r="80" spans="1:19" x14ac:dyDescent="0.25">
      <c r="A80" s="10">
        <v>78</v>
      </c>
      <c r="B80" s="20">
        <f t="shared" si="27"/>
        <v>78</v>
      </c>
      <c r="C80" s="11">
        <f t="shared" si="21"/>
        <v>69.357600000000005</v>
      </c>
      <c r="D80" s="11">
        <f t="shared" si="22"/>
        <v>19.513841511122433</v>
      </c>
      <c r="E80" s="11">
        <f t="shared" si="23"/>
        <v>154.78442729853825</v>
      </c>
      <c r="F80" s="14">
        <f t="shared" si="28"/>
        <v>73</v>
      </c>
      <c r="G80" s="35">
        <f t="shared" si="32"/>
        <v>218.6</v>
      </c>
      <c r="H80" s="16">
        <f t="shared" si="24"/>
        <v>197.78927999999999</v>
      </c>
      <c r="I80" s="16">
        <f t="shared" si="25"/>
        <v>49.258004531609942</v>
      </c>
      <c r="J80" s="16">
        <f t="shared" si="26"/>
        <v>430.27402055922062</v>
      </c>
      <c r="K80" s="33">
        <f t="shared" si="30"/>
        <v>73</v>
      </c>
      <c r="L80" s="36"/>
      <c r="M80" s="36"/>
      <c r="N80" s="36"/>
      <c r="O80" s="36"/>
      <c r="P80" s="36"/>
      <c r="Q80" s="36"/>
      <c r="R80" s="36"/>
      <c r="S80" s="36"/>
    </row>
    <row r="81" spans="1:12" x14ac:dyDescent="0.25">
      <c r="A81" s="10">
        <v>79</v>
      </c>
      <c r="B81" s="20">
        <f t="shared" si="27"/>
        <v>79</v>
      </c>
      <c r="C81" s="11">
        <f t="shared" si="21"/>
        <v>70.246799999999993</v>
      </c>
      <c r="D81" s="11">
        <f t="shared" si="22"/>
        <v>19.734734149853068</v>
      </c>
      <c r="E81" s="11">
        <f t="shared" si="23"/>
        <v>156.7178386443274</v>
      </c>
      <c r="F81" s="14">
        <f t="shared" si="28"/>
        <v>74</v>
      </c>
      <c r="G81" s="35">
        <f t="shared" si="32"/>
        <v>224.8</v>
      </c>
      <c r="H81" s="16">
        <f t="shared" si="24"/>
        <v>203.39904000000001</v>
      </c>
      <c r="I81" s="16">
        <f t="shared" si="25"/>
        <v>50.490439590957372</v>
      </c>
      <c r="J81" s="16">
        <f t="shared" si="26"/>
        <v>442.19084362091741</v>
      </c>
      <c r="K81" s="33">
        <f t="shared" si="30"/>
        <v>74</v>
      </c>
    </row>
    <row r="82" spans="1:12" x14ac:dyDescent="0.25">
      <c r="A82" s="10">
        <v>80</v>
      </c>
      <c r="B82" s="20">
        <f t="shared" si="27"/>
        <v>80</v>
      </c>
      <c r="C82" s="11">
        <f t="shared" si="21"/>
        <v>71.135999999999996</v>
      </c>
      <c r="D82" s="11">
        <f t="shared" si="22"/>
        <v>19.955301551927469</v>
      </c>
      <c r="E82" s="11">
        <f t="shared" si="23"/>
        <v>158.65068353627368</v>
      </c>
      <c r="F82" s="14">
        <f t="shared" si="28"/>
        <v>75</v>
      </c>
      <c r="G82" s="18">
        <f>'Table chêne'!G18</f>
        <v>231</v>
      </c>
      <c r="H82" s="16">
        <f t="shared" si="24"/>
        <v>209.00879999999998</v>
      </c>
      <c r="I82" s="16">
        <f t="shared" si="25"/>
        <v>51.718923953824202</v>
      </c>
      <c r="J82" s="16">
        <f t="shared" si="26"/>
        <v>454.10078588624373</v>
      </c>
      <c r="K82" s="33">
        <f t="shared" si="30"/>
        <v>75</v>
      </c>
    </row>
    <row r="83" spans="1:12" x14ac:dyDescent="0.25">
      <c r="A83" s="10">
        <v>81</v>
      </c>
      <c r="B83" s="20">
        <f t="shared" si="27"/>
        <v>81</v>
      </c>
      <c r="C83" s="11">
        <f t="shared" si="21"/>
        <v>72.025199999999998</v>
      </c>
      <c r="D83" s="11">
        <f t="shared" si="22"/>
        <v>20.175548252960461</v>
      </c>
      <c r="E83" s="11">
        <f t="shared" si="23"/>
        <v>160.58296987390614</v>
      </c>
      <c r="F83" s="14">
        <f t="shared" si="28"/>
        <v>76</v>
      </c>
      <c r="G83" s="35">
        <f>$G$82+(F83-$F$82)*($G$87-$G$82)/($F$87-$F$82)</f>
        <v>237</v>
      </c>
      <c r="H83" s="16">
        <f t="shared" si="24"/>
        <v>214.4376</v>
      </c>
      <c r="I83" s="16">
        <f t="shared" si="25"/>
        <v>52.904129603372375</v>
      </c>
      <c r="J83" s="16">
        <f t="shared" si="26"/>
        <v>465.62017905920681</v>
      </c>
      <c r="K83" s="33">
        <f t="shared" si="30"/>
        <v>76</v>
      </c>
    </row>
    <row r="84" spans="1:12" x14ac:dyDescent="0.25">
      <c r="A84" s="10">
        <v>82</v>
      </c>
      <c r="B84" s="20">
        <f t="shared" si="27"/>
        <v>82</v>
      </c>
      <c r="C84" s="11">
        <f t="shared" si="21"/>
        <v>72.914400000000001</v>
      </c>
      <c r="D84" s="11">
        <f t="shared" si="22"/>
        <v>20.395478670134668</v>
      </c>
      <c r="E84" s="11">
        <f t="shared" si="23"/>
        <v>162.51470535048455</v>
      </c>
      <c r="F84" s="14">
        <f t="shared" si="28"/>
        <v>77</v>
      </c>
      <c r="G84" s="35">
        <f t="shared" ref="G84:G86" si="33">$G$82+(F84-$F$82)*($G$87-$G$82)/($F$87-$F$82)</f>
        <v>243</v>
      </c>
      <c r="H84" s="16">
        <f t="shared" si="24"/>
        <v>219.8664</v>
      </c>
      <c r="I84" s="16">
        <f t="shared" si="25"/>
        <v>54.085847394182416</v>
      </c>
      <c r="J84" s="16">
        <f t="shared" si="26"/>
        <v>477.13349754486762</v>
      </c>
      <c r="K84" s="33">
        <f t="shared" si="30"/>
        <v>77</v>
      </c>
    </row>
    <row r="85" spans="1:12" x14ac:dyDescent="0.25">
      <c r="A85" s="10">
        <v>83</v>
      </c>
      <c r="B85" s="20">
        <f t="shared" si="27"/>
        <v>83</v>
      </c>
      <c r="C85" s="11">
        <f t="shared" si="21"/>
        <v>73.803600000000003</v>
      </c>
      <c r="D85" s="11">
        <f t="shared" si="22"/>
        <v>20.615097106698759</v>
      </c>
      <c r="E85" s="11">
        <f t="shared" si="23"/>
        <v>164.44589746083366</v>
      </c>
      <c r="F85" s="14">
        <f t="shared" si="28"/>
        <v>78</v>
      </c>
      <c r="G85" s="35">
        <f t="shared" si="33"/>
        <v>249</v>
      </c>
      <c r="H85" s="16">
        <f t="shared" si="24"/>
        <v>225.29519999999999</v>
      </c>
      <c r="I85" s="16">
        <f t="shared" si="25"/>
        <v>55.264173352293078</v>
      </c>
      <c r="J85" s="16">
        <f t="shared" si="26"/>
        <v>488.64090858857702</v>
      </c>
      <c r="K85" s="33">
        <f t="shared" si="30"/>
        <v>78</v>
      </c>
    </row>
    <row r="86" spans="1:12" x14ac:dyDescent="0.25">
      <c r="A86" s="10">
        <v>84</v>
      </c>
      <c r="B86" s="20">
        <f t="shared" si="27"/>
        <v>84</v>
      </c>
      <c r="C86" s="11">
        <f t="shared" si="21"/>
        <v>74.692799999999991</v>
      </c>
      <c r="D86" s="11">
        <f t="shared" si="22"/>
        <v>20.834407756242822</v>
      </c>
      <c r="E86" s="11">
        <f t="shared" si="23"/>
        <v>166.37655350878956</v>
      </c>
      <c r="F86" s="14">
        <f t="shared" si="28"/>
        <v>79</v>
      </c>
      <c r="G86" s="35">
        <f t="shared" si="33"/>
        <v>255</v>
      </c>
      <c r="H86" s="16">
        <f t="shared" si="24"/>
        <v>230.72399999999999</v>
      </c>
      <c r="I86" s="16">
        <f t="shared" si="25"/>
        <v>56.439198612082095</v>
      </c>
      <c r="J86" s="16">
        <f t="shared" si="26"/>
        <v>500.14257091604287</v>
      </c>
      <c r="K86" s="33">
        <f t="shared" si="30"/>
        <v>79</v>
      </c>
    </row>
    <row r="87" spans="1:12" x14ac:dyDescent="0.25">
      <c r="A87" s="10">
        <v>85</v>
      </c>
      <c r="B87" s="20">
        <f t="shared" si="27"/>
        <v>85</v>
      </c>
      <c r="C87" s="11">
        <f t="shared" si="21"/>
        <v>75.581999999999994</v>
      </c>
      <c r="D87" s="11">
        <f t="shared" si="22"/>
        <v>21.053414706764119</v>
      </c>
      <c r="E87" s="11">
        <f t="shared" si="23"/>
        <v>168.30668061428082</v>
      </c>
      <c r="F87" s="14">
        <f t="shared" si="28"/>
        <v>80</v>
      </c>
      <c r="G87" s="18">
        <f>'Table chêne'!G19+'Table chêne'!L18</f>
        <v>261</v>
      </c>
      <c r="H87" s="16">
        <f t="shared" si="24"/>
        <v>236.15279999999998</v>
      </c>
      <c r="I87" s="16">
        <f t="shared" si="25"/>
        <v>57.61100977459936</v>
      </c>
      <c r="J87" s="16">
        <f t="shared" si="26"/>
        <v>511.63863535742718</v>
      </c>
      <c r="K87" s="33">
        <f t="shared" si="30"/>
        <v>80</v>
      </c>
      <c r="L87">
        <f>'Table chêne'!L19+'Table chêne'!L18</f>
        <v>42</v>
      </c>
    </row>
    <row r="88" spans="1:12" x14ac:dyDescent="0.25">
      <c r="A88" s="10">
        <v>86</v>
      </c>
      <c r="B88" s="20">
        <f t="shared" si="27"/>
        <v>86</v>
      </c>
      <c r="C88" s="11">
        <f t="shared" si="21"/>
        <v>76.471199999999996</v>
      </c>
      <c r="D88" s="11">
        <f t="shared" si="22"/>
        <v>21.272121944536345</v>
      </c>
      <c r="E88" s="11">
        <f t="shared" si="23"/>
        <v>170.23628572006746</v>
      </c>
      <c r="F88" s="14">
        <v>80</v>
      </c>
      <c r="G88" s="18">
        <f>G87-L87</f>
        <v>219</v>
      </c>
      <c r="H88" s="16">
        <f t="shared" si="24"/>
        <v>198.15119999999999</v>
      </c>
      <c r="I88" s="16">
        <f t="shared" si="25"/>
        <v>49.337638092068957</v>
      </c>
      <c r="J88" s="16">
        <f t="shared" si="26"/>
        <v>431.04305967702004</v>
      </c>
      <c r="K88" s="33">
        <v>80</v>
      </c>
    </row>
    <row r="89" spans="1:12" x14ac:dyDescent="0.25">
      <c r="A89" s="10">
        <v>87</v>
      </c>
      <c r="B89" s="20">
        <f t="shared" si="27"/>
        <v>87</v>
      </c>
      <c r="C89" s="11">
        <f t="shared" si="21"/>
        <v>77.360399999999998</v>
      </c>
      <c r="D89" s="11">
        <f t="shared" si="22"/>
        <v>21.490533357793495</v>
      </c>
      <c r="E89" s="11">
        <f t="shared" si="23"/>
        <v>172.165375598157</v>
      </c>
      <c r="F89" s="14">
        <f t="shared" si="28"/>
        <v>81</v>
      </c>
      <c r="G89" s="18">
        <f>$G$88+(F89-$F$88)*($G$93-$G$88)/($F$93-$F$88)</f>
        <v>224.8</v>
      </c>
      <c r="H89" s="16">
        <f t="shared" si="24"/>
        <v>203.39904000000001</v>
      </c>
      <c r="I89" s="16">
        <f t="shared" si="25"/>
        <v>50.490439590957372</v>
      </c>
      <c r="J89" s="16">
        <f t="shared" si="26"/>
        <v>442.19084362091741</v>
      </c>
      <c r="K89" s="33">
        <f t="shared" si="30"/>
        <v>81</v>
      </c>
    </row>
    <row r="90" spans="1:12" x14ac:dyDescent="0.25">
      <c r="A90" s="10">
        <v>88</v>
      </c>
      <c r="B90" s="20">
        <f t="shared" si="27"/>
        <v>88</v>
      </c>
      <c r="C90" s="11">
        <f t="shared" si="21"/>
        <v>78.249600000000001</v>
      </c>
      <c r="D90" s="11">
        <f t="shared" si="22"/>
        <v>21.708652740239781</v>
      </c>
      <c r="E90" s="11">
        <f t="shared" si="23"/>
        <v>174.09395685591764</v>
      </c>
      <c r="F90" s="14">
        <f t="shared" si="28"/>
        <v>82</v>
      </c>
      <c r="G90" s="18">
        <f t="shared" ref="G90:G92" si="34">$G$88+(F90-$F$88)*($G$93-$G$88)/($F$93-$F$88)</f>
        <v>230.6</v>
      </c>
      <c r="H90" s="16">
        <f t="shared" si="24"/>
        <v>208.64687999999998</v>
      </c>
      <c r="I90" s="16">
        <f t="shared" si="25"/>
        <v>51.639783781236098</v>
      </c>
      <c r="J90" s="16">
        <f t="shared" si="26"/>
        <v>453.3326060856528</v>
      </c>
      <c r="K90" s="33">
        <f t="shared" si="30"/>
        <v>82</v>
      </c>
    </row>
    <row r="91" spans="1:12" x14ac:dyDescent="0.25">
      <c r="A91" s="10">
        <v>89</v>
      </c>
      <c r="B91" s="20">
        <f t="shared" si="27"/>
        <v>89</v>
      </c>
      <c r="C91" s="11">
        <f t="shared" si="21"/>
        <v>79.138799999999989</v>
      </c>
      <c r="D91" s="11">
        <f t="shared" si="22"/>
        <v>21.926483794395324</v>
      </c>
      <c r="E91" s="11">
        <f t="shared" si="23"/>
        <v>176.02203594190516</v>
      </c>
      <c r="F91" s="14">
        <f t="shared" si="28"/>
        <v>83</v>
      </c>
      <c r="G91" s="18">
        <f t="shared" si="34"/>
        <v>236.4</v>
      </c>
      <c r="H91" s="16">
        <f t="shared" si="24"/>
        <v>213.89472000000001</v>
      </c>
      <c r="I91" s="16">
        <f t="shared" si="25"/>
        <v>52.785767620924915</v>
      </c>
      <c r="J91" s="16">
        <f t="shared" si="26"/>
        <v>464.46851593977755</v>
      </c>
      <c r="K91" s="33">
        <f t="shared" si="30"/>
        <v>83</v>
      </c>
    </row>
    <row r="92" spans="1:12" x14ac:dyDescent="0.25">
      <c r="A92" s="10">
        <v>90</v>
      </c>
      <c r="B92" s="20">
        <f t="shared" si="27"/>
        <v>90</v>
      </c>
      <c r="C92" s="11">
        <f t="shared" si="21"/>
        <v>80.027999999999992</v>
      </c>
      <c r="D92" s="11">
        <f t="shared" si="22"/>
        <v>22.144030134787155</v>
      </c>
      <c r="E92" s="11">
        <f t="shared" si="23"/>
        <v>177.94961915142096</v>
      </c>
      <c r="F92" s="14">
        <f t="shared" si="28"/>
        <v>84</v>
      </c>
      <c r="G92" s="18">
        <f t="shared" si="34"/>
        <v>242.2</v>
      </c>
      <c r="H92" s="16">
        <f t="shared" si="24"/>
        <v>219.14255999999997</v>
      </c>
      <c r="I92" s="16">
        <f t="shared" si="25"/>
        <v>53.928483039139756</v>
      </c>
      <c r="J92" s="16">
        <f t="shared" si="26"/>
        <v>475.59873329316838</v>
      </c>
      <c r="K92" s="33">
        <f t="shared" si="30"/>
        <v>84</v>
      </c>
    </row>
    <row r="93" spans="1:12" x14ac:dyDescent="0.25">
      <c r="A93" s="10">
        <v>91</v>
      </c>
      <c r="B93" s="20">
        <f t="shared" si="27"/>
        <v>91</v>
      </c>
      <c r="C93" s="11">
        <f t="shared" si="21"/>
        <v>80.917199999999994</v>
      </c>
      <c r="D93" s="11">
        <f t="shared" si="22"/>
        <v>22.361295290994434</v>
      </c>
      <c r="E93" s="11">
        <f t="shared" si="23"/>
        <v>179.87671263181528</v>
      </c>
      <c r="F93" s="14">
        <f t="shared" si="28"/>
        <v>85</v>
      </c>
      <c r="G93" s="18">
        <f>'Table chêne'!G20</f>
        <v>248</v>
      </c>
      <c r="H93" s="16">
        <f t="shared" si="24"/>
        <v>224.39039999999997</v>
      </c>
      <c r="I93" s="16">
        <f t="shared" si="25"/>
        <v>55.068017311015858</v>
      </c>
      <c r="J93" s="16">
        <f t="shared" si="26"/>
        <v>486.72341015001916</v>
      </c>
      <c r="K93" s="33">
        <f t="shared" si="30"/>
        <v>85</v>
      </c>
    </row>
    <row r="94" spans="1:12" x14ac:dyDescent="0.25">
      <c r="A94" s="10">
        <v>92</v>
      </c>
      <c r="B94" s="20">
        <f t="shared" si="27"/>
        <v>92</v>
      </c>
      <c r="C94" s="11">
        <f t="shared" si="21"/>
        <v>81.806399999999996</v>
      </c>
      <c r="D94" s="11">
        <f t="shared" si="22"/>
        <v>22.578282710556032</v>
      </c>
      <c r="E94" s="11">
        <f t="shared" si="23"/>
        <v>181.80332238755173</v>
      </c>
      <c r="F94" s="14">
        <f t="shared" si="28"/>
        <v>86</v>
      </c>
      <c r="G94" s="18">
        <f>$G$93+(F94-$F$93)*($G$98-$G$93)/($F$98-$F$93)</f>
        <v>253.4</v>
      </c>
      <c r="H94" s="16">
        <f t="shared" si="24"/>
        <v>229.27632</v>
      </c>
      <c r="I94" s="16">
        <f t="shared" si="25"/>
        <v>56.126176307517476</v>
      </c>
      <c r="J94" s="16">
        <f t="shared" si="26"/>
        <v>497.07601440225955</v>
      </c>
      <c r="K94" s="33">
        <f t="shared" si="30"/>
        <v>86</v>
      </c>
    </row>
    <row r="95" spans="1:12" x14ac:dyDescent="0.25">
      <c r="A95" s="10">
        <v>93</v>
      </c>
      <c r="B95" s="20">
        <f t="shared" si="27"/>
        <v>93</v>
      </c>
      <c r="C95" s="11">
        <f t="shared" si="21"/>
        <v>82.695599999999999</v>
      </c>
      <c r="D95" s="11">
        <f t="shared" si="22"/>
        <v>22.794995761747849</v>
      </c>
      <c r="E95" s="11">
        <f t="shared" si="23"/>
        <v>183.72945428504417</v>
      </c>
      <c r="F95" s="14">
        <f t="shared" si="28"/>
        <v>87</v>
      </c>
      <c r="G95" s="18">
        <f t="shared" ref="G95:G97" si="35">$G$93+(F95-$F$93)*($G$98-$G$93)/($F$98-$F$93)</f>
        <v>258.8</v>
      </c>
      <c r="H95" s="16">
        <f t="shared" si="24"/>
        <v>234.16224</v>
      </c>
      <c r="I95" s="16">
        <f t="shared" si="25"/>
        <v>57.181713578143096</v>
      </c>
      <c r="J95" s="16">
        <f t="shared" si="26"/>
        <v>507.42405248193251</v>
      </c>
      <c r="K95" s="33">
        <f t="shared" si="30"/>
        <v>87</v>
      </c>
    </row>
    <row r="96" spans="1:12" x14ac:dyDescent="0.25">
      <c r="A96" s="10">
        <v>94</v>
      </c>
      <c r="B96" s="20">
        <f t="shared" si="27"/>
        <v>94</v>
      </c>
      <c r="C96" s="11">
        <f t="shared" si="21"/>
        <v>83.584800000000001</v>
      </c>
      <c r="D96" s="11">
        <f t="shared" si="22"/>
        <v>23.011437736237617</v>
      </c>
      <c r="E96" s="11">
        <f t="shared" si="23"/>
        <v>185.65511405728049</v>
      </c>
      <c r="F96" s="14">
        <f t="shared" si="28"/>
        <v>88</v>
      </c>
      <c r="G96" s="18">
        <f t="shared" si="35"/>
        <v>264.2</v>
      </c>
      <c r="H96" s="16">
        <f t="shared" si="24"/>
        <v>239.04815999999997</v>
      </c>
      <c r="I96" s="16">
        <f t="shared" si="25"/>
        <v>58.234690128947292</v>
      </c>
      <c r="J96" s="16">
        <f t="shared" si="26"/>
        <v>517.76763064124975</v>
      </c>
      <c r="K96" s="33">
        <f t="shared" si="30"/>
        <v>88</v>
      </c>
    </row>
    <row r="97" spans="1:12" x14ac:dyDescent="0.25">
      <c r="A97" s="10">
        <v>95</v>
      </c>
      <c r="B97" s="20">
        <f t="shared" si="27"/>
        <v>95</v>
      </c>
      <c r="C97" s="11">
        <f t="shared" si="21"/>
        <v>84.474000000000004</v>
      </c>
      <c r="D97" s="11">
        <f t="shared" si="22"/>
        <v>23.22761185162317</v>
      </c>
      <c r="E97" s="11">
        <f t="shared" si="23"/>
        <v>187.5803073082437</v>
      </c>
      <c r="F97" s="14">
        <f t="shared" si="28"/>
        <v>89</v>
      </c>
      <c r="G97" s="18">
        <f t="shared" si="35"/>
        <v>269.60000000000002</v>
      </c>
      <c r="H97" s="16">
        <f t="shared" si="24"/>
        <v>243.93407999999999</v>
      </c>
      <c r="I97" s="16">
        <f t="shared" si="25"/>
        <v>59.285164329617594</v>
      </c>
      <c r="J97" s="16">
        <f t="shared" si="26"/>
        <v>528.10685054075066</v>
      </c>
      <c r="K97" s="33">
        <f t="shared" si="30"/>
        <v>89</v>
      </c>
    </row>
    <row r="98" spans="1:12" x14ac:dyDescent="0.25">
      <c r="A98" s="10">
        <v>96</v>
      </c>
      <c r="B98" s="20">
        <f t="shared" si="27"/>
        <v>96</v>
      </c>
      <c r="C98" s="11">
        <f t="shared" si="21"/>
        <v>85.363199999999992</v>
      </c>
      <c r="D98" s="11">
        <f t="shared" si="22"/>
        <v>23.443521253861029</v>
      </c>
      <c r="E98" s="11">
        <f t="shared" si="23"/>
        <v>189.50503951714128</v>
      </c>
      <c r="F98" s="14">
        <f t="shared" si="28"/>
        <v>90</v>
      </c>
      <c r="G98" s="18">
        <f>'Table chêne'!G21+'Table chêne'!L20</f>
        <v>275</v>
      </c>
      <c r="H98" s="16">
        <f t="shared" si="24"/>
        <v>248.82</v>
      </c>
      <c r="I98" s="16">
        <f t="shared" si="25"/>
        <v>60.333192077890068</v>
      </c>
      <c r="J98" s="16">
        <f t="shared" si="26"/>
        <v>538.44180953565854</v>
      </c>
      <c r="K98" s="33">
        <f t="shared" si="30"/>
        <v>90</v>
      </c>
      <c r="L98">
        <f>'Table chêne'!L21+'Table chêne'!L20</f>
        <v>42</v>
      </c>
    </row>
    <row r="99" spans="1:12" x14ac:dyDescent="0.25">
      <c r="A99" s="10">
        <v>97</v>
      </c>
      <c r="B99" s="20">
        <f t="shared" si="27"/>
        <v>97</v>
      </c>
      <c r="C99" s="11">
        <f t="shared" si="21"/>
        <v>86.252399999999994</v>
      </c>
      <c r="D99" s="11">
        <f t="shared" si="22"/>
        <v>23.659169019590802</v>
      </c>
      <c r="E99" s="11">
        <f t="shared" si="23"/>
        <v>191.42931604245396</v>
      </c>
      <c r="F99" s="14">
        <v>90</v>
      </c>
      <c r="G99" s="18">
        <f>G98-L98</f>
        <v>233</v>
      </c>
      <c r="H99" s="16">
        <f t="shared" si="24"/>
        <v>210.8184</v>
      </c>
      <c r="I99" s="16">
        <f t="shared" si="25"/>
        <v>52.114386184062198</v>
      </c>
      <c r="J99" s="16">
        <f t="shared" si="26"/>
        <v>457.94126927057499</v>
      </c>
      <c r="K99" s="33">
        <v>90</v>
      </c>
    </row>
    <row r="100" spans="1:12" x14ac:dyDescent="0.25">
      <c r="A100" s="10">
        <v>98</v>
      </c>
      <c r="B100" s="20">
        <f t="shared" si="27"/>
        <v>98</v>
      </c>
      <c r="C100" s="11">
        <f t="shared" si="21"/>
        <v>87.141599999999997</v>
      </c>
      <c r="D100" s="11">
        <f t="shared" si="22"/>
        <v>23.874558158360944</v>
      </c>
      <c r="E100" s="11">
        <f t="shared" si="23"/>
        <v>193.35314212581196</v>
      </c>
      <c r="F100" s="14">
        <f t="shared" si="28"/>
        <v>91</v>
      </c>
      <c r="G100" s="18">
        <f>$G$99+(F100-$F$99)*($G$104-$G$99)/($F$104-$F$99)</f>
        <v>238</v>
      </c>
      <c r="H100" s="16">
        <f t="shared" si="24"/>
        <v>215.3424</v>
      </c>
      <c r="I100" s="16">
        <f t="shared" si="25"/>
        <v>53.101322124397257</v>
      </c>
      <c r="J100" s="16">
        <f t="shared" si="26"/>
        <v>467.53948269999188</v>
      </c>
      <c r="K100" s="33">
        <f t="shared" si="30"/>
        <v>91</v>
      </c>
    </row>
    <row r="101" spans="1:12" x14ac:dyDescent="0.25">
      <c r="A101" s="10">
        <v>99</v>
      </c>
      <c r="B101" s="20">
        <f t="shared" si="27"/>
        <v>99</v>
      </c>
      <c r="C101" s="11">
        <f t="shared" si="21"/>
        <v>88.030799999999985</v>
      </c>
      <c r="D101" s="11">
        <f t="shared" si="22"/>
        <v>24.089691614761261</v>
      </c>
      <c r="E101" s="11">
        <f t="shared" si="23"/>
        <v>195.27652289570918</v>
      </c>
      <c r="F101" s="14">
        <f t="shared" si="28"/>
        <v>92</v>
      </c>
      <c r="G101" s="18">
        <f t="shared" ref="G101:G103" si="36">$G$99+(F101-$F$99)*($G$104-$G$99)/($F$104-$F$99)</f>
        <v>243</v>
      </c>
      <c r="H101" s="16">
        <f t="shared" si="24"/>
        <v>219.8664</v>
      </c>
      <c r="I101" s="16">
        <f t="shared" si="25"/>
        <v>54.085847394182416</v>
      </c>
      <c r="J101" s="16">
        <f t="shared" si="26"/>
        <v>477.13349754486762</v>
      </c>
      <c r="K101" s="33">
        <f t="shared" si="30"/>
        <v>92</v>
      </c>
    </row>
    <row r="102" spans="1:12" x14ac:dyDescent="0.25">
      <c r="A102" s="10">
        <v>100</v>
      </c>
      <c r="B102" s="20">
        <f t="shared" si="27"/>
        <v>100</v>
      </c>
      <c r="C102" s="11">
        <f t="shared" si="21"/>
        <v>88.919999999999987</v>
      </c>
      <c r="D102" s="11">
        <f t="shared" si="22"/>
        <v>24.30457227046648</v>
      </c>
      <c r="E102" s="11">
        <f t="shared" si="23"/>
        <v>197.19946337106239</v>
      </c>
      <c r="F102" s="14">
        <f t="shared" si="28"/>
        <v>93</v>
      </c>
      <c r="G102" s="18">
        <f t="shared" si="36"/>
        <v>248</v>
      </c>
      <c r="H102" s="16">
        <f t="shared" si="24"/>
        <v>224.39039999999997</v>
      </c>
      <c r="I102" s="16">
        <f t="shared" si="25"/>
        <v>55.068017311015858</v>
      </c>
      <c r="J102" s="16">
        <f t="shared" si="26"/>
        <v>486.72341015001916</v>
      </c>
      <c r="K102" s="33">
        <f t="shared" si="30"/>
        <v>93</v>
      </c>
    </row>
    <row r="103" spans="1:12" x14ac:dyDescent="0.25">
      <c r="A103" s="10">
        <v>101</v>
      </c>
      <c r="B103" s="20">
        <f t="shared" si="27"/>
        <v>101</v>
      </c>
      <c r="C103" s="11">
        <f t="shared" si="21"/>
        <v>89.80919999999999</v>
      </c>
      <c r="D103" s="11">
        <f t="shared" si="22"/>
        <v>24.519202946196106</v>
      </c>
      <c r="E103" s="11">
        <f t="shared" si="23"/>
        <v>199.12196846462484</v>
      </c>
      <c r="F103" s="14">
        <f t="shared" si="28"/>
        <v>94</v>
      </c>
      <c r="G103" s="18">
        <f t="shared" si="36"/>
        <v>253</v>
      </c>
      <c r="H103" s="16">
        <f t="shared" si="24"/>
        <v>228.9144</v>
      </c>
      <c r="I103" s="16">
        <f t="shared" si="25"/>
        <v>56.047884834417424</v>
      </c>
      <c r="J103" s="16">
        <f t="shared" si="26"/>
        <v>496.30931275327697</v>
      </c>
      <c r="K103" s="33">
        <f t="shared" si="30"/>
        <v>94</v>
      </c>
    </row>
    <row r="104" spans="1:12" x14ac:dyDescent="0.25">
      <c r="A104" s="10">
        <v>102</v>
      </c>
      <c r="B104" s="20">
        <f t="shared" si="27"/>
        <v>102</v>
      </c>
      <c r="C104" s="11">
        <f t="shared" si="21"/>
        <v>90.698399999999992</v>
      </c>
      <c r="D104" s="11">
        <f t="shared" si="22"/>
        <v>24.733586403594185</v>
      </c>
      <c r="E104" s="11">
        <f t="shared" si="23"/>
        <v>201.04404298625983</v>
      </c>
      <c r="F104" s="14">
        <f t="shared" si="28"/>
        <v>95</v>
      </c>
      <c r="G104" s="18">
        <f>'Table chêne'!G22</f>
        <v>258</v>
      </c>
      <c r="H104" s="16">
        <f t="shared" si="24"/>
        <v>233.4384</v>
      </c>
      <c r="I104" s="16">
        <f t="shared" si="25"/>
        <v>57.025500710931624</v>
      </c>
      <c r="J104" s="16">
        <f t="shared" si="26"/>
        <v>505.89129373820583</v>
      </c>
      <c r="K104" s="33">
        <f t="shared" si="30"/>
        <v>95</v>
      </c>
    </row>
    <row r="105" spans="1:12" x14ac:dyDescent="0.25">
      <c r="A105" s="10">
        <v>103</v>
      </c>
      <c r="B105" s="20">
        <f t="shared" si="27"/>
        <v>103</v>
      </c>
      <c r="C105" s="11">
        <f t="shared" si="21"/>
        <v>91.587599999999995</v>
      </c>
      <c r="D105" s="11">
        <f t="shared" si="22"/>
        <v>24.947725347033259</v>
      </c>
      <c r="E105" s="11">
        <f t="shared" si="23"/>
        <v>202.96569164608289</v>
      </c>
      <c r="F105" s="14">
        <f t="shared" si="28"/>
        <v>96</v>
      </c>
      <c r="G105" s="18">
        <f>$G$104+(F105-$F$104)*($G$109-$G$104)/($F$109-$F$104)</f>
        <v>262.8</v>
      </c>
      <c r="H105" s="16">
        <f t="shared" si="24"/>
        <v>237.78144</v>
      </c>
      <c r="I105" s="16">
        <f t="shared" si="25"/>
        <v>57.96193879691095</v>
      </c>
      <c r="J105" s="16">
        <f t="shared" si="26"/>
        <v>515.08638473795327</v>
      </c>
      <c r="K105" s="33">
        <f t="shared" si="30"/>
        <v>96</v>
      </c>
    </row>
    <row r="106" spans="1:12" x14ac:dyDescent="0.25">
      <c r="A106" s="10">
        <v>104</v>
      </c>
      <c r="B106" s="20">
        <f t="shared" si="27"/>
        <v>104</v>
      </c>
      <c r="C106" s="11">
        <f t="shared" si="21"/>
        <v>92.476799999999997</v>
      </c>
      <c r="D106" s="11">
        <f t="shared" si="22"/>
        <v>25.161622425346422</v>
      </c>
      <c r="E106" s="11">
        <f t="shared" si="23"/>
        <v>204.88691905747837</v>
      </c>
      <c r="F106" s="14">
        <f t="shared" si="28"/>
        <v>97</v>
      </c>
      <c r="G106" s="18">
        <f t="shared" ref="G106:G108" si="37">$G$104+(F106-$F$104)*($G$109-$G$104)/($F$109-$F$104)</f>
        <v>267.60000000000002</v>
      </c>
      <c r="H106" s="16">
        <f t="shared" si="24"/>
        <v>242.12448000000003</v>
      </c>
      <c r="I106" s="16">
        <f t="shared" si="25"/>
        <v>58.896387987806008</v>
      </c>
      <c r="J106" s="16">
        <f t="shared" si="26"/>
        <v>524.27801174542878</v>
      </c>
      <c r="K106" s="33">
        <f t="shared" si="30"/>
        <v>97</v>
      </c>
    </row>
    <row r="107" spans="1:12" x14ac:dyDescent="0.25">
      <c r="A107" s="10">
        <v>105</v>
      </c>
      <c r="B107" s="20">
        <f t="shared" si="27"/>
        <v>105</v>
      </c>
      <c r="C107" s="11">
        <f t="shared" si="21"/>
        <v>93.366</v>
      </c>
      <c r="D107" s="11">
        <f t="shared" si="22"/>
        <v>25.375280233490678</v>
      </c>
      <c r="E107" s="11">
        <f t="shared" si="23"/>
        <v>206.80772973999626</v>
      </c>
      <c r="F107" s="14">
        <f t="shared" si="28"/>
        <v>98</v>
      </c>
      <c r="G107" s="18">
        <f t="shared" si="37"/>
        <v>272.39999999999998</v>
      </c>
      <c r="H107" s="16">
        <f t="shared" si="24"/>
        <v>246.46751999999995</v>
      </c>
      <c r="I107" s="16">
        <f t="shared" si="25"/>
        <v>59.828888074216977</v>
      </c>
      <c r="J107" s="16">
        <f t="shared" si="26"/>
        <v>533.46624406259446</v>
      </c>
      <c r="K107" s="33">
        <f t="shared" si="30"/>
        <v>98</v>
      </c>
    </row>
    <row r="108" spans="1:12" x14ac:dyDescent="0.25">
      <c r="A108" s="10">
        <v>106</v>
      </c>
      <c r="B108" s="20">
        <f t="shared" si="27"/>
        <v>106</v>
      </c>
      <c r="C108" s="11">
        <f t="shared" si="21"/>
        <v>94.255200000000002</v>
      </c>
      <c r="D108" s="11">
        <f t="shared" si="22"/>
        <v>25.588701314145247</v>
      </c>
      <c r="E108" s="11">
        <f t="shared" si="23"/>
        <v>208.72812812213633</v>
      </c>
      <c r="F108" s="14">
        <f t="shared" si="28"/>
        <v>99</v>
      </c>
      <c r="G108" s="18">
        <f t="shared" si="37"/>
        <v>277.2</v>
      </c>
      <c r="H108" s="16">
        <f t="shared" si="24"/>
        <v>250.81055999999998</v>
      </c>
      <c r="I108" s="16">
        <f t="shared" si="25"/>
        <v>60.75947736410869</v>
      </c>
      <c r="J108" s="16">
        <f t="shared" si="26"/>
        <v>542.65114840915601</v>
      </c>
      <c r="K108" s="33">
        <f t="shared" si="30"/>
        <v>99</v>
      </c>
    </row>
    <row r="109" spans="1:12" x14ac:dyDescent="0.25">
      <c r="A109" s="10">
        <v>107</v>
      </c>
      <c r="B109" s="20">
        <f t="shared" si="27"/>
        <v>107</v>
      </c>
      <c r="C109" s="11">
        <f t="shared" si="21"/>
        <v>95.144400000000005</v>
      </c>
      <c r="D109" s="11">
        <f t="shared" si="22"/>
        <v>25.801888159247703</v>
      </c>
      <c r="E109" s="11">
        <f t="shared" si="23"/>
        <v>210.64811854402308</v>
      </c>
      <c r="F109" s="14">
        <f t="shared" si="28"/>
        <v>100</v>
      </c>
      <c r="G109" s="18">
        <f>'Table chêne'!G23+'Table chêne'!L22</f>
        <v>282</v>
      </c>
      <c r="H109" s="16">
        <f t="shared" si="24"/>
        <v>255.15359999999998</v>
      </c>
      <c r="I109" s="16">
        <f t="shared" si="25"/>
        <v>61.688192762754426</v>
      </c>
      <c r="J109" s="16">
        <f t="shared" si="26"/>
        <v>551.83278906179714</v>
      </c>
      <c r="K109" s="33">
        <f t="shared" si="30"/>
        <v>100</v>
      </c>
      <c r="L109">
        <f>'Table chêne'!L23+'Table chêne'!L22</f>
        <v>42</v>
      </c>
    </row>
    <row r="110" spans="1:12" x14ac:dyDescent="0.25">
      <c r="A110" s="10">
        <v>108</v>
      </c>
      <c r="B110" s="20">
        <f t="shared" si="27"/>
        <v>108</v>
      </c>
      <c r="C110" s="11">
        <f t="shared" si="21"/>
        <v>96.033600000000007</v>
      </c>
      <c r="D110" s="11">
        <f t="shared" si="22"/>
        <v>26.014843211471227</v>
      </c>
      <c r="E110" s="11">
        <f t="shared" si="23"/>
        <v>212.56770525997908</v>
      </c>
      <c r="F110" s="14">
        <v>100</v>
      </c>
      <c r="G110" s="18">
        <f>G109-L109</f>
        <v>240</v>
      </c>
      <c r="H110" s="16">
        <f t="shared" si="24"/>
        <v>217.15200000000002</v>
      </c>
      <c r="I110" s="16">
        <f t="shared" si="25"/>
        <v>53.495418360394225</v>
      </c>
      <c r="J110" s="16">
        <f t="shared" si="26"/>
        <v>471.37758697768658</v>
      </c>
      <c r="K110" s="33">
        <v>100</v>
      </c>
    </row>
    <row r="111" spans="1:12" x14ac:dyDescent="0.25">
      <c r="A111" s="10">
        <v>109</v>
      </c>
      <c r="B111" s="20">
        <f t="shared" si="27"/>
        <v>109</v>
      </c>
      <c r="C111" s="11">
        <f t="shared" si="21"/>
        <v>96.922799999999981</v>
      </c>
      <c r="D111" s="11">
        <f t="shared" si="22"/>
        <v>26.227568865645353</v>
      </c>
      <c r="E111" s="11">
        <f t="shared" si="23"/>
        <v>214.48689244099896</v>
      </c>
      <c r="F111" s="14">
        <f t="shared" si="28"/>
        <v>101</v>
      </c>
      <c r="G111" s="18">
        <f>$G$110+(F111-$F$110)*($G$115-$G$110)/($F$115-$F$110)</f>
        <v>244.8</v>
      </c>
      <c r="H111" s="16">
        <f t="shared" si="24"/>
        <v>221.49504000000002</v>
      </c>
      <c r="I111" s="16">
        <f t="shared" si="25"/>
        <v>54.439697086174412</v>
      </c>
      <c r="J111" s="16">
        <f t="shared" si="26"/>
        <v>480.58633375842049</v>
      </c>
      <c r="K111" s="33">
        <f t="shared" si="30"/>
        <v>101</v>
      </c>
    </row>
    <row r="112" spans="1:12" x14ac:dyDescent="0.25">
      <c r="A112" s="10">
        <v>110</v>
      </c>
      <c r="B112" s="20">
        <f t="shared" si="27"/>
        <v>110</v>
      </c>
      <c r="C112" s="11">
        <f t="shared" si="21"/>
        <v>97.811999999999983</v>
      </c>
      <c r="D112" s="11">
        <f t="shared" si="22"/>
        <v>26.44006747012326</v>
      </c>
      <c r="E112" s="11">
        <f t="shared" si="23"/>
        <v>216.40568417713132</v>
      </c>
      <c r="F112" s="14">
        <f t="shared" si="28"/>
        <v>102</v>
      </c>
      <c r="G112" s="18">
        <f t="shared" ref="G112:G114" si="38">$G$110+(F112-$F$110)*($G$115-$G$110)/($F$115-$F$110)</f>
        <v>249.6</v>
      </c>
      <c r="H112" s="16">
        <f t="shared" si="24"/>
        <v>225.83807999999996</v>
      </c>
      <c r="I112" s="16">
        <f t="shared" si="25"/>
        <v>55.381822946368203</v>
      </c>
      <c r="J112" s="16">
        <f t="shared" si="26"/>
        <v>489.79133096492455</v>
      </c>
      <c r="K112" s="33">
        <f t="shared" si="30"/>
        <v>102</v>
      </c>
    </row>
    <row r="113" spans="1:12" x14ac:dyDescent="0.25">
      <c r="A113" s="10">
        <v>111</v>
      </c>
      <c r="B113" s="20">
        <f t="shared" si="27"/>
        <v>111</v>
      </c>
      <c r="C113" s="11">
        <f t="shared" si="21"/>
        <v>98.701199999999986</v>
      </c>
      <c r="D113" s="11">
        <f t="shared" si="22"/>
        <v>26.652341328097943</v>
      </c>
      <c r="E113" s="11">
        <f t="shared" si="23"/>
        <v>218.32408447977056</v>
      </c>
      <c r="F113" s="14">
        <f t="shared" si="28"/>
        <v>103</v>
      </c>
      <c r="G113" s="18">
        <f t="shared" si="38"/>
        <v>254.4</v>
      </c>
      <c r="H113" s="16">
        <f t="shared" si="24"/>
        <v>230.18111999999999</v>
      </c>
      <c r="I113" s="16">
        <f t="shared" si="25"/>
        <v>56.321842115392933</v>
      </c>
      <c r="J113" s="16">
        <f t="shared" si="26"/>
        <v>498.99265901764267</v>
      </c>
      <c r="K113" s="33">
        <f t="shared" si="30"/>
        <v>103</v>
      </c>
    </row>
    <row r="114" spans="1:12" x14ac:dyDescent="0.25">
      <c r="A114" s="10">
        <v>112</v>
      </c>
      <c r="B114" s="20">
        <f t="shared" si="27"/>
        <v>112</v>
      </c>
      <c r="C114" s="11">
        <f t="shared" si="21"/>
        <v>99.590399999999988</v>
      </c>
      <c r="D114" s="11">
        <f t="shared" si="22"/>
        <v>26.864392698869324</v>
      </c>
      <c r="E114" s="11">
        <f t="shared" si="23"/>
        <v>220.24209728386404</v>
      </c>
      <c r="F114" s="14">
        <f t="shared" si="28"/>
        <v>104</v>
      </c>
      <c r="G114" s="18">
        <f t="shared" si="38"/>
        <v>259.2</v>
      </c>
      <c r="H114" s="16">
        <f t="shared" si="24"/>
        <v>234.52415999999997</v>
      </c>
      <c r="I114" s="16">
        <f t="shared" si="25"/>
        <v>57.25979892552148</v>
      </c>
      <c r="J114" s="16">
        <f t="shared" si="26"/>
        <v>508.1903951286165</v>
      </c>
      <c r="K114" s="33">
        <f t="shared" si="30"/>
        <v>104</v>
      </c>
    </row>
    <row r="115" spans="1:12" x14ac:dyDescent="0.25">
      <c r="A115" s="10">
        <v>113</v>
      </c>
      <c r="B115" s="20">
        <f t="shared" si="27"/>
        <v>113</v>
      </c>
      <c r="C115" s="11">
        <f t="shared" si="21"/>
        <v>100.47959999999999</v>
      </c>
      <c r="D115" s="11">
        <f t="shared" si="22"/>
        <v>27.076223799065204</v>
      </c>
      <c r="E115" s="11">
        <f t="shared" si="23"/>
        <v>222.15972645003853</v>
      </c>
      <c r="F115" s="14">
        <f t="shared" si="28"/>
        <v>105</v>
      </c>
      <c r="G115" s="18">
        <f>'Table chêne'!G24</f>
        <v>264</v>
      </c>
      <c r="H115" s="16">
        <f t="shared" si="24"/>
        <v>238.8672</v>
      </c>
      <c r="I115" s="16">
        <f t="shared" si="25"/>
        <v>58.195735973104156</v>
      </c>
      <c r="J115" s="16">
        <f t="shared" si="26"/>
        <v>517.38461348648968</v>
      </c>
      <c r="K115" s="33">
        <f t="shared" si="30"/>
        <v>105</v>
      </c>
    </row>
    <row r="116" spans="1:12" x14ac:dyDescent="0.25">
      <c r="A116" s="10">
        <v>114</v>
      </c>
      <c r="B116" s="20">
        <f t="shared" si="27"/>
        <v>114</v>
      </c>
      <c r="C116" s="11">
        <f t="shared" si="21"/>
        <v>101.36879999999999</v>
      </c>
      <c r="D116" s="11">
        <f t="shared" si="22"/>
        <v>27.287836803817452</v>
      </c>
      <c r="E116" s="11">
        <f t="shared" si="23"/>
        <v>224.0769757666487</v>
      </c>
      <c r="F116" s="14">
        <f t="shared" si="28"/>
        <v>106</v>
      </c>
      <c r="G116" s="18">
        <f>$G$115+(F116-$F$115)*($G$120-$G$115)/($F$120-$F$115)</f>
        <v>268.39999999999998</v>
      </c>
      <c r="H116" s="16">
        <f t="shared" si="24"/>
        <v>242.84831999999994</v>
      </c>
      <c r="I116" s="16">
        <f t="shared" si="25"/>
        <v>59.051938970892948</v>
      </c>
      <c r="J116" s="16">
        <f t="shared" si="26"/>
        <v>525.80961770763849</v>
      </c>
      <c r="K116" s="33">
        <f t="shared" si="30"/>
        <v>106</v>
      </c>
    </row>
    <row r="117" spans="1:12" x14ac:dyDescent="0.25">
      <c r="A117" s="10">
        <v>115</v>
      </c>
      <c r="B117" s="20">
        <f t="shared" si="27"/>
        <v>115</v>
      </c>
      <c r="C117" s="11">
        <f t="shared" si="21"/>
        <v>102.258</v>
      </c>
      <c r="D117" s="11">
        <f t="shared" si="22"/>
        <v>27.499233847895859</v>
      </c>
      <c r="E117" s="11">
        <f t="shared" si="23"/>
        <v>225.99384895175194</v>
      </c>
      <c r="F117" s="14">
        <f t="shared" si="28"/>
        <v>107</v>
      </c>
      <c r="G117" s="18">
        <f t="shared" ref="G117:G119" si="39">$G$115+(F117-$F$115)*($G$120-$G$115)/($F$120-$F$115)</f>
        <v>272.8</v>
      </c>
      <c r="H117" s="16">
        <f t="shared" si="24"/>
        <v>246.82944000000001</v>
      </c>
      <c r="I117" s="16">
        <f t="shared" si="25"/>
        <v>59.906509645447485</v>
      </c>
      <c r="J117" s="16">
        <f t="shared" si="26"/>
        <v>534.23177896582104</v>
      </c>
      <c r="K117" s="33">
        <f t="shared" si="30"/>
        <v>107</v>
      </c>
    </row>
    <row r="118" spans="1:12" x14ac:dyDescent="0.25">
      <c r="A118" s="10">
        <v>116</v>
      </c>
      <c r="B118" s="20">
        <f t="shared" si="27"/>
        <v>116</v>
      </c>
      <c r="C118" s="11">
        <f t="shared" si="21"/>
        <v>103.1472</v>
      </c>
      <c r="D118" s="11">
        <f t="shared" si="22"/>
        <v>27.710417026801451</v>
      </c>
      <c r="E118" s="11">
        <f t="shared" si="23"/>
        <v>227.91034965501251</v>
      </c>
      <c r="F118" s="14">
        <f t="shared" si="28"/>
        <v>108</v>
      </c>
      <c r="G118" s="18">
        <f t="shared" si="39"/>
        <v>277.2</v>
      </c>
      <c r="H118" s="16">
        <f t="shared" si="24"/>
        <v>250.81055999999998</v>
      </c>
      <c r="I118" s="16">
        <f t="shared" si="25"/>
        <v>60.75947736410869</v>
      </c>
      <c r="J118" s="16">
        <f t="shared" si="26"/>
        <v>542.65114840915601</v>
      </c>
      <c r="K118" s="33">
        <f t="shared" si="30"/>
        <v>108</v>
      </c>
    </row>
    <row r="119" spans="1:12" x14ac:dyDescent="0.25">
      <c r="A119" s="10">
        <v>117</v>
      </c>
      <c r="B119" s="20">
        <f t="shared" si="27"/>
        <v>117</v>
      </c>
      <c r="C119" s="11">
        <f t="shared" si="21"/>
        <v>104.0364</v>
      </c>
      <c r="D119" s="11">
        <f t="shared" si="22"/>
        <v>27.921388397820998</v>
      </c>
      <c r="E119" s="11">
        <f t="shared" si="23"/>
        <v>229.8264814595382</v>
      </c>
      <c r="F119" s="14">
        <f t="shared" si="28"/>
        <v>109</v>
      </c>
      <c r="G119" s="18">
        <f t="shared" si="39"/>
        <v>281.60000000000002</v>
      </c>
      <c r="H119" s="16">
        <f t="shared" si="24"/>
        <v>254.79168000000001</v>
      </c>
      <c r="I119" s="16">
        <f t="shared" si="25"/>
        <v>61.610870508448528</v>
      </c>
      <c r="J119" s="16">
        <f t="shared" si="26"/>
        <v>551.06777546888122</v>
      </c>
      <c r="K119" s="33">
        <f t="shared" si="30"/>
        <v>109</v>
      </c>
    </row>
    <row r="120" spans="1:12" x14ac:dyDescent="0.25">
      <c r="A120" s="10">
        <v>118</v>
      </c>
      <c r="B120" s="20">
        <f t="shared" si="27"/>
        <v>118</v>
      </c>
      <c r="C120" s="11">
        <f t="shared" si="21"/>
        <v>104.9256</v>
      </c>
      <c r="D120" s="11">
        <f t="shared" si="22"/>
        <v>28.132149981044343</v>
      </c>
      <c r="E120" s="11">
        <f t="shared" si="23"/>
        <v>231.7422478836522</v>
      </c>
      <c r="F120" s="14">
        <f t="shared" si="28"/>
        <v>110</v>
      </c>
      <c r="G120" s="18">
        <f>'Table chêne'!G25+'Table chêne'!L24</f>
        <v>286</v>
      </c>
      <c r="H120" s="16">
        <f t="shared" si="24"/>
        <v>258.77280000000002</v>
      </c>
      <c r="I120" s="16">
        <f t="shared" si="25"/>
        <v>62.460716522234691</v>
      </c>
      <c r="J120" s="16">
        <f t="shared" si="26"/>
        <v>559.48170794289206</v>
      </c>
      <c r="K120" s="33">
        <f t="shared" si="30"/>
        <v>110</v>
      </c>
      <c r="L120">
        <f>'Table chêne'!L25+'Table chêne'!L24</f>
        <v>39</v>
      </c>
    </row>
    <row r="121" spans="1:12" x14ac:dyDescent="0.25">
      <c r="A121" s="10">
        <v>119</v>
      </c>
      <c r="B121" s="20">
        <f t="shared" si="27"/>
        <v>119</v>
      </c>
      <c r="C121" s="11">
        <f t="shared" si="21"/>
        <v>105.81480000000001</v>
      </c>
      <c r="D121" s="11">
        <f t="shared" si="22"/>
        <v>28.342703760346488</v>
      </c>
      <c r="E121" s="11">
        <f t="shared" si="23"/>
        <v>233.65765238260346</v>
      </c>
      <c r="F121" s="14">
        <v>110</v>
      </c>
      <c r="G121" s="18">
        <f>G120-L120</f>
        <v>247</v>
      </c>
      <c r="H121" s="16">
        <f t="shared" si="24"/>
        <v>223.48559999999998</v>
      </c>
      <c r="I121" s="16">
        <f t="shared" si="25"/>
        <v>54.87176918107798</v>
      </c>
      <c r="J121" s="16">
        <f t="shared" si="26"/>
        <v>484.80575132371069</v>
      </c>
      <c r="K121" s="33">
        <v>110</v>
      </c>
    </row>
    <row r="122" spans="1:12" x14ac:dyDescent="0.25">
      <c r="A122" s="10">
        <v>120</v>
      </c>
      <c r="B122" s="20">
        <f t="shared" si="27"/>
        <v>120</v>
      </c>
      <c r="C122" s="11">
        <f t="shared" si="21"/>
        <v>106.70399999999999</v>
      </c>
      <c r="D122" s="11">
        <f t="shared" si="22"/>
        <v>28.55305168433533</v>
      </c>
      <c r="E122" s="11">
        <f t="shared" si="23"/>
        <v>235.57269835021734</v>
      </c>
      <c r="F122" s="14">
        <f t="shared" si="28"/>
        <v>111</v>
      </c>
      <c r="G122" s="18">
        <f>$G$121+(F122-$F$121)*($G$126-$G$121)/($F$126-$F$121)</f>
        <v>251</v>
      </c>
      <c r="H122" s="16">
        <f t="shared" si="24"/>
        <v>227.10479999999998</v>
      </c>
      <c r="I122" s="16">
        <f t="shared" si="25"/>
        <v>55.65621081652565</v>
      </c>
      <c r="J122" s="16">
        <f t="shared" si="26"/>
        <v>492.47542717211553</v>
      </c>
      <c r="K122" s="33">
        <f t="shared" si="30"/>
        <v>111</v>
      </c>
    </row>
    <row r="123" spans="1:12" x14ac:dyDescent="0.25">
      <c r="A123" s="10">
        <v>121</v>
      </c>
      <c r="B123" s="20">
        <f t="shared" si="27"/>
        <v>121</v>
      </c>
      <c r="C123" s="11">
        <f t="shared" si="21"/>
        <v>107.5932</v>
      </c>
      <c r="D123" s="11">
        <f t="shared" si="22"/>
        <v>28.763195667267496</v>
      </c>
      <c r="E123" s="11">
        <f t="shared" si="23"/>
        <v>237.48738912049089</v>
      </c>
      <c r="F123" s="14">
        <f t="shared" si="28"/>
        <v>112</v>
      </c>
      <c r="G123" s="18">
        <f t="shared" ref="G123:G125" si="40">$G$121+(F123-$F$121)*($G$126-$G$121)/($F$126-$F$121)</f>
        <v>255</v>
      </c>
      <c r="H123" s="16">
        <f t="shared" si="24"/>
        <v>230.72399999999999</v>
      </c>
      <c r="I123" s="16">
        <f t="shared" si="25"/>
        <v>56.439198612082095</v>
      </c>
      <c r="J123" s="16">
        <f t="shared" si="26"/>
        <v>500.14257091604287</v>
      </c>
      <c r="K123" s="33">
        <f t="shared" si="30"/>
        <v>112</v>
      </c>
    </row>
    <row r="124" spans="1:12" x14ac:dyDescent="0.25">
      <c r="A124" s="10">
        <v>122</v>
      </c>
      <c r="B124" s="20">
        <f t="shared" si="27"/>
        <v>122</v>
      </c>
      <c r="C124" s="11">
        <f t="shared" si="21"/>
        <v>108.48239999999998</v>
      </c>
      <c r="D124" s="11">
        <f t="shared" si="22"/>
        <v>28.973137589932342</v>
      </c>
      <c r="E124" s="11">
        <f t="shared" si="23"/>
        <v>239.40172796913214</v>
      </c>
      <c r="F124" s="14">
        <f t="shared" si="28"/>
        <v>113</v>
      </c>
      <c r="G124" s="18">
        <f t="shared" si="40"/>
        <v>259</v>
      </c>
      <c r="H124" s="16">
        <f t="shared" si="24"/>
        <v>234.3432</v>
      </c>
      <c r="I124" s="16">
        <f t="shared" si="25"/>
        <v>57.220758006491664</v>
      </c>
      <c r="J124" s="16">
        <f t="shared" si="26"/>
        <v>507.80722686130622</v>
      </c>
      <c r="K124" s="33">
        <f t="shared" si="30"/>
        <v>113</v>
      </c>
    </row>
    <row r="125" spans="1:12" x14ac:dyDescent="0.25">
      <c r="A125" s="10">
        <v>123</v>
      </c>
      <c r="B125" s="20">
        <f t="shared" si="27"/>
        <v>123</v>
      </c>
      <c r="C125" s="11">
        <f t="shared" si="21"/>
        <v>109.37159999999999</v>
      </c>
      <c r="D125" s="11">
        <f t="shared" si="22"/>
        <v>29.182879300506716</v>
      </c>
      <c r="E125" s="11">
        <f t="shared" si="23"/>
        <v>241.31571811504918</v>
      </c>
      <c r="F125" s="14">
        <f t="shared" si="28"/>
        <v>114</v>
      </c>
      <c r="G125" s="18">
        <f t="shared" si="40"/>
        <v>263</v>
      </c>
      <c r="H125" s="16">
        <f t="shared" si="24"/>
        <v>237.9624</v>
      </c>
      <c r="I125" s="16">
        <f t="shared" si="25"/>
        <v>58.00091360766335</v>
      </c>
      <c r="J125" s="16">
        <f t="shared" si="26"/>
        <v>515.46943786668032</v>
      </c>
      <c r="K125" s="33">
        <f t="shared" si="30"/>
        <v>114</v>
      </c>
    </row>
    <row r="126" spans="1:12" x14ac:dyDescent="0.25">
      <c r="A126" s="10">
        <v>124</v>
      </c>
      <c r="B126" s="20">
        <f t="shared" si="27"/>
        <v>124</v>
      </c>
      <c r="C126" s="11">
        <f t="shared" si="21"/>
        <v>110.26079999999999</v>
      </c>
      <c r="D126" s="11">
        <f t="shared" si="22"/>
        <v>29.392422615380774</v>
      </c>
      <c r="E126" s="11">
        <f t="shared" si="23"/>
        <v>243.22936272178819</v>
      </c>
      <c r="F126" s="14">
        <f t="shared" si="28"/>
        <v>115</v>
      </c>
      <c r="G126" s="18">
        <f>'Table chêne'!G26</f>
        <v>267</v>
      </c>
      <c r="H126" s="16">
        <f t="shared" si="24"/>
        <v>241.58160000000001</v>
      </c>
      <c r="I126" s="16">
        <f t="shared" si="25"/>
        <v>58.779689232021951</v>
      </c>
      <c r="J126" s="16">
        <f t="shared" si="26"/>
        <v>523.12924541243819</v>
      </c>
      <c r="K126" s="33">
        <f t="shared" si="30"/>
        <v>115</v>
      </c>
    </row>
    <row r="127" spans="1:12" x14ac:dyDescent="0.25">
      <c r="A127" s="10">
        <v>125</v>
      </c>
      <c r="B127" s="20">
        <f t="shared" si="27"/>
        <v>125</v>
      </c>
      <c r="C127" s="11">
        <f t="shared" si="21"/>
        <v>111.14999999999999</v>
      </c>
      <c r="D127" s="11">
        <f t="shared" si="22"/>
        <v>29.601769319956546</v>
      </c>
      <c r="E127" s="11">
        <f t="shared" si="23"/>
        <v>245.14266489892429</v>
      </c>
      <c r="F127" s="14">
        <f t="shared" si="28"/>
        <v>116</v>
      </c>
      <c r="G127" s="18">
        <f>$G$126+(F127-$F$126)*($G$131-$G$126)/($F$131-$F$126)</f>
        <v>270.8</v>
      </c>
      <c r="H127" s="16">
        <f t="shared" si="24"/>
        <v>245.01984000000002</v>
      </c>
      <c r="I127" s="16">
        <f t="shared" si="25"/>
        <v>59.518268884951055</v>
      </c>
      <c r="J127" s="16">
        <f t="shared" si="26"/>
        <v>530.40387297462303</v>
      </c>
      <c r="K127" s="33">
        <f t="shared" si="30"/>
        <v>116</v>
      </c>
    </row>
    <row r="128" spans="1:12" x14ac:dyDescent="0.25">
      <c r="A128" s="10">
        <v>126</v>
      </c>
      <c r="B128" s="20">
        <f t="shared" si="27"/>
        <v>126</v>
      </c>
      <c r="C128" s="11">
        <f t="shared" si="21"/>
        <v>112.03919999999999</v>
      </c>
      <c r="D128" s="11">
        <f t="shared" si="22"/>
        <v>29.810921169420201</v>
      </c>
      <c r="E128" s="11">
        <f t="shared" si="23"/>
        <v>247.05562770340683</v>
      </c>
      <c r="F128" s="14">
        <f t="shared" si="28"/>
        <v>117</v>
      </c>
      <c r="G128" s="18">
        <f t="shared" ref="G128:G130" si="41">$G$126+(F128-$F$126)*($G$131-$G$126)/($F$131-$F$126)</f>
        <v>274.60000000000002</v>
      </c>
      <c r="H128" s="16">
        <f t="shared" si="24"/>
        <v>248.45808</v>
      </c>
      <c r="I128" s="16">
        <f t="shared" si="25"/>
        <v>60.25564309762369</v>
      </c>
      <c r="J128" s="16">
        <f t="shared" si="26"/>
        <v>537.67640106169461</v>
      </c>
      <c r="K128" s="33">
        <f t="shared" si="30"/>
        <v>117</v>
      </c>
    </row>
    <row r="129" spans="1:12" x14ac:dyDescent="0.25">
      <c r="A129" s="10">
        <v>127</v>
      </c>
      <c r="B129" s="20">
        <f t="shared" si="27"/>
        <v>127</v>
      </c>
      <c r="C129" s="11">
        <f t="shared" si="21"/>
        <v>112.9284</v>
      </c>
      <c r="D129" s="11">
        <f t="shared" si="22"/>
        <v>30.019879889488983</v>
      </c>
      <c r="E129" s="11">
        <f t="shared" si="23"/>
        <v>248.96825414086001</v>
      </c>
      <c r="F129" s="14">
        <f t="shared" si="28"/>
        <v>118</v>
      </c>
      <c r="G129" s="18">
        <f t="shared" si="41"/>
        <v>278.39999999999998</v>
      </c>
      <c r="H129" s="16">
        <f t="shared" si="24"/>
        <v>251.89631999999997</v>
      </c>
      <c r="I129" s="16">
        <f t="shared" si="25"/>
        <v>60.991830479199145</v>
      </c>
      <c r="J129" s="16">
        <f t="shared" si="26"/>
        <v>544.94686208460519</v>
      </c>
      <c r="K129" s="33">
        <f t="shared" si="30"/>
        <v>118</v>
      </c>
    </row>
    <row r="130" spans="1:12" x14ac:dyDescent="0.25">
      <c r="A130" s="10">
        <v>128</v>
      </c>
      <c r="B130" s="20">
        <f t="shared" si="27"/>
        <v>128</v>
      </c>
      <c r="C130" s="11">
        <f t="shared" si="21"/>
        <v>113.8176</v>
      </c>
      <c r="D130" s="11">
        <f t="shared" si="22"/>
        <v>30.228647177134196</v>
      </c>
      <c r="E130" s="11">
        <f t="shared" si="23"/>
        <v>250.88054716684209</v>
      </c>
      <c r="F130" s="14">
        <f t="shared" si="28"/>
        <v>119</v>
      </c>
      <c r="G130" s="18">
        <f t="shared" si="41"/>
        <v>282.2</v>
      </c>
      <c r="H130" s="16">
        <f t="shared" si="24"/>
        <v>255.33455999999995</v>
      </c>
      <c r="I130" s="16">
        <f t="shared" si="25"/>
        <v>61.726849101638805</v>
      </c>
      <c r="J130" s="16">
        <f t="shared" si="26"/>
        <v>552.21528751868755</v>
      </c>
      <c r="K130" s="33">
        <f t="shared" si="30"/>
        <v>119</v>
      </c>
    </row>
    <row r="131" spans="1:12" x14ac:dyDescent="0.25">
      <c r="A131" s="10">
        <v>129</v>
      </c>
      <c r="B131" s="20">
        <f t="shared" si="27"/>
        <v>129</v>
      </c>
      <c r="C131" s="11">
        <f t="shared" ref="C131:C152" si="42">B131*1.56*0.57</f>
        <v>114.7068</v>
      </c>
      <c r="D131" s="11">
        <f t="shared" ref="D131:D152" si="43">EXP(-1.0587+0.8836*LN(C131)+0.284)</f>
        <v>30.43722470128062</v>
      </c>
      <c r="E131" s="11">
        <f t="shared" ref="E131:E152" si="44">(C131+D131)*0.475*44/12</f>
        <v>252.79250968806375</v>
      </c>
      <c r="F131" s="14">
        <f t="shared" si="28"/>
        <v>120</v>
      </c>
      <c r="G131" s="18">
        <f>'Table chêne'!G27+'Table chêne'!L26</f>
        <v>286</v>
      </c>
      <c r="H131" s="16">
        <f t="shared" ref="H131:H165" si="45">G131*1.56*0.58</f>
        <v>258.77280000000002</v>
      </c>
      <c r="I131" s="16">
        <f t="shared" ref="I131:I164" si="46">EXP(-1.0587+0.8836*LN(H131)+0.284)</f>
        <v>62.460716522234691</v>
      </c>
      <c r="J131" s="16">
        <f t="shared" ref="J131:J165" si="47">(H131+I131)*0.475*44/12</f>
        <v>559.48170794289206</v>
      </c>
      <c r="K131" s="33">
        <f t="shared" si="30"/>
        <v>120</v>
      </c>
      <c r="L131">
        <f>'Table chêne'!L27+'Table chêne'!L26</f>
        <v>35</v>
      </c>
    </row>
    <row r="132" spans="1:12" x14ac:dyDescent="0.25">
      <c r="A132" s="10">
        <v>130</v>
      </c>
      <c r="B132" s="20">
        <f t="shared" ref="B132:B152" si="48">B131+1</f>
        <v>130</v>
      </c>
      <c r="C132" s="11">
        <f t="shared" si="42"/>
        <v>115.596</v>
      </c>
      <c r="D132" s="11">
        <f t="shared" si="43"/>
        <v>30.645614103483879</v>
      </c>
      <c r="E132" s="11">
        <f t="shared" si="44"/>
        <v>254.70414456356775</v>
      </c>
      <c r="F132" s="14">
        <v>120</v>
      </c>
      <c r="G132" s="18">
        <f>G131-L131</f>
        <v>251</v>
      </c>
      <c r="H132" s="16">
        <f t="shared" si="45"/>
        <v>227.10479999999998</v>
      </c>
      <c r="I132" s="16">
        <f t="shared" si="46"/>
        <v>55.65621081652565</v>
      </c>
      <c r="J132" s="16">
        <f t="shared" si="47"/>
        <v>492.47542717211553</v>
      </c>
      <c r="K132" s="33">
        <v>120</v>
      </c>
    </row>
    <row r="133" spans="1:12" x14ac:dyDescent="0.25">
      <c r="A133" s="10">
        <v>131</v>
      </c>
      <c r="B133" s="20">
        <f t="shared" si="48"/>
        <v>131</v>
      </c>
      <c r="C133" s="11">
        <f t="shared" si="42"/>
        <v>116.48519999999999</v>
      </c>
      <c r="D133" s="11">
        <f t="shared" si="43"/>
        <v>30.853816998586236</v>
      </c>
      <c r="E133" s="11">
        <f t="shared" si="44"/>
        <v>256.61545460587104</v>
      </c>
      <c r="F133" s="14">
        <f t="shared" ref="F133:F159" si="49">F132+1</f>
        <v>121</v>
      </c>
      <c r="G133" s="18">
        <f>$G$132+(F133-$F$132)*($G$137-$G$132)/($F$137-$F$132)</f>
        <v>254.4</v>
      </c>
      <c r="H133" s="16">
        <f t="shared" si="45"/>
        <v>230.18111999999999</v>
      </c>
      <c r="I133" s="16">
        <f t="shared" si="46"/>
        <v>56.321842115392933</v>
      </c>
      <c r="J133" s="16">
        <f t="shared" si="47"/>
        <v>498.99265901764267</v>
      </c>
      <c r="K133" s="33">
        <f t="shared" ref="K133:K164" si="50">K132+1</f>
        <v>121</v>
      </c>
    </row>
    <row r="134" spans="1:12" x14ac:dyDescent="0.25">
      <c r="A134" s="10">
        <v>132</v>
      </c>
      <c r="B134" s="20">
        <f t="shared" si="48"/>
        <v>132</v>
      </c>
      <c r="C134" s="11">
        <f t="shared" si="42"/>
        <v>117.37439999999999</v>
      </c>
      <c r="D134" s="11">
        <f t="shared" si="43"/>
        <v>31.061834975351903</v>
      </c>
      <c r="E134" s="11">
        <f t="shared" si="44"/>
        <v>258.52644258207124</v>
      </c>
      <c r="F134" s="14">
        <f t="shared" si="49"/>
        <v>122</v>
      </c>
      <c r="G134" s="18">
        <f t="shared" ref="G134:G136" si="51">$G$132+(F134-$F$132)*($G$137-$G$132)/($F$137-$F$132)</f>
        <v>257.8</v>
      </c>
      <c r="H134" s="16">
        <f t="shared" si="45"/>
        <v>233.25743999999997</v>
      </c>
      <c r="I134" s="16">
        <f t="shared" si="46"/>
        <v>56.9864386904733</v>
      </c>
      <c r="J134" s="16">
        <f t="shared" si="47"/>
        <v>505.5080887192409</v>
      </c>
      <c r="K134" s="33">
        <f t="shared" si="50"/>
        <v>122</v>
      </c>
    </row>
    <row r="135" spans="1:12" x14ac:dyDescent="0.25">
      <c r="A135" s="10">
        <v>133</v>
      </c>
      <c r="B135" s="20">
        <f t="shared" si="48"/>
        <v>133</v>
      </c>
      <c r="C135" s="11">
        <f t="shared" si="42"/>
        <v>118.2636</v>
      </c>
      <c r="D135" s="11">
        <f t="shared" si="43"/>
        <v>31.269669597082324</v>
      </c>
      <c r="E135" s="11">
        <f t="shared" si="44"/>
        <v>260.43711121491839</v>
      </c>
      <c r="F135" s="14">
        <f t="shared" si="49"/>
        <v>123</v>
      </c>
      <c r="G135" s="18">
        <f t="shared" si="51"/>
        <v>261.2</v>
      </c>
      <c r="H135" s="16">
        <f t="shared" si="45"/>
        <v>236.33375999999998</v>
      </c>
      <c r="I135" s="16">
        <f t="shared" si="46"/>
        <v>57.650015765889798</v>
      </c>
      <c r="J135" s="16">
        <f t="shared" si="47"/>
        <v>512.02174279225801</v>
      </c>
      <c r="K135" s="33">
        <f t="shared" si="50"/>
        <v>123</v>
      </c>
    </row>
    <row r="136" spans="1:12" x14ac:dyDescent="0.25">
      <c r="A136" s="10">
        <v>134</v>
      </c>
      <c r="B136" s="20">
        <f t="shared" si="48"/>
        <v>134</v>
      </c>
      <c r="C136" s="11">
        <f t="shared" si="42"/>
        <v>119.1528</v>
      </c>
      <c r="D136" s="11">
        <f t="shared" si="43"/>
        <v>31.477322402212724</v>
      </c>
      <c r="E136" s="11">
        <f t="shared" si="44"/>
        <v>262.34746318385379</v>
      </c>
      <c r="F136" s="14">
        <f t="shared" si="49"/>
        <v>124</v>
      </c>
      <c r="G136" s="18">
        <f t="shared" si="51"/>
        <v>264.60000000000002</v>
      </c>
      <c r="H136" s="16">
        <f t="shared" si="45"/>
        <v>239.41008000000002</v>
      </c>
      <c r="I136" s="16">
        <f t="shared" si="46"/>
        <v>58.312588146640756</v>
      </c>
      <c r="J136" s="16">
        <f t="shared" si="47"/>
        <v>518.53364702206602</v>
      </c>
      <c r="K136" s="33">
        <f t="shared" si="50"/>
        <v>124</v>
      </c>
    </row>
    <row r="137" spans="1:12" x14ac:dyDescent="0.25">
      <c r="A137" s="10">
        <v>135</v>
      </c>
      <c r="B137" s="20">
        <f t="shared" si="48"/>
        <v>135</v>
      </c>
      <c r="C137" s="11">
        <f t="shared" si="42"/>
        <v>120.04199999999999</v>
      </c>
      <c r="D137" s="11">
        <f t="shared" si="43"/>
        <v>31.684794904890058</v>
      </c>
      <c r="E137" s="11">
        <f t="shared" si="44"/>
        <v>264.25750112601685</v>
      </c>
      <c r="F137" s="14">
        <f t="shared" si="49"/>
        <v>125</v>
      </c>
      <c r="G137" s="18">
        <f>'Table chêne'!G28</f>
        <v>268</v>
      </c>
      <c r="H137" s="16">
        <f t="shared" si="45"/>
        <v>242.4864</v>
      </c>
      <c r="I137" s="16">
        <f t="shared" si="46"/>
        <v>58.974170235372419</v>
      </c>
      <c r="J137" s="16">
        <f t="shared" si="47"/>
        <v>525.04382649327351</v>
      </c>
      <c r="K137" s="33">
        <f t="shared" si="50"/>
        <v>125</v>
      </c>
    </row>
    <row r="138" spans="1:12" x14ac:dyDescent="0.25">
      <c r="A138" s="10">
        <v>136</v>
      </c>
      <c r="B138" s="20">
        <f t="shared" si="48"/>
        <v>136</v>
      </c>
      <c r="C138" s="11">
        <f t="shared" si="42"/>
        <v>120.93119999999999</v>
      </c>
      <c r="D138" s="11">
        <f t="shared" si="43"/>
        <v>31.892088595533622</v>
      </c>
      <c r="E138" s="11">
        <f t="shared" si="44"/>
        <v>266.167227637221</v>
      </c>
      <c r="F138" s="14">
        <f t="shared" si="49"/>
        <v>126</v>
      </c>
      <c r="G138" s="18">
        <f>$G$137+(F138-$F$137)*($G$142-$G$137)/($F$142-$F$137)</f>
        <v>271.39999999999998</v>
      </c>
      <c r="H138" s="16">
        <f t="shared" si="45"/>
        <v>245.56271999999996</v>
      </c>
      <c r="I138" s="16">
        <f t="shared" si="46"/>
        <v>59.634776048276898</v>
      </c>
      <c r="J138" s="16">
        <f t="shared" si="47"/>
        <v>531.55230561741553</v>
      </c>
      <c r="K138" s="33">
        <f t="shared" si="50"/>
        <v>126</v>
      </c>
    </row>
    <row r="139" spans="1:12" x14ac:dyDescent="0.25">
      <c r="A139" s="10">
        <v>137</v>
      </c>
      <c r="B139" s="20">
        <f t="shared" si="48"/>
        <v>137</v>
      </c>
      <c r="C139" s="11">
        <f t="shared" si="42"/>
        <v>121.82039999999999</v>
      </c>
      <c r="D139" s="11">
        <f t="shared" si="43"/>
        <v>32.099204941378403</v>
      </c>
      <c r="E139" s="11">
        <f t="shared" si="44"/>
        <v>268.07664527290075</v>
      </c>
      <c r="F139" s="14">
        <f t="shared" si="49"/>
        <v>127</v>
      </c>
      <c r="G139" s="18">
        <f t="shared" ref="G139:G141" si="52">$G$137+(F139-$F$137)*($G$142-$G$137)/($F$142-$F$137)</f>
        <v>274.8</v>
      </c>
      <c r="H139" s="16">
        <f t="shared" si="45"/>
        <v>248.63904000000002</v>
      </c>
      <c r="I139" s="16">
        <f t="shared" si="46"/>
        <v>60.294419230169972</v>
      </c>
      <c r="J139" s="16">
        <f t="shared" si="47"/>
        <v>538.05910815921277</v>
      </c>
      <c r="K139" s="33">
        <f t="shared" si="50"/>
        <v>127</v>
      </c>
    </row>
    <row r="140" spans="1:12" x14ac:dyDescent="0.25">
      <c r="A140" s="10">
        <v>138</v>
      </c>
      <c r="B140" s="20">
        <f t="shared" si="48"/>
        <v>138</v>
      </c>
      <c r="C140" s="11">
        <f t="shared" si="42"/>
        <v>122.70959999999999</v>
      </c>
      <c r="D140" s="11">
        <f t="shared" si="43"/>
        <v>32.306145387002253</v>
      </c>
      <c r="E140" s="11">
        <f t="shared" si="44"/>
        <v>269.98575654902891</v>
      </c>
      <c r="F140" s="14">
        <f t="shared" si="49"/>
        <v>128</v>
      </c>
      <c r="G140" s="18">
        <f t="shared" si="52"/>
        <v>278.2</v>
      </c>
      <c r="H140" s="16">
        <f t="shared" si="45"/>
        <v>251.71536</v>
      </c>
      <c r="I140" s="16">
        <f t="shared" si="46"/>
        <v>60.953113068801812</v>
      </c>
      <c r="J140" s="16">
        <f t="shared" si="47"/>
        <v>544.56425726149644</v>
      </c>
      <c r="K140" s="33">
        <f t="shared" si="50"/>
        <v>128</v>
      </c>
    </row>
    <row r="141" spans="1:12" x14ac:dyDescent="0.25">
      <c r="A141" s="10">
        <v>139</v>
      </c>
      <c r="B141" s="20">
        <f t="shared" si="48"/>
        <v>139</v>
      </c>
      <c r="C141" s="11">
        <f t="shared" si="42"/>
        <v>123.5988</v>
      </c>
      <c r="D141" s="11">
        <f t="shared" si="43"/>
        <v>32.512911354837584</v>
      </c>
      <c r="E141" s="11">
        <f t="shared" si="44"/>
        <v>271.89456394300879</v>
      </c>
      <c r="F141" s="14">
        <f t="shared" si="49"/>
        <v>129</v>
      </c>
      <c r="G141" s="18">
        <f t="shared" si="52"/>
        <v>281.60000000000002</v>
      </c>
      <c r="H141" s="16">
        <f t="shared" si="45"/>
        <v>254.79168000000001</v>
      </c>
      <c r="I141" s="16">
        <f t="shared" si="46"/>
        <v>61.610870508448528</v>
      </c>
      <c r="J141" s="16">
        <f t="shared" si="47"/>
        <v>551.06777546888122</v>
      </c>
      <c r="K141" s="33">
        <f t="shared" si="50"/>
        <v>129</v>
      </c>
    </row>
    <row r="142" spans="1:12" x14ac:dyDescent="0.25">
      <c r="A142" s="10">
        <v>140</v>
      </c>
      <c r="B142" s="20">
        <f t="shared" si="48"/>
        <v>140</v>
      </c>
      <c r="C142" s="11">
        <f t="shared" si="42"/>
        <v>124.488</v>
      </c>
      <c r="D142" s="11">
        <f t="shared" si="43"/>
        <v>32.719504245667267</v>
      </c>
      <c r="E142" s="11">
        <f t="shared" si="44"/>
        <v>273.80306989453715</v>
      </c>
      <c r="F142" s="14">
        <f t="shared" si="49"/>
        <v>130</v>
      </c>
      <c r="G142" s="18">
        <f>'Table chêne'!G29+'Table chêne'!L28</f>
        <v>285</v>
      </c>
      <c r="H142" s="16">
        <f t="shared" si="45"/>
        <v>257.86799999999999</v>
      </c>
      <c r="I142" s="16">
        <f t="shared" si="46"/>
        <v>62.267704162827528</v>
      </c>
      <c r="J142" s="16">
        <f t="shared" si="47"/>
        <v>557.56968475025803</v>
      </c>
      <c r="K142" s="33">
        <f t="shared" si="50"/>
        <v>130</v>
      </c>
      <c r="L142">
        <f>'Table chêne'!L29+'Table chêne'!L28</f>
        <v>31</v>
      </c>
    </row>
    <row r="143" spans="1:12" x14ac:dyDescent="0.25">
      <c r="A143" s="10">
        <v>141</v>
      </c>
      <c r="B143" s="20">
        <f t="shared" si="48"/>
        <v>141</v>
      </c>
      <c r="C143" s="11">
        <f t="shared" si="42"/>
        <v>125.37719999999999</v>
      </c>
      <c r="D143" s="11">
        <f t="shared" si="43"/>
        <v>32.925925439106848</v>
      </c>
      <c r="E143" s="11">
        <f t="shared" si="44"/>
        <v>275.71127680644446</v>
      </c>
      <c r="F143" s="14">
        <v>130</v>
      </c>
      <c r="G143" s="18">
        <f>G142-L142</f>
        <v>254</v>
      </c>
      <c r="H143" s="16">
        <f t="shared" si="45"/>
        <v>229.8192</v>
      </c>
      <c r="I143" s="16">
        <f t="shared" si="46"/>
        <v>56.243586554989342</v>
      </c>
      <c r="J143" s="16">
        <f t="shared" si="47"/>
        <v>498.22601991660639</v>
      </c>
      <c r="K143" s="33">
        <v>130</v>
      </c>
    </row>
    <row r="144" spans="1:12" x14ac:dyDescent="0.25">
      <c r="A144" s="10">
        <v>142</v>
      </c>
      <c r="B144" s="20">
        <f t="shared" si="48"/>
        <v>142</v>
      </c>
      <c r="C144" s="11">
        <f t="shared" si="42"/>
        <v>126.26639999999999</v>
      </c>
      <c r="D144" s="11">
        <f t="shared" si="43"/>
        <v>33.132176294071812</v>
      </c>
      <c r="E144" s="11">
        <f t="shared" si="44"/>
        <v>277.6191870455084</v>
      </c>
      <c r="F144" s="14">
        <f t="shared" si="49"/>
        <v>131</v>
      </c>
      <c r="G144" s="18">
        <f>$G$143+(F144-$F$143)*($G$148-$G$143)/($F$148-$F$143)</f>
        <v>257</v>
      </c>
      <c r="H144" s="16">
        <f t="shared" si="45"/>
        <v>232.53360000000001</v>
      </c>
      <c r="I144" s="16">
        <f t="shared" si="46"/>
        <v>56.830155302436637</v>
      </c>
      <c r="J144" s="16">
        <f t="shared" si="47"/>
        <v>503.97520715174375</v>
      </c>
      <c r="K144" s="33">
        <f t="shared" si="50"/>
        <v>131</v>
      </c>
    </row>
    <row r="145" spans="1:12" x14ac:dyDescent="0.25">
      <c r="A145" s="10">
        <v>143</v>
      </c>
      <c r="B145" s="20">
        <f t="shared" si="48"/>
        <v>143</v>
      </c>
      <c r="C145" s="11">
        <f t="shared" si="42"/>
        <v>127.15559999999999</v>
      </c>
      <c r="D145" s="11">
        <f t="shared" si="43"/>
        <v>33.338258149231912</v>
      </c>
      <c r="E145" s="11">
        <f t="shared" si="44"/>
        <v>279.52680294324551</v>
      </c>
      <c r="F145" s="14">
        <f t="shared" si="49"/>
        <v>132</v>
      </c>
      <c r="G145" s="18">
        <f t="shared" ref="G145:G147" si="53">$G$143+(F145-$F$143)*($G$148-$G$143)/($F$148-$F$143)</f>
        <v>260</v>
      </c>
      <c r="H145" s="16">
        <f t="shared" si="45"/>
        <v>235.24799999999999</v>
      </c>
      <c r="I145" s="16">
        <f t="shared" si="46"/>
        <v>57.41592756883739</v>
      </c>
      <c r="J145" s="16">
        <f t="shared" si="47"/>
        <v>509.72300718239177</v>
      </c>
      <c r="K145" s="33">
        <f t="shared" si="50"/>
        <v>132</v>
      </c>
    </row>
    <row r="146" spans="1:12" x14ac:dyDescent="0.25">
      <c r="A146" s="10">
        <v>144</v>
      </c>
      <c r="B146" s="20">
        <f t="shared" si="48"/>
        <v>144</v>
      </c>
      <c r="C146" s="11">
        <f t="shared" si="42"/>
        <v>128.04480000000001</v>
      </c>
      <c r="D146" s="11">
        <f t="shared" si="43"/>
        <v>33.544172323452209</v>
      </c>
      <c r="E146" s="11">
        <f t="shared" si="44"/>
        <v>281.43412679667932</v>
      </c>
      <c r="F146" s="14">
        <f t="shared" si="49"/>
        <v>133</v>
      </c>
      <c r="G146" s="18">
        <f t="shared" si="53"/>
        <v>263</v>
      </c>
      <c r="H146" s="16">
        <f t="shared" si="45"/>
        <v>237.9624</v>
      </c>
      <c r="I146" s="16">
        <f t="shared" si="46"/>
        <v>58.00091360766335</v>
      </c>
      <c r="J146" s="16">
        <f t="shared" si="47"/>
        <v>515.46943786668032</v>
      </c>
      <c r="K146" s="33">
        <f t="shared" si="50"/>
        <v>133</v>
      </c>
    </row>
    <row r="147" spans="1:12" x14ac:dyDescent="0.25">
      <c r="A147" s="10">
        <v>145</v>
      </c>
      <c r="B147" s="20">
        <f t="shared" si="48"/>
        <v>145</v>
      </c>
      <c r="C147" s="11">
        <f t="shared" si="42"/>
        <v>128.934</v>
      </c>
      <c r="D147" s="11">
        <f t="shared" si="43"/>
        <v>33.749920116221382</v>
      </c>
      <c r="E147" s="11">
        <f t="shared" si="44"/>
        <v>283.34116086908551</v>
      </c>
      <c r="F147" s="14">
        <f t="shared" si="49"/>
        <v>134</v>
      </c>
      <c r="G147" s="18">
        <f t="shared" si="53"/>
        <v>266</v>
      </c>
      <c r="H147" s="16">
        <f t="shared" si="45"/>
        <v>240.67680000000001</v>
      </c>
      <c r="I147" s="16">
        <f t="shared" si="46"/>
        <v>58.585123425001029</v>
      </c>
      <c r="J147" s="16">
        <f t="shared" si="47"/>
        <v>521.21451663187679</v>
      </c>
      <c r="K147" s="33">
        <f t="shared" si="50"/>
        <v>134</v>
      </c>
    </row>
    <row r="148" spans="1:12" x14ac:dyDescent="0.25">
      <c r="A148" s="10">
        <v>146</v>
      </c>
      <c r="B148" s="20">
        <f t="shared" si="48"/>
        <v>146</v>
      </c>
      <c r="C148" s="11">
        <f t="shared" si="42"/>
        <v>129.82319999999999</v>
      </c>
      <c r="D148" s="11">
        <f t="shared" si="43"/>
        <v>33.955502808068275</v>
      </c>
      <c r="E148" s="11">
        <f t="shared" si="44"/>
        <v>285.24790739071886</v>
      </c>
      <c r="F148" s="14">
        <f t="shared" si="49"/>
        <v>135</v>
      </c>
      <c r="G148" s="18">
        <f>'Table chêne'!G30</f>
        <v>269</v>
      </c>
      <c r="H148" s="16">
        <f t="shared" si="45"/>
        <v>243.39119999999997</v>
      </c>
      <c r="I148" s="16">
        <f t="shared" si="46"/>
        <v>59.168566788241527</v>
      </c>
      <c r="J148" s="16">
        <f t="shared" si="47"/>
        <v>526.95826048952063</v>
      </c>
      <c r="K148" s="33">
        <f t="shared" si="50"/>
        <v>135</v>
      </c>
    </row>
    <row r="149" spans="1:12" x14ac:dyDescent="0.25">
      <c r="A149" s="10">
        <v>147</v>
      </c>
      <c r="B149" s="20">
        <f t="shared" si="48"/>
        <v>147</v>
      </c>
      <c r="C149" s="11">
        <f t="shared" si="42"/>
        <v>130.7124</v>
      </c>
      <c r="D149" s="11">
        <f t="shared" si="43"/>
        <v>34.160921660966139</v>
      </c>
      <c r="E149" s="11">
        <f t="shared" si="44"/>
        <v>287.15436855951606</v>
      </c>
      <c r="F149" s="14">
        <f t="shared" si="49"/>
        <v>136</v>
      </c>
      <c r="G149" s="18">
        <f>$G$148+(F149-$F$148)*($G$153-$G$148)/($F$153-$F$148)</f>
        <v>271.8</v>
      </c>
      <c r="H149" s="16">
        <f t="shared" si="45"/>
        <v>245.92464000000001</v>
      </c>
      <c r="I149" s="16">
        <f t="shared" si="46"/>
        <v>59.712430831913537</v>
      </c>
      <c r="J149" s="16">
        <f t="shared" si="47"/>
        <v>532.31789836558266</v>
      </c>
      <c r="K149" s="33">
        <f t="shared" si="50"/>
        <v>136</v>
      </c>
    </row>
    <row r="150" spans="1:12" x14ac:dyDescent="0.25">
      <c r="A150" s="10">
        <v>148</v>
      </c>
      <c r="B150" s="20">
        <f t="shared" si="48"/>
        <v>148</v>
      </c>
      <c r="C150" s="11">
        <f t="shared" si="42"/>
        <v>131.60159999999999</v>
      </c>
      <c r="D150" s="11">
        <f t="shared" si="43"/>
        <v>34.366177918726088</v>
      </c>
      <c r="E150" s="11">
        <f t="shared" si="44"/>
        <v>289.06054654178126</v>
      </c>
      <c r="F150" s="14">
        <f t="shared" si="49"/>
        <v>137</v>
      </c>
      <c r="G150" s="18">
        <f t="shared" ref="G150:G152" si="54">$G$148+(F150-$F$148)*($G$153-$G$148)/($F$153-$F$148)</f>
        <v>274.60000000000002</v>
      </c>
      <c r="H150" s="16">
        <f t="shared" si="45"/>
        <v>248.45808</v>
      </c>
      <c r="I150" s="16">
        <f t="shared" si="46"/>
        <v>60.25564309762369</v>
      </c>
      <c r="J150" s="16">
        <f t="shared" si="47"/>
        <v>537.67640106169461</v>
      </c>
      <c r="K150" s="33">
        <f t="shared" si="50"/>
        <v>137</v>
      </c>
    </row>
    <row r="151" spans="1:12" x14ac:dyDescent="0.25">
      <c r="A151" s="10">
        <v>149</v>
      </c>
      <c r="B151" s="20">
        <f t="shared" si="48"/>
        <v>149</v>
      </c>
      <c r="C151" s="11">
        <f t="shared" si="42"/>
        <v>132.49079999999998</v>
      </c>
      <c r="D151" s="11">
        <f t="shared" si="43"/>
        <v>34.571272807379401</v>
      </c>
      <c r="E151" s="11">
        <f t="shared" si="44"/>
        <v>290.9664434728524</v>
      </c>
      <c r="F151" s="14">
        <f t="shared" si="49"/>
        <v>138</v>
      </c>
      <c r="G151" s="18">
        <f t="shared" si="54"/>
        <v>277.39999999999998</v>
      </c>
      <c r="H151" s="16">
        <f t="shared" si="45"/>
        <v>250.99151999999998</v>
      </c>
      <c r="I151" s="16">
        <f t="shared" si="46"/>
        <v>60.798211000769406</v>
      </c>
      <c r="J151" s="16">
        <f t="shared" si="47"/>
        <v>543.0337814930067</v>
      </c>
      <c r="K151" s="33">
        <f t="shared" si="50"/>
        <v>138</v>
      </c>
    </row>
    <row r="152" spans="1:12" x14ac:dyDescent="0.25">
      <c r="A152" s="10">
        <v>150</v>
      </c>
      <c r="B152" s="20">
        <f t="shared" si="48"/>
        <v>150</v>
      </c>
      <c r="C152" s="11">
        <f t="shared" si="42"/>
        <v>133.38</v>
      </c>
      <c r="D152" s="11">
        <f t="shared" si="43"/>
        <v>34.776207535548991</v>
      </c>
      <c r="E152" s="11">
        <f t="shared" si="44"/>
        <v>292.8720614577478</v>
      </c>
      <c r="F152" s="14">
        <f t="shared" si="49"/>
        <v>139</v>
      </c>
      <c r="G152" s="18">
        <f t="shared" si="54"/>
        <v>280.2</v>
      </c>
      <c r="H152" s="16">
        <f t="shared" si="45"/>
        <v>253.52495999999999</v>
      </c>
      <c r="I152" s="16">
        <f t="shared" si="46"/>
        <v>61.340141798422209</v>
      </c>
      <c r="J152" s="16">
        <f t="shared" si="47"/>
        <v>548.39005229891859</v>
      </c>
      <c r="K152" s="33">
        <f t="shared" si="50"/>
        <v>139</v>
      </c>
    </row>
    <row r="153" spans="1:12" x14ac:dyDescent="0.25">
      <c r="A153" s="10"/>
      <c r="B153" s="20"/>
      <c r="C153" s="11"/>
      <c r="D153" s="11"/>
      <c r="E153" s="11"/>
      <c r="F153" s="14">
        <f t="shared" si="49"/>
        <v>140</v>
      </c>
      <c r="G153" s="18">
        <f>'Table chêne'!G31+'Table chêne'!L30</f>
        <v>283</v>
      </c>
      <c r="H153" s="16">
        <f t="shared" si="45"/>
        <v>256.05840000000001</v>
      </c>
      <c r="I153" s="16">
        <f t="shared" si="46"/>
        <v>61.881442594256484</v>
      </c>
      <c r="J153" s="16">
        <f t="shared" si="47"/>
        <v>553.74522585166335</v>
      </c>
      <c r="K153" s="33">
        <f t="shared" si="50"/>
        <v>140</v>
      </c>
      <c r="L153">
        <f>'Table chêne'!L31+'Table chêne'!L30</f>
        <v>27</v>
      </c>
    </row>
    <row r="154" spans="1:12" x14ac:dyDescent="0.25">
      <c r="A154" s="10"/>
      <c r="B154" s="20"/>
      <c r="C154" s="11"/>
      <c r="D154" s="11"/>
      <c r="E154" s="11"/>
      <c r="F154" s="14">
        <v>140</v>
      </c>
      <c r="G154" s="18">
        <f>G153-L153</f>
        <v>256</v>
      </c>
      <c r="H154" s="16">
        <f t="shared" si="45"/>
        <v>231.62879999999998</v>
      </c>
      <c r="I154" s="16">
        <f t="shared" si="46"/>
        <v>56.63472139815822</v>
      </c>
      <c r="J154" s="16">
        <f t="shared" si="47"/>
        <v>502.05896643512551</v>
      </c>
      <c r="K154" s="33">
        <v>140</v>
      </c>
    </row>
    <row r="155" spans="1:12" x14ac:dyDescent="0.25">
      <c r="A155" s="10"/>
      <c r="B155" s="20"/>
      <c r="C155" s="11"/>
      <c r="D155" s="11"/>
      <c r="E155" s="11"/>
      <c r="F155" s="14">
        <f t="shared" si="49"/>
        <v>141</v>
      </c>
      <c r="G155" s="18">
        <f>$G$154+(F155-$F$154)*($G$159-$G$154)/($F$159-$F$154)</f>
        <v>258.60000000000002</v>
      </c>
      <c r="H155" s="16">
        <f t="shared" si="45"/>
        <v>233.98128000000003</v>
      </c>
      <c r="I155" s="16">
        <f t="shared" si="46"/>
        <v>57.14266563744809</v>
      </c>
      <c r="J155" s="16">
        <f t="shared" si="47"/>
        <v>507.04087198522211</v>
      </c>
      <c r="K155" s="33">
        <f t="shared" si="50"/>
        <v>141</v>
      </c>
    </row>
    <row r="156" spans="1:12" x14ac:dyDescent="0.25">
      <c r="A156" s="10"/>
      <c r="B156" s="20"/>
      <c r="C156" s="11"/>
      <c r="D156" s="11"/>
      <c r="E156" s="11"/>
      <c r="F156" s="14">
        <f t="shared" si="49"/>
        <v>142</v>
      </c>
      <c r="G156" s="18">
        <f t="shared" ref="G156:G158" si="55">$G$154+(F156-$F$154)*($G$159-$G$154)/($F$159-$F$154)</f>
        <v>261.2</v>
      </c>
      <c r="H156" s="16">
        <f t="shared" si="45"/>
        <v>236.33375999999998</v>
      </c>
      <c r="I156" s="16">
        <f t="shared" si="46"/>
        <v>57.650015765889798</v>
      </c>
      <c r="J156" s="16">
        <f t="shared" si="47"/>
        <v>512.02174279225801</v>
      </c>
      <c r="K156" s="33">
        <f t="shared" si="50"/>
        <v>142</v>
      </c>
    </row>
    <row r="157" spans="1:12" x14ac:dyDescent="0.25">
      <c r="A157" s="10"/>
      <c r="B157" s="20"/>
      <c r="C157" s="11"/>
      <c r="D157" s="11"/>
      <c r="E157" s="11"/>
      <c r="F157" s="14">
        <f t="shared" si="49"/>
        <v>143</v>
      </c>
      <c r="G157" s="18">
        <f t="shared" si="55"/>
        <v>263.8</v>
      </c>
      <c r="H157" s="16">
        <f t="shared" si="45"/>
        <v>238.68624</v>
      </c>
      <c r="I157" s="16">
        <f t="shared" si="46"/>
        <v>58.156778382060871</v>
      </c>
      <c r="J157" s="16">
        <f t="shared" si="47"/>
        <v>517.00159034875594</v>
      </c>
      <c r="K157" s="33">
        <f t="shared" si="50"/>
        <v>143</v>
      </c>
    </row>
    <row r="158" spans="1:12" x14ac:dyDescent="0.25">
      <c r="A158" s="10"/>
      <c r="B158" s="20"/>
      <c r="C158" s="11"/>
      <c r="D158" s="11"/>
      <c r="E158" s="11"/>
      <c r="F158" s="14">
        <f t="shared" si="49"/>
        <v>144</v>
      </c>
      <c r="G158" s="18">
        <f t="shared" si="55"/>
        <v>266.39999999999998</v>
      </c>
      <c r="H158" s="16">
        <f t="shared" si="45"/>
        <v>241.03871999999998</v>
      </c>
      <c r="I158" s="16">
        <f t="shared" si="46"/>
        <v>58.66295994697051</v>
      </c>
      <c r="J158" s="16">
        <f t="shared" si="47"/>
        <v>521.98042590764032</v>
      </c>
      <c r="K158" s="33">
        <f t="shared" si="50"/>
        <v>144</v>
      </c>
    </row>
    <row r="159" spans="1:12" x14ac:dyDescent="0.25">
      <c r="A159" s="10"/>
      <c r="B159" s="20"/>
      <c r="C159" s="11"/>
      <c r="D159" s="11"/>
      <c r="E159" s="11"/>
      <c r="F159" s="14">
        <f t="shared" si="49"/>
        <v>145</v>
      </c>
      <c r="G159" s="18">
        <f>'Table chêne'!G32</f>
        <v>269</v>
      </c>
      <c r="H159" s="16">
        <f t="shared" si="45"/>
        <v>243.39119999999997</v>
      </c>
      <c r="I159" s="16">
        <f t="shared" si="46"/>
        <v>59.168566788241527</v>
      </c>
      <c r="J159" s="16">
        <f t="shared" si="47"/>
        <v>526.95826048952063</v>
      </c>
      <c r="K159" s="33">
        <f t="shared" si="50"/>
        <v>145</v>
      </c>
    </row>
    <row r="160" spans="1:12" x14ac:dyDescent="0.25">
      <c r="A160" s="10"/>
      <c r="B160" s="20"/>
      <c r="C160" s="11"/>
      <c r="D160" s="11"/>
      <c r="E160" s="11"/>
      <c r="F160" s="14">
        <f>F159+1</f>
        <v>146</v>
      </c>
      <c r="G160" s="18">
        <f>$G$159+(F160-$F$159)*($G$164-$G$159)/($F$164-$F$159)</f>
        <v>271.39999999999998</v>
      </c>
      <c r="H160" s="16">
        <f t="shared" si="45"/>
        <v>245.56271999999996</v>
      </c>
      <c r="I160" s="16">
        <f t="shared" si="46"/>
        <v>59.634776048276898</v>
      </c>
      <c r="J160" s="16">
        <f t="shared" si="47"/>
        <v>531.55230561741553</v>
      </c>
      <c r="K160" s="33">
        <f t="shared" si="50"/>
        <v>146</v>
      </c>
    </row>
    <row r="161" spans="1:11" x14ac:dyDescent="0.25">
      <c r="A161" s="10"/>
      <c r="B161" s="20"/>
      <c r="C161" s="11"/>
      <c r="D161" s="11"/>
      <c r="E161" s="11"/>
      <c r="F161" s="14">
        <f t="shared" ref="F161:F164" si="56">F160+1</f>
        <v>147</v>
      </c>
      <c r="G161" s="18">
        <f t="shared" ref="G161:G163" si="57">$G$159+(F161-$F$159)*($G$164-$G$159)/($F$164-$F$159)</f>
        <v>273.8</v>
      </c>
      <c r="H161" s="16">
        <f t="shared" si="45"/>
        <v>247.73424</v>
      </c>
      <c r="I161" s="16">
        <f t="shared" si="46"/>
        <v>60.100505665695167</v>
      </c>
      <c r="J161" s="16">
        <f t="shared" si="47"/>
        <v>536.14551536775241</v>
      </c>
      <c r="K161" s="33">
        <f t="shared" si="50"/>
        <v>147</v>
      </c>
    </row>
    <row r="162" spans="1:11" x14ac:dyDescent="0.25">
      <c r="A162" s="10"/>
      <c r="B162" s="20"/>
      <c r="C162" s="11"/>
      <c r="D162" s="11"/>
      <c r="E162" s="11"/>
      <c r="F162" s="14">
        <f t="shared" si="56"/>
        <v>148</v>
      </c>
      <c r="G162" s="18">
        <f t="shared" si="57"/>
        <v>276.2</v>
      </c>
      <c r="H162" s="16">
        <f t="shared" si="45"/>
        <v>249.90575999999999</v>
      </c>
      <c r="I162" s="16">
        <f t="shared" si="46"/>
        <v>60.56576033192389</v>
      </c>
      <c r="J162" s="16">
        <f t="shared" si="47"/>
        <v>540.73789791143406</v>
      </c>
      <c r="K162" s="33">
        <f t="shared" si="50"/>
        <v>148</v>
      </c>
    </row>
    <row r="163" spans="1:11" x14ac:dyDescent="0.25">
      <c r="A163" s="10"/>
      <c r="B163" s="20"/>
      <c r="C163" s="11"/>
      <c r="D163" s="11"/>
      <c r="E163" s="11"/>
      <c r="F163" s="14">
        <f t="shared" si="56"/>
        <v>149</v>
      </c>
      <c r="G163" s="18">
        <f t="shared" si="57"/>
        <v>278.60000000000002</v>
      </c>
      <c r="H163" s="16">
        <f t="shared" si="45"/>
        <v>252.07728</v>
      </c>
      <c r="I163" s="16">
        <f t="shared" si="46"/>
        <v>61.030544652154987</v>
      </c>
      <c r="J163" s="16">
        <f t="shared" si="47"/>
        <v>545.32946126916988</v>
      </c>
      <c r="K163" s="33">
        <f t="shared" si="50"/>
        <v>149</v>
      </c>
    </row>
    <row r="164" spans="1:11" x14ac:dyDescent="0.25">
      <c r="A164" s="10"/>
      <c r="B164" s="20"/>
      <c r="C164" s="11"/>
      <c r="D164" s="11"/>
      <c r="E164" s="11"/>
      <c r="F164" s="14">
        <f t="shared" si="56"/>
        <v>150</v>
      </c>
      <c r="G164" s="18">
        <f>'Table chêne'!G33+'Table chêne'!L32</f>
        <v>281</v>
      </c>
      <c r="H164" s="16">
        <f t="shared" si="45"/>
        <v>254.24879999999999</v>
      </c>
      <c r="I164" s="16">
        <f t="shared" si="46"/>
        <v>61.494863147658911</v>
      </c>
      <c r="J164" s="16">
        <f t="shared" si="47"/>
        <v>549.92021331550586</v>
      </c>
      <c r="K164" s="33">
        <f t="shared" si="50"/>
        <v>150</v>
      </c>
    </row>
    <row r="165" spans="1:11" x14ac:dyDescent="0.25">
      <c r="A165" s="10"/>
      <c r="B165" s="20"/>
      <c r="C165" s="11"/>
      <c r="D165" s="11"/>
      <c r="E165" s="11"/>
      <c r="F165" s="14">
        <v>150</v>
      </c>
      <c r="G165" s="18">
        <v>0</v>
      </c>
      <c r="H165" s="16">
        <f t="shared" si="45"/>
        <v>0</v>
      </c>
      <c r="I165" s="16">
        <v>0</v>
      </c>
      <c r="J165" s="16">
        <f t="shared" si="47"/>
        <v>0</v>
      </c>
    </row>
    <row r="166" spans="1:11" x14ac:dyDescent="0.25">
      <c r="F166" s="8"/>
    </row>
    <row r="167" spans="1:11" x14ac:dyDescent="0.25">
      <c r="F167" s="8"/>
    </row>
    <row r="168" spans="1:11" x14ac:dyDescent="0.25">
      <c r="F168" s="8"/>
    </row>
    <row r="169" spans="1:11" x14ac:dyDescent="0.25">
      <c r="F169" s="8"/>
    </row>
    <row r="170" spans="1:11" x14ac:dyDescent="0.25">
      <c r="F170" s="8"/>
    </row>
    <row r="171" spans="1:11" x14ac:dyDescent="0.25">
      <c r="F171" s="8"/>
    </row>
    <row r="172" spans="1:11" x14ac:dyDescent="0.25">
      <c r="F172" s="8"/>
    </row>
    <row r="173" spans="1:11" x14ac:dyDescent="0.25">
      <c r="F173" s="8"/>
    </row>
    <row r="174" spans="1:11" x14ac:dyDescent="0.25">
      <c r="F174" s="8"/>
    </row>
    <row r="175" spans="1:11" x14ac:dyDescent="0.25">
      <c r="F175" s="8"/>
    </row>
    <row r="176" spans="1:11" x14ac:dyDescent="0.25">
      <c r="F176" s="8"/>
    </row>
    <row r="177" spans="6:6" x14ac:dyDescent="0.25">
      <c r="F177" s="8"/>
    </row>
    <row r="178" spans="6:6" x14ac:dyDescent="0.25">
      <c r="F178" s="8"/>
    </row>
    <row r="179" spans="6:6" x14ac:dyDescent="0.25">
      <c r="F179" s="8"/>
    </row>
    <row r="180" spans="6:6" x14ac:dyDescent="0.25">
      <c r="F180" s="8"/>
    </row>
    <row r="181" spans="6:6" x14ac:dyDescent="0.25">
      <c r="F181" s="8"/>
    </row>
    <row r="182" spans="6:6" x14ac:dyDescent="0.25">
      <c r="F182" s="8"/>
    </row>
    <row r="183" spans="6:6" x14ac:dyDescent="0.25">
      <c r="F183" s="8"/>
    </row>
    <row r="184" spans="6:6" x14ac:dyDescent="0.25">
      <c r="F184" s="8"/>
    </row>
    <row r="185" spans="6:6" x14ac:dyDescent="0.25">
      <c r="F185" s="8"/>
    </row>
    <row r="186" spans="6:6" x14ac:dyDescent="0.25">
      <c r="F186" s="8"/>
    </row>
    <row r="187" spans="6:6" x14ac:dyDescent="0.25">
      <c r="F187" s="8"/>
    </row>
    <row r="188" spans="6:6" x14ac:dyDescent="0.25">
      <c r="F188" s="8"/>
    </row>
    <row r="189" spans="6:6" x14ac:dyDescent="0.25">
      <c r="F189" s="8"/>
    </row>
    <row r="190" spans="6:6" x14ac:dyDescent="0.25">
      <c r="F190" s="8"/>
    </row>
    <row r="191" spans="6:6" x14ac:dyDescent="0.25">
      <c r="F191" s="8"/>
    </row>
    <row r="192" spans="6:6" x14ac:dyDescent="0.25">
      <c r="F192" s="8"/>
    </row>
    <row r="193" spans="6:6" x14ac:dyDescent="0.25">
      <c r="F193" s="8"/>
    </row>
    <row r="194" spans="6:6" x14ac:dyDescent="0.25">
      <c r="F194" s="8"/>
    </row>
    <row r="195" spans="6:6" x14ac:dyDescent="0.25">
      <c r="F195" s="8"/>
    </row>
    <row r="196" spans="6:6" x14ac:dyDescent="0.25">
      <c r="F196" s="8"/>
    </row>
    <row r="197" spans="6:6" x14ac:dyDescent="0.25">
      <c r="F197" s="8"/>
    </row>
    <row r="198" spans="6:6" x14ac:dyDescent="0.25">
      <c r="F198" s="8"/>
    </row>
    <row r="199" spans="6:6" x14ac:dyDescent="0.25">
      <c r="F199" s="8"/>
    </row>
    <row r="200" spans="6:6" x14ac:dyDescent="0.25">
      <c r="F200" s="8"/>
    </row>
    <row r="201" spans="6:6" x14ac:dyDescent="0.25">
      <c r="F201" s="8"/>
    </row>
    <row r="202" spans="6:6" x14ac:dyDescent="0.25">
      <c r="F202" s="8"/>
    </row>
    <row r="203" spans="6:6" x14ac:dyDescent="0.25">
      <c r="F203" s="8"/>
    </row>
    <row r="204" spans="6:6" x14ac:dyDescent="0.25">
      <c r="F204" s="8"/>
    </row>
    <row r="205" spans="6:6" x14ac:dyDescent="0.25">
      <c r="F205" s="8"/>
    </row>
    <row r="206" spans="6:6" x14ac:dyDescent="0.25">
      <c r="F206" s="8"/>
    </row>
    <row r="207" spans="6:6" x14ac:dyDescent="0.25">
      <c r="F207" s="8"/>
    </row>
    <row r="208" spans="6:6" x14ac:dyDescent="0.25">
      <c r="F208" s="8"/>
    </row>
    <row r="209" spans="6:6" x14ac:dyDescent="0.25">
      <c r="F209" s="8"/>
    </row>
    <row r="210" spans="6:6" x14ac:dyDescent="0.25">
      <c r="F210" s="8"/>
    </row>
    <row r="211" spans="6:6" x14ac:dyDescent="0.25">
      <c r="F211" s="8"/>
    </row>
    <row r="212" spans="6:6" x14ac:dyDescent="0.25">
      <c r="F212" s="8"/>
    </row>
    <row r="213" spans="6:6" x14ac:dyDescent="0.25">
      <c r="F213" s="8"/>
    </row>
    <row r="214" spans="6:6" x14ac:dyDescent="0.25">
      <c r="F214" s="8"/>
    </row>
    <row r="215" spans="6:6" x14ac:dyDescent="0.25">
      <c r="F215" s="8"/>
    </row>
    <row r="216" spans="6:6" x14ac:dyDescent="0.25">
      <c r="F216" s="8"/>
    </row>
    <row r="217" spans="6:6" x14ac:dyDescent="0.25">
      <c r="F217" s="8"/>
    </row>
    <row r="218" spans="6:6" x14ac:dyDescent="0.25">
      <c r="F218" s="8"/>
    </row>
    <row r="219" spans="6:6" x14ac:dyDescent="0.25">
      <c r="F219" s="8"/>
    </row>
    <row r="220" spans="6:6" x14ac:dyDescent="0.25">
      <c r="F220" s="8"/>
    </row>
    <row r="221" spans="6:6" x14ac:dyDescent="0.25">
      <c r="F221" s="8"/>
    </row>
    <row r="222" spans="6:6" x14ac:dyDescent="0.25">
      <c r="F222" s="8"/>
    </row>
    <row r="223" spans="6:6" x14ac:dyDescent="0.25">
      <c r="F223" s="8"/>
    </row>
    <row r="224" spans="6:6" x14ac:dyDescent="0.25">
      <c r="F224" s="8"/>
    </row>
    <row r="225" spans="6:6" x14ac:dyDescent="0.25">
      <c r="F225" s="8"/>
    </row>
    <row r="226" spans="6:6" x14ac:dyDescent="0.25">
      <c r="F226" s="8"/>
    </row>
    <row r="227" spans="6:6" x14ac:dyDescent="0.25">
      <c r="F227" s="8"/>
    </row>
    <row r="228" spans="6:6" x14ac:dyDescent="0.25">
      <c r="F228" s="8"/>
    </row>
    <row r="229" spans="6:6" x14ac:dyDescent="0.25">
      <c r="F229" s="8"/>
    </row>
    <row r="230" spans="6:6" x14ac:dyDescent="0.25">
      <c r="F230" s="8"/>
    </row>
    <row r="231" spans="6:6" x14ac:dyDescent="0.25">
      <c r="F231" s="8"/>
    </row>
    <row r="232" spans="6:6" x14ac:dyDescent="0.25">
      <c r="F232" s="8"/>
    </row>
    <row r="233" spans="6:6" x14ac:dyDescent="0.25">
      <c r="F233" s="8"/>
    </row>
    <row r="234" spans="6:6" x14ac:dyDescent="0.25">
      <c r="F234" s="8"/>
    </row>
    <row r="235" spans="6:6" x14ac:dyDescent="0.25">
      <c r="F235" s="8"/>
    </row>
    <row r="236" spans="6:6" x14ac:dyDescent="0.25">
      <c r="F236" s="8"/>
    </row>
    <row r="237" spans="6:6" x14ac:dyDescent="0.25">
      <c r="F237" s="8"/>
    </row>
    <row r="238" spans="6:6" x14ac:dyDescent="0.25">
      <c r="F238" s="8"/>
    </row>
    <row r="239" spans="6:6" x14ac:dyDescent="0.25">
      <c r="F239" s="8"/>
    </row>
    <row r="240" spans="6:6" x14ac:dyDescent="0.25">
      <c r="F240" s="8"/>
    </row>
    <row r="241" spans="6:6" x14ac:dyDescent="0.25">
      <c r="F241" s="8"/>
    </row>
    <row r="242" spans="6:6" x14ac:dyDescent="0.25">
      <c r="F242" s="8"/>
    </row>
    <row r="243" spans="6:6" x14ac:dyDescent="0.25">
      <c r="F243" s="8"/>
    </row>
    <row r="244" spans="6:6" x14ac:dyDescent="0.25">
      <c r="F244" s="19"/>
    </row>
    <row r="245" spans="6:6" x14ac:dyDescent="0.25">
      <c r="F245" s="19"/>
    </row>
    <row r="246" spans="6:6" x14ac:dyDescent="0.25">
      <c r="F246" s="19"/>
    </row>
    <row r="247" spans="6:6" x14ac:dyDescent="0.25">
      <c r="F247" s="19"/>
    </row>
    <row r="248" spans="6:6" x14ac:dyDescent="0.25">
      <c r="F248" s="19"/>
    </row>
    <row r="249" spans="6:6" x14ac:dyDescent="0.25">
      <c r="F249" s="19"/>
    </row>
    <row r="250" spans="6:6" x14ac:dyDescent="0.25">
      <c r="F250" s="19"/>
    </row>
    <row r="251" spans="6:6" x14ac:dyDescent="0.25">
      <c r="F251" s="19"/>
    </row>
    <row r="252" spans="6:6" x14ac:dyDescent="0.25">
      <c r="F252" s="19"/>
    </row>
    <row r="253" spans="6:6" x14ac:dyDescent="0.25">
      <c r="F253" s="19"/>
    </row>
    <row r="254" spans="6:6" x14ac:dyDescent="0.25">
      <c r="F254" s="19"/>
    </row>
    <row r="255" spans="6:6" x14ac:dyDescent="0.25">
      <c r="F255" s="19"/>
    </row>
    <row r="256" spans="6:6" x14ac:dyDescent="0.25">
      <c r="F256" s="19"/>
    </row>
    <row r="257" spans="6:6" x14ac:dyDescent="0.25">
      <c r="F257" s="19"/>
    </row>
    <row r="258" spans="6:6" x14ac:dyDescent="0.25">
      <c r="F258" s="19"/>
    </row>
    <row r="259" spans="6:6" x14ac:dyDescent="0.25">
      <c r="F259" s="19"/>
    </row>
    <row r="260" spans="6:6" x14ac:dyDescent="0.25">
      <c r="F260" s="19"/>
    </row>
    <row r="261" spans="6:6" x14ac:dyDescent="0.25">
      <c r="F261" s="19"/>
    </row>
    <row r="262" spans="6:6" x14ac:dyDescent="0.25">
      <c r="F262" s="19"/>
    </row>
    <row r="263" spans="6:6" x14ac:dyDescent="0.25">
      <c r="F263" s="19"/>
    </row>
    <row r="264" spans="6:6" x14ac:dyDescent="0.25">
      <c r="F264" s="19"/>
    </row>
    <row r="265" spans="6:6" x14ac:dyDescent="0.25">
      <c r="F265" s="19"/>
    </row>
    <row r="266" spans="6:6" x14ac:dyDescent="0.25">
      <c r="F266" s="19"/>
    </row>
    <row r="267" spans="6:6" x14ac:dyDescent="0.25">
      <c r="F267" s="19"/>
    </row>
    <row r="268" spans="6:6" x14ac:dyDescent="0.25">
      <c r="F268" s="19"/>
    </row>
    <row r="269" spans="6:6" x14ac:dyDescent="0.25">
      <c r="F269" s="19"/>
    </row>
    <row r="270" spans="6:6" x14ac:dyDescent="0.25">
      <c r="F270" s="19"/>
    </row>
    <row r="271" spans="6:6" x14ac:dyDescent="0.25">
      <c r="F271" s="19"/>
    </row>
    <row r="272" spans="6:6" x14ac:dyDescent="0.25">
      <c r="F272" s="19"/>
    </row>
    <row r="273" spans="6:6" x14ac:dyDescent="0.25">
      <c r="F273" s="19"/>
    </row>
    <row r="274" spans="6:6" x14ac:dyDescent="0.25">
      <c r="F274" s="19"/>
    </row>
    <row r="275" spans="6:6" x14ac:dyDescent="0.25">
      <c r="F275" s="19"/>
    </row>
    <row r="276" spans="6:6" x14ac:dyDescent="0.25">
      <c r="F276" s="19"/>
    </row>
    <row r="277" spans="6:6" x14ac:dyDescent="0.25">
      <c r="F277" s="19"/>
    </row>
    <row r="278" spans="6:6" x14ac:dyDescent="0.25">
      <c r="F278" s="19"/>
    </row>
    <row r="279" spans="6:6" x14ac:dyDescent="0.25">
      <c r="F279" s="19"/>
    </row>
    <row r="280" spans="6:6" x14ac:dyDescent="0.25">
      <c r="F280" s="19"/>
    </row>
    <row r="281" spans="6:6" x14ac:dyDescent="0.25">
      <c r="F281" s="19"/>
    </row>
    <row r="282" spans="6:6" x14ac:dyDescent="0.25">
      <c r="F282" s="19"/>
    </row>
    <row r="283" spans="6:6" x14ac:dyDescent="0.25">
      <c r="F283" s="19"/>
    </row>
    <row r="284" spans="6:6" x14ac:dyDescent="0.25">
      <c r="F284" s="19"/>
    </row>
    <row r="285" spans="6:6" x14ac:dyDescent="0.25">
      <c r="F285" s="19"/>
    </row>
    <row r="286" spans="6:6" x14ac:dyDescent="0.25">
      <c r="F286" s="19"/>
    </row>
    <row r="287" spans="6:6" x14ac:dyDescent="0.25">
      <c r="F287" s="19"/>
    </row>
    <row r="288" spans="6:6" x14ac:dyDescent="0.25">
      <c r="F288" s="19"/>
    </row>
    <row r="289" spans="6:6" x14ac:dyDescent="0.25">
      <c r="F289" s="19"/>
    </row>
    <row r="290" spans="6:6" x14ac:dyDescent="0.25">
      <c r="F290" s="19"/>
    </row>
    <row r="291" spans="6:6" x14ac:dyDescent="0.25">
      <c r="F291" s="19"/>
    </row>
    <row r="292" spans="6:6" x14ac:dyDescent="0.25">
      <c r="F292" s="19"/>
    </row>
    <row r="293" spans="6:6" x14ac:dyDescent="0.25">
      <c r="F293" s="19"/>
    </row>
    <row r="294" spans="6:6" x14ac:dyDescent="0.25">
      <c r="F294" s="19"/>
    </row>
    <row r="295" spans="6:6" x14ac:dyDescent="0.25">
      <c r="F295" s="19"/>
    </row>
    <row r="296" spans="6:6" x14ac:dyDescent="0.25">
      <c r="F296" s="19"/>
    </row>
    <row r="297" spans="6:6" x14ac:dyDescent="0.25">
      <c r="F297" s="19"/>
    </row>
    <row r="298" spans="6:6" x14ac:dyDescent="0.25">
      <c r="F298" s="19"/>
    </row>
    <row r="299" spans="6:6" x14ac:dyDescent="0.25">
      <c r="F299" s="19"/>
    </row>
    <row r="300" spans="6:6" x14ac:dyDescent="0.25">
      <c r="F300" s="19"/>
    </row>
    <row r="301" spans="6:6" x14ac:dyDescent="0.25">
      <c r="F301" s="19"/>
    </row>
    <row r="302" spans="6:6" x14ac:dyDescent="0.25">
      <c r="F302" s="19"/>
    </row>
    <row r="303" spans="6:6" x14ac:dyDescent="0.25">
      <c r="F303" s="19"/>
    </row>
    <row r="304" spans="6:6" x14ac:dyDescent="0.25">
      <c r="F304" s="19"/>
    </row>
    <row r="305" spans="6:6" x14ac:dyDescent="0.25">
      <c r="F305" s="19"/>
    </row>
    <row r="306" spans="6:6" x14ac:dyDescent="0.25">
      <c r="F306" s="19"/>
    </row>
    <row r="307" spans="6:6" x14ac:dyDescent="0.25">
      <c r="F307" s="19"/>
    </row>
    <row r="308" spans="6:6" x14ac:dyDescent="0.25">
      <c r="F308" s="19"/>
    </row>
    <row r="309" spans="6:6" x14ac:dyDescent="0.25">
      <c r="F309" s="19"/>
    </row>
    <row r="310" spans="6:6" x14ac:dyDescent="0.25">
      <c r="F310" s="19"/>
    </row>
    <row r="311" spans="6:6" x14ac:dyDescent="0.25">
      <c r="F311" s="19"/>
    </row>
    <row r="312" spans="6:6" x14ac:dyDescent="0.25">
      <c r="F312" s="19"/>
    </row>
    <row r="313" spans="6:6" x14ac:dyDescent="0.25">
      <c r="F313" s="19"/>
    </row>
    <row r="314" spans="6:6" x14ac:dyDescent="0.25">
      <c r="F314" s="19"/>
    </row>
    <row r="315" spans="6:6" x14ac:dyDescent="0.25">
      <c r="F315" s="19"/>
    </row>
    <row r="316" spans="6:6" x14ac:dyDescent="0.25">
      <c r="F316" s="19"/>
    </row>
    <row r="317" spans="6:6" x14ac:dyDescent="0.25">
      <c r="F317" s="19"/>
    </row>
    <row r="318" spans="6:6" x14ac:dyDescent="0.25">
      <c r="F318" s="19"/>
    </row>
    <row r="319" spans="6:6" x14ac:dyDescent="0.25">
      <c r="F319" s="19"/>
    </row>
    <row r="320" spans="6:6" x14ac:dyDescent="0.25">
      <c r="F320" s="19"/>
    </row>
    <row r="321" spans="6:6" x14ac:dyDescent="0.25">
      <c r="F321" s="19"/>
    </row>
    <row r="322" spans="6:6" x14ac:dyDescent="0.25">
      <c r="F322" s="19"/>
    </row>
    <row r="323" spans="6:6" x14ac:dyDescent="0.25">
      <c r="F323" s="19"/>
    </row>
    <row r="324" spans="6:6" x14ac:dyDescent="0.25">
      <c r="F324" s="19"/>
    </row>
    <row r="325" spans="6:6" x14ac:dyDescent="0.25">
      <c r="F325" s="19"/>
    </row>
    <row r="326" spans="6:6" x14ac:dyDescent="0.25">
      <c r="F326" s="19"/>
    </row>
    <row r="327" spans="6:6" x14ac:dyDescent="0.25">
      <c r="F327" s="19"/>
    </row>
    <row r="328" spans="6:6" x14ac:dyDescent="0.25">
      <c r="F328" s="19"/>
    </row>
    <row r="329" spans="6:6" x14ac:dyDescent="0.25">
      <c r="F329" s="19"/>
    </row>
    <row r="330" spans="6:6" x14ac:dyDescent="0.25">
      <c r="F330" s="19"/>
    </row>
    <row r="331" spans="6:6" x14ac:dyDescent="0.25">
      <c r="F331" s="19"/>
    </row>
    <row r="332" spans="6:6" x14ac:dyDescent="0.25">
      <c r="F332" s="19"/>
    </row>
    <row r="333" spans="6:6" x14ac:dyDescent="0.25">
      <c r="F333" s="19"/>
    </row>
    <row r="334" spans="6:6" x14ac:dyDescent="0.25">
      <c r="F334" s="19"/>
    </row>
    <row r="335" spans="6:6" x14ac:dyDescent="0.25">
      <c r="F335" s="19"/>
    </row>
    <row r="336" spans="6:6" x14ac:dyDescent="0.25">
      <c r="F336" s="19"/>
    </row>
    <row r="337" spans="6:6" x14ac:dyDescent="0.25">
      <c r="F337" s="19"/>
    </row>
    <row r="338" spans="6:6" x14ac:dyDescent="0.25">
      <c r="F338" s="19"/>
    </row>
    <row r="339" spans="6:6" x14ac:dyDescent="0.25">
      <c r="F339" s="19"/>
    </row>
    <row r="340" spans="6:6" x14ac:dyDescent="0.25">
      <c r="F340" s="19"/>
    </row>
    <row r="341" spans="6:6" x14ac:dyDescent="0.25">
      <c r="F341" s="19"/>
    </row>
    <row r="342" spans="6:6" x14ac:dyDescent="0.25">
      <c r="F342" s="19"/>
    </row>
    <row r="343" spans="6:6" x14ac:dyDescent="0.25">
      <c r="F343" s="19"/>
    </row>
    <row r="344" spans="6:6" x14ac:dyDescent="0.25">
      <c r="F344" s="19"/>
    </row>
    <row r="345" spans="6:6" x14ac:dyDescent="0.25">
      <c r="F345" s="19"/>
    </row>
    <row r="346" spans="6:6" x14ac:dyDescent="0.25">
      <c r="F346" s="19"/>
    </row>
    <row r="347" spans="6:6" x14ac:dyDescent="0.25">
      <c r="F347" s="19"/>
    </row>
    <row r="348" spans="6:6" x14ac:dyDescent="0.25">
      <c r="F348" s="19"/>
    </row>
    <row r="349" spans="6:6" x14ac:dyDescent="0.25">
      <c r="F349" s="19"/>
    </row>
    <row r="350" spans="6:6" x14ac:dyDescent="0.25">
      <c r="F350" s="19"/>
    </row>
    <row r="351" spans="6:6" x14ac:dyDescent="0.25">
      <c r="F351" s="19"/>
    </row>
    <row r="352" spans="6:6" x14ac:dyDescent="0.25">
      <c r="F352" s="19"/>
    </row>
    <row r="353" spans="6:6" x14ac:dyDescent="0.25">
      <c r="F353" s="19"/>
    </row>
    <row r="354" spans="6:6" x14ac:dyDescent="0.25">
      <c r="F354" s="19"/>
    </row>
    <row r="355" spans="6:6" x14ac:dyDescent="0.25">
      <c r="F355" s="19"/>
    </row>
    <row r="356" spans="6:6" x14ac:dyDescent="0.25">
      <c r="F356" s="19"/>
    </row>
    <row r="357" spans="6:6" x14ac:dyDescent="0.25">
      <c r="F357" s="19"/>
    </row>
    <row r="358" spans="6:6" x14ac:dyDescent="0.25">
      <c r="F358" s="19"/>
    </row>
    <row r="359" spans="6:6" x14ac:dyDescent="0.25">
      <c r="F359" s="19"/>
    </row>
    <row r="360" spans="6:6" x14ac:dyDescent="0.25">
      <c r="F360" s="19"/>
    </row>
    <row r="361" spans="6:6" x14ac:dyDescent="0.25">
      <c r="F361" s="19"/>
    </row>
    <row r="362" spans="6:6" x14ac:dyDescent="0.25">
      <c r="F362" s="19"/>
    </row>
    <row r="363" spans="6:6" x14ac:dyDescent="0.25">
      <c r="F363" s="19"/>
    </row>
    <row r="364" spans="6:6" x14ac:dyDescent="0.25">
      <c r="F364" s="19"/>
    </row>
    <row r="365" spans="6:6" x14ac:dyDescent="0.25">
      <c r="F365" s="19"/>
    </row>
    <row r="366" spans="6:6" x14ac:dyDescent="0.25">
      <c r="F366" s="19"/>
    </row>
    <row r="367" spans="6:6" x14ac:dyDescent="0.25">
      <c r="F367" s="19"/>
    </row>
    <row r="368" spans="6:6" x14ac:dyDescent="0.25">
      <c r="F368" s="19"/>
    </row>
    <row r="369" spans="6:6" x14ac:dyDescent="0.25">
      <c r="F369" s="19"/>
    </row>
    <row r="370" spans="6:6" x14ac:dyDescent="0.25">
      <c r="F370" s="19"/>
    </row>
    <row r="371" spans="6:6" x14ac:dyDescent="0.25">
      <c r="F371" s="19"/>
    </row>
    <row r="372" spans="6:6" x14ac:dyDescent="0.25">
      <c r="F372" s="19"/>
    </row>
    <row r="373" spans="6:6" x14ac:dyDescent="0.25">
      <c r="F373" s="19"/>
    </row>
    <row r="374" spans="6:6" x14ac:dyDescent="0.25">
      <c r="F374" s="19"/>
    </row>
    <row r="375" spans="6:6" x14ac:dyDescent="0.25">
      <c r="F375" s="19"/>
    </row>
    <row r="376" spans="6:6" x14ac:dyDescent="0.25">
      <c r="F376" s="19"/>
    </row>
    <row r="377" spans="6:6" x14ac:dyDescent="0.25">
      <c r="F377" s="19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Table chêne</vt:lpstr>
      <vt:lpstr>Quantification C</vt:lpstr>
    </vt:vector>
  </TitlesOfParts>
  <Company>CNPF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</dc:creator>
  <cp:lastModifiedBy>OCCI_OG</cp:lastModifiedBy>
  <dcterms:created xsi:type="dcterms:W3CDTF">2019-08-21T16:03:59Z</dcterms:created>
  <dcterms:modified xsi:type="dcterms:W3CDTF">2020-01-21T14:57:41Z</dcterms:modified>
</cp:coreProperties>
</file>