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La Poste\81 - Réseau (EPLEFPA Tarn - La Poste n° 10)\Dossier labellisation\"/>
    </mc:Choice>
  </mc:AlternateContent>
  <bookViews>
    <workbookView xWindow="360" yWindow="345" windowWidth="13335" windowHeight="5820" firstSheet="1" activeTab="1"/>
  </bookViews>
  <sheets>
    <sheet name="d e affichage" sheetId="8" state="hidden" r:id="rId1"/>
    <sheet name="Modèle" sheetId="3" r:id="rId2"/>
    <sheet name="Interpolation linéaire" sheetId="9" r:id="rId3"/>
  </sheets>
  <externalReferences>
    <externalReference r:id="rId4"/>
  </externalReferences>
  <definedNames>
    <definedName name="carb_essence">OFFSET([1]TCD2!$G$3,,,COUNTIF([1]TCD2!$G$1:$G$65536,"&gt;0"))</definedName>
    <definedName name="Carbone">OFFSET([1]Résultats!$D$2,,,COUNT([1]Résultats!$D$1:$D$65536),)</definedName>
    <definedName name="donnees">OFFSET([1]Saisie!XFA1048564,,,COUNT([1]Saisie!$A$1:$A$65536),26)</definedName>
    <definedName name="essences">#REF!</definedName>
    <definedName name="Nom_essence">OFFSET([1]TCD2!$F$3,,,COUNTIF([1]TCD2!$G$1:$G$65536,"&gt;0"))</definedName>
    <definedName name="releves">OFFSET([1]Résultats!$A$2,,,COUNTA([1]Résultats!$D$1:$D$65536),)</definedName>
  </definedNames>
  <calcPr calcId="152511"/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3" i="3"/>
  <c r="C104" i="3" l="1"/>
  <c r="E104" i="3" s="1"/>
  <c r="C3" i="3"/>
  <c r="E3" i="3" s="1"/>
  <c r="B4" i="3"/>
  <c r="B5" i="3" s="1"/>
  <c r="B6" i="3" l="1"/>
  <c r="C5" i="3"/>
  <c r="C4" i="3"/>
  <c r="D4" i="3" l="1"/>
  <c r="E4" i="3" s="1"/>
  <c r="D5" i="3"/>
  <c r="E5" i="3" s="1"/>
  <c r="B7" i="3"/>
  <c r="C6" i="3"/>
  <c r="J137" i="3"/>
  <c r="J179" i="3"/>
  <c r="J180" i="3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115" i="3"/>
  <c r="J115" i="3" s="1"/>
  <c r="I116" i="3"/>
  <c r="J116" i="3" s="1"/>
  <c r="I117" i="3"/>
  <c r="J117" i="3" s="1"/>
  <c r="I118" i="3"/>
  <c r="J118" i="3" s="1"/>
  <c r="I119" i="3"/>
  <c r="J119" i="3" s="1"/>
  <c r="I120" i="3"/>
  <c r="J120" i="3" s="1"/>
  <c r="I121" i="3"/>
  <c r="J121" i="3" s="1"/>
  <c r="I122" i="3"/>
  <c r="J122" i="3" s="1"/>
  <c r="I123" i="3"/>
  <c r="J123" i="3" s="1"/>
  <c r="I124" i="3"/>
  <c r="J124" i="3" s="1"/>
  <c r="I125" i="3"/>
  <c r="J125" i="3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J131" i="3" s="1"/>
  <c r="I132" i="3"/>
  <c r="J132" i="3" s="1"/>
  <c r="I133" i="3"/>
  <c r="J133" i="3" s="1"/>
  <c r="I134" i="3"/>
  <c r="J134" i="3" s="1"/>
  <c r="I135" i="3"/>
  <c r="J135" i="3" s="1"/>
  <c r="I136" i="3"/>
  <c r="J136" i="3" s="1"/>
  <c r="I137" i="3"/>
  <c r="I138" i="3"/>
  <c r="J138" i="3" s="1"/>
  <c r="I139" i="3"/>
  <c r="J139" i="3" s="1"/>
  <c r="I140" i="3"/>
  <c r="J140" i="3" s="1"/>
  <c r="I141" i="3"/>
  <c r="J141" i="3" s="1"/>
  <c r="I142" i="3"/>
  <c r="J142" i="3" s="1"/>
  <c r="I143" i="3"/>
  <c r="J143" i="3" s="1"/>
  <c r="I144" i="3"/>
  <c r="J144" i="3" s="1"/>
  <c r="I145" i="3"/>
  <c r="J145" i="3" s="1"/>
  <c r="I146" i="3"/>
  <c r="J146" i="3" s="1"/>
  <c r="I147" i="3"/>
  <c r="J147" i="3" s="1"/>
  <c r="I148" i="3"/>
  <c r="J148" i="3" s="1"/>
  <c r="I149" i="3"/>
  <c r="J149" i="3" s="1"/>
  <c r="I150" i="3"/>
  <c r="J150" i="3" s="1"/>
  <c r="I151" i="3"/>
  <c r="J151" i="3" s="1"/>
  <c r="I152" i="3"/>
  <c r="J152" i="3" s="1"/>
  <c r="I153" i="3"/>
  <c r="J153" i="3" s="1"/>
  <c r="I154" i="3"/>
  <c r="J154" i="3" s="1"/>
  <c r="I155" i="3"/>
  <c r="J155" i="3" s="1"/>
  <c r="I156" i="3"/>
  <c r="J156" i="3" s="1"/>
  <c r="I157" i="3"/>
  <c r="J157" i="3" s="1"/>
  <c r="I158" i="3"/>
  <c r="J158" i="3" s="1"/>
  <c r="I159" i="3"/>
  <c r="J159" i="3" s="1"/>
  <c r="I160" i="3"/>
  <c r="J160" i="3" s="1"/>
  <c r="I161" i="3"/>
  <c r="J161" i="3" s="1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 s="1"/>
  <c r="I174" i="3"/>
  <c r="J174" i="3" s="1"/>
  <c r="I175" i="3"/>
  <c r="J175" i="3" s="1"/>
  <c r="I176" i="3"/>
  <c r="J176" i="3" s="1"/>
  <c r="I177" i="3"/>
  <c r="J177" i="3" s="1"/>
  <c r="I178" i="3"/>
  <c r="J178" i="3" s="1"/>
  <c r="I179" i="3"/>
  <c r="I81" i="3"/>
  <c r="C178" i="9"/>
  <c r="D46" i="9"/>
  <c r="B170" i="9"/>
  <c r="B163" i="9"/>
  <c r="B162" i="9"/>
  <c r="B159" i="9"/>
  <c r="B156" i="9"/>
  <c r="B145" i="9"/>
  <c r="B146" i="9"/>
  <c r="B147" i="9"/>
  <c r="B144" i="9"/>
  <c r="B134" i="9"/>
  <c r="B135" i="9"/>
  <c r="B132" i="9"/>
  <c r="E172" i="9"/>
  <c r="E166" i="9"/>
  <c r="E160" i="9"/>
  <c r="E154" i="9"/>
  <c r="E148" i="9"/>
  <c r="E142" i="9"/>
  <c r="E136" i="9"/>
  <c r="E130" i="9"/>
  <c r="E124" i="9"/>
  <c r="E118" i="9"/>
  <c r="B149" i="9"/>
  <c r="B151" i="9" s="1"/>
  <c r="D172" i="9"/>
  <c r="B173" i="9" s="1"/>
  <c r="D166" i="9"/>
  <c r="B167" i="9" s="1"/>
  <c r="B171" i="9" s="1"/>
  <c r="D160" i="9"/>
  <c r="B161" i="9" s="1"/>
  <c r="B164" i="9" s="1"/>
  <c r="D154" i="9"/>
  <c r="B155" i="9" s="1"/>
  <c r="B157" i="9" s="1"/>
  <c r="D148" i="9"/>
  <c r="D142" i="9"/>
  <c r="B143" i="9" s="1"/>
  <c r="D136" i="9"/>
  <c r="B137" i="9" s="1"/>
  <c r="D130" i="9"/>
  <c r="B131" i="9" s="1"/>
  <c r="B133" i="9" s="1"/>
  <c r="D124" i="9"/>
  <c r="B125" i="9" s="1"/>
  <c r="D118" i="9"/>
  <c r="B119" i="9" s="1"/>
  <c r="B121" i="9" s="1"/>
  <c r="D112" i="9"/>
  <c r="B113" i="9" s="1"/>
  <c r="B115" i="9" s="1"/>
  <c r="E112" i="9"/>
  <c r="A178" i="9"/>
  <c r="A127" i="9"/>
  <c r="A128" i="9" s="1"/>
  <c r="A129" i="9" s="1"/>
  <c r="A130" i="9" s="1"/>
  <c r="A132" i="9" s="1"/>
  <c r="A133" i="9" s="1"/>
  <c r="A134" i="9" s="1"/>
  <c r="A135" i="9" s="1"/>
  <c r="A136" i="9" s="1"/>
  <c r="A138" i="9" s="1"/>
  <c r="A139" i="9" s="1"/>
  <c r="A140" i="9" s="1"/>
  <c r="A141" i="9" s="1"/>
  <c r="A142" i="9" s="1"/>
  <c r="A144" i="9" s="1"/>
  <c r="A145" i="9" s="1"/>
  <c r="A146" i="9" s="1"/>
  <c r="A147" i="9" s="1"/>
  <c r="A148" i="9" s="1"/>
  <c r="A150" i="9" s="1"/>
  <c r="A151" i="9" s="1"/>
  <c r="A152" i="9" s="1"/>
  <c r="A153" i="9" s="1"/>
  <c r="A154" i="9" s="1"/>
  <c r="A156" i="9" s="1"/>
  <c r="A157" i="9" s="1"/>
  <c r="A158" i="9" s="1"/>
  <c r="A159" i="9" s="1"/>
  <c r="A160" i="9" s="1"/>
  <c r="A162" i="9" s="1"/>
  <c r="A163" i="9" s="1"/>
  <c r="A164" i="9" s="1"/>
  <c r="A165" i="9" s="1"/>
  <c r="A166" i="9" s="1"/>
  <c r="A168" i="9" s="1"/>
  <c r="A169" i="9" s="1"/>
  <c r="A170" i="9" s="1"/>
  <c r="A171" i="9" s="1"/>
  <c r="A172" i="9" s="1"/>
  <c r="A174" i="9" s="1"/>
  <c r="A175" i="9" s="1"/>
  <c r="A176" i="9" s="1"/>
  <c r="A177" i="9" s="1"/>
  <c r="A126" i="9"/>
  <c r="D6" i="3" l="1"/>
  <c r="E6" i="3"/>
  <c r="B8" i="3"/>
  <c r="C7" i="3"/>
  <c r="B169" i="9"/>
  <c r="B168" i="9"/>
  <c r="B165" i="9"/>
  <c r="B158" i="9"/>
  <c r="B152" i="9"/>
  <c r="B150" i="9"/>
  <c r="B153" i="9"/>
  <c r="B139" i="9"/>
  <c r="B141" i="9"/>
  <c r="B138" i="9"/>
  <c r="B140" i="9"/>
  <c r="B127" i="9"/>
  <c r="B129" i="9"/>
  <c r="B128" i="9"/>
  <c r="B126" i="9"/>
  <c r="B122" i="9"/>
  <c r="B120" i="9"/>
  <c r="B123" i="9"/>
  <c r="B114" i="9"/>
  <c r="B116" i="9"/>
  <c r="B117" i="9"/>
  <c r="D7" i="3" l="1"/>
  <c r="E7" i="3" s="1"/>
  <c r="B9" i="3"/>
  <c r="C8" i="3"/>
  <c r="J3" i="3"/>
  <c r="D8" i="3" l="1"/>
  <c r="E8" i="3"/>
  <c r="B10" i="3"/>
  <c r="C9" i="3"/>
  <c r="V12" i="3"/>
  <c r="D9" i="3" l="1"/>
  <c r="E9" i="3"/>
  <c r="B11" i="3"/>
  <c r="C10" i="3"/>
  <c r="I73" i="3"/>
  <c r="J73" i="3" s="1"/>
  <c r="I77" i="3"/>
  <c r="I67" i="3"/>
  <c r="J67" i="3" s="1"/>
  <c r="I68" i="3"/>
  <c r="J68" i="3" s="1"/>
  <c r="I55" i="3"/>
  <c r="J55" i="3" s="1"/>
  <c r="I59" i="3"/>
  <c r="I47" i="3"/>
  <c r="I46" i="3"/>
  <c r="J46" i="3" s="1"/>
  <c r="I40" i="3"/>
  <c r="J40" i="3" s="1"/>
  <c r="I41" i="3"/>
  <c r="I39" i="3"/>
  <c r="J39" i="3" s="1"/>
  <c r="I33" i="3"/>
  <c r="J33" i="3" s="1"/>
  <c r="I34" i="3"/>
  <c r="J34" i="3" s="1"/>
  <c r="I32" i="3"/>
  <c r="J32" i="3" s="1"/>
  <c r="I27" i="3"/>
  <c r="J27" i="3" s="1"/>
  <c r="I21" i="3"/>
  <c r="J21" i="3" s="1"/>
  <c r="I20" i="3"/>
  <c r="J20" i="3" s="1"/>
  <c r="I71" i="3"/>
  <c r="I45" i="3"/>
  <c r="J45" i="3" s="1"/>
  <c r="I16" i="3"/>
  <c r="J16" i="3" s="1"/>
  <c r="I18" i="3"/>
  <c r="J18" i="3" s="1"/>
  <c r="I19" i="3"/>
  <c r="J19" i="3" s="1"/>
  <c r="I25" i="3"/>
  <c r="J25" i="3" s="1"/>
  <c r="I28" i="3"/>
  <c r="J28" i="3" s="1"/>
  <c r="I31" i="3"/>
  <c r="J31" i="3" s="1"/>
  <c r="I35" i="3"/>
  <c r="I43" i="3"/>
  <c r="J43" i="3" s="1"/>
  <c r="I44" i="3"/>
  <c r="J44" i="3" s="1"/>
  <c r="I49" i="3"/>
  <c r="J49" i="3" s="1"/>
  <c r="I4" i="3"/>
  <c r="J4" i="3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7" i="3"/>
  <c r="J17" i="3" s="1"/>
  <c r="I22" i="3"/>
  <c r="J22" i="3" s="1"/>
  <c r="I26" i="3"/>
  <c r="J26" i="3" s="1"/>
  <c r="I29" i="3"/>
  <c r="I37" i="3"/>
  <c r="J37" i="3" s="1"/>
  <c r="I38" i="3"/>
  <c r="J38" i="3" s="1"/>
  <c r="I50" i="3"/>
  <c r="J50" i="3" s="1"/>
  <c r="I51" i="3"/>
  <c r="J51" i="3" s="1"/>
  <c r="I52" i="3"/>
  <c r="J52" i="3" s="1"/>
  <c r="I53" i="3"/>
  <c r="I56" i="3"/>
  <c r="J56" i="3" s="1"/>
  <c r="I57" i="3"/>
  <c r="J57" i="3" s="1"/>
  <c r="I58" i="3"/>
  <c r="J58" i="3" s="1"/>
  <c r="I61" i="3"/>
  <c r="J61" i="3" s="1"/>
  <c r="I62" i="3"/>
  <c r="J62" i="3" s="1"/>
  <c r="I63" i="3"/>
  <c r="J63" i="3" s="1"/>
  <c r="I64" i="3"/>
  <c r="J64" i="3" s="1"/>
  <c r="I65" i="3"/>
  <c r="I69" i="3"/>
  <c r="J69" i="3" s="1"/>
  <c r="I70" i="3"/>
  <c r="J70" i="3" s="1"/>
  <c r="I74" i="3"/>
  <c r="J74" i="3" s="1"/>
  <c r="I75" i="3"/>
  <c r="J75" i="3" s="1"/>
  <c r="I76" i="3"/>
  <c r="J76" i="3" s="1"/>
  <c r="D10" i="3" l="1"/>
  <c r="E10" i="3" s="1"/>
  <c r="B12" i="3"/>
  <c r="C11" i="3"/>
  <c r="J47" i="3"/>
  <c r="I48" i="3"/>
  <c r="J48" i="3" s="1"/>
  <c r="J65" i="3"/>
  <c r="I66" i="3"/>
  <c r="J66" i="3" s="1"/>
  <c r="J29" i="3"/>
  <c r="I30" i="3"/>
  <c r="J30" i="3" s="1"/>
  <c r="J53" i="3"/>
  <c r="I54" i="3"/>
  <c r="J54" i="3" s="1"/>
  <c r="J59" i="3"/>
  <c r="I60" i="3"/>
  <c r="J60" i="3" s="1"/>
  <c r="J35" i="3"/>
  <c r="I36" i="3"/>
  <c r="J36" i="3" s="1"/>
  <c r="J71" i="3"/>
  <c r="I72" i="3"/>
  <c r="J72" i="3" s="1"/>
  <c r="J41" i="3"/>
  <c r="I42" i="3"/>
  <c r="J42" i="3" s="1"/>
  <c r="J77" i="3"/>
  <c r="I78" i="3"/>
  <c r="J78" i="3" s="1"/>
  <c r="I23" i="3"/>
  <c r="I24" i="3" s="1"/>
  <c r="J24" i="3" s="1"/>
  <c r="D11" i="3" l="1"/>
  <c r="E11" i="3" s="1"/>
  <c r="B13" i="3"/>
  <c r="C12" i="3"/>
  <c r="J23" i="3"/>
  <c r="B14" i="3" l="1"/>
  <c r="C13" i="3"/>
  <c r="D12" i="3"/>
  <c r="E12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B15" i="3" l="1"/>
  <c r="C14" i="3"/>
  <c r="D13" i="3"/>
  <c r="E13" i="3" s="1"/>
  <c r="V9" i="3"/>
  <c r="B16" i="3" l="1"/>
  <c r="C15" i="3"/>
  <c r="D14" i="3"/>
  <c r="E14" i="3" s="1"/>
  <c r="E106" i="9"/>
  <c r="D106" i="9"/>
  <c r="B107" i="9" s="1"/>
  <c r="E100" i="9"/>
  <c r="D100" i="9"/>
  <c r="B101" i="9" s="1"/>
  <c r="D58" i="9"/>
  <c r="B59" i="9" s="1"/>
  <c r="D64" i="9"/>
  <c r="B65" i="9" s="1"/>
  <c r="B68" i="9" s="1"/>
  <c r="D70" i="9"/>
  <c r="B71" i="9" s="1"/>
  <c r="B73" i="9" s="1"/>
  <c r="D76" i="9"/>
  <c r="B77" i="9" s="1"/>
  <c r="D82" i="9"/>
  <c r="B83" i="9" s="1"/>
  <c r="B84" i="9" s="1"/>
  <c r="D88" i="9"/>
  <c r="B89" i="9" s="1"/>
  <c r="E94" i="9"/>
  <c r="D94" i="9"/>
  <c r="B95" i="9" s="1"/>
  <c r="E88" i="9"/>
  <c r="E82" i="9"/>
  <c r="E76" i="9"/>
  <c r="E70" i="9"/>
  <c r="E64" i="9"/>
  <c r="E58" i="9"/>
  <c r="E52" i="9"/>
  <c r="D52" i="9"/>
  <c r="B53" i="9" s="1"/>
  <c r="B47" i="9"/>
  <c r="B49" i="9" s="1"/>
  <c r="E46" i="9"/>
  <c r="E40" i="9"/>
  <c r="D40" i="9"/>
  <c r="B41" i="9" s="1"/>
  <c r="B17" i="3" l="1"/>
  <c r="C16" i="3"/>
  <c r="D15" i="3"/>
  <c r="E15" i="3" s="1"/>
  <c r="B110" i="9"/>
  <c r="B109" i="9"/>
  <c r="B111" i="9"/>
  <c r="B108" i="9"/>
  <c r="B72" i="9"/>
  <c r="B75" i="9"/>
  <c r="B66" i="9"/>
  <c r="B67" i="9"/>
  <c r="B91" i="9"/>
  <c r="B92" i="9"/>
  <c r="B93" i="9"/>
  <c r="B90" i="9"/>
  <c r="B44" i="9"/>
  <c r="B45" i="9"/>
  <c r="B43" i="9"/>
  <c r="B42" i="9"/>
  <c r="B80" i="9"/>
  <c r="B81" i="9"/>
  <c r="B78" i="9"/>
  <c r="B79" i="9"/>
  <c r="B56" i="9"/>
  <c r="B57" i="9"/>
  <c r="B55" i="9"/>
  <c r="B54" i="9"/>
  <c r="B61" i="9"/>
  <c r="B60" i="9"/>
  <c r="B62" i="9"/>
  <c r="B63" i="9"/>
  <c r="B96" i="9"/>
  <c r="B97" i="9"/>
  <c r="B98" i="9"/>
  <c r="B99" i="9"/>
  <c r="B103" i="9"/>
  <c r="B104" i="9"/>
  <c r="B105" i="9"/>
  <c r="B102" i="9"/>
  <c r="B51" i="9"/>
  <c r="B50" i="9"/>
  <c r="B74" i="9"/>
  <c r="B48" i="9"/>
  <c r="B69" i="9"/>
  <c r="B18" i="3" l="1"/>
  <c r="C17" i="3"/>
  <c r="D16" i="3"/>
  <c r="E16" i="3" s="1"/>
  <c r="E34" i="9"/>
  <c r="D34" i="9"/>
  <c r="B35" i="9" s="1"/>
  <c r="E28" i="9"/>
  <c r="D28" i="9"/>
  <c r="B29" i="9" s="1"/>
  <c r="E22" i="9"/>
  <c r="D22" i="9"/>
  <c r="B23" i="9" s="1"/>
  <c r="D17" i="3" l="1"/>
  <c r="E17" i="3" s="1"/>
  <c r="B19" i="3"/>
  <c r="C18" i="3"/>
  <c r="B38" i="9"/>
  <c r="B39" i="9"/>
  <c r="B37" i="9"/>
  <c r="B36" i="9"/>
  <c r="B33" i="9"/>
  <c r="B30" i="9"/>
  <c r="B31" i="9"/>
  <c r="B32" i="9"/>
  <c r="B26" i="9"/>
  <c r="B24" i="9"/>
  <c r="B27" i="9"/>
  <c r="B25" i="9"/>
  <c r="B6" i="8"/>
  <c r="C6" i="8"/>
  <c r="A7" i="8"/>
  <c r="B7" i="8"/>
  <c r="C7" i="8"/>
  <c r="A8" i="8"/>
  <c r="B8" i="8"/>
  <c r="B5" i="8"/>
  <c r="A5" i="8"/>
  <c r="B2" i="8"/>
  <c r="B3" i="8"/>
  <c r="C3" i="8"/>
  <c r="A1" i="8"/>
  <c r="D18" i="3" l="1"/>
  <c r="E18" i="3" s="1"/>
  <c r="B20" i="3"/>
  <c r="C19" i="3"/>
  <c r="B87" i="9"/>
  <c r="B86" i="9"/>
  <c r="B85" i="9"/>
  <c r="D19" i="3" l="1"/>
  <c r="E19" i="3" s="1"/>
  <c r="B21" i="3"/>
  <c r="C20" i="3"/>
  <c r="V14" i="3"/>
  <c r="E20" i="3" l="1"/>
  <c r="D20" i="3"/>
  <c r="B22" i="3"/>
  <c r="C21" i="3"/>
  <c r="B176" i="9"/>
  <c r="B177" i="9"/>
  <c r="B174" i="9"/>
  <c r="E178" i="9"/>
  <c r="B175" i="9"/>
  <c r="D178" i="9"/>
  <c r="B179" i="9" s="1"/>
  <c r="J81" i="3"/>
  <c r="I80" i="3"/>
  <c r="J80" i="3" s="1"/>
  <c r="V3" i="3" l="1"/>
  <c r="B23" i="3"/>
  <c r="C22" i="3"/>
  <c r="D21" i="3"/>
  <c r="E21" i="3" s="1"/>
  <c r="I79" i="3"/>
  <c r="J79" i="3" s="1"/>
  <c r="B24" i="3" l="1"/>
  <c r="C23" i="3"/>
  <c r="D22" i="3"/>
  <c r="E22" i="3" s="1"/>
  <c r="B25" i="3" l="1"/>
  <c r="C24" i="3"/>
  <c r="D23" i="3"/>
  <c r="E23" i="3"/>
  <c r="D24" i="3" l="1"/>
  <c r="E24" i="3" s="1"/>
  <c r="B26" i="3"/>
  <c r="C25" i="3"/>
  <c r="D25" i="3" l="1"/>
  <c r="E25" i="3" s="1"/>
  <c r="B27" i="3"/>
  <c r="C26" i="3"/>
  <c r="D26" i="3" l="1"/>
  <c r="E26" i="3" s="1"/>
  <c r="B28" i="3"/>
  <c r="C27" i="3"/>
  <c r="B29" i="3" l="1"/>
  <c r="C28" i="3"/>
  <c r="D27" i="3"/>
  <c r="E27" i="3" s="1"/>
  <c r="D28" i="3" l="1"/>
  <c r="E28" i="3" s="1"/>
  <c r="B30" i="3"/>
  <c r="C29" i="3"/>
  <c r="D29" i="3" l="1"/>
  <c r="E29" i="3" s="1"/>
  <c r="B31" i="3"/>
  <c r="C30" i="3"/>
  <c r="D30" i="3" l="1"/>
  <c r="E30" i="3" s="1"/>
  <c r="B32" i="3"/>
  <c r="C31" i="3"/>
  <c r="D31" i="3" l="1"/>
  <c r="E31" i="3"/>
  <c r="B33" i="3"/>
  <c r="C32" i="3"/>
  <c r="B34" i="3" l="1"/>
  <c r="C33" i="3"/>
  <c r="D32" i="3"/>
  <c r="E32" i="3" s="1"/>
  <c r="D33" i="3" l="1"/>
  <c r="E33" i="3"/>
  <c r="V6" i="3" s="1"/>
  <c r="V7" i="3" s="1"/>
  <c r="V11" i="3" s="1"/>
  <c r="V17" i="3" s="1"/>
  <c r="B35" i="3"/>
  <c r="C34" i="3"/>
  <c r="D34" i="3" l="1"/>
  <c r="E34" i="3"/>
  <c r="B36" i="3"/>
  <c r="C35" i="3"/>
  <c r="D35" i="3" l="1"/>
  <c r="E35" i="3" s="1"/>
  <c r="B37" i="3"/>
  <c r="C36" i="3"/>
  <c r="D36" i="3" l="1"/>
  <c r="E36" i="3" s="1"/>
  <c r="B38" i="3"/>
  <c r="C37" i="3"/>
  <c r="D37" i="3" l="1"/>
  <c r="E37" i="3" s="1"/>
  <c r="B39" i="3"/>
  <c r="C38" i="3"/>
  <c r="D38" i="3" l="1"/>
  <c r="E38" i="3" s="1"/>
  <c r="B40" i="3"/>
  <c r="C39" i="3"/>
  <c r="D39" i="3" l="1"/>
  <c r="E39" i="3" s="1"/>
  <c r="B41" i="3"/>
  <c r="C40" i="3"/>
  <c r="D40" i="3" l="1"/>
  <c r="E40" i="3"/>
  <c r="B42" i="3"/>
  <c r="C41" i="3"/>
  <c r="D41" i="3" l="1"/>
  <c r="E41" i="3"/>
  <c r="B43" i="3"/>
  <c r="C42" i="3"/>
  <c r="D42" i="3" l="1"/>
  <c r="E42" i="3"/>
  <c r="B44" i="3"/>
  <c r="C43" i="3"/>
  <c r="B45" i="3" l="1"/>
  <c r="C44" i="3"/>
  <c r="D43" i="3"/>
  <c r="E43" i="3" s="1"/>
  <c r="D44" i="3" l="1"/>
  <c r="E44" i="3" s="1"/>
  <c r="B46" i="3"/>
  <c r="C45" i="3"/>
  <c r="B47" i="3" l="1"/>
  <c r="C46" i="3"/>
  <c r="D45" i="3"/>
  <c r="E45" i="3" s="1"/>
  <c r="D46" i="3" l="1"/>
  <c r="E46" i="3"/>
  <c r="B48" i="3"/>
  <c r="C47" i="3"/>
  <c r="D47" i="3" l="1"/>
  <c r="E47" i="3"/>
  <c r="B49" i="3"/>
  <c r="C48" i="3"/>
  <c r="D48" i="3" l="1"/>
  <c r="E48" i="3"/>
  <c r="B50" i="3"/>
  <c r="C49" i="3"/>
  <c r="D49" i="3" l="1"/>
  <c r="E49" i="3"/>
  <c r="B51" i="3"/>
  <c r="C50" i="3"/>
  <c r="D50" i="3" l="1"/>
  <c r="E50" i="3"/>
  <c r="B52" i="3"/>
  <c r="C51" i="3"/>
  <c r="D51" i="3" l="1"/>
  <c r="E51" i="3" s="1"/>
  <c r="B53" i="3"/>
  <c r="C52" i="3"/>
  <c r="D52" i="3" l="1"/>
  <c r="E52" i="3" s="1"/>
  <c r="B54" i="3"/>
  <c r="C53" i="3"/>
  <c r="D53" i="3" l="1"/>
  <c r="E53" i="3" s="1"/>
  <c r="B55" i="3"/>
  <c r="C54" i="3"/>
  <c r="D54" i="3" l="1"/>
  <c r="E54" i="3" s="1"/>
  <c r="B56" i="3"/>
  <c r="C55" i="3"/>
  <c r="B57" i="3" l="1"/>
  <c r="C56" i="3"/>
  <c r="D55" i="3"/>
  <c r="E55" i="3"/>
  <c r="D56" i="3" l="1"/>
  <c r="E56" i="3"/>
  <c r="B58" i="3"/>
  <c r="C57" i="3"/>
  <c r="D57" i="3" l="1"/>
  <c r="E57" i="3"/>
  <c r="B59" i="3"/>
  <c r="C58" i="3"/>
  <c r="B60" i="3" l="1"/>
  <c r="C59" i="3"/>
  <c r="D58" i="3"/>
  <c r="E58" i="3"/>
  <c r="D59" i="3" l="1"/>
  <c r="E59" i="3" s="1"/>
  <c r="B61" i="3"/>
  <c r="C60" i="3"/>
  <c r="D60" i="3" l="1"/>
  <c r="E60" i="3" s="1"/>
  <c r="B62" i="3"/>
  <c r="C61" i="3"/>
  <c r="D61" i="3" l="1"/>
  <c r="E61" i="3" s="1"/>
  <c r="B63" i="3"/>
  <c r="C62" i="3"/>
  <c r="D62" i="3" l="1"/>
  <c r="E62" i="3" s="1"/>
  <c r="B64" i="3"/>
  <c r="C63" i="3"/>
  <c r="D63" i="3" l="1"/>
  <c r="E63" i="3"/>
  <c r="B65" i="3"/>
  <c r="C64" i="3"/>
  <c r="B66" i="3" l="1"/>
  <c r="C65" i="3"/>
  <c r="D64" i="3"/>
  <c r="E64" i="3" s="1"/>
  <c r="D65" i="3" l="1"/>
  <c r="E65" i="3"/>
  <c r="B67" i="3"/>
  <c r="C66" i="3"/>
  <c r="D66" i="3" l="1"/>
  <c r="E66" i="3"/>
  <c r="B68" i="3"/>
  <c r="C67" i="3"/>
  <c r="D67" i="3" l="1"/>
  <c r="E67" i="3" s="1"/>
  <c r="B69" i="3"/>
  <c r="C68" i="3"/>
  <c r="D68" i="3" l="1"/>
  <c r="E68" i="3" s="1"/>
  <c r="B70" i="3"/>
  <c r="C69" i="3"/>
  <c r="D69" i="3" l="1"/>
  <c r="E69" i="3" s="1"/>
  <c r="B71" i="3"/>
  <c r="C70" i="3"/>
  <c r="D70" i="3" l="1"/>
  <c r="E70" i="3" s="1"/>
  <c r="B72" i="3"/>
  <c r="C71" i="3"/>
  <c r="D71" i="3" l="1"/>
  <c r="E71" i="3"/>
  <c r="B73" i="3"/>
  <c r="C72" i="3"/>
  <c r="D72" i="3" l="1"/>
  <c r="E72" i="3"/>
  <c r="B74" i="3"/>
  <c r="C73" i="3"/>
  <c r="D73" i="3" l="1"/>
  <c r="E73" i="3"/>
  <c r="B75" i="3"/>
  <c r="C74" i="3"/>
  <c r="D74" i="3" l="1"/>
  <c r="E74" i="3" s="1"/>
  <c r="B76" i="3"/>
  <c r="C75" i="3"/>
  <c r="D75" i="3" l="1"/>
  <c r="E75" i="3" s="1"/>
  <c r="B77" i="3"/>
  <c r="C76" i="3"/>
  <c r="B78" i="3" l="1"/>
  <c r="C77" i="3"/>
  <c r="D76" i="3"/>
  <c r="E76" i="3" s="1"/>
  <c r="D77" i="3" l="1"/>
  <c r="E77" i="3" s="1"/>
  <c r="B79" i="3"/>
  <c r="C78" i="3"/>
  <c r="B80" i="3" l="1"/>
  <c r="C79" i="3"/>
  <c r="D78" i="3"/>
  <c r="E78" i="3" s="1"/>
  <c r="D79" i="3" l="1"/>
  <c r="E79" i="3"/>
  <c r="B81" i="3"/>
  <c r="C80" i="3"/>
  <c r="D80" i="3" l="1"/>
  <c r="E80" i="3" s="1"/>
  <c r="B82" i="3"/>
  <c r="C81" i="3"/>
  <c r="D81" i="3" l="1"/>
  <c r="E81" i="3" s="1"/>
  <c r="B83" i="3"/>
  <c r="C82" i="3"/>
  <c r="D82" i="3" l="1"/>
  <c r="E82" i="3" s="1"/>
  <c r="B84" i="3"/>
  <c r="C83" i="3"/>
  <c r="B85" i="3" l="1"/>
  <c r="C84" i="3"/>
  <c r="D83" i="3"/>
  <c r="E83" i="3" s="1"/>
  <c r="D84" i="3" l="1"/>
  <c r="E84" i="3" s="1"/>
  <c r="B86" i="3"/>
  <c r="C85" i="3"/>
  <c r="D85" i="3" l="1"/>
  <c r="E85" i="3" s="1"/>
  <c r="B87" i="3"/>
  <c r="C86" i="3"/>
  <c r="D86" i="3" l="1"/>
  <c r="E86" i="3" s="1"/>
  <c r="B88" i="3"/>
  <c r="C87" i="3"/>
  <c r="D87" i="3" l="1"/>
  <c r="E87" i="3" s="1"/>
  <c r="B89" i="3"/>
  <c r="C88" i="3"/>
  <c r="D88" i="3" l="1"/>
  <c r="E88" i="3" s="1"/>
  <c r="B90" i="3"/>
  <c r="C89" i="3"/>
  <c r="D89" i="3" l="1"/>
  <c r="E89" i="3" s="1"/>
  <c r="B91" i="3"/>
  <c r="C90" i="3"/>
  <c r="B92" i="3" l="1"/>
  <c r="C91" i="3"/>
  <c r="D90" i="3"/>
  <c r="E90" i="3" s="1"/>
  <c r="D91" i="3" l="1"/>
  <c r="E91" i="3" s="1"/>
  <c r="B93" i="3"/>
  <c r="C92" i="3"/>
  <c r="D92" i="3" l="1"/>
  <c r="E92" i="3" s="1"/>
  <c r="B94" i="3"/>
  <c r="C93" i="3"/>
  <c r="D93" i="3" l="1"/>
  <c r="E93" i="3" s="1"/>
  <c r="B95" i="3"/>
  <c r="C94" i="3"/>
  <c r="B96" i="3" l="1"/>
  <c r="C95" i="3"/>
  <c r="D94" i="3"/>
  <c r="E94" i="3" s="1"/>
  <c r="D95" i="3" l="1"/>
  <c r="E95" i="3" s="1"/>
  <c r="B97" i="3"/>
  <c r="C96" i="3"/>
  <c r="B98" i="3" l="1"/>
  <c r="C97" i="3"/>
  <c r="D96" i="3"/>
  <c r="E96" i="3"/>
  <c r="B99" i="3" l="1"/>
  <c r="C98" i="3"/>
  <c r="D97" i="3"/>
  <c r="E97" i="3" s="1"/>
  <c r="D98" i="3" l="1"/>
  <c r="E98" i="3"/>
  <c r="B100" i="3"/>
  <c r="C99" i="3"/>
  <c r="D99" i="3" l="1"/>
  <c r="E99" i="3" s="1"/>
  <c r="B101" i="3"/>
  <c r="C100" i="3"/>
  <c r="D100" i="3" l="1"/>
  <c r="E100" i="3" s="1"/>
  <c r="B102" i="3"/>
  <c r="C101" i="3"/>
  <c r="D101" i="3" l="1"/>
  <c r="E101" i="3" s="1"/>
  <c r="B103" i="3"/>
  <c r="C102" i="3"/>
  <c r="D102" i="3" l="1"/>
  <c r="E102" i="3" s="1"/>
  <c r="B105" i="3"/>
  <c r="C103" i="3"/>
  <c r="D103" i="3" l="1"/>
  <c r="E103" i="3"/>
  <c r="V4" i="3" s="1"/>
  <c r="V5" i="3" s="1"/>
  <c r="B106" i="3"/>
  <c r="C105" i="3"/>
  <c r="D105" i="3" s="1"/>
  <c r="E105" i="3" s="1"/>
  <c r="B107" i="3" l="1"/>
  <c r="C106" i="3"/>
  <c r="D106" i="3" l="1"/>
  <c r="E106" i="3"/>
  <c r="B108" i="3"/>
  <c r="C107" i="3"/>
  <c r="D107" i="3" s="1"/>
  <c r="E107" i="3" s="1"/>
  <c r="B109" i="3" l="1"/>
  <c r="C108" i="3"/>
  <c r="D108" i="3" s="1"/>
  <c r="E108" i="3" s="1"/>
  <c r="B110" i="3" l="1"/>
  <c r="C109" i="3"/>
  <c r="D109" i="3" l="1"/>
  <c r="E109" i="3" s="1"/>
  <c r="B111" i="3"/>
  <c r="C110" i="3"/>
  <c r="D110" i="3" s="1"/>
  <c r="E110" i="3" s="1"/>
  <c r="B112" i="3" l="1"/>
  <c r="C111" i="3"/>
  <c r="D111" i="3" l="1"/>
  <c r="E111" i="3"/>
  <c r="B113" i="3"/>
  <c r="C112" i="3"/>
  <c r="D112" i="3" s="1"/>
  <c r="E112" i="3" s="1"/>
  <c r="B114" i="3" l="1"/>
  <c r="C113" i="3"/>
  <c r="D113" i="3" s="1"/>
  <c r="E113" i="3" s="1"/>
  <c r="B115" i="3" l="1"/>
  <c r="C114" i="3"/>
  <c r="D114" i="3" s="1"/>
  <c r="E114" i="3" s="1"/>
  <c r="B116" i="3" l="1"/>
  <c r="C115" i="3"/>
  <c r="D115" i="3" l="1"/>
  <c r="E115" i="3"/>
  <c r="B117" i="3"/>
  <c r="C116" i="3"/>
  <c r="B118" i="3" l="1"/>
  <c r="C117" i="3"/>
  <c r="D116" i="3"/>
  <c r="E116" i="3" s="1"/>
  <c r="D117" i="3" l="1"/>
  <c r="E117" i="3" s="1"/>
  <c r="B119" i="3"/>
  <c r="C118" i="3"/>
  <c r="D118" i="3" s="1"/>
  <c r="E118" i="3" s="1"/>
  <c r="B120" i="3" l="1"/>
  <c r="C119" i="3"/>
  <c r="D119" i="3" s="1"/>
  <c r="E119" i="3" s="1"/>
  <c r="B121" i="3" l="1"/>
  <c r="C120" i="3"/>
  <c r="D120" i="3" s="1"/>
  <c r="E120" i="3" s="1"/>
  <c r="B122" i="3" l="1"/>
  <c r="C121" i="3"/>
  <c r="D121" i="3" s="1"/>
  <c r="E121" i="3" s="1"/>
  <c r="B123" i="3" l="1"/>
  <c r="C122" i="3"/>
  <c r="D122" i="3" s="1"/>
  <c r="E122" i="3" s="1"/>
  <c r="B124" i="3" l="1"/>
  <c r="C123" i="3"/>
  <c r="D123" i="3" s="1"/>
  <c r="E123" i="3" s="1"/>
  <c r="B125" i="3" l="1"/>
  <c r="C124" i="3"/>
  <c r="D124" i="3" s="1"/>
  <c r="E124" i="3" s="1"/>
  <c r="B126" i="3" l="1"/>
  <c r="C125" i="3"/>
  <c r="D125" i="3" l="1"/>
  <c r="E125" i="3"/>
  <c r="B127" i="3"/>
  <c r="C126" i="3"/>
  <c r="D126" i="3" l="1"/>
  <c r="E126" i="3" s="1"/>
  <c r="B128" i="3"/>
  <c r="C127" i="3"/>
  <c r="D127" i="3" s="1"/>
  <c r="E127" i="3" s="1"/>
  <c r="B129" i="3" l="1"/>
  <c r="C128" i="3"/>
  <c r="D128" i="3" s="1"/>
  <c r="E128" i="3" s="1"/>
  <c r="B130" i="3" l="1"/>
  <c r="C129" i="3"/>
  <c r="D129" i="3" s="1"/>
  <c r="E129" i="3" s="1"/>
  <c r="B131" i="3" l="1"/>
  <c r="C130" i="3"/>
  <c r="D130" i="3" s="1"/>
  <c r="E130" i="3" s="1"/>
  <c r="B132" i="3" l="1"/>
  <c r="C131" i="3"/>
  <c r="D131" i="3" s="1"/>
  <c r="E131" i="3" s="1"/>
  <c r="B133" i="3" l="1"/>
  <c r="C132" i="3"/>
  <c r="D132" i="3" s="1"/>
  <c r="E132" i="3" s="1"/>
  <c r="B134" i="3" l="1"/>
  <c r="C133" i="3"/>
  <c r="D133" i="3" s="1"/>
  <c r="E133" i="3" s="1"/>
  <c r="B135" i="3" l="1"/>
  <c r="C134" i="3"/>
  <c r="D134" i="3" s="1"/>
  <c r="E134" i="3" s="1"/>
  <c r="B136" i="3" l="1"/>
  <c r="C135" i="3"/>
  <c r="D135" i="3" s="1"/>
  <c r="E135" i="3" s="1"/>
  <c r="B137" i="3" l="1"/>
  <c r="C136" i="3"/>
  <c r="D136" i="3" s="1"/>
  <c r="E136" i="3" s="1"/>
  <c r="B138" i="3" l="1"/>
  <c r="C137" i="3"/>
  <c r="D137" i="3" s="1"/>
  <c r="E137" i="3" s="1"/>
  <c r="B139" i="3" l="1"/>
  <c r="C138" i="3"/>
  <c r="E138" i="3" l="1"/>
  <c r="D138" i="3"/>
  <c r="B140" i="3"/>
  <c r="C139" i="3"/>
  <c r="D139" i="3" s="1"/>
  <c r="E139" i="3" s="1"/>
  <c r="B141" i="3" l="1"/>
  <c r="C140" i="3"/>
  <c r="D140" i="3" l="1"/>
  <c r="E140" i="3" s="1"/>
  <c r="B142" i="3"/>
  <c r="C141" i="3"/>
  <c r="D141" i="3" l="1"/>
  <c r="E141" i="3" s="1"/>
  <c r="B143" i="3"/>
  <c r="C142" i="3"/>
  <c r="B144" i="3" l="1"/>
  <c r="C143" i="3"/>
  <c r="D142" i="3"/>
  <c r="E142" i="3" s="1"/>
  <c r="D143" i="3" l="1"/>
  <c r="E143" i="3"/>
  <c r="B145" i="3"/>
  <c r="C144" i="3"/>
  <c r="D144" i="3" l="1"/>
  <c r="E144" i="3"/>
  <c r="B146" i="3"/>
  <c r="C145" i="3"/>
  <c r="D145" i="3" s="1"/>
  <c r="E145" i="3" s="1"/>
  <c r="B147" i="3" l="1"/>
  <c r="C146" i="3"/>
  <c r="D146" i="3" s="1"/>
  <c r="E146" i="3" s="1"/>
  <c r="B148" i="3" l="1"/>
  <c r="C147" i="3"/>
  <c r="D147" i="3" s="1"/>
  <c r="E147" i="3" s="1"/>
  <c r="B149" i="3" l="1"/>
  <c r="C148" i="3"/>
  <c r="D148" i="3" s="1"/>
  <c r="E148" i="3" s="1"/>
  <c r="B150" i="3" l="1"/>
  <c r="C149" i="3"/>
  <c r="D149" i="3" l="1"/>
  <c r="E149" i="3" s="1"/>
  <c r="B151" i="3"/>
  <c r="C150" i="3"/>
  <c r="B152" i="3" l="1"/>
  <c r="C151" i="3"/>
  <c r="D151" i="3" s="1"/>
  <c r="E151" i="3" s="1"/>
  <c r="D150" i="3"/>
  <c r="E150" i="3" s="1"/>
  <c r="B153" i="3" l="1"/>
  <c r="C153" i="3" s="1"/>
  <c r="D153" i="3" s="1"/>
  <c r="E153" i="3" s="1"/>
  <c r="C152" i="3"/>
  <c r="D152" i="3" l="1"/>
  <c r="E152" i="3" s="1"/>
</calcChain>
</file>

<file path=xl/sharedStrings.xml><?xml version="1.0" encoding="utf-8"?>
<sst xmlns="http://schemas.openxmlformats.org/spreadsheetml/2006/main" count="40" uniqueCount="35">
  <si>
    <t>Année</t>
  </si>
  <si>
    <t>Essence</t>
  </si>
  <si>
    <t>Accroissement</t>
  </si>
  <si>
    <t>Scénario de référence</t>
  </si>
  <si>
    <t>PROJET</t>
  </si>
  <si>
    <t>Gain en CO₂ (Ba + Br)</t>
  </si>
  <si>
    <t>Gain dans le sol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</si>
  <si>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</si>
  <si>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</si>
  <si>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</si>
  <si>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</si>
  <si>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</si>
  <si>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REE</t>
  </si>
  <si>
    <t>REA produits bois</t>
  </si>
  <si>
    <t>Différence de stock moyen de long terme</t>
  </si>
  <si>
    <t>Différence de stock à 30 ans</t>
  </si>
  <si>
    <t>REI</t>
  </si>
  <si>
    <t>Biomasse aérienne 
(tMS/ha)</t>
  </si>
  <si>
    <t>Biomasse racinaire 
(tMS/ha)</t>
  </si>
  <si>
    <t>V éclairci 
(m³/ha)</t>
  </si>
  <si>
    <t>% Sciages</t>
  </si>
  <si>
    <t>% Panneaux</t>
  </si>
  <si>
    <t>% Pâte à 
papier</t>
  </si>
  <si>
    <t>Stock 
sciages (tCO₂/ha)</t>
  </si>
  <si>
    <t>Stock 
panneaux (tCO₂/ha)</t>
  </si>
  <si>
    <t>Stocks pâte 
à papier (tCO₂/ha)</t>
  </si>
  <si>
    <t>Stock produits 
bois (tCO₂/ha)</t>
  </si>
  <si>
    <t>V (m³/ha)</t>
  </si>
  <si>
    <t>Bipomasse aérienne 
(tMS/ha)</t>
  </si>
  <si>
    <t>Biomasse 
totale accrus (tCO₂/ha)</t>
  </si>
  <si>
    <t>Biomasse totale cormier
(tCO₂/ha)</t>
  </si>
  <si>
    <t>Gain CO₂ moyen long terme friche</t>
  </si>
  <si>
    <t>Gain CO₂ moyen de long terme cormier</t>
  </si>
  <si>
    <t>Infradensité cormier</t>
  </si>
  <si>
    <r>
      <rPr>
        <sz val="11"/>
        <rFont val="Calibri"/>
        <family val="2"/>
        <scheme val="minor"/>
      </rPr>
      <t>Source :</t>
    </r>
    <r>
      <rPr>
        <u/>
        <sz val="11"/>
        <color theme="10"/>
        <rFont val="Calibri"/>
        <family val="2"/>
        <scheme val="minor"/>
      </rPr>
      <t xml:space="preserve">
http://documents.irevues.inist.fr/bitstream/handle/2042/26425/RFF_1993_3_299.pdf?s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</si>
</sst>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CFE7F5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rgb="FFCFE7F5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3">
    <xf numFmtId="0" fontId="0" fillId="0" borderId="0" xfId="0"/>
    <xf numFmtId="0" fontId="0" fillId="3" borderId="0" xfId="0" applyFill="1"/>
    <xf numFmtId="0" fontId="0" fillId="4" borderId="0" xfId="0" applyFill="1"/>
    <xf numFmtId="0" fontId="0" fillId="4" borderId="3" xfId="0" applyFill="1" applyBorder="1"/>
    <xf numFmtId="0" fontId="0" fillId="3" borderId="0" xfId="0" applyFill="1" applyAlignment="1">
      <alignment vertical="center"/>
    </xf>
    <xf numFmtId="0" fontId="0" fillId="4" borderId="4" xfId="0" applyFill="1" applyBorder="1"/>
    <xf numFmtId="0" fontId="0" fillId="4" borderId="5" xfId="0" applyFill="1" applyBorder="1"/>
    <xf numFmtId="0" fontId="0" fillId="3" borderId="5" xfId="0" applyFill="1" applyBorder="1"/>
    <xf numFmtId="0" fontId="0" fillId="3" borderId="5" xfId="0" applyFill="1" applyBorder="1" applyAlignment="1"/>
    <xf numFmtId="0" fontId="0" fillId="3" borderId="1" xfId="0" applyFill="1" applyBorder="1"/>
    <xf numFmtId="0" fontId="4" fillId="3" borderId="6" xfId="0" applyFont="1" applyFill="1" applyBorder="1"/>
    <xf numFmtId="0" fontId="0" fillId="3" borderId="6" xfId="0" applyFill="1" applyBorder="1"/>
    <xf numFmtId="0" fontId="0" fillId="3" borderId="3" xfId="0" applyFill="1" applyBorder="1" applyAlignment="1">
      <alignment wrapText="1"/>
    </xf>
    <xf numFmtId="0" fontId="0" fillId="3" borderId="4" xfId="0" applyFill="1" applyBorder="1"/>
    <xf numFmtId="0" fontId="0" fillId="4" borderId="5" xfId="0" applyFill="1" applyBorder="1" applyAlignment="1">
      <alignment horizontal="left"/>
    </xf>
    <xf numFmtId="1" fontId="0" fillId="0" borderId="0" xfId="0" applyNumberFormat="1"/>
    <xf numFmtId="164" fontId="3" fillId="0" borderId="0" xfId="0" applyNumberFormat="1" applyFont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3" fillId="0" borderId="0" xfId="0" applyFont="1"/>
    <xf numFmtId="9" fontId="0" fillId="0" borderId="0" xfId="1" applyFont="1"/>
    <xf numFmtId="0" fontId="0" fillId="5" borderId="0" xfId="0" applyFill="1"/>
    <xf numFmtId="9" fontId="0" fillId="5" borderId="0" xfId="1" applyFont="1" applyFill="1"/>
    <xf numFmtId="10" fontId="0" fillId="5" borderId="0" xfId="1" applyNumberFormat="1" applyFont="1" applyFill="1"/>
    <xf numFmtId="10" fontId="0" fillId="0" borderId="0" xfId="1" applyNumberFormat="1" applyFont="1"/>
    <xf numFmtId="0" fontId="1" fillId="0" borderId="0" xfId="0" applyFont="1"/>
    <xf numFmtId="0" fontId="0" fillId="0" borderId="0" xfId="0" quotePrefix="1"/>
    <xf numFmtId="9" fontId="0" fillId="0" borderId="0" xfId="1" applyFont="1" applyFill="1"/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1" fontId="8" fillId="5" borderId="0" xfId="0" applyNumberFormat="1" applyFont="1" applyFill="1" applyAlignment="1">
      <alignment horizontal="center"/>
    </xf>
    <xf numFmtId="1" fontId="5" fillId="5" borderId="0" xfId="0" applyNumberFormat="1" applyFont="1" applyFill="1" applyAlignment="1">
      <alignment horizontal="center"/>
    </xf>
    <xf numFmtId="1" fontId="6" fillId="0" borderId="0" xfId="0" applyNumberFormat="1" applyFont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fr-FR" b="1"/>
              <a:t>Itinéraire</a:t>
            </a:r>
            <a:r>
              <a:rPr lang="fr-FR" b="1" baseline="0"/>
              <a:t> sylvicole du cormier</a:t>
            </a:r>
            <a:endParaRPr lang="fr-FR" b="1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07725321888414"/>
          <c:y val="0.12195146157159389"/>
          <c:w val="0.84012875536480691"/>
          <c:h val="0.6720935110848741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Modèle!$J$2</c:f>
              <c:strCache>
                <c:ptCount val="1"/>
                <c:pt idx="0">
                  <c:v>Biomasse totale cormier
(tCO₂/ha)</c:v>
                </c:pt>
              </c:strCache>
            </c:strRef>
          </c:tx>
          <c:marker>
            <c:symbol val="none"/>
          </c:marker>
          <c:xVal>
            <c:numRef>
              <c:f>Modèle!$F$3:$F$180</c:f>
              <c:numCache>
                <c:formatCode>0</c:formatCode>
                <c:ptCount val="17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  <c:pt idx="105">
                  <c:v>90</c:v>
                </c:pt>
                <c:pt idx="106">
                  <c:v>91</c:v>
                </c:pt>
                <c:pt idx="107">
                  <c:v>92</c:v>
                </c:pt>
                <c:pt idx="108">
                  <c:v>93</c:v>
                </c:pt>
                <c:pt idx="109">
                  <c:v>94</c:v>
                </c:pt>
                <c:pt idx="110">
                  <c:v>95</c:v>
                </c:pt>
                <c:pt idx="111">
                  <c:v>95</c:v>
                </c:pt>
                <c:pt idx="112">
                  <c:v>96</c:v>
                </c:pt>
                <c:pt idx="113">
                  <c:v>97</c:v>
                </c:pt>
                <c:pt idx="114">
                  <c:v>98</c:v>
                </c:pt>
                <c:pt idx="115">
                  <c:v>99</c:v>
                </c:pt>
                <c:pt idx="116">
                  <c:v>100</c:v>
                </c:pt>
                <c:pt idx="117">
                  <c:v>100</c:v>
                </c:pt>
                <c:pt idx="118">
                  <c:v>101</c:v>
                </c:pt>
                <c:pt idx="119">
                  <c:v>102</c:v>
                </c:pt>
                <c:pt idx="120">
                  <c:v>103</c:v>
                </c:pt>
                <c:pt idx="121">
                  <c:v>104</c:v>
                </c:pt>
                <c:pt idx="122">
                  <c:v>105</c:v>
                </c:pt>
                <c:pt idx="123">
                  <c:v>105</c:v>
                </c:pt>
                <c:pt idx="124">
                  <c:v>106</c:v>
                </c:pt>
                <c:pt idx="125">
                  <c:v>107</c:v>
                </c:pt>
                <c:pt idx="126">
                  <c:v>108</c:v>
                </c:pt>
                <c:pt idx="127">
                  <c:v>109</c:v>
                </c:pt>
                <c:pt idx="128">
                  <c:v>110</c:v>
                </c:pt>
                <c:pt idx="129">
                  <c:v>110</c:v>
                </c:pt>
                <c:pt idx="130">
                  <c:v>111</c:v>
                </c:pt>
                <c:pt idx="131">
                  <c:v>112</c:v>
                </c:pt>
                <c:pt idx="132">
                  <c:v>113</c:v>
                </c:pt>
                <c:pt idx="133">
                  <c:v>114</c:v>
                </c:pt>
                <c:pt idx="134">
                  <c:v>115</c:v>
                </c:pt>
                <c:pt idx="135">
                  <c:v>115</c:v>
                </c:pt>
                <c:pt idx="136">
                  <c:v>116</c:v>
                </c:pt>
                <c:pt idx="137">
                  <c:v>117</c:v>
                </c:pt>
                <c:pt idx="138">
                  <c:v>118</c:v>
                </c:pt>
                <c:pt idx="139">
                  <c:v>119</c:v>
                </c:pt>
                <c:pt idx="140">
                  <c:v>120</c:v>
                </c:pt>
                <c:pt idx="141">
                  <c:v>120</c:v>
                </c:pt>
                <c:pt idx="142">
                  <c:v>121</c:v>
                </c:pt>
                <c:pt idx="143">
                  <c:v>122</c:v>
                </c:pt>
                <c:pt idx="144">
                  <c:v>123</c:v>
                </c:pt>
                <c:pt idx="145">
                  <c:v>124</c:v>
                </c:pt>
                <c:pt idx="146">
                  <c:v>125</c:v>
                </c:pt>
                <c:pt idx="147">
                  <c:v>125</c:v>
                </c:pt>
                <c:pt idx="148">
                  <c:v>126</c:v>
                </c:pt>
                <c:pt idx="149">
                  <c:v>127</c:v>
                </c:pt>
                <c:pt idx="150">
                  <c:v>128</c:v>
                </c:pt>
                <c:pt idx="151">
                  <c:v>129</c:v>
                </c:pt>
                <c:pt idx="152">
                  <c:v>130</c:v>
                </c:pt>
                <c:pt idx="153">
                  <c:v>130</c:v>
                </c:pt>
                <c:pt idx="154">
                  <c:v>131</c:v>
                </c:pt>
                <c:pt idx="155">
                  <c:v>132</c:v>
                </c:pt>
                <c:pt idx="156">
                  <c:v>133</c:v>
                </c:pt>
                <c:pt idx="157">
                  <c:v>134</c:v>
                </c:pt>
                <c:pt idx="158">
                  <c:v>135</c:v>
                </c:pt>
                <c:pt idx="159">
                  <c:v>135</c:v>
                </c:pt>
                <c:pt idx="160">
                  <c:v>136</c:v>
                </c:pt>
                <c:pt idx="161">
                  <c:v>137</c:v>
                </c:pt>
                <c:pt idx="162">
                  <c:v>138</c:v>
                </c:pt>
                <c:pt idx="163">
                  <c:v>139</c:v>
                </c:pt>
                <c:pt idx="164">
                  <c:v>140</c:v>
                </c:pt>
                <c:pt idx="165">
                  <c:v>140</c:v>
                </c:pt>
                <c:pt idx="166">
                  <c:v>141</c:v>
                </c:pt>
                <c:pt idx="167">
                  <c:v>142</c:v>
                </c:pt>
                <c:pt idx="168">
                  <c:v>143</c:v>
                </c:pt>
                <c:pt idx="169">
                  <c:v>144</c:v>
                </c:pt>
                <c:pt idx="170">
                  <c:v>145</c:v>
                </c:pt>
                <c:pt idx="171">
                  <c:v>145</c:v>
                </c:pt>
                <c:pt idx="172">
                  <c:v>146</c:v>
                </c:pt>
                <c:pt idx="173">
                  <c:v>147</c:v>
                </c:pt>
                <c:pt idx="174">
                  <c:v>148</c:v>
                </c:pt>
                <c:pt idx="175">
                  <c:v>149</c:v>
                </c:pt>
                <c:pt idx="176">
                  <c:v>150</c:v>
                </c:pt>
                <c:pt idx="177">
                  <c:v>150</c:v>
                </c:pt>
              </c:numCache>
            </c:numRef>
          </c:xVal>
          <c:yVal>
            <c:numRef>
              <c:f>Modèle!$J$3:$J$180</c:f>
              <c:numCache>
                <c:formatCode>0.0</c:formatCode>
                <c:ptCount val="178"/>
                <c:pt idx="0">
                  <c:v>0</c:v>
                </c:pt>
                <c:pt idx="1">
                  <c:v>2.8456479229691833</c:v>
                </c:pt>
                <c:pt idx="2">
                  <c:v>5.5534139410821828</c:v>
                </c:pt>
                <c:pt idx="3">
                  <c:v>8.2166510251652944</c:v>
                </c:pt>
                <c:pt idx="4">
                  <c:v>10.852439438238378</c:v>
                </c:pt>
                <c:pt idx="5">
                  <c:v>13.468520515430081</c:v>
                </c:pt>
                <c:pt idx="6">
                  <c:v>18.657655416524992</c:v>
                </c:pt>
                <c:pt idx="7">
                  <c:v>23.804418365554003</c:v>
                </c:pt>
                <c:pt idx="8">
                  <c:v>28.919387216517418</c:v>
                </c:pt>
                <c:pt idx="9">
                  <c:v>34.009027130195669</c:v>
                </c:pt>
                <c:pt idx="10">
                  <c:v>39.077687154299774</c:v>
                </c:pt>
                <c:pt idx="11">
                  <c:v>44.128485981455462</c:v>
                </c:pt>
                <c:pt idx="12">
                  <c:v>49.163765031959791</c:v>
                </c:pt>
                <c:pt idx="13">
                  <c:v>54.185344096716108</c:v>
                </c:pt>
                <c:pt idx="14">
                  <c:v>61.695129064612331</c:v>
                </c:pt>
                <c:pt idx="15">
                  <c:v>69.181144130414765</c:v>
                </c:pt>
                <c:pt idx="16">
                  <c:v>76.646331669997508</c:v>
                </c:pt>
                <c:pt idx="17">
                  <c:v>84.093011530574316</c:v>
                </c:pt>
                <c:pt idx="18">
                  <c:v>91.523057576446433</c:v>
                </c:pt>
                <c:pt idx="19">
                  <c:v>98.938013551923461</c:v>
                </c:pt>
                <c:pt idx="20">
                  <c:v>106.33917221071198</c:v>
                </c:pt>
                <c:pt idx="21">
                  <c:v>106.33917221071198</c:v>
                </c:pt>
                <c:pt idx="22">
                  <c:v>116.18779547331411</c:v>
                </c:pt>
                <c:pt idx="23">
                  <c:v>126.01601193064432</c:v>
                </c:pt>
                <c:pt idx="24">
                  <c:v>135.82563973256842</c:v>
                </c:pt>
                <c:pt idx="25">
                  <c:v>145.61821239345747</c:v>
                </c:pt>
                <c:pt idx="26">
                  <c:v>155.39503993343254</c:v>
                </c:pt>
                <c:pt idx="27">
                  <c:v>135.82563973256842</c:v>
                </c:pt>
                <c:pt idx="28">
                  <c:v>146.59658373560038</c:v>
                </c:pt>
                <c:pt idx="29">
                  <c:v>157.34861832586367</c:v>
                </c:pt>
                <c:pt idx="30">
                  <c:v>168.08321906498168</c:v>
                </c:pt>
                <c:pt idx="31">
                  <c:v>178.80165735790283</c:v>
                </c:pt>
                <c:pt idx="32">
                  <c:v>189.50503951714131</c:v>
                </c:pt>
                <c:pt idx="33">
                  <c:v>138.27532721770669</c:v>
                </c:pt>
                <c:pt idx="34">
                  <c:v>157.83692263801234</c:v>
                </c:pt>
                <c:pt idx="35">
                  <c:v>177.340961859613</c:v>
                </c:pt>
                <c:pt idx="36">
                  <c:v>196.79467014178863</c:v>
                </c:pt>
                <c:pt idx="37">
                  <c:v>216.20372460175975</c:v>
                </c:pt>
                <c:pt idx="38">
                  <c:v>235.57269835021734</c:v>
                </c:pt>
                <c:pt idx="39">
                  <c:v>184.64166742006148</c:v>
                </c:pt>
                <c:pt idx="40">
                  <c:v>205.04868754257325</c:v>
                </c:pt>
                <c:pt idx="41">
                  <c:v>225.40873785456839</c:v>
                </c:pt>
                <c:pt idx="42">
                  <c:v>245.72665781255864</c:v>
                </c:pt>
                <c:pt idx="43">
                  <c:v>266.0064205080422</c:v>
                </c:pt>
                <c:pt idx="44">
                  <c:v>286.25134343805456</c:v>
                </c:pt>
                <c:pt idx="45">
                  <c:v>235.57269835021734</c:v>
                </c:pt>
                <c:pt idx="46">
                  <c:v>255.87108808447692</c:v>
                </c:pt>
                <c:pt idx="47">
                  <c:v>276.13305084516708</c:v>
                </c:pt>
                <c:pt idx="48">
                  <c:v>296.36163475016326</c:v>
                </c:pt>
                <c:pt idx="49">
                  <c:v>316.55943776407145</c:v>
                </c:pt>
                <c:pt idx="50">
                  <c:v>336.72869926538846</c:v>
                </c:pt>
                <c:pt idx="51">
                  <c:v>286.25134343805456</c:v>
                </c:pt>
                <c:pt idx="52">
                  <c:v>305.98333014719117</c:v>
                </c:pt>
                <c:pt idx="53">
                  <c:v>325.68703985762909</c:v>
                </c:pt>
                <c:pt idx="54">
                  <c:v>345.36442325427856</c:v>
                </c:pt>
                <c:pt idx="55">
                  <c:v>365.01719063545926</c:v>
                </c:pt>
                <c:pt idx="56">
                  <c:v>384.64685315266007</c:v>
                </c:pt>
                <c:pt idx="57">
                  <c:v>334.32902690172892</c:v>
                </c:pt>
                <c:pt idx="58">
                  <c:v>353.51602838820548</c:v>
                </c:pt>
                <c:pt idx="59">
                  <c:v>372.680218158488</c:v>
                </c:pt>
                <c:pt idx="60">
                  <c:v>391.82293375011437</c:v>
                </c:pt>
                <c:pt idx="61">
                  <c:v>410.94537139118694</c:v>
                </c:pt>
                <c:pt idx="62">
                  <c:v>430.04860694583368</c:v>
                </c:pt>
                <c:pt idx="63">
                  <c:v>379.86118591400532</c:v>
                </c:pt>
                <c:pt idx="64">
                  <c:v>398.03989583396219</c:v>
                </c:pt>
                <c:pt idx="65">
                  <c:v>416.20063241180242</c:v>
                </c:pt>
                <c:pt idx="66">
                  <c:v>434.34428991912688</c:v>
                </c:pt>
                <c:pt idx="67">
                  <c:v>452.47168185281686</c:v>
                </c:pt>
                <c:pt idx="68">
                  <c:v>470.58355124128485</c:v>
                </c:pt>
                <c:pt idx="69">
                  <c:v>420.49932640127304</c:v>
                </c:pt>
                <c:pt idx="70">
                  <c:v>437.68474556682264</c:v>
                </c:pt>
                <c:pt idx="71">
                  <c:v>454.85569414232799</c:v>
                </c:pt>
                <c:pt idx="72">
                  <c:v>472.012795054111</c:v>
                </c:pt>
                <c:pt idx="73">
                  <c:v>489.15662227004213</c:v>
                </c:pt>
                <c:pt idx="74">
                  <c:v>506.28770626373017</c:v>
                </c:pt>
                <c:pt idx="75">
                  <c:v>456.285973231691</c:v>
                </c:pt>
                <c:pt idx="76">
                  <c:v>472.48918916409258</c:v>
                </c:pt>
                <c:pt idx="77">
                  <c:v>488.6805792816769</c:v>
                </c:pt>
                <c:pt idx="78">
                  <c:v>504.86059041346829</c:v>
                </c:pt>
                <c:pt idx="79">
                  <c:v>521.02963842518272</c:v>
                </c:pt>
                <c:pt idx="80">
                  <c:v>537.18811127897277</c:v>
                </c:pt>
                <c:pt idx="81">
                  <c:v>487.25239122557053</c:v>
                </c:pt>
                <c:pt idx="82">
                  <c:v>502.00610243124646</c:v>
                </c:pt>
                <c:pt idx="83">
                  <c:v>516.75064090860053</c:v>
                </c:pt>
                <c:pt idx="84">
                  <c:v>531.48630515669663</c:v>
                </c:pt>
                <c:pt idx="85">
                  <c:v>546.21337577918337</c:v>
                </c:pt>
                <c:pt idx="86">
                  <c:v>560.93211702073938</c:v>
                </c:pt>
                <c:pt idx="87">
                  <c:v>511.04414630438487</c:v>
                </c:pt>
                <c:pt idx="88">
                  <c:v>525.30789508563612</c:v>
                </c:pt>
                <c:pt idx="89">
                  <c:v>539.56348755148167</c:v>
                </c:pt>
                <c:pt idx="90">
                  <c:v>553.81116947609246</c:v>
                </c:pt>
                <c:pt idx="91">
                  <c:v>568.05117296149103</c:v>
                </c:pt>
                <c:pt idx="92">
                  <c:v>582.2837175289161</c:v>
                </c:pt>
                <c:pt idx="93">
                  <c:v>532.43669516303316</c:v>
                </c:pt>
                <c:pt idx="94">
                  <c:v>546.21337577918337</c:v>
                </c:pt>
                <c:pt idx="95">
                  <c:v>559.98276723997924</c:v>
                </c:pt>
                <c:pt idx="96">
                  <c:v>573.74507396514366</c:v>
                </c:pt>
                <c:pt idx="97">
                  <c:v>587.50048977179972</c:v>
                </c:pt>
                <c:pt idx="98">
                  <c:v>601.24919866493246</c:v>
                </c:pt>
                <c:pt idx="99">
                  <c:v>551.43709515384842</c:v>
                </c:pt>
                <c:pt idx="100">
                  <c:v>564.25457686274046</c:v>
                </c:pt>
                <c:pt idx="101">
                  <c:v>577.06597053344137</c:v>
                </c:pt>
                <c:pt idx="102">
                  <c:v>589.87143032914321</c:v>
                </c:pt>
                <c:pt idx="103">
                  <c:v>602.67110317610093</c:v>
                </c:pt>
                <c:pt idx="104">
                  <c:v>615.46512925305979</c:v>
                </c:pt>
                <c:pt idx="105">
                  <c:v>565.67836280750987</c:v>
                </c:pt>
                <c:pt idx="106">
                  <c:v>577.54035171190242</c:v>
                </c:pt>
                <c:pt idx="107">
                  <c:v>589.3972581217505</c:v>
                </c:pt>
                <c:pt idx="108">
                  <c:v>601.24919866493246</c:v>
                </c:pt>
                <c:pt idx="109">
                  <c:v>613.0962849977135</c:v>
                </c:pt>
                <c:pt idx="110">
                  <c:v>624.9386241106713</c:v>
                </c:pt>
                <c:pt idx="111">
                  <c:v>575.16836435383345</c:v>
                </c:pt>
                <c:pt idx="112">
                  <c:v>586.55205778199388</c:v>
                </c:pt>
                <c:pt idx="113">
                  <c:v>597.93114933059576</c:v>
                </c:pt>
                <c:pt idx="114">
                  <c:v>609.30573889991399</c:v>
                </c:pt>
                <c:pt idx="115">
                  <c:v>620.67592235714187</c:v>
                </c:pt>
                <c:pt idx="116">
                  <c:v>632.04179177166895</c:v>
                </c:pt>
                <c:pt idx="117">
                  <c:v>582.2837175289161</c:v>
                </c:pt>
                <c:pt idx="118">
                  <c:v>593.664522850754</c:v>
                </c:pt>
                <c:pt idx="119">
                  <c:v>605.04078921657458</c:v>
                </c:pt>
                <c:pt idx="120">
                  <c:v>616.41261397739333</c:v>
                </c:pt>
                <c:pt idx="121">
                  <c:v>627.78009060037164</c:v>
                </c:pt>
                <c:pt idx="122">
                  <c:v>639.14330889277016</c:v>
                </c:pt>
                <c:pt idx="123">
                  <c:v>591.76803985714309</c:v>
                </c:pt>
                <c:pt idx="124">
                  <c:v>602.19714276019192</c:v>
                </c:pt>
                <c:pt idx="125">
                  <c:v>612.62249338849381</c:v>
                </c:pt>
                <c:pt idx="126">
                  <c:v>623.04416458615435</c:v>
                </c:pt>
                <c:pt idx="127">
                  <c:v>633.46222656213126</c:v>
                </c:pt>
                <c:pt idx="128">
                  <c:v>643.8767470282512</c:v>
                </c:pt>
                <c:pt idx="129">
                  <c:v>598.87920239707989</c:v>
                </c:pt>
                <c:pt idx="130">
                  <c:v>608.35802602132765</c:v>
                </c:pt>
                <c:pt idx="131">
                  <c:v>617.83378446799827</c:v>
                </c:pt>
                <c:pt idx="132">
                  <c:v>627.3065313704177</c:v>
                </c:pt>
                <c:pt idx="133">
                  <c:v>636.77631861023485</c:v>
                </c:pt>
                <c:pt idx="134">
                  <c:v>646.24319640038709</c:v>
                </c:pt>
                <c:pt idx="135">
                  <c:v>603.61900077928874</c:v>
                </c:pt>
                <c:pt idx="136">
                  <c:v>612.62249338849381</c:v>
                </c:pt>
                <c:pt idx="137">
                  <c:v>621.62324167058307</c:v>
                </c:pt>
                <c:pt idx="138">
                  <c:v>630.62129096125955</c:v>
                </c:pt>
                <c:pt idx="139">
                  <c:v>639.61668519709644</c:v>
                </c:pt>
                <c:pt idx="140">
                  <c:v>648.60946697820691</c:v>
                </c:pt>
                <c:pt idx="141">
                  <c:v>608.35802602132765</c:v>
                </c:pt>
                <c:pt idx="142">
                  <c:v>616.41261397739333</c:v>
                </c:pt>
                <c:pt idx="143">
                  <c:v>624.46502039189488</c:v>
                </c:pt>
                <c:pt idx="144">
                  <c:v>632.5152773623422</c:v>
                </c:pt>
                <c:pt idx="145">
                  <c:v>640.56341610259176</c:v>
                </c:pt>
                <c:pt idx="146">
                  <c:v>648.60946697820691</c:v>
                </c:pt>
                <c:pt idx="147">
                  <c:v>610.72725086759408</c:v>
                </c:pt>
                <c:pt idx="148">
                  <c:v>618.78119380823728</c:v>
                </c:pt>
                <c:pt idx="149">
                  <c:v>626.83296474165411</c:v>
                </c:pt>
                <c:pt idx="150">
                  <c:v>634.88259550167163</c:v>
                </c:pt>
                <c:pt idx="151">
                  <c:v>642.93011704906212</c:v>
                </c:pt>
                <c:pt idx="152">
                  <c:v>650.97555950635069</c:v>
                </c:pt>
                <c:pt idx="153">
                  <c:v>615.46512925305979</c:v>
                </c:pt>
                <c:pt idx="154">
                  <c:v>622.57053107957972</c:v>
                </c:pt>
                <c:pt idx="155">
                  <c:v>629.67425365939619</c:v>
                </c:pt>
                <c:pt idx="156">
                  <c:v>636.77631861023485</c:v>
                </c:pt>
                <c:pt idx="157">
                  <c:v>643.8767470282512</c:v>
                </c:pt>
                <c:pt idx="158">
                  <c:v>650.97555950635069</c:v>
                </c:pt>
                <c:pt idx="159">
                  <c:v>617.83378446799827</c:v>
                </c:pt>
                <c:pt idx="160">
                  <c:v>624.46502039189488</c:v>
                </c:pt>
                <c:pt idx="161">
                  <c:v>631.09479857741326</c:v>
                </c:pt>
                <c:pt idx="162">
                  <c:v>637.72313650000035</c:v>
                </c:pt>
                <c:pt idx="163">
                  <c:v>644.35005124216502</c:v>
                </c:pt>
                <c:pt idx="164">
                  <c:v>650.97555950635069</c:v>
                </c:pt>
                <c:pt idx="165">
                  <c:v>620.20225146997075</c:v>
                </c:pt>
                <c:pt idx="166">
                  <c:v>626.35939070769689</c:v>
                </c:pt>
                <c:pt idx="167">
                  <c:v>632.5152773623422</c:v>
                </c:pt>
                <c:pt idx="168">
                  <c:v>638.66992534590065</c:v>
                </c:pt>
                <c:pt idx="169">
                  <c:v>644.82334828032617</c:v>
                </c:pt>
                <c:pt idx="170">
                  <c:v>650.97555950635069</c:v>
                </c:pt>
                <c:pt idx="171">
                  <c:v>620.20225146997075</c:v>
                </c:pt>
                <c:pt idx="172">
                  <c:v>626.35939070769689</c:v>
                </c:pt>
                <c:pt idx="173">
                  <c:v>632.5152773623422</c:v>
                </c:pt>
                <c:pt idx="174">
                  <c:v>638.66992534590065</c:v>
                </c:pt>
                <c:pt idx="175">
                  <c:v>644.82334828032617</c:v>
                </c:pt>
                <c:pt idx="176">
                  <c:v>650.97555950635069</c:v>
                </c:pt>
                <c:pt idx="177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Modèle!$E$2</c:f>
              <c:strCache>
                <c:ptCount val="1"/>
                <c:pt idx="0">
                  <c:v>Biomasse 
totale accrus (tCO₂/ha)</c:v>
                </c:pt>
              </c:strCache>
            </c:strRef>
          </c:tx>
          <c:marker>
            <c:symbol val="none"/>
          </c:marker>
          <c:xVal>
            <c:numRef>
              <c:f>Modèle!$A$3:$A$153</c:f>
              <c:numCache>
                <c:formatCode>0</c:formatCode>
                <c:ptCount val="1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</c:numCache>
            </c:numRef>
          </c:xVal>
          <c:yVal>
            <c:numRef>
              <c:f>Modèle!$E$3:$E$153</c:f>
              <c:numCache>
                <c:formatCode>0.0</c:formatCode>
                <c:ptCount val="151"/>
                <c:pt idx="0">
                  <c:v>0</c:v>
                </c:pt>
                <c:pt idx="1">
                  <c:v>4.7836087045971789</c:v>
                </c:pt>
                <c:pt idx="2">
                  <c:v>9.3310795108695466</c:v>
                </c:pt>
                <c:pt idx="3">
                  <c:v>13.802289629363996</c:v>
                </c:pt>
                <c:pt idx="4">
                  <c:v>18.226490885521667</c:v>
                </c:pt>
                <c:pt idx="5">
                  <c:v>22.616941165570726</c:v>
                </c:pt>
                <c:pt idx="6">
                  <c:v>26.981203321347945</c:v>
                </c:pt>
                <c:pt idx="7">
                  <c:v>31.32415283101054</c:v>
                </c:pt>
                <c:pt idx="8">
                  <c:v>35.649185657578798</c:v>
                </c:pt>
                <c:pt idx="9">
                  <c:v>39.958797877072726</c:v>
                </c:pt>
                <c:pt idx="10">
                  <c:v>44.254898341368978</c:v>
                </c:pt>
                <c:pt idx="11">
                  <c:v>48.538992039937625</c:v>
                </c:pt>
                <c:pt idx="12">
                  <c:v>52.812294633027768</c:v>
                </c:pt>
                <c:pt idx="13">
                  <c:v>57.075807617167555</c:v>
                </c:pt>
                <c:pt idx="14">
                  <c:v>61.330369659965868</c:v>
                </c:pt>
                <c:pt idx="15">
                  <c:v>65.576692830392886</c:v>
                </c:pt>
                <c:pt idx="16">
                  <c:v>69.815388883552259</c:v>
                </c:pt>
                <c:pt idx="17">
                  <c:v>74.046988783095856</c:v>
                </c:pt>
                <c:pt idx="18">
                  <c:v>78.27195749759619</c:v>
                </c:pt>
                <c:pt idx="19">
                  <c:v>82.490705414569263</c:v>
                </c:pt>
                <c:pt idx="20">
                  <c:v>86.703597282994849</c:v>
                </c:pt>
                <c:pt idx="21">
                  <c:v>90.91095931650618</c:v>
                </c:pt>
                <c:pt idx="22">
                  <c:v>95.1130849052564</c:v>
                </c:pt>
                <c:pt idx="23">
                  <c:v>99.310239259907348</c:v>
                </c:pt>
                <c:pt idx="24">
                  <c:v>103.50266322517849</c:v>
                </c:pt>
                <c:pt idx="25">
                  <c:v>107.69057643989493</c:v>
                </c:pt>
                <c:pt idx="26">
                  <c:v>111.87417997719491</c:v>
                </c:pt>
                <c:pt idx="27">
                  <c:v>116.05365856712723</c:v>
                </c:pt>
                <c:pt idx="28">
                  <c:v>120.22918248071801</c:v>
                </c:pt>
                <c:pt idx="29">
                  <c:v>124.40090913732216</c:v>
                </c:pt>
                <c:pt idx="30">
                  <c:v>128.56898448404186</c:v>
                </c:pt>
                <c:pt idx="31">
                  <c:v>132.73354418605663</c:v>
                </c:pt>
                <c:pt idx="32">
                  <c:v>136.89471465904725</c:v>
                </c:pt>
                <c:pt idx="33">
                  <c:v>141.05261396894181</c:v>
                </c:pt>
                <c:pt idx="34">
                  <c:v>145.20735261953723</c:v>
                </c:pt>
                <c:pt idx="35">
                  <c:v>149.35903424485562</c:v>
                </c:pt>
                <c:pt idx="36">
                  <c:v>153.50775622015013</c:v>
                </c:pt>
                <c:pt idx="37">
                  <c:v>157.65361020311283</c:v>
                </c:pt>
                <c:pt idx="38">
                  <c:v>161.79668261492819</c:v>
                </c:pt>
                <c:pt idx="39">
                  <c:v>165.93705506926455</c:v>
                </c:pt>
                <c:pt idx="40">
                  <c:v>170.07480475602907</c:v>
                </c:pt>
                <c:pt idx="41">
                  <c:v>174.21000478566654</c:v>
                </c:pt>
                <c:pt idx="42">
                  <c:v>178.34272449892208</c:v>
                </c:pt>
                <c:pt idx="43">
                  <c:v>182.47302974627226</c:v>
                </c:pt>
                <c:pt idx="44">
                  <c:v>186.60098314062952</c:v>
                </c:pt>
                <c:pt idx="45">
                  <c:v>190.72664428642634</c:v>
                </c:pt>
                <c:pt idx="46">
                  <c:v>194.85006998776223</c:v>
                </c:pt>
                <c:pt idx="47">
                  <c:v>198.97131443793992</c:v>
                </c:pt>
                <c:pt idx="48">
                  <c:v>203.09042939241621</c:v>
                </c:pt>
                <c:pt idx="49">
                  <c:v>207.2074643269334</c:v>
                </c:pt>
                <c:pt idx="50">
                  <c:v>211.32246658237679</c:v>
                </c:pt>
                <c:pt idx="51">
                  <c:v>215.43548149771718</c:v>
                </c:pt>
                <c:pt idx="52">
                  <c:v>219.54655253223132</c:v>
                </c:pt>
                <c:pt idx="53">
                  <c:v>223.65572137805506</c:v>
                </c:pt>
                <c:pt idx="54">
                  <c:v>227.76302806400201</c:v>
                </c:pt>
                <c:pt idx="55">
                  <c:v>231.86851105147409</c:v>
                </c:pt>
                <c:pt idx="56">
                  <c:v>235.97220732319946</c:v>
                </c:pt>
                <c:pt idx="57">
                  <c:v>240.07415246545301</c:v>
                </c:pt>
                <c:pt idx="58">
                  <c:v>244.17438074434287</c:v>
                </c:pt>
                <c:pt idx="59">
                  <c:v>248.27292517668727</c:v>
                </c:pt>
                <c:pt idx="60">
                  <c:v>252.36981759595039</c:v>
                </c:pt>
                <c:pt idx="61">
                  <c:v>256.46508871365705</c:v>
                </c:pt>
                <c:pt idx="62">
                  <c:v>260.55876817666677</c:v>
                </c:pt>
                <c:pt idx="63">
                  <c:v>264.65088462064733</c:v>
                </c:pt>
                <c:pt idx="64">
                  <c:v>268.74146572005776</c:v>
                </c:pt>
                <c:pt idx="65">
                  <c:v>272.83053823491764</c:v>
                </c:pt>
                <c:pt idx="66">
                  <c:v>276.91812805461763</c:v>
                </c:pt>
                <c:pt idx="67">
                  <c:v>281.00426023899882</c:v>
                </c:pt>
                <c:pt idx="68">
                  <c:v>285.08895905691003</c:v>
                </c:pt>
                <c:pt idx="69">
                  <c:v>289.17224802243294</c:v>
                </c:pt>
                <c:pt idx="70">
                  <c:v>293.2541499289469</c:v>
                </c:pt>
                <c:pt idx="71">
                  <c:v>297.33468688119285</c:v>
                </c:pt>
                <c:pt idx="72">
                  <c:v>301.41388032547826</c:v>
                </c:pt>
                <c:pt idx="73">
                  <c:v>305.49175107815722</c:v>
                </c:pt>
                <c:pt idx="74">
                  <c:v>309.56831935250574</c:v>
                </c:pt>
                <c:pt idx="75">
                  <c:v>313.64360478410163</c:v>
                </c:pt>
                <c:pt idx="76">
                  <c:v>317.71762645481408</c:v>
                </c:pt>
                <c:pt idx="77">
                  <c:v>321.79040291549342</c:v>
                </c:pt>
                <c:pt idx="78">
                  <c:v>325.86195220744895</c:v>
                </c:pt>
                <c:pt idx="79">
                  <c:v>329.93229188279457</c:v>
                </c:pt>
                <c:pt idx="80">
                  <c:v>334.00143902373406</c:v>
                </c:pt>
                <c:pt idx="81">
                  <c:v>338.06941026085502</c:v>
                </c:pt>
                <c:pt idx="82">
                  <c:v>342.13622179049372</c:v>
                </c:pt>
                <c:pt idx="83">
                  <c:v>346.2018893912288</c:v>
                </c:pt>
                <c:pt idx="84">
                  <c:v>350.26642843955705</c:v>
                </c:pt>
                <c:pt idx="85">
                  <c:v>354.32985392480174</c:v>
                </c:pt>
                <c:pt idx="86">
                  <c:v>358.39218046329989</c:v>
                </c:pt>
                <c:pt idx="87">
                  <c:v>362.45342231190949</c:v>
                </c:pt>
                <c:pt idx="88">
                  <c:v>366.51359338087923</c:v>
                </c:pt>
                <c:pt idx="89">
                  <c:v>370.57270724611612</c:v>
                </c:pt>
                <c:pt idx="90">
                  <c:v>374.63077716088623</c:v>
                </c:pt>
                <c:pt idx="91">
                  <c:v>378.68781606697956</c:v>
                </c:pt>
                <c:pt idx="92">
                  <c:v>382.74383660537211</c:v>
                </c:pt>
                <c:pt idx="93">
                  <c:v>386.79885112640869</c:v>
                </c:pt>
                <c:pt idx="94">
                  <c:v>390.8528716995379</c:v>
                </c:pt>
                <c:pt idx="95">
                  <c:v>394.90591012261831</c:v>
                </c:pt>
                <c:pt idx="96">
                  <c:v>398.95797793082374</c:v>
                </c:pt>
                <c:pt idx="97">
                  <c:v>403.00908640516627</c:v>
                </c:pt>
                <c:pt idx="98">
                  <c:v>407.05924658065675</c:v>
                </c:pt>
                <c:pt idx="99">
                  <c:v>411.1084692541246</c:v>
                </c:pt>
                <c:pt idx="100">
                  <c:v>415.15676499171036</c:v>
                </c:pt>
                <c:pt idx="101">
                  <c:v>0</c:v>
                </c:pt>
                <c:pt idx="102">
                  <c:v>4.7836087045971789</c:v>
                </c:pt>
                <c:pt idx="103">
                  <c:v>9.3310795108695466</c:v>
                </c:pt>
                <c:pt idx="104">
                  <c:v>13.802289629363996</c:v>
                </c:pt>
                <c:pt idx="105">
                  <c:v>18.226490885521667</c:v>
                </c:pt>
                <c:pt idx="106">
                  <c:v>22.616941165570726</c:v>
                </c:pt>
                <c:pt idx="107">
                  <c:v>26.981203321347945</c:v>
                </c:pt>
                <c:pt idx="108">
                  <c:v>31.32415283101054</c:v>
                </c:pt>
                <c:pt idx="109">
                  <c:v>35.649185657578798</c:v>
                </c:pt>
                <c:pt idx="110">
                  <c:v>39.958797877072726</c:v>
                </c:pt>
                <c:pt idx="111">
                  <c:v>44.254898341368978</c:v>
                </c:pt>
                <c:pt idx="112">
                  <c:v>48.538992039937625</c:v>
                </c:pt>
                <c:pt idx="113">
                  <c:v>52.812294633027768</c:v>
                </c:pt>
                <c:pt idx="114">
                  <c:v>57.075807617167555</c:v>
                </c:pt>
                <c:pt idx="115">
                  <c:v>61.330369659965868</c:v>
                </c:pt>
                <c:pt idx="116">
                  <c:v>65.576692830392886</c:v>
                </c:pt>
                <c:pt idx="117">
                  <c:v>69.815388883552259</c:v>
                </c:pt>
                <c:pt idx="118">
                  <c:v>74.046988783095856</c:v>
                </c:pt>
                <c:pt idx="119">
                  <c:v>78.27195749759619</c:v>
                </c:pt>
                <c:pt idx="120">
                  <c:v>82.490705414569263</c:v>
                </c:pt>
                <c:pt idx="121">
                  <c:v>86.703597282994849</c:v>
                </c:pt>
                <c:pt idx="122">
                  <c:v>90.91095931650618</c:v>
                </c:pt>
                <c:pt idx="123">
                  <c:v>95.1130849052564</c:v>
                </c:pt>
                <c:pt idx="124">
                  <c:v>99.310239259907348</c:v>
                </c:pt>
                <c:pt idx="125">
                  <c:v>103.50266322517849</c:v>
                </c:pt>
                <c:pt idx="126">
                  <c:v>107.69057643989493</c:v>
                </c:pt>
                <c:pt idx="127">
                  <c:v>111.87417997719491</c:v>
                </c:pt>
                <c:pt idx="128">
                  <c:v>116.05365856712723</c:v>
                </c:pt>
                <c:pt idx="129">
                  <c:v>120.22918248071801</c:v>
                </c:pt>
                <c:pt idx="130">
                  <c:v>124.40090913732216</c:v>
                </c:pt>
                <c:pt idx="131">
                  <c:v>128.56898448404186</c:v>
                </c:pt>
                <c:pt idx="132">
                  <c:v>132.73354418605663</c:v>
                </c:pt>
                <c:pt idx="133">
                  <c:v>136.89471465904725</c:v>
                </c:pt>
                <c:pt idx="134">
                  <c:v>141.05261396894181</c:v>
                </c:pt>
                <c:pt idx="135">
                  <c:v>145.20735261953723</c:v>
                </c:pt>
                <c:pt idx="136">
                  <c:v>149.35903424485562</c:v>
                </c:pt>
                <c:pt idx="137">
                  <c:v>153.50775622015013</c:v>
                </c:pt>
                <c:pt idx="138">
                  <c:v>157.65361020311283</c:v>
                </c:pt>
                <c:pt idx="139">
                  <c:v>161.79668261492819</c:v>
                </c:pt>
                <c:pt idx="140">
                  <c:v>165.93705506926455</c:v>
                </c:pt>
                <c:pt idx="141">
                  <c:v>170.07480475602907</c:v>
                </c:pt>
                <c:pt idx="142">
                  <c:v>174.21000478566654</c:v>
                </c:pt>
                <c:pt idx="143">
                  <c:v>178.34272449892208</c:v>
                </c:pt>
                <c:pt idx="144">
                  <c:v>182.47302974627226</c:v>
                </c:pt>
                <c:pt idx="145">
                  <c:v>186.60098314062952</c:v>
                </c:pt>
                <c:pt idx="146">
                  <c:v>190.72664428642634</c:v>
                </c:pt>
                <c:pt idx="147">
                  <c:v>194.85006998776223</c:v>
                </c:pt>
                <c:pt idx="148">
                  <c:v>198.97131443793992</c:v>
                </c:pt>
                <c:pt idx="149">
                  <c:v>203.09042939241621</c:v>
                </c:pt>
                <c:pt idx="150">
                  <c:v>207.2074643269334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14531344"/>
        <c:axId val="-1014543856"/>
      </c:scatterChart>
      <c:valAx>
        <c:axId val="-1014531344"/>
        <c:scaling>
          <c:orientation val="minMax"/>
          <c:max val="15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fr-FR" b="1"/>
                  <a:t>années</a:t>
                </a:r>
              </a:p>
            </c:rich>
          </c:tx>
          <c:layout>
            <c:manualLayout>
              <c:xMode val="edge"/>
              <c:yMode val="edge"/>
              <c:x val="0.8776232817809122"/>
              <c:y val="0.887624381643300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fr-FR"/>
          </a:p>
        </c:txPr>
        <c:crossAx val="-1014543856"/>
        <c:crosses val="autoZero"/>
        <c:crossBetween val="midCat"/>
        <c:majorUnit val="10"/>
        <c:minorUnit val="5"/>
      </c:valAx>
      <c:valAx>
        <c:axId val="-1014543856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fr-FR" b="1"/>
                  <a:t>tCO₂/ha</a:t>
                </a:r>
              </a:p>
            </c:rich>
          </c:tx>
          <c:layout>
            <c:manualLayout>
              <c:xMode val="edge"/>
              <c:yMode val="edge"/>
              <c:x val="6.8399175424960316E-3"/>
              <c:y val="1.2987004673196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fr-FR"/>
          </a:p>
        </c:txPr>
        <c:crossAx val="-1014531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86518132872089E-2"/>
          <c:y val="0.89302740055687779"/>
          <c:w val="0.73140801244933307"/>
          <c:h val="0.10032127969297089"/>
        </c:manualLayout>
      </c:layout>
      <c:overlay val="0"/>
      <c:txPr>
        <a:bodyPr/>
        <a:lstStyle/>
        <a:p>
          <a:pPr>
            <a:defRPr sz="1000"/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Stocks de CO2 Scénario de projet</a:t>
            </a:r>
          </a:p>
        </c:rich>
      </c:tx>
      <c:layout>
        <c:manualLayout>
          <c:xMode val="edge"/>
          <c:yMode val="edge"/>
          <c:x val="0.44994246260069048"/>
          <c:y val="3.4246575342465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7180667433829"/>
          <c:y val="0.20091368996524059"/>
          <c:w val="0.8665132336018414"/>
          <c:h val="0.65753571261351507"/>
        </c:manualLayout>
      </c:layout>
      <c:areaChart>
        <c:grouping val="stacked"/>
        <c:varyColors val="0"/>
        <c:ser>
          <c:idx val="8"/>
          <c:order val="0"/>
          <c:tx>
            <c:v>Carbone forêt projet (tCO2/ha)</c:v>
          </c:tx>
          <c:spPr>
            <a:solidFill>
              <a:srgbClr val="008000"/>
            </a:solidFill>
            <a:ln w="25400">
              <a:noFill/>
            </a:ln>
          </c:spPr>
          <c:cat>
            <c:numRef>
              <c:f>Modèle!$A$3:$A$72</c:f>
              <c:numCache>
                <c:formatCode>0</c:formatCode>
                <c:ptCount val="7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</c:numCache>
            </c:numRef>
          </c:cat>
          <c:val>
            <c:numRef>
              <c:f>Modèle!$L$3:$L$81</c:f>
              <c:numCache>
                <c:formatCode>0.0</c:formatCode>
                <c:ptCount val="79"/>
                <c:pt idx="20" formatCode="0">
                  <c:v>0</c:v>
                </c:pt>
                <c:pt idx="26">
                  <c:v>8</c:v>
                </c:pt>
                <c:pt idx="32">
                  <c:v>21</c:v>
                </c:pt>
                <c:pt idx="38">
                  <c:v>21</c:v>
                </c:pt>
                <c:pt idx="44">
                  <c:v>21</c:v>
                </c:pt>
                <c:pt idx="50">
                  <c:v>21</c:v>
                </c:pt>
                <c:pt idx="56">
                  <c:v>21</c:v>
                </c:pt>
                <c:pt idx="62">
                  <c:v>21</c:v>
                </c:pt>
                <c:pt idx="68">
                  <c:v>21</c:v>
                </c:pt>
                <c:pt idx="74">
                  <c:v>21</c:v>
                </c:pt>
              </c:numCache>
            </c:numRef>
          </c:val>
        </c:ser>
        <c:ser>
          <c:idx val="1"/>
          <c:order val="1"/>
          <c:tx>
            <c:v>CO2 Produits bois (tCO2/ha)</c:v>
          </c:tx>
          <c:spPr>
            <a:solidFill>
              <a:srgbClr val="993366"/>
            </a:solidFill>
            <a:ln w="25400">
              <a:noFill/>
            </a:ln>
          </c:spPr>
          <c:cat>
            <c:numRef>
              <c:f>Modèle!$A$3:$A$72</c:f>
              <c:numCache>
                <c:formatCode>0</c:formatCode>
                <c:ptCount val="7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14532976"/>
        <c:axId val="-1014543312"/>
      </c:areaChart>
      <c:lineChart>
        <c:grouping val="standard"/>
        <c:varyColors val="0"/>
        <c:ser>
          <c:idx val="2"/>
          <c:order val="2"/>
          <c:tx>
            <c:v>Stocks moyens</c:v>
          </c:tx>
          <c:spPr>
            <a:ln w="38100">
              <a:solidFill>
                <a:srgbClr val="000080"/>
              </a:solidFill>
              <a:prstDash val="lgDash"/>
            </a:ln>
          </c:spPr>
          <c:marker>
            <c:symbol val="none"/>
          </c:marker>
          <c:cat>
            <c:numRef>
              <c:f>Modèle!$A$3:$A$73</c:f>
              <c:numCache>
                <c:formatCode>0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532976"/>
        <c:axId val="-1014543312"/>
      </c:lineChart>
      <c:catAx>
        <c:axId val="-1014532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91484464902186424"/>
              <c:y val="0.92694279653399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01454331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101454331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tCO2/ha</a:t>
                </a:r>
              </a:p>
            </c:rich>
          </c:tx>
          <c:layout>
            <c:manualLayout>
              <c:xMode val="edge"/>
              <c:yMode val="edge"/>
              <c:x val="9.2059838895281985E-3"/>
              <c:y val="0.164384041035966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014532976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356731875719218"/>
          <c:y val="3.4246575342465752E-2"/>
          <c:w val="0.28883774453394706"/>
          <c:h val="0.15981759129423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'Interpolation linéaire'!$A$2:$A$179</c:f>
              <c:numCache>
                <c:formatCode>General</c:formatCode>
                <c:ptCount val="17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  <c:pt idx="105">
                  <c:v>90</c:v>
                </c:pt>
                <c:pt idx="106">
                  <c:v>91</c:v>
                </c:pt>
                <c:pt idx="107">
                  <c:v>92</c:v>
                </c:pt>
                <c:pt idx="108">
                  <c:v>93</c:v>
                </c:pt>
                <c:pt idx="109">
                  <c:v>94</c:v>
                </c:pt>
                <c:pt idx="110">
                  <c:v>95</c:v>
                </c:pt>
                <c:pt idx="111">
                  <c:v>95</c:v>
                </c:pt>
                <c:pt idx="112">
                  <c:v>96</c:v>
                </c:pt>
                <c:pt idx="113">
                  <c:v>97</c:v>
                </c:pt>
                <c:pt idx="114">
                  <c:v>98</c:v>
                </c:pt>
                <c:pt idx="115">
                  <c:v>99</c:v>
                </c:pt>
                <c:pt idx="116">
                  <c:v>100</c:v>
                </c:pt>
                <c:pt idx="117">
                  <c:v>100</c:v>
                </c:pt>
                <c:pt idx="118">
                  <c:v>101</c:v>
                </c:pt>
                <c:pt idx="119">
                  <c:v>102</c:v>
                </c:pt>
                <c:pt idx="120">
                  <c:v>103</c:v>
                </c:pt>
                <c:pt idx="121">
                  <c:v>104</c:v>
                </c:pt>
                <c:pt idx="122">
                  <c:v>105</c:v>
                </c:pt>
                <c:pt idx="123">
                  <c:v>105</c:v>
                </c:pt>
                <c:pt idx="124">
                  <c:v>106</c:v>
                </c:pt>
                <c:pt idx="125">
                  <c:v>107</c:v>
                </c:pt>
                <c:pt idx="126">
                  <c:v>108</c:v>
                </c:pt>
                <c:pt idx="127">
                  <c:v>109</c:v>
                </c:pt>
                <c:pt idx="128">
                  <c:v>110</c:v>
                </c:pt>
                <c:pt idx="129">
                  <c:v>110</c:v>
                </c:pt>
                <c:pt idx="130">
                  <c:v>111</c:v>
                </c:pt>
                <c:pt idx="131">
                  <c:v>112</c:v>
                </c:pt>
                <c:pt idx="132">
                  <c:v>113</c:v>
                </c:pt>
                <c:pt idx="133">
                  <c:v>114</c:v>
                </c:pt>
                <c:pt idx="134">
                  <c:v>115</c:v>
                </c:pt>
                <c:pt idx="135">
                  <c:v>115</c:v>
                </c:pt>
                <c:pt idx="136">
                  <c:v>116</c:v>
                </c:pt>
                <c:pt idx="137">
                  <c:v>117</c:v>
                </c:pt>
                <c:pt idx="138">
                  <c:v>118</c:v>
                </c:pt>
                <c:pt idx="139">
                  <c:v>119</c:v>
                </c:pt>
                <c:pt idx="140">
                  <c:v>120</c:v>
                </c:pt>
                <c:pt idx="141">
                  <c:v>120</c:v>
                </c:pt>
                <c:pt idx="142">
                  <c:v>121</c:v>
                </c:pt>
                <c:pt idx="143">
                  <c:v>122</c:v>
                </c:pt>
                <c:pt idx="144">
                  <c:v>123</c:v>
                </c:pt>
                <c:pt idx="145">
                  <c:v>124</c:v>
                </c:pt>
                <c:pt idx="146">
                  <c:v>125</c:v>
                </c:pt>
                <c:pt idx="147">
                  <c:v>125</c:v>
                </c:pt>
                <c:pt idx="148">
                  <c:v>126</c:v>
                </c:pt>
                <c:pt idx="149">
                  <c:v>127</c:v>
                </c:pt>
                <c:pt idx="150">
                  <c:v>128</c:v>
                </c:pt>
                <c:pt idx="151">
                  <c:v>129</c:v>
                </c:pt>
                <c:pt idx="152">
                  <c:v>130</c:v>
                </c:pt>
                <c:pt idx="153">
                  <c:v>130</c:v>
                </c:pt>
                <c:pt idx="154">
                  <c:v>131</c:v>
                </c:pt>
                <c:pt idx="155">
                  <c:v>132</c:v>
                </c:pt>
                <c:pt idx="156">
                  <c:v>133</c:v>
                </c:pt>
                <c:pt idx="157">
                  <c:v>134</c:v>
                </c:pt>
                <c:pt idx="158">
                  <c:v>135</c:v>
                </c:pt>
                <c:pt idx="159">
                  <c:v>135</c:v>
                </c:pt>
                <c:pt idx="160">
                  <c:v>136</c:v>
                </c:pt>
                <c:pt idx="161">
                  <c:v>137</c:v>
                </c:pt>
                <c:pt idx="162">
                  <c:v>138</c:v>
                </c:pt>
                <c:pt idx="163">
                  <c:v>139</c:v>
                </c:pt>
                <c:pt idx="164">
                  <c:v>140</c:v>
                </c:pt>
                <c:pt idx="165">
                  <c:v>140</c:v>
                </c:pt>
                <c:pt idx="166">
                  <c:v>141</c:v>
                </c:pt>
                <c:pt idx="167">
                  <c:v>142</c:v>
                </c:pt>
                <c:pt idx="168">
                  <c:v>143</c:v>
                </c:pt>
                <c:pt idx="169">
                  <c:v>144</c:v>
                </c:pt>
                <c:pt idx="170">
                  <c:v>145</c:v>
                </c:pt>
                <c:pt idx="171">
                  <c:v>145</c:v>
                </c:pt>
                <c:pt idx="172">
                  <c:v>146</c:v>
                </c:pt>
                <c:pt idx="173">
                  <c:v>147</c:v>
                </c:pt>
                <c:pt idx="174">
                  <c:v>148</c:v>
                </c:pt>
                <c:pt idx="175">
                  <c:v>149</c:v>
                </c:pt>
                <c:pt idx="176">
                  <c:v>150</c:v>
                </c:pt>
                <c:pt idx="177">
                  <c:v>150</c:v>
                </c:pt>
              </c:numCache>
            </c:numRef>
          </c:xVal>
          <c:yVal>
            <c:numRef>
              <c:f>'Interpolation linéaire'!$B$2:$B$179</c:f>
              <c:numCache>
                <c:formatCode>General</c:formatCode>
                <c:ptCount val="17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9</c:v>
                </c:pt>
                <c:pt idx="8">
                  <c:v>11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19</c:v>
                </c:pt>
                <c:pt idx="13">
                  <c:v>21</c:v>
                </c:pt>
                <c:pt idx="14">
                  <c:v>24</c:v>
                </c:pt>
                <c:pt idx="15">
                  <c:v>27</c:v>
                </c:pt>
                <c:pt idx="16">
                  <c:v>30</c:v>
                </c:pt>
                <c:pt idx="17">
                  <c:v>33</c:v>
                </c:pt>
                <c:pt idx="18">
                  <c:v>36</c:v>
                </c:pt>
                <c:pt idx="19">
                  <c:v>39</c:v>
                </c:pt>
                <c:pt idx="20">
                  <c:v>42</c:v>
                </c:pt>
                <c:pt idx="21">
                  <c:v>42</c:v>
                </c:pt>
                <c:pt idx="22">
                  <c:v>46</c:v>
                </c:pt>
                <c:pt idx="23">
                  <c:v>50</c:v>
                </c:pt>
                <c:pt idx="24">
                  <c:v>54</c:v>
                </c:pt>
                <c:pt idx="25">
                  <c:v>58</c:v>
                </c:pt>
                <c:pt idx="26">
                  <c:v>62</c:v>
                </c:pt>
                <c:pt idx="27">
                  <c:v>54</c:v>
                </c:pt>
                <c:pt idx="28">
                  <c:v>58.4</c:v>
                </c:pt>
                <c:pt idx="29">
                  <c:v>62.8</c:v>
                </c:pt>
                <c:pt idx="30">
                  <c:v>67.2</c:v>
                </c:pt>
                <c:pt idx="31">
                  <c:v>71.599999999999994</c:v>
                </c:pt>
                <c:pt idx="32">
                  <c:v>76</c:v>
                </c:pt>
                <c:pt idx="33">
                  <c:v>55</c:v>
                </c:pt>
                <c:pt idx="34">
                  <c:v>63</c:v>
                </c:pt>
                <c:pt idx="35">
                  <c:v>71</c:v>
                </c:pt>
                <c:pt idx="36">
                  <c:v>79</c:v>
                </c:pt>
                <c:pt idx="37">
                  <c:v>87</c:v>
                </c:pt>
                <c:pt idx="38">
                  <c:v>95</c:v>
                </c:pt>
                <c:pt idx="39">
                  <c:v>74</c:v>
                </c:pt>
                <c:pt idx="40">
                  <c:v>82.4</c:v>
                </c:pt>
                <c:pt idx="41">
                  <c:v>90.8</c:v>
                </c:pt>
                <c:pt idx="42">
                  <c:v>99.2</c:v>
                </c:pt>
                <c:pt idx="43">
                  <c:v>107.6</c:v>
                </c:pt>
                <c:pt idx="44">
                  <c:v>116</c:v>
                </c:pt>
                <c:pt idx="45">
                  <c:v>95</c:v>
                </c:pt>
                <c:pt idx="46">
                  <c:v>103.4</c:v>
                </c:pt>
                <c:pt idx="47">
                  <c:v>111.8</c:v>
                </c:pt>
                <c:pt idx="48">
                  <c:v>120.2</c:v>
                </c:pt>
                <c:pt idx="49">
                  <c:v>128.6</c:v>
                </c:pt>
                <c:pt idx="50">
                  <c:v>137</c:v>
                </c:pt>
                <c:pt idx="51">
                  <c:v>116</c:v>
                </c:pt>
                <c:pt idx="52">
                  <c:v>124.2</c:v>
                </c:pt>
                <c:pt idx="53">
                  <c:v>132.4</c:v>
                </c:pt>
                <c:pt idx="54">
                  <c:v>140.6</c:v>
                </c:pt>
                <c:pt idx="55">
                  <c:v>148.80000000000001</c:v>
                </c:pt>
                <c:pt idx="56">
                  <c:v>157</c:v>
                </c:pt>
                <c:pt idx="57">
                  <c:v>136</c:v>
                </c:pt>
                <c:pt idx="58">
                  <c:v>144</c:v>
                </c:pt>
                <c:pt idx="59">
                  <c:v>152</c:v>
                </c:pt>
                <c:pt idx="60">
                  <c:v>160</c:v>
                </c:pt>
                <c:pt idx="61">
                  <c:v>168</c:v>
                </c:pt>
                <c:pt idx="62">
                  <c:v>176</c:v>
                </c:pt>
                <c:pt idx="63">
                  <c:v>155</c:v>
                </c:pt>
                <c:pt idx="64">
                  <c:v>162.6</c:v>
                </c:pt>
                <c:pt idx="65">
                  <c:v>170.2</c:v>
                </c:pt>
                <c:pt idx="66">
                  <c:v>177.8</c:v>
                </c:pt>
                <c:pt idx="67">
                  <c:v>185.4</c:v>
                </c:pt>
                <c:pt idx="68">
                  <c:v>193</c:v>
                </c:pt>
                <c:pt idx="69">
                  <c:v>172</c:v>
                </c:pt>
                <c:pt idx="70">
                  <c:v>179.2</c:v>
                </c:pt>
                <c:pt idx="71">
                  <c:v>186.4</c:v>
                </c:pt>
                <c:pt idx="72">
                  <c:v>193.6</c:v>
                </c:pt>
                <c:pt idx="73">
                  <c:v>200.8</c:v>
                </c:pt>
                <c:pt idx="74">
                  <c:v>208</c:v>
                </c:pt>
                <c:pt idx="75">
                  <c:v>187</c:v>
                </c:pt>
                <c:pt idx="76">
                  <c:v>193.8</c:v>
                </c:pt>
                <c:pt idx="77">
                  <c:v>200.6</c:v>
                </c:pt>
                <c:pt idx="78">
                  <c:v>207.4</c:v>
                </c:pt>
                <c:pt idx="79">
                  <c:v>214.2</c:v>
                </c:pt>
                <c:pt idx="80">
                  <c:v>221</c:v>
                </c:pt>
                <c:pt idx="81">
                  <c:v>200</c:v>
                </c:pt>
                <c:pt idx="82">
                  <c:v>206.2</c:v>
                </c:pt>
                <c:pt idx="83">
                  <c:v>212.39999999999998</c:v>
                </c:pt>
                <c:pt idx="84">
                  <c:v>218.6</c:v>
                </c:pt>
                <c:pt idx="85">
                  <c:v>224.8</c:v>
                </c:pt>
                <c:pt idx="86">
                  <c:v>231</c:v>
                </c:pt>
                <c:pt idx="87">
                  <c:v>210</c:v>
                </c:pt>
                <c:pt idx="88">
                  <c:v>216</c:v>
                </c:pt>
                <c:pt idx="89">
                  <c:v>222</c:v>
                </c:pt>
                <c:pt idx="90">
                  <c:v>228</c:v>
                </c:pt>
                <c:pt idx="91">
                  <c:v>234</c:v>
                </c:pt>
                <c:pt idx="92">
                  <c:v>240</c:v>
                </c:pt>
                <c:pt idx="93">
                  <c:v>219</c:v>
                </c:pt>
                <c:pt idx="94">
                  <c:v>224.8</c:v>
                </c:pt>
                <c:pt idx="95">
                  <c:v>230.6</c:v>
                </c:pt>
                <c:pt idx="96">
                  <c:v>236.4</c:v>
                </c:pt>
                <c:pt idx="97">
                  <c:v>242.2</c:v>
                </c:pt>
                <c:pt idx="98">
                  <c:v>248</c:v>
                </c:pt>
                <c:pt idx="99">
                  <c:v>227</c:v>
                </c:pt>
                <c:pt idx="100">
                  <c:v>232.4</c:v>
                </c:pt>
                <c:pt idx="101">
                  <c:v>237.8</c:v>
                </c:pt>
                <c:pt idx="102">
                  <c:v>243.2</c:v>
                </c:pt>
                <c:pt idx="103">
                  <c:v>248.6</c:v>
                </c:pt>
                <c:pt idx="104">
                  <c:v>254</c:v>
                </c:pt>
                <c:pt idx="105">
                  <c:v>233</c:v>
                </c:pt>
                <c:pt idx="106">
                  <c:v>238</c:v>
                </c:pt>
                <c:pt idx="107">
                  <c:v>243</c:v>
                </c:pt>
                <c:pt idx="108">
                  <c:v>248</c:v>
                </c:pt>
                <c:pt idx="109">
                  <c:v>253</c:v>
                </c:pt>
                <c:pt idx="110">
                  <c:v>258</c:v>
                </c:pt>
                <c:pt idx="111">
                  <c:v>237</c:v>
                </c:pt>
                <c:pt idx="112">
                  <c:v>241.8</c:v>
                </c:pt>
                <c:pt idx="113">
                  <c:v>246.6</c:v>
                </c:pt>
                <c:pt idx="114">
                  <c:v>251.4</c:v>
                </c:pt>
                <c:pt idx="115">
                  <c:v>256.2</c:v>
                </c:pt>
                <c:pt idx="116">
                  <c:v>261</c:v>
                </c:pt>
                <c:pt idx="117">
                  <c:v>240</c:v>
                </c:pt>
                <c:pt idx="118">
                  <c:v>244.8</c:v>
                </c:pt>
                <c:pt idx="119">
                  <c:v>249.6</c:v>
                </c:pt>
                <c:pt idx="120">
                  <c:v>254.4</c:v>
                </c:pt>
                <c:pt idx="121">
                  <c:v>259.2</c:v>
                </c:pt>
                <c:pt idx="122">
                  <c:v>264</c:v>
                </c:pt>
                <c:pt idx="123">
                  <c:v>244</c:v>
                </c:pt>
                <c:pt idx="124">
                  <c:v>248.4</c:v>
                </c:pt>
                <c:pt idx="125">
                  <c:v>252.8</c:v>
                </c:pt>
                <c:pt idx="126">
                  <c:v>257.2</c:v>
                </c:pt>
                <c:pt idx="127">
                  <c:v>261.60000000000002</c:v>
                </c:pt>
                <c:pt idx="128">
                  <c:v>266</c:v>
                </c:pt>
                <c:pt idx="129">
                  <c:v>247</c:v>
                </c:pt>
                <c:pt idx="130">
                  <c:v>251</c:v>
                </c:pt>
                <c:pt idx="131">
                  <c:v>255</c:v>
                </c:pt>
                <c:pt idx="132">
                  <c:v>259</c:v>
                </c:pt>
                <c:pt idx="133">
                  <c:v>263</c:v>
                </c:pt>
                <c:pt idx="134">
                  <c:v>267</c:v>
                </c:pt>
                <c:pt idx="135">
                  <c:v>249</c:v>
                </c:pt>
                <c:pt idx="136">
                  <c:v>252.8</c:v>
                </c:pt>
                <c:pt idx="137">
                  <c:v>256.60000000000002</c:v>
                </c:pt>
                <c:pt idx="138">
                  <c:v>260.39999999999998</c:v>
                </c:pt>
                <c:pt idx="139">
                  <c:v>264.2</c:v>
                </c:pt>
                <c:pt idx="140">
                  <c:v>268</c:v>
                </c:pt>
                <c:pt idx="141">
                  <c:v>251</c:v>
                </c:pt>
                <c:pt idx="142">
                  <c:v>254.4</c:v>
                </c:pt>
                <c:pt idx="143">
                  <c:v>257.8</c:v>
                </c:pt>
                <c:pt idx="144">
                  <c:v>261.2</c:v>
                </c:pt>
                <c:pt idx="145">
                  <c:v>264.60000000000002</c:v>
                </c:pt>
                <c:pt idx="146">
                  <c:v>268</c:v>
                </c:pt>
                <c:pt idx="147">
                  <c:v>252</c:v>
                </c:pt>
                <c:pt idx="148">
                  <c:v>255.4</c:v>
                </c:pt>
                <c:pt idx="149">
                  <c:v>258.8</c:v>
                </c:pt>
                <c:pt idx="150">
                  <c:v>262.2</c:v>
                </c:pt>
                <c:pt idx="151">
                  <c:v>265.60000000000002</c:v>
                </c:pt>
                <c:pt idx="152">
                  <c:v>269</c:v>
                </c:pt>
                <c:pt idx="153">
                  <c:v>254</c:v>
                </c:pt>
                <c:pt idx="154">
                  <c:v>257</c:v>
                </c:pt>
                <c:pt idx="155">
                  <c:v>260</c:v>
                </c:pt>
                <c:pt idx="156">
                  <c:v>263</c:v>
                </c:pt>
                <c:pt idx="157">
                  <c:v>266</c:v>
                </c:pt>
                <c:pt idx="158">
                  <c:v>269</c:v>
                </c:pt>
                <c:pt idx="159">
                  <c:v>255</c:v>
                </c:pt>
                <c:pt idx="160">
                  <c:v>257.8</c:v>
                </c:pt>
                <c:pt idx="161">
                  <c:v>260.60000000000002</c:v>
                </c:pt>
                <c:pt idx="162">
                  <c:v>263.39999999999998</c:v>
                </c:pt>
                <c:pt idx="163">
                  <c:v>266.2</c:v>
                </c:pt>
                <c:pt idx="164">
                  <c:v>269</c:v>
                </c:pt>
                <c:pt idx="165">
                  <c:v>256</c:v>
                </c:pt>
                <c:pt idx="166">
                  <c:v>258.60000000000002</c:v>
                </c:pt>
                <c:pt idx="167">
                  <c:v>261.2</c:v>
                </c:pt>
                <c:pt idx="168">
                  <c:v>263.8</c:v>
                </c:pt>
                <c:pt idx="169">
                  <c:v>266.39999999999998</c:v>
                </c:pt>
                <c:pt idx="170">
                  <c:v>269</c:v>
                </c:pt>
                <c:pt idx="171">
                  <c:v>256</c:v>
                </c:pt>
                <c:pt idx="172">
                  <c:v>258.60000000000002</c:v>
                </c:pt>
                <c:pt idx="173">
                  <c:v>261.2</c:v>
                </c:pt>
                <c:pt idx="174">
                  <c:v>263.8</c:v>
                </c:pt>
                <c:pt idx="175">
                  <c:v>266.39999999999998</c:v>
                </c:pt>
                <c:pt idx="176">
                  <c:v>269</c:v>
                </c:pt>
                <c:pt idx="177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14540592"/>
        <c:axId val="-1014531888"/>
      </c:scatterChart>
      <c:valAx>
        <c:axId val="-1014540592"/>
        <c:scaling>
          <c:orientation val="minMax"/>
          <c:max val="15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014531888"/>
        <c:crosses val="autoZero"/>
        <c:crossBetween val="midCat"/>
      </c:valAx>
      <c:valAx>
        <c:axId val="-101453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014540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173831</xdr:colOff>
      <xdr:row>17</xdr:row>
      <xdr:rowOff>82795</xdr:rowOff>
    </xdr:from>
    <xdr:to>
      <xdr:col>22</xdr:col>
      <xdr:colOff>369277</xdr:colOff>
      <xdr:row>41</xdr:row>
      <xdr:rowOff>15386</xdr:rowOff>
    </xdr:to>
    <xdr:graphicFrame macro="">
      <xdr:nvGraphicFramePr>
        <xdr:cNvPr id="126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61</xdr:row>
      <xdr:rowOff>0</xdr:rowOff>
    </xdr:from>
    <xdr:to>
      <xdr:col>23</xdr:col>
      <xdr:colOff>657225</xdr:colOff>
      <xdr:row>86</xdr:row>
      <xdr:rowOff>123825</xdr:rowOff>
    </xdr:to>
    <xdr:graphicFrame macro="">
      <xdr:nvGraphicFramePr>
        <xdr:cNvPr id="126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276224</xdr:colOff>
      <xdr:row>6</xdr:row>
      <xdr:rowOff>47626</xdr:rowOff>
    </xdr:from>
    <xdr:to>
      <xdr:col>15</xdr:col>
      <xdr:colOff>666749</xdr:colOff>
      <xdr:row>24</xdr:row>
      <xdr:rowOff>9526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vail%20SMartel%20FPF-IDF\Quantification\Analyse_donn&#233;esCarb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Saisie"/>
      <sheetName val="TCD1"/>
      <sheetName val="TCD2"/>
      <sheetName val="Résultats"/>
      <sheetName val="Paramètres"/>
      <sheetName val="échantillonnage"/>
    </sheetNames>
    <sheetDataSet>
      <sheetData sheetId="0" refreshError="1"/>
      <sheetData sheetId="1">
        <row r="1">
          <cell r="A1" t="str">
            <v>ID arbre</v>
          </cell>
        </row>
        <row r="2001">
          <cell r="A2001">
            <v>1</v>
          </cell>
        </row>
      </sheetData>
      <sheetData sheetId="2" refreshError="1"/>
      <sheetData sheetId="3">
        <row r="1">
          <cell r="G1">
            <v>0</v>
          </cell>
        </row>
        <row r="2">
          <cell r="G2" t="str">
            <v>Total</v>
          </cell>
        </row>
        <row r="3">
          <cell r="F3">
            <v>0</v>
          </cell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0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</sheetData>
      <sheetData sheetId="4">
        <row r="1">
          <cell r="D1" t="str">
            <v>C (tC/ha)</v>
          </cell>
        </row>
        <row r="2">
          <cell r="A2" t="str">
            <v>Moyenne</v>
          </cell>
          <cell r="D2">
            <v>2.0938629534526707</v>
          </cell>
        </row>
        <row r="3">
          <cell r="D3" t="str">
            <v/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documents.irevues.inist.fr/bitstream/handle/2042/26425/RFF_1993_3_299.pdf?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8" sqref="A1:C8"/>
    </sheetView>
  </sheetViews>
  <sheetFormatPr baseColWidth="10" defaultRowHeight="12.75" x14ac:dyDescent="0.2"/>
  <cols>
    <col min="1" max="1" width="22.85546875" customWidth="1"/>
    <col min="2" max="2" width="4.42578125" customWidth="1"/>
    <col min="3" max="3" width="8.5703125" customWidth="1"/>
  </cols>
  <sheetData>
    <row r="1" spans="1:3" x14ac:dyDescent="0.2">
      <c r="A1" s="57" t="e">
        <f>#REF!</f>
        <v>#REF!</v>
      </c>
      <c r="B1" s="57"/>
      <c r="C1" s="57"/>
    </row>
    <row r="2" spans="1:3" x14ac:dyDescent="0.2">
      <c r="A2" s="5" t="s">
        <v>1</v>
      </c>
      <c r="B2" s="14" t="e">
        <f>#REF!</f>
        <v>#REF!</v>
      </c>
      <c r="C2" s="6"/>
    </row>
    <row r="3" spans="1:3" x14ac:dyDescent="0.2">
      <c r="A3" s="3" t="s">
        <v>2</v>
      </c>
      <c r="B3" s="2" t="e">
        <f>#REF!</f>
        <v>#REF!</v>
      </c>
      <c r="C3" s="2" t="e">
        <f>#REF!</f>
        <v>#REF!</v>
      </c>
    </row>
    <row r="4" spans="1:3" x14ac:dyDescent="0.2">
      <c r="A4" s="58" t="s">
        <v>3</v>
      </c>
      <c r="B4" s="58"/>
      <c r="C4" s="58"/>
    </row>
    <row r="5" spans="1:3" x14ac:dyDescent="0.2">
      <c r="A5" s="13" t="e">
        <f>#REF!</f>
        <v>#REF!</v>
      </c>
      <c r="B5" s="8" t="e">
        <f>#REF!</f>
        <v>#REF!</v>
      </c>
      <c r="C5" s="7"/>
    </row>
    <row r="6" spans="1:3" x14ac:dyDescent="0.2">
      <c r="A6" s="10" t="s">
        <v>2</v>
      </c>
      <c r="B6" s="9" t="e">
        <f>#REF!</f>
        <v>#REF!</v>
      </c>
      <c r="C6" s="9" t="e">
        <f>#REF!</f>
        <v>#REF!</v>
      </c>
    </row>
    <row r="7" spans="1:3" x14ac:dyDescent="0.2">
      <c r="A7" s="11" t="e">
        <f>#REF!</f>
        <v>#REF!</v>
      </c>
      <c r="B7" s="9" t="e">
        <f>#REF!</f>
        <v>#REF!</v>
      </c>
      <c r="C7" s="9" t="e">
        <f>#REF!</f>
        <v>#REF!</v>
      </c>
    </row>
    <row r="8" spans="1:3" ht="24.75" customHeight="1" x14ac:dyDescent="0.2">
      <c r="A8" s="12" t="e">
        <f>#REF!</f>
        <v>#REF!</v>
      </c>
      <c r="B8" s="4" t="e">
        <f>#REF!</f>
        <v>#REF!</v>
      </c>
      <c r="C8" s="1"/>
    </row>
  </sheetData>
  <mergeCells count="2">
    <mergeCell ref="A1:C1"/>
    <mergeCell ref="A4:C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0"/>
  <sheetViews>
    <sheetView tabSelected="1" topLeftCell="F4" zoomScaleNormal="100" workbookViewId="0">
      <selection activeCell="X3" sqref="X3"/>
    </sheetView>
  </sheetViews>
  <sheetFormatPr baseColWidth="10" defaultRowHeight="12.75" x14ac:dyDescent="0.2"/>
  <cols>
    <col min="1" max="1" width="6.85546875" bestFit="1" customWidth="1"/>
    <col min="2" max="2" width="9.28515625" customWidth="1"/>
    <col min="3" max="3" width="10.5703125" customWidth="1"/>
    <col min="4" max="4" width="9.28515625" customWidth="1"/>
    <col min="5" max="5" width="10.5703125" bestFit="1" customWidth="1"/>
    <col min="6" max="6" width="6.85546875" style="15" bestFit="1" customWidth="1"/>
    <col min="7" max="7" width="9.5703125" bestFit="1" customWidth="1"/>
    <col min="8" max="10" width="9.425781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11.7109375" bestFit="1" customWidth="1"/>
    <col min="15" max="15" width="8.425781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9.42578125" bestFit="1" customWidth="1"/>
    <col min="21" max="21" width="38.28515625" bestFit="1" customWidth="1"/>
    <col min="24" max="24" width="80.85546875" bestFit="1" customWidth="1"/>
  </cols>
  <sheetData>
    <row r="1" spans="1:22" ht="14.25" customHeight="1" x14ac:dyDescent="0.2">
      <c r="A1" s="18"/>
      <c r="B1" s="59"/>
      <c r="C1" s="59"/>
      <c r="D1" s="59"/>
      <c r="E1" s="59"/>
      <c r="F1" s="60" t="s">
        <v>4</v>
      </c>
      <c r="G1" s="61"/>
      <c r="H1" s="61"/>
      <c r="I1" s="61"/>
      <c r="J1" s="61"/>
      <c r="K1" s="61"/>
      <c r="L1" s="61"/>
      <c r="U1" s="29" t="s">
        <v>33</v>
      </c>
      <c r="V1" s="29">
        <v>0.72</v>
      </c>
    </row>
    <row r="2" spans="1:22" ht="60" x14ac:dyDescent="0.2">
      <c r="A2" s="46" t="s">
        <v>0</v>
      </c>
      <c r="B2" s="53" t="s">
        <v>27</v>
      </c>
      <c r="C2" s="54" t="s">
        <v>28</v>
      </c>
      <c r="D2" s="54" t="s">
        <v>18</v>
      </c>
      <c r="E2" s="54" t="s">
        <v>29</v>
      </c>
      <c r="F2" s="35" t="s">
        <v>0</v>
      </c>
      <c r="G2" s="36" t="s">
        <v>27</v>
      </c>
      <c r="H2" s="37" t="s">
        <v>17</v>
      </c>
      <c r="I2" s="37" t="s">
        <v>18</v>
      </c>
      <c r="J2" s="37" t="s">
        <v>30</v>
      </c>
      <c r="K2" s="38" t="s">
        <v>0</v>
      </c>
      <c r="L2" s="39" t="s">
        <v>19</v>
      </c>
      <c r="M2" s="40" t="s">
        <v>20</v>
      </c>
      <c r="N2" s="40" t="s">
        <v>21</v>
      </c>
      <c r="O2" s="39" t="s">
        <v>22</v>
      </c>
      <c r="P2" s="39" t="s">
        <v>23</v>
      </c>
      <c r="Q2" s="39" t="s">
        <v>24</v>
      </c>
      <c r="R2" s="39" t="s">
        <v>25</v>
      </c>
      <c r="S2" s="39" t="s">
        <v>26</v>
      </c>
      <c r="U2" s="62" t="s">
        <v>34</v>
      </c>
      <c r="V2" s="62"/>
    </row>
    <row r="3" spans="1:22" ht="15" x14ac:dyDescent="0.2">
      <c r="A3" s="43">
        <v>0</v>
      </c>
      <c r="B3" s="45">
        <v>0</v>
      </c>
      <c r="C3" s="45">
        <f>B3*1.56*0.57</f>
        <v>0</v>
      </c>
      <c r="D3" s="47">
        <v>0</v>
      </c>
      <c r="E3" s="45">
        <f>(C3+D3)*44/12</f>
        <v>0</v>
      </c>
      <c r="F3" s="43">
        <v>0</v>
      </c>
      <c r="G3" s="29">
        <v>0</v>
      </c>
      <c r="H3" s="44">
        <f>G3*0.72*1.56</f>
        <v>0</v>
      </c>
      <c r="I3" s="45">
        <v>0</v>
      </c>
      <c r="J3" s="45">
        <f>(H3+I3)*0.475*44/12</f>
        <v>0</v>
      </c>
      <c r="K3" s="43">
        <v>0</v>
      </c>
      <c r="L3" s="45"/>
      <c r="M3" s="16"/>
      <c r="U3" s="29" t="s">
        <v>32</v>
      </c>
      <c r="V3" s="52">
        <f>AVERAGE(J3:J179)</f>
        <v>439.13277661418311</v>
      </c>
    </row>
    <row r="4" spans="1:22" ht="15" x14ac:dyDescent="0.2">
      <c r="A4" s="43">
        <f>A3+1</f>
        <v>1</v>
      </c>
      <c r="B4" s="47">
        <f>B3+1</f>
        <v>1</v>
      </c>
      <c r="C4" s="45">
        <f t="shared" ref="C4:C67" si="0">B4*1.56*0.57</f>
        <v>0.88919999999999999</v>
      </c>
      <c r="D4" s="47">
        <f>EXP(-1.0587+0.8836*LN(C4)+0.284)</f>
        <v>0.41542055579923082</v>
      </c>
      <c r="E4" s="45">
        <f t="shared" ref="E4:E67" si="1">(C4+D4)*44/12</f>
        <v>4.7836087045971789</v>
      </c>
      <c r="F4" s="43">
        <v>1</v>
      </c>
      <c r="G4" s="29">
        <v>1</v>
      </c>
      <c r="H4" s="44">
        <f t="shared" ref="H4:H67" si="2">G4*0.72*1.56</f>
        <v>1.1232</v>
      </c>
      <c r="I4" s="45">
        <f t="shared" ref="I4:I67" si="3">EXP(-1.0587+0.8836*LN(H4)+0.284)</f>
        <v>0.51066483615455516</v>
      </c>
      <c r="J4" s="45">
        <f t="shared" ref="J4:J67" si="4">(H4+I4)*0.475*44/12</f>
        <v>2.8456479229691833</v>
      </c>
      <c r="K4" s="43">
        <v>1</v>
      </c>
      <c r="L4" s="47"/>
      <c r="M4" s="19"/>
      <c r="S4" s="25"/>
      <c r="U4" s="29" t="s">
        <v>31</v>
      </c>
      <c r="V4" s="52">
        <f>AVERAGE(E3:E103)</f>
        <v>210.3037496905261</v>
      </c>
    </row>
    <row r="5" spans="1:22" ht="15" x14ac:dyDescent="0.25">
      <c r="A5" s="43">
        <f t="shared" ref="A5:B68" si="5">A4+1</f>
        <v>2</v>
      </c>
      <c r="B5" s="47">
        <f t="shared" si="5"/>
        <v>2</v>
      </c>
      <c r="C5" s="45">
        <f t="shared" si="0"/>
        <v>1.7784</v>
      </c>
      <c r="D5" s="47">
        <f t="shared" ref="D5:D68" si="6">EXP(-1.0587+0.8836*LN(C5)+0.284)</f>
        <v>0.76643986660078545</v>
      </c>
      <c r="E5" s="45">
        <f t="shared" si="1"/>
        <v>9.3310795108695466</v>
      </c>
      <c r="F5" s="43">
        <v>2</v>
      </c>
      <c r="G5" s="29">
        <v>2</v>
      </c>
      <c r="H5" s="44">
        <f t="shared" si="2"/>
        <v>2.2464</v>
      </c>
      <c r="I5" s="45">
        <f t="shared" si="3"/>
        <v>0.94216302837254551</v>
      </c>
      <c r="J5" s="45">
        <f t="shared" si="4"/>
        <v>5.5534139410821828</v>
      </c>
      <c r="K5" s="43">
        <v>2</v>
      </c>
      <c r="L5" s="47"/>
      <c r="M5" s="16"/>
      <c r="U5" s="31" t="s">
        <v>14</v>
      </c>
      <c r="V5" s="55">
        <f>V3-V4</f>
        <v>228.82902692365701</v>
      </c>
    </row>
    <row r="6" spans="1:22" ht="15" x14ac:dyDescent="0.25">
      <c r="A6" s="43">
        <f t="shared" si="5"/>
        <v>3</v>
      </c>
      <c r="B6" s="47">
        <f t="shared" si="5"/>
        <v>3</v>
      </c>
      <c r="C6" s="45">
        <f t="shared" si="0"/>
        <v>2.6675999999999997</v>
      </c>
      <c r="D6" s="47">
        <f t="shared" si="6"/>
        <v>1.0966608080083624</v>
      </c>
      <c r="E6" s="45">
        <f t="shared" si="1"/>
        <v>13.802289629363996</v>
      </c>
      <c r="F6" s="43">
        <v>3</v>
      </c>
      <c r="G6" s="29">
        <v>3</v>
      </c>
      <c r="H6" s="44">
        <f t="shared" si="2"/>
        <v>3.3696000000000002</v>
      </c>
      <c r="I6" s="45">
        <f t="shared" si="3"/>
        <v>1.3480943685159585</v>
      </c>
      <c r="J6" s="45">
        <f t="shared" si="4"/>
        <v>8.2166510251652944</v>
      </c>
      <c r="K6" s="43">
        <v>3</v>
      </c>
      <c r="L6" s="47"/>
      <c r="U6" s="31" t="s">
        <v>15</v>
      </c>
      <c r="V6" s="55">
        <f>J35-E33</f>
        <v>60.93605503309945</v>
      </c>
    </row>
    <row r="7" spans="1:22" ht="15" x14ac:dyDescent="0.2">
      <c r="A7" s="43">
        <f t="shared" si="5"/>
        <v>4</v>
      </c>
      <c r="B7" s="47">
        <f t="shared" si="5"/>
        <v>4</v>
      </c>
      <c r="C7" s="45">
        <f t="shared" si="0"/>
        <v>3.5568</v>
      </c>
      <c r="D7" s="47">
        <f t="shared" si="6"/>
        <v>1.4140611505968179</v>
      </c>
      <c r="E7" s="45">
        <f t="shared" si="1"/>
        <v>18.226490885521667</v>
      </c>
      <c r="F7" s="43">
        <v>4</v>
      </c>
      <c r="G7" s="29">
        <v>4</v>
      </c>
      <c r="H7" s="44">
        <f t="shared" si="2"/>
        <v>4.4927999999999999</v>
      </c>
      <c r="I7" s="45">
        <f t="shared" si="3"/>
        <v>1.738265706165576</v>
      </c>
      <c r="J7" s="45">
        <f t="shared" si="4"/>
        <v>10.852439438238378</v>
      </c>
      <c r="K7" s="43">
        <v>4</v>
      </c>
      <c r="L7" s="47"/>
      <c r="U7" s="32" t="s">
        <v>5</v>
      </c>
      <c r="V7" s="56">
        <f>V6</f>
        <v>60.93605503309945</v>
      </c>
    </row>
    <row r="8" spans="1:22" ht="15" x14ac:dyDescent="0.2">
      <c r="A8" s="43">
        <f t="shared" si="5"/>
        <v>5</v>
      </c>
      <c r="B8" s="47">
        <f t="shared" si="5"/>
        <v>5</v>
      </c>
      <c r="C8" s="45">
        <f t="shared" si="0"/>
        <v>4.4459999999999997</v>
      </c>
      <c r="D8" s="47">
        <f t="shared" si="6"/>
        <v>1.7222566815192897</v>
      </c>
      <c r="E8" s="45">
        <f t="shared" si="1"/>
        <v>22.616941165570726</v>
      </c>
      <c r="F8" s="43">
        <v>5</v>
      </c>
      <c r="G8" s="29">
        <v>5</v>
      </c>
      <c r="H8" s="44">
        <f t="shared" si="2"/>
        <v>5.6159999999999997</v>
      </c>
      <c r="I8" s="45">
        <f t="shared" si="3"/>
        <v>2.1171218270411956</v>
      </c>
      <c r="J8" s="45">
        <f t="shared" si="4"/>
        <v>13.468520515430081</v>
      </c>
      <c r="K8" s="43">
        <v>5</v>
      </c>
      <c r="L8" s="47"/>
      <c r="U8" s="32" t="s">
        <v>6</v>
      </c>
      <c r="V8" s="32">
        <v>0</v>
      </c>
    </row>
    <row r="9" spans="1:22" ht="15" x14ac:dyDescent="0.2">
      <c r="A9" s="43">
        <f t="shared" si="5"/>
        <v>6</v>
      </c>
      <c r="B9" s="47">
        <f t="shared" si="5"/>
        <v>6</v>
      </c>
      <c r="C9" s="45">
        <f t="shared" si="0"/>
        <v>5.3351999999999995</v>
      </c>
      <c r="D9" s="47">
        <f t="shared" si="6"/>
        <v>2.0233099967312578</v>
      </c>
      <c r="E9" s="45">
        <f t="shared" si="1"/>
        <v>26.981203321347945</v>
      </c>
      <c r="F9" s="43">
        <v>6</v>
      </c>
      <c r="G9" s="29">
        <v>7</v>
      </c>
      <c r="H9" s="44">
        <f t="shared" si="2"/>
        <v>7.8624000000000001</v>
      </c>
      <c r="I9" s="45">
        <f t="shared" si="3"/>
        <v>2.8501294257559766</v>
      </c>
      <c r="J9" s="45">
        <f t="shared" si="4"/>
        <v>18.657655416524992</v>
      </c>
      <c r="K9" s="43">
        <v>6</v>
      </c>
      <c r="L9" s="47"/>
      <c r="U9" s="32" t="s">
        <v>7</v>
      </c>
      <c r="V9" s="33">
        <f>30*10/30*44/12</f>
        <v>36.666666666666664</v>
      </c>
    </row>
    <row r="10" spans="1:22" ht="15" x14ac:dyDescent="0.2">
      <c r="A10" s="43">
        <f t="shared" si="5"/>
        <v>7</v>
      </c>
      <c r="B10" s="47">
        <f t="shared" si="5"/>
        <v>7</v>
      </c>
      <c r="C10" s="45">
        <f t="shared" si="0"/>
        <v>6.2243999999999993</v>
      </c>
      <c r="D10" s="47">
        <f t="shared" si="6"/>
        <v>2.3185507720937846</v>
      </c>
      <c r="E10" s="45">
        <f t="shared" si="1"/>
        <v>31.32415283101054</v>
      </c>
      <c r="F10" s="43">
        <v>7</v>
      </c>
      <c r="G10" s="29">
        <v>9</v>
      </c>
      <c r="H10" s="44">
        <f t="shared" si="2"/>
        <v>10.1088</v>
      </c>
      <c r="I10" s="45">
        <f t="shared" si="3"/>
        <v>3.5588086309400975</v>
      </c>
      <c r="J10" s="45">
        <f t="shared" si="4"/>
        <v>23.804418365554003</v>
      </c>
      <c r="K10" s="43">
        <v>7</v>
      </c>
      <c r="L10" s="47"/>
      <c r="U10" s="32" t="s">
        <v>8</v>
      </c>
      <c r="V10" s="32">
        <v>0</v>
      </c>
    </row>
    <row r="11" spans="1:22" ht="15" x14ac:dyDescent="0.25">
      <c r="A11" s="43">
        <f t="shared" si="5"/>
        <v>8</v>
      </c>
      <c r="B11" s="47">
        <f t="shared" si="5"/>
        <v>8</v>
      </c>
      <c r="C11" s="45">
        <f t="shared" si="0"/>
        <v>7.1135999999999999</v>
      </c>
      <c r="D11" s="47">
        <f t="shared" si="6"/>
        <v>2.6089051793396725</v>
      </c>
      <c r="E11" s="45">
        <f t="shared" si="1"/>
        <v>35.649185657578798</v>
      </c>
      <c r="F11" s="43">
        <v>8</v>
      </c>
      <c r="G11" s="29">
        <v>11</v>
      </c>
      <c r="H11" s="44">
        <f t="shared" si="2"/>
        <v>12.3552</v>
      </c>
      <c r="I11" s="45">
        <f t="shared" si="3"/>
        <v>4.2492328515889488</v>
      </c>
      <c r="J11" s="45">
        <f t="shared" si="4"/>
        <v>28.919387216517418</v>
      </c>
      <c r="K11" s="43">
        <v>8</v>
      </c>
      <c r="L11" s="47"/>
      <c r="U11" s="28" t="s">
        <v>9</v>
      </c>
      <c r="V11" s="42">
        <f>SUM(V7:V10)</f>
        <v>97.602721699766107</v>
      </c>
    </row>
    <row r="12" spans="1:22" ht="15" x14ac:dyDescent="0.25">
      <c r="A12" s="43">
        <f t="shared" si="5"/>
        <v>9</v>
      </c>
      <c r="B12" s="47">
        <f t="shared" si="5"/>
        <v>9</v>
      </c>
      <c r="C12" s="45">
        <f t="shared" si="0"/>
        <v>8.0028000000000006</v>
      </c>
      <c r="D12" s="47">
        <f t="shared" si="6"/>
        <v>2.8950539664743791</v>
      </c>
      <c r="E12" s="45">
        <f t="shared" si="1"/>
        <v>39.958797877072726</v>
      </c>
      <c r="F12" s="43">
        <v>9</v>
      </c>
      <c r="G12" s="29">
        <v>13</v>
      </c>
      <c r="H12" s="44">
        <f t="shared" si="2"/>
        <v>14.601599999999999</v>
      </c>
      <c r="I12" s="45">
        <f t="shared" si="3"/>
        <v>4.9251141417391429</v>
      </c>
      <c r="J12" s="45">
        <f t="shared" si="4"/>
        <v>34.009027130195669</v>
      </c>
      <c r="K12" s="43">
        <v>9</v>
      </c>
      <c r="L12" s="47"/>
      <c r="U12" s="29" t="s">
        <v>10</v>
      </c>
      <c r="V12" s="30">
        <f>SUM(L3:L36)</f>
        <v>29</v>
      </c>
    </row>
    <row r="13" spans="1:22" ht="15" x14ac:dyDescent="0.25">
      <c r="A13" s="43">
        <f t="shared" si="5"/>
        <v>10</v>
      </c>
      <c r="B13" s="47">
        <f t="shared" si="5"/>
        <v>10</v>
      </c>
      <c r="C13" s="45">
        <f t="shared" si="0"/>
        <v>8.8919999999999995</v>
      </c>
      <c r="D13" s="47">
        <f t="shared" si="6"/>
        <v>3.177517729464268</v>
      </c>
      <c r="E13" s="45">
        <f t="shared" si="1"/>
        <v>44.254898341368978</v>
      </c>
      <c r="F13" s="43">
        <v>10</v>
      </c>
      <c r="G13" s="29">
        <v>15</v>
      </c>
      <c r="H13" s="44">
        <f t="shared" si="2"/>
        <v>16.847999999999999</v>
      </c>
      <c r="I13" s="45">
        <f t="shared" si="3"/>
        <v>5.5889495622773833</v>
      </c>
      <c r="J13" s="45">
        <f t="shared" si="4"/>
        <v>39.077687154299774</v>
      </c>
      <c r="K13" s="43">
        <v>10</v>
      </c>
      <c r="L13" s="47"/>
      <c r="U13" s="29" t="s">
        <v>11</v>
      </c>
      <c r="V13" s="31">
        <v>0.25</v>
      </c>
    </row>
    <row r="14" spans="1:22" ht="15" x14ac:dyDescent="0.25">
      <c r="A14" s="43">
        <f t="shared" si="5"/>
        <v>11</v>
      </c>
      <c r="B14" s="47">
        <f t="shared" si="5"/>
        <v>11</v>
      </c>
      <c r="C14" s="45">
        <f t="shared" si="0"/>
        <v>9.7812000000000001</v>
      </c>
      <c r="D14" s="47">
        <f t="shared" si="6"/>
        <v>3.4567069199829903</v>
      </c>
      <c r="E14" s="45">
        <f t="shared" si="1"/>
        <v>48.538992039937625</v>
      </c>
      <c r="F14" s="43">
        <v>11</v>
      </c>
      <c r="G14" s="29">
        <v>17</v>
      </c>
      <c r="H14" s="44">
        <f t="shared" si="2"/>
        <v>19.0944</v>
      </c>
      <c r="I14" s="45">
        <f t="shared" si="3"/>
        <v>6.2425297501179688</v>
      </c>
      <c r="J14" s="45">
        <f t="shared" si="4"/>
        <v>44.128485981455462</v>
      </c>
      <c r="K14" s="43">
        <v>11</v>
      </c>
      <c r="L14" s="47"/>
      <c r="U14" s="28" t="s">
        <v>16</v>
      </c>
      <c r="V14" s="42">
        <f>V12*V13</f>
        <v>7.25</v>
      </c>
    </row>
    <row r="15" spans="1:22" ht="15" x14ac:dyDescent="0.25">
      <c r="A15" s="43">
        <f t="shared" si="5"/>
        <v>12</v>
      </c>
      <c r="B15" s="47">
        <f t="shared" si="5"/>
        <v>12</v>
      </c>
      <c r="C15" s="45">
        <f t="shared" si="0"/>
        <v>10.670399999999999</v>
      </c>
      <c r="D15" s="47">
        <f t="shared" si="6"/>
        <v>3.7329530817348457</v>
      </c>
      <c r="E15" s="45">
        <f t="shared" si="1"/>
        <v>52.812294633027768</v>
      </c>
      <c r="F15" s="43">
        <v>12</v>
      </c>
      <c r="G15" s="29">
        <v>19</v>
      </c>
      <c r="H15" s="44">
        <f t="shared" si="2"/>
        <v>21.340800000000002</v>
      </c>
      <c r="I15" s="45">
        <f t="shared" si="3"/>
        <v>6.8871990614123195</v>
      </c>
      <c r="J15" s="45">
        <f t="shared" si="4"/>
        <v>49.163765031959791</v>
      </c>
      <c r="K15" s="43">
        <v>12</v>
      </c>
      <c r="L15" s="47"/>
      <c r="U15" s="28" t="s">
        <v>13</v>
      </c>
      <c r="V15" s="42">
        <v>0</v>
      </c>
    </row>
    <row r="16" spans="1:22" ht="15" x14ac:dyDescent="0.2">
      <c r="A16" s="43">
        <f t="shared" si="5"/>
        <v>13</v>
      </c>
      <c r="B16" s="47">
        <f t="shared" si="5"/>
        <v>13</v>
      </c>
      <c r="C16" s="45">
        <f t="shared" si="0"/>
        <v>11.5596</v>
      </c>
      <c r="D16" s="47">
        <f t="shared" si="6"/>
        <v>4.0065293501366055</v>
      </c>
      <c r="E16" s="45">
        <f t="shared" si="1"/>
        <v>57.075807617167555</v>
      </c>
      <c r="F16" s="43">
        <v>13</v>
      </c>
      <c r="G16" s="29">
        <v>21</v>
      </c>
      <c r="H16" s="44">
        <f t="shared" si="2"/>
        <v>23.587199999999999</v>
      </c>
      <c r="I16" s="45">
        <f t="shared" si="3"/>
        <v>7.5240023521815003</v>
      </c>
      <c r="J16" s="45">
        <f t="shared" si="4"/>
        <v>54.185344096716108</v>
      </c>
      <c r="K16" s="43">
        <v>13</v>
      </c>
      <c r="L16" s="47"/>
    </row>
    <row r="17" spans="1:22" ht="15" x14ac:dyDescent="0.25">
      <c r="A17" s="43">
        <f t="shared" si="5"/>
        <v>14</v>
      </c>
      <c r="B17" s="47">
        <f t="shared" si="5"/>
        <v>14</v>
      </c>
      <c r="C17" s="45">
        <f t="shared" si="0"/>
        <v>12.448799999999999</v>
      </c>
      <c r="D17" s="47">
        <f t="shared" si="6"/>
        <v>4.2776644527179633</v>
      </c>
      <c r="E17" s="45">
        <f t="shared" si="1"/>
        <v>61.330369659965868</v>
      </c>
      <c r="F17" s="43">
        <v>14</v>
      </c>
      <c r="G17" s="29">
        <v>24</v>
      </c>
      <c r="H17" s="44">
        <f t="shared" si="2"/>
        <v>26.956800000000001</v>
      </c>
      <c r="I17" s="45">
        <f t="shared" si="3"/>
        <v>8.466240611260675</v>
      </c>
      <c r="J17" s="45">
        <f t="shared" si="4"/>
        <v>61.695129064612331</v>
      </c>
      <c r="K17" s="43">
        <v>14</v>
      </c>
      <c r="L17" s="47"/>
      <c r="U17" s="34" t="s">
        <v>12</v>
      </c>
      <c r="V17" s="41">
        <f>V11+V14+V15</f>
        <v>104.85272169976611</v>
      </c>
    </row>
    <row r="18" spans="1:22" ht="15" x14ac:dyDescent="0.2">
      <c r="A18" s="43">
        <f t="shared" si="5"/>
        <v>15</v>
      </c>
      <c r="B18" s="47">
        <f t="shared" si="5"/>
        <v>15</v>
      </c>
      <c r="C18" s="45">
        <f t="shared" si="0"/>
        <v>13.337999999999999</v>
      </c>
      <c r="D18" s="47">
        <f t="shared" si="6"/>
        <v>4.5465525901071517</v>
      </c>
      <c r="E18" s="45">
        <f t="shared" si="1"/>
        <v>65.576692830392886</v>
      </c>
      <c r="F18" s="43">
        <v>15</v>
      </c>
      <c r="G18" s="29">
        <v>27</v>
      </c>
      <c r="H18" s="44">
        <f t="shared" si="2"/>
        <v>30.326399999999996</v>
      </c>
      <c r="I18" s="45">
        <f t="shared" si="3"/>
        <v>9.3948310796639802</v>
      </c>
      <c r="J18" s="45">
        <f t="shared" si="4"/>
        <v>69.181144130414765</v>
      </c>
      <c r="K18" s="43">
        <v>15</v>
      </c>
      <c r="L18" s="43"/>
    </row>
    <row r="19" spans="1:22" ht="15" x14ac:dyDescent="0.2">
      <c r="A19" s="43">
        <f t="shared" si="5"/>
        <v>16</v>
      </c>
      <c r="B19" s="47">
        <f t="shared" si="5"/>
        <v>16</v>
      </c>
      <c r="C19" s="45">
        <f t="shared" si="0"/>
        <v>14.2272</v>
      </c>
      <c r="D19" s="47">
        <f t="shared" si="6"/>
        <v>4.81336060460516</v>
      </c>
      <c r="E19" s="45">
        <f t="shared" si="1"/>
        <v>69.815388883552259</v>
      </c>
      <c r="F19" s="43">
        <v>16</v>
      </c>
      <c r="G19" s="29">
        <v>30</v>
      </c>
      <c r="H19" s="44">
        <f t="shared" si="2"/>
        <v>33.695999999999998</v>
      </c>
      <c r="I19" s="45">
        <f t="shared" si="3"/>
        <v>10.311463159807191</v>
      </c>
      <c r="J19" s="45">
        <f t="shared" si="4"/>
        <v>76.646331669997508</v>
      </c>
      <c r="K19" s="43">
        <v>16</v>
      </c>
      <c r="L19" s="47"/>
    </row>
    <row r="20" spans="1:22" ht="15" x14ac:dyDescent="0.2">
      <c r="A20" s="43">
        <f t="shared" si="5"/>
        <v>17</v>
      </c>
      <c r="B20" s="47">
        <f t="shared" si="5"/>
        <v>17</v>
      </c>
      <c r="C20" s="45">
        <f t="shared" si="0"/>
        <v>15.116399999999999</v>
      </c>
      <c r="D20" s="47">
        <f t="shared" si="6"/>
        <v>5.0782333044806913</v>
      </c>
      <c r="E20" s="45">
        <f t="shared" si="1"/>
        <v>74.046988783095856</v>
      </c>
      <c r="F20" s="43">
        <v>17</v>
      </c>
      <c r="G20" s="29">
        <v>33</v>
      </c>
      <c r="H20" s="44">
        <f t="shared" si="2"/>
        <v>37.065599999999996</v>
      </c>
      <c r="I20" s="45">
        <f t="shared" si="3"/>
        <v>11.217468821382386</v>
      </c>
      <c r="J20" s="45">
        <f t="shared" si="4"/>
        <v>84.093011530574316</v>
      </c>
      <c r="K20" s="43">
        <v>17</v>
      </c>
      <c r="L20" s="47"/>
    </row>
    <row r="21" spans="1:22" ht="15" x14ac:dyDescent="0.2">
      <c r="A21" s="43">
        <f t="shared" si="5"/>
        <v>18</v>
      </c>
      <c r="B21" s="47">
        <f t="shared" si="5"/>
        <v>18</v>
      </c>
      <c r="C21" s="45">
        <f t="shared" si="0"/>
        <v>16.005600000000001</v>
      </c>
      <c r="D21" s="47">
        <f t="shared" si="6"/>
        <v>5.3412974993444156</v>
      </c>
      <c r="E21" s="45">
        <f t="shared" si="1"/>
        <v>78.27195749759619</v>
      </c>
      <c r="F21" s="43">
        <v>18</v>
      </c>
      <c r="G21" s="29">
        <v>36</v>
      </c>
      <c r="H21" s="44">
        <f t="shared" si="2"/>
        <v>40.435200000000002</v>
      </c>
      <c r="I21" s="45">
        <f t="shared" si="3"/>
        <v>12.113923967337671</v>
      </c>
      <c r="J21" s="45">
        <f t="shared" si="4"/>
        <v>91.523057576446433</v>
      </c>
      <c r="K21" s="43">
        <v>18</v>
      </c>
      <c r="L21" s="47"/>
    </row>
    <row r="22" spans="1:22" ht="15" x14ac:dyDescent="0.2">
      <c r="A22" s="43">
        <f t="shared" si="5"/>
        <v>19</v>
      </c>
      <c r="B22" s="47">
        <f t="shared" si="5"/>
        <v>19</v>
      </c>
      <c r="C22" s="45">
        <f t="shared" si="0"/>
        <v>16.8948</v>
      </c>
      <c r="D22" s="47">
        <f t="shared" si="6"/>
        <v>5.6026651130643454</v>
      </c>
      <c r="E22" s="45">
        <f t="shared" si="1"/>
        <v>82.490705414569263</v>
      </c>
      <c r="F22" s="43">
        <v>19</v>
      </c>
      <c r="G22" s="29">
        <v>39</v>
      </c>
      <c r="H22" s="44">
        <f t="shared" si="2"/>
        <v>43.8048</v>
      </c>
      <c r="I22" s="45">
        <f t="shared" si="3"/>
        <v>13.001714958042189</v>
      </c>
      <c r="J22" s="45">
        <f t="shared" si="4"/>
        <v>98.938013551923461</v>
      </c>
      <c r="K22" s="43">
        <v>19</v>
      </c>
      <c r="L22" s="47"/>
    </row>
    <row r="23" spans="1:22" ht="15" x14ac:dyDescent="0.2">
      <c r="A23" s="43">
        <f t="shared" si="5"/>
        <v>20</v>
      </c>
      <c r="B23" s="47">
        <f t="shared" si="5"/>
        <v>20</v>
      </c>
      <c r="C23" s="45">
        <f t="shared" si="0"/>
        <v>17.783999999999999</v>
      </c>
      <c r="D23" s="47">
        <f t="shared" si="6"/>
        <v>5.862435622634961</v>
      </c>
      <c r="E23" s="45">
        <f t="shared" si="1"/>
        <v>86.703597282994849</v>
      </c>
      <c r="F23" s="43">
        <v>20</v>
      </c>
      <c r="G23" s="50">
        <v>42</v>
      </c>
      <c r="H23" s="44">
        <f t="shared" si="2"/>
        <v>47.174399999999999</v>
      </c>
      <c r="I23" s="45">
        <f t="shared" si="3"/>
        <v>13.881584044427933</v>
      </c>
      <c r="J23" s="45">
        <f t="shared" si="4"/>
        <v>106.33917221071198</v>
      </c>
      <c r="K23" s="43">
        <v>20</v>
      </c>
      <c r="L23" s="43">
        <v>0</v>
      </c>
      <c r="N23" s="25"/>
    </row>
    <row r="24" spans="1:22" ht="15" x14ac:dyDescent="0.2">
      <c r="A24" s="43">
        <f t="shared" si="5"/>
        <v>21</v>
      </c>
      <c r="B24" s="47">
        <f t="shared" si="5"/>
        <v>21</v>
      </c>
      <c r="C24" s="45">
        <f t="shared" si="0"/>
        <v>18.673199999999998</v>
      </c>
      <c r="D24" s="47">
        <f t="shared" si="6"/>
        <v>6.120697995410775</v>
      </c>
      <c r="E24" s="45">
        <f t="shared" si="1"/>
        <v>90.91095931650618</v>
      </c>
      <c r="F24" s="43">
        <v>20</v>
      </c>
      <c r="G24" s="29">
        <v>42</v>
      </c>
      <c r="H24" s="44">
        <f t="shared" si="2"/>
        <v>47.174399999999999</v>
      </c>
      <c r="I24" s="45">
        <f t="shared" si="3"/>
        <v>13.881584044427933</v>
      </c>
      <c r="J24" s="45">
        <f t="shared" si="4"/>
        <v>106.33917221071198</v>
      </c>
      <c r="K24" s="43">
        <v>20</v>
      </c>
      <c r="L24" s="43"/>
    </row>
    <row r="25" spans="1:22" ht="15" x14ac:dyDescent="0.2">
      <c r="A25" s="43">
        <f t="shared" si="5"/>
        <v>22</v>
      </c>
      <c r="B25" s="47">
        <f t="shared" si="5"/>
        <v>22</v>
      </c>
      <c r="C25" s="45">
        <f t="shared" si="0"/>
        <v>19.5624</v>
      </c>
      <c r="D25" s="47">
        <f t="shared" si="6"/>
        <v>6.3775322468881095</v>
      </c>
      <c r="E25" s="45">
        <f t="shared" si="1"/>
        <v>95.1130849052564</v>
      </c>
      <c r="F25" s="43">
        <v>21</v>
      </c>
      <c r="G25" s="29">
        <v>46</v>
      </c>
      <c r="H25" s="44">
        <f t="shared" si="2"/>
        <v>51.667200000000001</v>
      </c>
      <c r="I25" s="45">
        <f t="shared" si="3"/>
        <v>15.043495965539202</v>
      </c>
      <c r="J25" s="45">
        <f t="shared" si="4"/>
        <v>116.18779547331411</v>
      </c>
      <c r="K25" s="43">
        <v>21</v>
      </c>
      <c r="L25" s="47"/>
    </row>
    <row r="26" spans="1:22" ht="15" x14ac:dyDescent="0.2">
      <c r="A26" s="43">
        <f t="shared" si="5"/>
        <v>23</v>
      </c>
      <c r="B26" s="47">
        <f t="shared" si="5"/>
        <v>23</v>
      </c>
      <c r="C26" s="45">
        <f t="shared" si="0"/>
        <v>20.451599999999999</v>
      </c>
      <c r="D26" s="47">
        <f t="shared" si="6"/>
        <v>6.6330107072474558</v>
      </c>
      <c r="E26" s="45">
        <f t="shared" si="1"/>
        <v>99.310239259907348</v>
      </c>
      <c r="F26" s="43">
        <v>22</v>
      </c>
      <c r="G26" s="29">
        <v>50</v>
      </c>
      <c r="H26" s="44">
        <f t="shared" si="2"/>
        <v>56.160000000000004</v>
      </c>
      <c r="I26" s="45">
        <f t="shared" si="3"/>
        <v>16.193691060657045</v>
      </c>
      <c r="J26" s="45">
        <f t="shared" si="4"/>
        <v>126.01601193064432</v>
      </c>
      <c r="K26" s="43">
        <v>22</v>
      </c>
      <c r="L26" s="47"/>
    </row>
    <row r="27" spans="1:22" ht="15" x14ac:dyDescent="0.2">
      <c r="A27" s="43">
        <f t="shared" si="5"/>
        <v>24</v>
      </c>
      <c r="B27" s="47">
        <f t="shared" si="5"/>
        <v>24</v>
      </c>
      <c r="C27" s="45">
        <f t="shared" si="0"/>
        <v>21.340799999999998</v>
      </c>
      <c r="D27" s="47">
        <f t="shared" si="6"/>
        <v>6.8871990614123195</v>
      </c>
      <c r="E27" s="45">
        <f t="shared" si="1"/>
        <v>103.50266322517849</v>
      </c>
      <c r="F27" s="43">
        <v>23</v>
      </c>
      <c r="G27" s="29">
        <v>54</v>
      </c>
      <c r="H27" s="44">
        <f t="shared" si="2"/>
        <v>60.652799999999992</v>
      </c>
      <c r="I27" s="45">
        <f t="shared" si="3"/>
        <v>17.333213243579969</v>
      </c>
      <c r="J27" s="45">
        <f t="shared" si="4"/>
        <v>135.82563973256842</v>
      </c>
      <c r="K27" s="43">
        <v>23</v>
      </c>
      <c r="L27" s="47"/>
    </row>
    <row r="28" spans="1:22" ht="15" x14ac:dyDescent="0.2">
      <c r="A28" s="43">
        <f t="shared" si="5"/>
        <v>25</v>
      </c>
      <c r="B28" s="47">
        <f t="shared" si="5"/>
        <v>25</v>
      </c>
      <c r="C28" s="45">
        <f t="shared" si="0"/>
        <v>22.229999999999997</v>
      </c>
      <c r="D28" s="47">
        <f t="shared" si="6"/>
        <v>7.140157210880437</v>
      </c>
      <c r="E28" s="45">
        <f t="shared" si="1"/>
        <v>107.69057643989493</v>
      </c>
      <c r="F28" s="43">
        <v>24</v>
      </c>
      <c r="G28" s="29">
        <v>58</v>
      </c>
      <c r="H28" s="44">
        <f t="shared" si="2"/>
        <v>65.145600000000002</v>
      </c>
      <c r="I28" s="45">
        <f t="shared" si="3"/>
        <v>18.462943001028204</v>
      </c>
      <c r="J28" s="45">
        <f t="shared" si="4"/>
        <v>145.61821239345747</v>
      </c>
      <c r="K28" s="43">
        <v>24</v>
      </c>
      <c r="L28" s="47"/>
    </row>
    <row r="29" spans="1:22" ht="15" x14ac:dyDescent="0.2">
      <c r="A29" s="43">
        <f t="shared" si="5"/>
        <v>26</v>
      </c>
      <c r="B29" s="47">
        <f t="shared" si="5"/>
        <v>26</v>
      </c>
      <c r="C29" s="45">
        <f t="shared" si="0"/>
        <v>23.119199999999999</v>
      </c>
      <c r="D29" s="47">
        <f t="shared" si="6"/>
        <v>7.3919399937804329</v>
      </c>
      <c r="E29" s="45">
        <f t="shared" si="1"/>
        <v>111.87417997719491</v>
      </c>
      <c r="F29" s="43">
        <v>25</v>
      </c>
      <c r="G29" s="50">
        <v>62</v>
      </c>
      <c r="H29" s="44">
        <f t="shared" si="2"/>
        <v>69.638400000000004</v>
      </c>
      <c r="I29" s="45">
        <f t="shared" si="3"/>
        <v>19.583632497664617</v>
      </c>
      <c r="J29" s="45">
        <f t="shared" si="4"/>
        <v>155.39503993343254</v>
      </c>
      <c r="K29" s="43">
        <v>25</v>
      </c>
      <c r="L29" s="47">
        <v>8</v>
      </c>
    </row>
    <row r="30" spans="1:22" ht="15" x14ac:dyDescent="0.2">
      <c r="A30" s="43">
        <f t="shared" si="5"/>
        <v>27</v>
      </c>
      <c r="B30" s="47">
        <f t="shared" si="5"/>
        <v>27</v>
      </c>
      <c r="C30" s="45">
        <f t="shared" si="0"/>
        <v>24.008400000000002</v>
      </c>
      <c r="D30" s="47">
        <f t="shared" si="6"/>
        <v>7.6425977910346994</v>
      </c>
      <c r="E30" s="45">
        <f t="shared" si="1"/>
        <v>116.05365856712723</v>
      </c>
      <c r="F30" s="43">
        <v>25</v>
      </c>
      <c r="G30" s="29">
        <v>54</v>
      </c>
      <c r="H30" s="44">
        <f t="shared" si="2"/>
        <v>60.652799999999992</v>
      </c>
      <c r="I30" s="45">
        <f t="shared" si="3"/>
        <v>17.333213243579969</v>
      </c>
      <c r="J30" s="45">
        <f t="shared" si="4"/>
        <v>135.82563973256842</v>
      </c>
      <c r="K30" s="43">
        <v>25</v>
      </c>
      <c r="L30" s="43"/>
    </row>
    <row r="31" spans="1:22" ht="15" x14ac:dyDescent="0.2">
      <c r="A31" s="43">
        <f t="shared" si="5"/>
        <v>28</v>
      </c>
      <c r="B31" s="47">
        <f t="shared" si="5"/>
        <v>28</v>
      </c>
      <c r="C31" s="45">
        <f t="shared" si="0"/>
        <v>24.897599999999997</v>
      </c>
      <c r="D31" s="47">
        <f t="shared" si="6"/>
        <v>7.8921770401958238</v>
      </c>
      <c r="E31" s="45">
        <f t="shared" si="1"/>
        <v>120.22918248071801</v>
      </c>
      <c r="F31" s="43">
        <v>26</v>
      </c>
      <c r="G31" s="29">
        <v>58.4</v>
      </c>
      <c r="H31" s="44">
        <f t="shared" si="2"/>
        <v>65.594879999999989</v>
      </c>
      <c r="I31" s="45">
        <f t="shared" si="3"/>
        <v>18.575407312306456</v>
      </c>
      <c r="J31" s="45">
        <f t="shared" si="4"/>
        <v>146.59658373560038</v>
      </c>
      <c r="K31" s="43">
        <v>26</v>
      </c>
      <c r="L31" s="47"/>
    </row>
    <row r="32" spans="1:22" ht="15" x14ac:dyDescent="0.2">
      <c r="A32" s="43">
        <f t="shared" si="5"/>
        <v>29</v>
      </c>
      <c r="B32" s="47">
        <f t="shared" si="5"/>
        <v>29</v>
      </c>
      <c r="C32" s="45">
        <f t="shared" si="0"/>
        <v>25.786799999999999</v>
      </c>
      <c r="D32" s="47">
        <f t="shared" si="6"/>
        <v>8.1407206738151334</v>
      </c>
      <c r="E32" s="45">
        <f t="shared" si="1"/>
        <v>124.40090913732216</v>
      </c>
      <c r="F32" s="43">
        <v>27</v>
      </c>
      <c r="G32" s="29">
        <v>62.8</v>
      </c>
      <c r="H32" s="44">
        <f t="shared" si="2"/>
        <v>70.536959999999993</v>
      </c>
      <c r="I32" s="45">
        <f t="shared" si="3"/>
        <v>19.806744301931317</v>
      </c>
      <c r="J32" s="45">
        <f t="shared" si="4"/>
        <v>157.34861832586367</v>
      </c>
      <c r="K32" s="43">
        <v>27</v>
      </c>
      <c r="L32" s="47"/>
    </row>
    <row r="33" spans="1:12" ht="15" x14ac:dyDescent="0.2">
      <c r="A33" s="43">
        <f t="shared" si="5"/>
        <v>30</v>
      </c>
      <c r="B33" s="47">
        <f t="shared" si="5"/>
        <v>30</v>
      </c>
      <c r="C33" s="45">
        <f t="shared" si="0"/>
        <v>26.675999999999998</v>
      </c>
      <c r="D33" s="47">
        <f t="shared" si="6"/>
        <v>8.388268495647786</v>
      </c>
      <c r="E33" s="45">
        <f t="shared" si="1"/>
        <v>128.56898448404186</v>
      </c>
      <c r="F33" s="43">
        <v>28</v>
      </c>
      <c r="G33" s="29">
        <v>67.2</v>
      </c>
      <c r="H33" s="44">
        <f t="shared" si="2"/>
        <v>75.479039999999998</v>
      </c>
      <c r="I33" s="45">
        <f t="shared" si="3"/>
        <v>21.028071424869868</v>
      </c>
      <c r="J33" s="45">
        <f t="shared" si="4"/>
        <v>168.08321906498168</v>
      </c>
      <c r="K33" s="43">
        <v>28</v>
      </c>
      <c r="L33" s="47"/>
    </row>
    <row r="34" spans="1:12" ht="15" x14ac:dyDescent="0.2">
      <c r="A34" s="43">
        <f t="shared" si="5"/>
        <v>31</v>
      </c>
      <c r="B34" s="47">
        <f t="shared" si="5"/>
        <v>31</v>
      </c>
      <c r="C34" s="45">
        <f t="shared" si="0"/>
        <v>27.565199999999997</v>
      </c>
      <c r="D34" s="47">
        <f t="shared" si="6"/>
        <v>8.6348575052881742</v>
      </c>
      <c r="E34" s="45">
        <f t="shared" si="1"/>
        <v>132.73354418605663</v>
      </c>
      <c r="F34" s="43">
        <v>29</v>
      </c>
      <c r="G34" s="29">
        <v>71.599999999999994</v>
      </c>
      <c r="H34" s="44">
        <f t="shared" si="2"/>
        <v>80.421119999999988</v>
      </c>
      <c r="I34" s="45">
        <f t="shared" si="3"/>
        <v>22.240118674393965</v>
      </c>
      <c r="J34" s="45">
        <f t="shared" si="4"/>
        <v>178.80165735790283</v>
      </c>
      <c r="K34" s="43">
        <v>29</v>
      </c>
      <c r="L34" s="47"/>
    </row>
    <row r="35" spans="1:12" ht="15" x14ac:dyDescent="0.2">
      <c r="A35" s="43">
        <f t="shared" si="5"/>
        <v>32</v>
      </c>
      <c r="B35" s="47">
        <f t="shared" si="5"/>
        <v>32</v>
      </c>
      <c r="C35" s="45">
        <f t="shared" si="0"/>
        <v>28.4544</v>
      </c>
      <c r="D35" s="47">
        <f t="shared" si="6"/>
        <v>8.8805221797401614</v>
      </c>
      <c r="E35" s="45">
        <f t="shared" si="1"/>
        <v>136.89471465904725</v>
      </c>
      <c r="F35" s="43">
        <v>30</v>
      </c>
      <c r="G35" s="50">
        <v>76</v>
      </c>
      <c r="H35" s="44">
        <f t="shared" si="2"/>
        <v>85.363200000000006</v>
      </c>
      <c r="I35" s="45">
        <f t="shared" si="3"/>
        <v>23.443521253861029</v>
      </c>
      <c r="J35" s="45">
        <f t="shared" si="4"/>
        <v>189.50503951714131</v>
      </c>
      <c r="K35" s="43">
        <v>30</v>
      </c>
      <c r="L35" s="47">
        <v>21</v>
      </c>
    </row>
    <row r="36" spans="1:12" ht="15" x14ac:dyDescent="0.2">
      <c r="A36" s="43">
        <f t="shared" si="5"/>
        <v>33</v>
      </c>
      <c r="B36" s="47">
        <f t="shared" si="5"/>
        <v>33</v>
      </c>
      <c r="C36" s="45">
        <f t="shared" si="0"/>
        <v>29.343599999999999</v>
      </c>
      <c r="D36" s="47">
        <f t="shared" si="6"/>
        <v>9.1252947188023139</v>
      </c>
      <c r="E36" s="45">
        <f t="shared" si="1"/>
        <v>141.05261396894181</v>
      </c>
      <c r="F36" s="43">
        <v>30</v>
      </c>
      <c r="G36" s="29">
        <v>55</v>
      </c>
      <c r="H36" s="44">
        <f t="shared" si="2"/>
        <v>61.776000000000003</v>
      </c>
      <c r="I36" s="45">
        <f t="shared" si="3"/>
        <v>17.616532373802876</v>
      </c>
      <c r="J36" s="45">
        <f t="shared" si="4"/>
        <v>138.27532721770669</v>
      </c>
      <c r="K36" s="43">
        <v>30</v>
      </c>
      <c r="L36" s="47"/>
    </row>
    <row r="37" spans="1:12" ht="15" x14ac:dyDescent="0.2">
      <c r="A37" s="43">
        <f t="shared" si="5"/>
        <v>34</v>
      </c>
      <c r="B37" s="47">
        <f t="shared" si="5"/>
        <v>34</v>
      </c>
      <c r="C37" s="45">
        <f t="shared" si="0"/>
        <v>30.232799999999997</v>
      </c>
      <c r="D37" s="47">
        <f t="shared" si="6"/>
        <v>9.3692052598737945</v>
      </c>
      <c r="E37" s="45">
        <f t="shared" si="1"/>
        <v>145.20735261953723</v>
      </c>
      <c r="F37" s="43">
        <v>31</v>
      </c>
      <c r="G37" s="29">
        <v>63</v>
      </c>
      <c r="H37" s="44">
        <f t="shared" si="2"/>
        <v>70.761600000000001</v>
      </c>
      <c r="I37" s="45">
        <f t="shared" si="3"/>
        <v>19.862470414169767</v>
      </c>
      <c r="J37" s="45">
        <f t="shared" si="4"/>
        <v>157.83692263801234</v>
      </c>
      <c r="K37" s="43">
        <v>31</v>
      </c>
      <c r="L37" s="43"/>
    </row>
    <row r="38" spans="1:12" ht="15" x14ac:dyDescent="0.2">
      <c r="A38" s="43">
        <f t="shared" si="5"/>
        <v>35</v>
      </c>
      <c r="B38" s="47">
        <f t="shared" si="5"/>
        <v>35</v>
      </c>
      <c r="C38" s="45">
        <f t="shared" si="0"/>
        <v>31.122</v>
      </c>
      <c r="D38" s="47">
        <f t="shared" si="6"/>
        <v>9.6122820667788016</v>
      </c>
      <c r="E38" s="45">
        <f t="shared" si="1"/>
        <v>149.35903424485562</v>
      </c>
      <c r="F38" s="43">
        <v>32</v>
      </c>
      <c r="G38" s="29">
        <v>71</v>
      </c>
      <c r="H38" s="44">
        <f t="shared" si="2"/>
        <v>79.747199999999992</v>
      </c>
      <c r="I38" s="45">
        <f t="shared" si="3"/>
        <v>22.075361833270637</v>
      </c>
      <c r="J38" s="45">
        <f t="shared" si="4"/>
        <v>177.340961859613</v>
      </c>
      <c r="K38" s="43">
        <v>32</v>
      </c>
      <c r="L38" s="47"/>
    </row>
    <row r="39" spans="1:12" ht="15" x14ac:dyDescent="0.2">
      <c r="A39" s="43">
        <f t="shared" si="5"/>
        <v>36</v>
      </c>
      <c r="B39" s="47">
        <f t="shared" si="5"/>
        <v>36</v>
      </c>
      <c r="C39" s="45">
        <f t="shared" si="0"/>
        <v>32.011200000000002</v>
      </c>
      <c r="D39" s="47">
        <f t="shared" si="6"/>
        <v>9.8545516964045792</v>
      </c>
      <c r="E39" s="45">
        <f t="shared" si="1"/>
        <v>153.50775622015013</v>
      </c>
      <c r="F39" s="43">
        <v>33</v>
      </c>
      <c r="G39" s="29">
        <v>79</v>
      </c>
      <c r="H39" s="44">
        <f t="shared" si="2"/>
        <v>88.732799999999997</v>
      </c>
      <c r="I39" s="45">
        <f t="shared" si="3"/>
        <v>24.259355105333192</v>
      </c>
      <c r="J39" s="45">
        <f t="shared" si="4"/>
        <v>196.79467014178863</v>
      </c>
      <c r="K39" s="43">
        <v>33</v>
      </c>
      <c r="L39" s="47"/>
    </row>
    <row r="40" spans="1:12" ht="15" x14ac:dyDescent="0.2">
      <c r="A40" s="43">
        <f t="shared" si="5"/>
        <v>37</v>
      </c>
      <c r="B40" s="47">
        <f t="shared" si="5"/>
        <v>37</v>
      </c>
      <c r="C40" s="45">
        <f t="shared" si="0"/>
        <v>32.900399999999998</v>
      </c>
      <c r="D40" s="47">
        <f t="shared" si="6"/>
        <v>10.096039146303504</v>
      </c>
      <c r="E40" s="45">
        <f t="shared" si="1"/>
        <v>157.65361020311283</v>
      </c>
      <c r="F40" s="43">
        <v>34</v>
      </c>
      <c r="G40" s="29">
        <v>87</v>
      </c>
      <c r="H40" s="44">
        <f t="shared" si="2"/>
        <v>97.718400000000003</v>
      </c>
      <c r="I40" s="45">
        <f t="shared" si="3"/>
        <v>26.417709819192194</v>
      </c>
      <c r="J40" s="45">
        <f t="shared" si="4"/>
        <v>216.20372460175975</v>
      </c>
      <c r="K40" s="43">
        <v>34</v>
      </c>
      <c r="L40" s="47"/>
    </row>
    <row r="41" spans="1:12" ht="15" x14ac:dyDescent="0.2">
      <c r="A41" s="43">
        <f t="shared" si="5"/>
        <v>38</v>
      </c>
      <c r="B41" s="47">
        <f t="shared" si="5"/>
        <v>38</v>
      </c>
      <c r="C41" s="45">
        <f t="shared" si="0"/>
        <v>33.7896</v>
      </c>
      <c r="D41" s="47">
        <f t="shared" si="6"/>
        <v>10.3367679858895</v>
      </c>
      <c r="E41" s="45">
        <f t="shared" si="1"/>
        <v>161.79668261492819</v>
      </c>
      <c r="F41" s="43">
        <v>35</v>
      </c>
      <c r="G41" s="50">
        <v>95</v>
      </c>
      <c r="H41" s="44">
        <f t="shared" si="2"/>
        <v>106.70399999999999</v>
      </c>
      <c r="I41" s="45">
        <f t="shared" si="3"/>
        <v>28.55305168433533</v>
      </c>
      <c r="J41" s="45">
        <f t="shared" si="4"/>
        <v>235.57269835021734</v>
      </c>
      <c r="K41" s="43">
        <v>35</v>
      </c>
      <c r="L41" s="47">
        <v>21</v>
      </c>
    </row>
    <row r="42" spans="1:12" ht="15" x14ac:dyDescent="0.2">
      <c r="A42" s="43">
        <f t="shared" si="5"/>
        <v>39</v>
      </c>
      <c r="B42" s="47">
        <f t="shared" si="5"/>
        <v>39</v>
      </c>
      <c r="C42" s="45">
        <f t="shared" si="0"/>
        <v>34.678800000000003</v>
      </c>
      <c r="D42" s="47">
        <f t="shared" si="6"/>
        <v>10.576760473435781</v>
      </c>
      <c r="E42" s="45">
        <f t="shared" si="1"/>
        <v>165.93705506926455</v>
      </c>
      <c r="F42" s="43">
        <v>35</v>
      </c>
      <c r="G42" s="29">
        <v>74</v>
      </c>
      <c r="H42" s="44">
        <f t="shared" si="2"/>
        <v>83.116799999999998</v>
      </c>
      <c r="I42" s="45">
        <f t="shared" si="3"/>
        <v>22.897554499556833</v>
      </c>
      <c r="J42" s="45">
        <f t="shared" si="4"/>
        <v>184.64166742006148</v>
      </c>
      <c r="K42" s="43">
        <v>35</v>
      </c>
      <c r="L42" s="47"/>
    </row>
    <row r="43" spans="1:12" ht="15" x14ac:dyDescent="0.2">
      <c r="A43" s="43">
        <f t="shared" si="5"/>
        <v>40</v>
      </c>
      <c r="B43" s="47">
        <f t="shared" si="5"/>
        <v>40</v>
      </c>
      <c r="C43" s="45">
        <f t="shared" si="0"/>
        <v>35.567999999999998</v>
      </c>
      <c r="D43" s="47">
        <f t="shared" si="6"/>
        <v>10.816037660735208</v>
      </c>
      <c r="E43" s="45">
        <f t="shared" si="1"/>
        <v>170.07480475602907</v>
      </c>
      <c r="F43" s="43">
        <v>36</v>
      </c>
      <c r="G43" s="29">
        <v>82.4</v>
      </c>
      <c r="H43" s="44">
        <f t="shared" si="2"/>
        <v>92.551680000000005</v>
      </c>
      <c r="I43" s="45">
        <f t="shared" si="3"/>
        <v>25.179623852195171</v>
      </c>
      <c r="J43" s="45">
        <f t="shared" si="4"/>
        <v>205.04868754257325</v>
      </c>
      <c r="K43" s="43">
        <v>36</v>
      </c>
      <c r="L43" s="47"/>
    </row>
    <row r="44" spans="1:12" ht="15" x14ac:dyDescent="0.2">
      <c r="A44" s="43">
        <f t="shared" si="5"/>
        <v>41</v>
      </c>
      <c r="B44" s="47">
        <f t="shared" si="5"/>
        <v>41</v>
      </c>
      <c r="C44" s="45">
        <f t="shared" si="0"/>
        <v>36.4572</v>
      </c>
      <c r="D44" s="47">
        <f t="shared" si="6"/>
        <v>11.054619486999963</v>
      </c>
      <c r="E44" s="45">
        <f t="shared" si="1"/>
        <v>174.21000478566654</v>
      </c>
      <c r="F44" s="43">
        <v>37</v>
      </c>
      <c r="G44" s="29">
        <v>90.8</v>
      </c>
      <c r="H44" s="44">
        <f t="shared" si="2"/>
        <v>101.98655999999998</v>
      </c>
      <c r="I44" s="45">
        <f t="shared" si="3"/>
        <v>27.434724892575172</v>
      </c>
      <c r="J44" s="45">
        <f t="shared" si="4"/>
        <v>225.40873785456839</v>
      </c>
      <c r="K44" s="43">
        <v>37</v>
      </c>
      <c r="L44" s="43"/>
    </row>
    <row r="45" spans="1:12" ht="15" x14ac:dyDescent="0.2">
      <c r="A45" s="43">
        <f t="shared" si="5"/>
        <v>42</v>
      </c>
      <c r="B45" s="47">
        <f t="shared" si="5"/>
        <v>42</v>
      </c>
      <c r="C45" s="45">
        <f t="shared" si="0"/>
        <v>37.346399999999996</v>
      </c>
      <c r="D45" s="47">
        <f t="shared" si="6"/>
        <v>11.292524863342392</v>
      </c>
      <c r="E45" s="45">
        <f t="shared" si="1"/>
        <v>178.34272449892208</v>
      </c>
      <c r="F45" s="43">
        <v>38</v>
      </c>
      <c r="G45" s="29">
        <v>99.2</v>
      </c>
      <c r="H45" s="44">
        <f t="shared" si="2"/>
        <v>111.42143999999999</v>
      </c>
      <c r="I45" s="45">
        <f t="shared" si="3"/>
        <v>29.66563625601454</v>
      </c>
      <c r="J45" s="45">
        <f t="shared" si="4"/>
        <v>245.72665781255864</v>
      </c>
      <c r="K45" s="43">
        <v>38</v>
      </c>
      <c r="L45" s="47"/>
    </row>
    <row r="46" spans="1:12" ht="15" x14ac:dyDescent="0.2">
      <c r="A46" s="43">
        <f t="shared" si="5"/>
        <v>43</v>
      </c>
      <c r="B46" s="47">
        <f t="shared" si="5"/>
        <v>43</v>
      </c>
      <c r="C46" s="45">
        <f t="shared" si="0"/>
        <v>38.235599999999998</v>
      </c>
      <c r="D46" s="47">
        <f t="shared" si="6"/>
        <v>11.529771748983352</v>
      </c>
      <c r="E46" s="45">
        <f t="shared" si="1"/>
        <v>182.47302974627226</v>
      </c>
      <c r="F46" s="43">
        <v>39</v>
      </c>
      <c r="G46" s="29">
        <v>107.6</v>
      </c>
      <c r="H46" s="44">
        <f t="shared" si="2"/>
        <v>120.85632</v>
      </c>
      <c r="I46" s="45">
        <f t="shared" si="3"/>
        <v>31.874639143373528</v>
      </c>
      <c r="J46" s="45">
        <f t="shared" si="4"/>
        <v>266.0064205080422</v>
      </c>
      <c r="K46" s="43">
        <v>39</v>
      </c>
      <c r="L46" s="47"/>
    </row>
    <row r="47" spans="1:12" ht="15" x14ac:dyDescent="0.2">
      <c r="A47" s="43">
        <f t="shared" si="5"/>
        <v>44</v>
      </c>
      <c r="B47" s="47">
        <f t="shared" si="5"/>
        <v>44</v>
      </c>
      <c r="C47" s="45">
        <f t="shared" si="0"/>
        <v>39.1248</v>
      </c>
      <c r="D47" s="47">
        <f t="shared" si="6"/>
        <v>11.766377220171686</v>
      </c>
      <c r="E47" s="45">
        <f t="shared" si="1"/>
        <v>186.60098314062952</v>
      </c>
      <c r="F47" s="43">
        <v>40</v>
      </c>
      <c r="G47" s="50">
        <v>116</v>
      </c>
      <c r="H47" s="44">
        <f t="shared" si="2"/>
        <v>130.2912</v>
      </c>
      <c r="I47" s="45">
        <f t="shared" si="3"/>
        <v>34.063638337638949</v>
      </c>
      <c r="J47" s="45">
        <f t="shared" si="4"/>
        <v>286.25134343805456</v>
      </c>
      <c r="K47" s="43">
        <v>40</v>
      </c>
      <c r="L47" s="47">
        <v>21</v>
      </c>
    </row>
    <row r="48" spans="1:12" ht="15" x14ac:dyDescent="0.2">
      <c r="A48" s="43">
        <f t="shared" si="5"/>
        <v>45</v>
      </c>
      <c r="B48" s="47">
        <f t="shared" si="5"/>
        <v>45</v>
      </c>
      <c r="C48" s="45">
        <f t="shared" si="0"/>
        <v>40.013999999999996</v>
      </c>
      <c r="D48" s="47">
        <f t="shared" si="6"/>
        <v>12.002357532661732</v>
      </c>
      <c r="E48" s="45">
        <f t="shared" si="1"/>
        <v>190.72664428642634</v>
      </c>
      <c r="F48" s="43">
        <v>40</v>
      </c>
      <c r="G48" s="29">
        <v>95</v>
      </c>
      <c r="H48" s="44">
        <f t="shared" si="2"/>
        <v>106.70399999999999</v>
      </c>
      <c r="I48" s="45">
        <f t="shared" si="3"/>
        <v>28.55305168433533</v>
      </c>
      <c r="J48" s="45">
        <f t="shared" si="4"/>
        <v>235.57269835021734</v>
      </c>
      <c r="K48" s="43">
        <v>40</v>
      </c>
      <c r="L48" s="47"/>
    </row>
    <row r="49" spans="1:12" ht="15" x14ac:dyDescent="0.2">
      <c r="A49" s="43">
        <f t="shared" si="5"/>
        <v>46</v>
      </c>
      <c r="B49" s="47">
        <f t="shared" si="5"/>
        <v>46</v>
      </c>
      <c r="C49" s="45">
        <f t="shared" si="0"/>
        <v>40.903199999999998</v>
      </c>
      <c r="D49" s="47">
        <f t="shared" si="6"/>
        <v>12.2377281784806</v>
      </c>
      <c r="E49" s="45">
        <f t="shared" si="1"/>
        <v>194.85006998776223</v>
      </c>
      <c r="F49" s="43">
        <v>41</v>
      </c>
      <c r="G49" s="29">
        <v>103.4</v>
      </c>
      <c r="H49" s="44">
        <f t="shared" si="2"/>
        <v>116.13888000000001</v>
      </c>
      <c r="I49" s="45">
        <f t="shared" si="3"/>
        <v>30.772749522187699</v>
      </c>
      <c r="J49" s="45">
        <f t="shared" si="4"/>
        <v>255.87108808447692</v>
      </c>
      <c r="K49" s="43">
        <v>41</v>
      </c>
      <c r="L49" s="47"/>
    </row>
    <row r="50" spans="1:12" ht="15" x14ac:dyDescent="0.2">
      <c r="A50" s="43">
        <f t="shared" si="5"/>
        <v>47</v>
      </c>
      <c r="B50" s="47">
        <f t="shared" si="5"/>
        <v>47</v>
      </c>
      <c r="C50" s="45">
        <f t="shared" si="0"/>
        <v>41.792400000000001</v>
      </c>
      <c r="D50" s="47">
        <f t="shared" si="6"/>
        <v>12.472503937619972</v>
      </c>
      <c r="E50" s="45">
        <f t="shared" si="1"/>
        <v>198.97131443793992</v>
      </c>
      <c r="F50" s="43">
        <v>42</v>
      </c>
      <c r="G50" s="29">
        <v>111.8</v>
      </c>
      <c r="H50" s="44">
        <f t="shared" si="2"/>
        <v>125.57375999999999</v>
      </c>
      <c r="I50" s="45">
        <f t="shared" si="3"/>
        <v>32.97153235129214</v>
      </c>
      <c r="J50" s="45">
        <f t="shared" si="4"/>
        <v>276.13305084516708</v>
      </c>
      <c r="K50" s="43">
        <v>42</v>
      </c>
      <c r="L50" s="47"/>
    </row>
    <row r="51" spans="1:12" ht="15" x14ac:dyDescent="0.2">
      <c r="A51" s="43">
        <f t="shared" si="5"/>
        <v>48</v>
      </c>
      <c r="B51" s="47">
        <f t="shared" si="5"/>
        <v>48</v>
      </c>
      <c r="C51" s="45">
        <f t="shared" si="0"/>
        <v>42.681599999999996</v>
      </c>
      <c r="D51" s="47">
        <f t="shared" si="6"/>
        <v>12.70669892520443</v>
      </c>
      <c r="E51" s="45">
        <f t="shared" si="1"/>
        <v>203.09042939241621</v>
      </c>
      <c r="F51" s="43">
        <v>43</v>
      </c>
      <c r="G51" s="29">
        <v>120.2</v>
      </c>
      <c r="H51" s="44">
        <f t="shared" si="2"/>
        <v>135.00864000000001</v>
      </c>
      <c r="I51" s="45">
        <f t="shared" si="3"/>
        <v>35.151150287175071</v>
      </c>
      <c r="J51" s="45">
        <f t="shared" si="4"/>
        <v>296.36163475016326</v>
      </c>
      <c r="K51" s="43">
        <v>43</v>
      </c>
      <c r="L51" s="47"/>
    </row>
    <row r="52" spans="1:12" ht="15" x14ac:dyDescent="0.2">
      <c r="A52" s="43">
        <f t="shared" si="5"/>
        <v>49</v>
      </c>
      <c r="B52" s="47">
        <f t="shared" si="5"/>
        <v>49</v>
      </c>
      <c r="C52" s="45">
        <f t="shared" si="0"/>
        <v>43.570799999999998</v>
      </c>
      <c r="D52" s="47">
        <f t="shared" si="6"/>
        <v>12.940326634618202</v>
      </c>
      <c r="E52" s="45">
        <f t="shared" si="1"/>
        <v>207.2074643269334</v>
      </c>
      <c r="F52" s="43">
        <v>44</v>
      </c>
      <c r="G52" s="29">
        <v>128.6</v>
      </c>
      <c r="H52" s="44">
        <f t="shared" si="2"/>
        <v>144.44352000000001</v>
      </c>
      <c r="I52" s="45">
        <f t="shared" si="3"/>
        <v>37.31309498415586</v>
      </c>
      <c r="J52" s="45">
        <f t="shared" si="4"/>
        <v>316.55943776407145</v>
      </c>
      <c r="K52" s="43">
        <v>44</v>
      </c>
      <c r="L52" s="43"/>
    </row>
    <row r="53" spans="1:12" ht="15" x14ac:dyDescent="0.2">
      <c r="A53" s="43">
        <f t="shared" si="5"/>
        <v>50</v>
      </c>
      <c r="B53" s="47">
        <f t="shared" si="5"/>
        <v>50</v>
      </c>
      <c r="C53" s="45">
        <f t="shared" si="0"/>
        <v>44.459999999999994</v>
      </c>
      <c r="D53" s="47">
        <f t="shared" si="6"/>
        <v>13.173399977011854</v>
      </c>
      <c r="E53" s="45">
        <f t="shared" si="1"/>
        <v>211.32246658237679</v>
      </c>
      <c r="F53" s="43">
        <v>45</v>
      </c>
      <c r="G53" s="50">
        <v>137</v>
      </c>
      <c r="H53" s="44">
        <f t="shared" si="2"/>
        <v>153.8784</v>
      </c>
      <c r="I53" s="45">
        <f t="shared" si="3"/>
        <v>39.458652209792398</v>
      </c>
      <c r="J53" s="45">
        <f t="shared" si="4"/>
        <v>336.72869926538846</v>
      </c>
      <c r="K53" s="43">
        <v>45</v>
      </c>
      <c r="L53" s="47">
        <v>21</v>
      </c>
    </row>
    <row r="54" spans="1:12" ht="15" x14ac:dyDescent="0.2">
      <c r="A54" s="43">
        <f t="shared" si="5"/>
        <v>51</v>
      </c>
      <c r="B54" s="47">
        <f t="shared" si="5"/>
        <v>51</v>
      </c>
      <c r="C54" s="45">
        <f t="shared" si="0"/>
        <v>45.349199999999996</v>
      </c>
      <c r="D54" s="47">
        <f t="shared" si="6"/>
        <v>13.405931317559235</v>
      </c>
      <c r="E54" s="45">
        <f t="shared" si="1"/>
        <v>215.43548149771718</v>
      </c>
      <c r="F54" s="43">
        <v>45</v>
      </c>
      <c r="G54" s="29">
        <v>116</v>
      </c>
      <c r="H54" s="44">
        <f t="shared" si="2"/>
        <v>130.2912</v>
      </c>
      <c r="I54" s="45">
        <f t="shared" si="3"/>
        <v>34.063638337638949</v>
      </c>
      <c r="J54" s="45">
        <f t="shared" si="4"/>
        <v>286.25134343805456</v>
      </c>
      <c r="K54" s="43">
        <v>45</v>
      </c>
      <c r="L54" s="47"/>
    </row>
    <row r="55" spans="1:12" ht="15" x14ac:dyDescent="0.2">
      <c r="A55" s="43">
        <f t="shared" si="5"/>
        <v>52</v>
      </c>
      <c r="B55" s="47">
        <f t="shared" si="5"/>
        <v>52</v>
      </c>
      <c r="C55" s="45">
        <f t="shared" si="0"/>
        <v>46.238399999999999</v>
      </c>
      <c r="D55" s="47">
        <f t="shared" si="6"/>
        <v>13.637932508790355</v>
      </c>
      <c r="E55" s="45">
        <f t="shared" si="1"/>
        <v>219.54655253223132</v>
      </c>
      <c r="F55" s="43">
        <v>46</v>
      </c>
      <c r="G55" s="29">
        <v>124.2</v>
      </c>
      <c r="H55" s="44">
        <f t="shared" si="2"/>
        <v>139.50144</v>
      </c>
      <c r="I55" s="45">
        <f t="shared" si="3"/>
        <v>36.182768696951875</v>
      </c>
      <c r="J55" s="45">
        <f t="shared" si="4"/>
        <v>305.98333014719117</v>
      </c>
      <c r="K55" s="43">
        <v>46</v>
      </c>
      <c r="L55" s="47"/>
    </row>
    <row r="56" spans="1:12" ht="15" x14ac:dyDescent="0.2">
      <c r="A56" s="43">
        <f t="shared" si="5"/>
        <v>53</v>
      </c>
      <c r="B56" s="47">
        <f t="shared" si="5"/>
        <v>53</v>
      </c>
      <c r="C56" s="45">
        <f t="shared" si="0"/>
        <v>47.127600000000001</v>
      </c>
      <c r="D56" s="47">
        <f t="shared" si="6"/>
        <v>13.869414921287742</v>
      </c>
      <c r="E56" s="45">
        <f t="shared" si="1"/>
        <v>223.65572137805506</v>
      </c>
      <c r="F56" s="43">
        <v>47</v>
      </c>
      <c r="G56" s="29">
        <v>132.4</v>
      </c>
      <c r="H56" s="44">
        <f t="shared" si="2"/>
        <v>148.71168</v>
      </c>
      <c r="I56" s="45">
        <f t="shared" si="3"/>
        <v>38.285663458925811</v>
      </c>
      <c r="J56" s="45">
        <f t="shared" si="4"/>
        <v>325.68703985762909</v>
      </c>
      <c r="K56" s="43">
        <v>47</v>
      </c>
      <c r="L56" s="47"/>
    </row>
    <row r="57" spans="1:12" ht="15" x14ac:dyDescent="0.2">
      <c r="A57" s="43">
        <f t="shared" si="5"/>
        <v>54</v>
      </c>
      <c r="B57" s="47">
        <f t="shared" si="5"/>
        <v>54</v>
      </c>
      <c r="C57" s="45">
        <f t="shared" si="0"/>
        <v>48.016800000000003</v>
      </c>
      <c r="D57" s="47">
        <f t="shared" si="6"/>
        <v>14.10038947200055</v>
      </c>
      <c r="E57" s="45">
        <f t="shared" si="1"/>
        <v>227.76302806400201</v>
      </c>
      <c r="F57" s="43">
        <v>48</v>
      </c>
      <c r="G57" s="29">
        <v>140.6</v>
      </c>
      <c r="H57" s="44">
        <f t="shared" si="2"/>
        <v>157.92191999999997</v>
      </c>
      <c r="I57" s="45">
        <f t="shared" si="3"/>
        <v>40.37344263403557</v>
      </c>
      <c r="J57" s="45">
        <f t="shared" si="4"/>
        <v>345.36442325427856</v>
      </c>
      <c r="K57" s="43">
        <v>48</v>
      </c>
      <c r="L57" s="47"/>
    </row>
    <row r="58" spans="1:12" ht="15" x14ac:dyDescent="0.2">
      <c r="A58" s="43">
        <f t="shared" si="5"/>
        <v>55</v>
      </c>
      <c r="B58" s="47">
        <f t="shared" si="5"/>
        <v>55</v>
      </c>
      <c r="C58" s="45">
        <f t="shared" si="0"/>
        <v>48.905999999999992</v>
      </c>
      <c r="D58" s="47">
        <f t="shared" si="6"/>
        <v>14.330866650402026</v>
      </c>
      <c r="E58" s="45">
        <f t="shared" si="1"/>
        <v>231.86851105147409</v>
      </c>
      <c r="F58" s="43">
        <v>49</v>
      </c>
      <c r="G58" s="29">
        <v>148.80000000000001</v>
      </c>
      <c r="H58" s="44">
        <f t="shared" si="2"/>
        <v>167.13216000000003</v>
      </c>
      <c r="I58" s="45">
        <f t="shared" si="3"/>
        <v>42.447088211746923</v>
      </c>
      <c r="J58" s="45">
        <f t="shared" si="4"/>
        <v>365.01719063545926</v>
      </c>
      <c r="K58" s="43">
        <v>49</v>
      </c>
      <c r="L58" s="47"/>
    </row>
    <row r="59" spans="1:12" ht="15" x14ac:dyDescent="0.2">
      <c r="A59" s="43">
        <f t="shared" si="5"/>
        <v>56</v>
      </c>
      <c r="B59" s="47">
        <f t="shared" si="5"/>
        <v>56</v>
      </c>
      <c r="C59" s="45">
        <f t="shared" si="0"/>
        <v>49.795199999999994</v>
      </c>
      <c r="D59" s="47">
        <f t="shared" si="6"/>
        <v>14.560856542690773</v>
      </c>
      <c r="E59" s="45">
        <f t="shared" si="1"/>
        <v>235.97220732319946</v>
      </c>
      <c r="F59" s="43">
        <v>50</v>
      </c>
      <c r="G59" s="50">
        <v>157</v>
      </c>
      <c r="H59" s="44">
        <f t="shared" si="2"/>
        <v>176.3424</v>
      </c>
      <c r="I59" s="45">
        <f t="shared" si="3"/>
        <v>44.507467838847909</v>
      </c>
      <c r="J59" s="45">
        <f t="shared" si="4"/>
        <v>384.64685315266007</v>
      </c>
      <c r="K59" s="43">
        <v>50</v>
      </c>
      <c r="L59" s="47">
        <v>21</v>
      </c>
    </row>
    <row r="60" spans="1:12" ht="15" x14ac:dyDescent="0.2">
      <c r="A60" s="43">
        <f t="shared" si="5"/>
        <v>57</v>
      </c>
      <c r="B60" s="47">
        <f t="shared" si="5"/>
        <v>57</v>
      </c>
      <c r="C60" s="45">
        <f t="shared" si="0"/>
        <v>50.684399999999997</v>
      </c>
      <c r="D60" s="47">
        <f t="shared" si="6"/>
        <v>14.790368854214469</v>
      </c>
      <c r="E60" s="45">
        <f t="shared" si="1"/>
        <v>240.07415246545301</v>
      </c>
      <c r="F60" s="43">
        <v>50</v>
      </c>
      <c r="G60" s="51">
        <v>136</v>
      </c>
      <c r="H60" s="44">
        <f t="shared" si="2"/>
        <v>152.7552</v>
      </c>
      <c r="I60" s="45">
        <f t="shared" si="3"/>
        <v>39.204049895729561</v>
      </c>
      <c r="J60" s="45">
        <f t="shared" si="4"/>
        <v>334.32902690172892</v>
      </c>
      <c r="K60" s="43">
        <v>50</v>
      </c>
      <c r="L60" s="47"/>
    </row>
    <row r="61" spans="1:12" ht="15" x14ac:dyDescent="0.2">
      <c r="A61" s="43">
        <f t="shared" si="5"/>
        <v>58</v>
      </c>
      <c r="B61" s="47">
        <f t="shared" si="5"/>
        <v>58</v>
      </c>
      <c r="C61" s="45">
        <f t="shared" si="0"/>
        <v>51.573599999999999</v>
      </c>
      <c r="D61" s="47">
        <f t="shared" si="6"/>
        <v>15.019412930275323</v>
      </c>
      <c r="E61" s="45">
        <f t="shared" si="1"/>
        <v>244.17438074434287</v>
      </c>
      <c r="F61" s="43">
        <v>51</v>
      </c>
      <c r="G61" s="29">
        <v>144</v>
      </c>
      <c r="H61" s="44">
        <f t="shared" si="2"/>
        <v>161.74080000000001</v>
      </c>
      <c r="I61" s="45">
        <f t="shared" si="3"/>
        <v>41.234910079352424</v>
      </c>
      <c r="J61" s="45">
        <f t="shared" si="4"/>
        <v>353.51602838820548</v>
      </c>
      <c r="K61" s="43">
        <v>51</v>
      </c>
      <c r="L61" s="43"/>
    </row>
    <row r="62" spans="1:12" ht="15" x14ac:dyDescent="0.2">
      <c r="A62" s="43">
        <f t="shared" si="5"/>
        <v>59</v>
      </c>
      <c r="B62" s="47">
        <f t="shared" si="5"/>
        <v>59</v>
      </c>
      <c r="C62" s="45">
        <f t="shared" si="0"/>
        <v>52.462800000000001</v>
      </c>
      <c r="D62" s="47">
        <f t="shared" si="6"/>
        <v>15.247997775460169</v>
      </c>
      <c r="E62" s="45">
        <f t="shared" si="1"/>
        <v>248.27292517668727</v>
      </c>
      <c r="F62" s="43">
        <v>52</v>
      </c>
      <c r="G62" s="29">
        <v>152</v>
      </c>
      <c r="H62" s="44">
        <f t="shared" si="2"/>
        <v>170.72640000000001</v>
      </c>
      <c r="I62" s="45">
        <f t="shared" si="3"/>
        <v>43.252672626883061</v>
      </c>
      <c r="J62" s="45">
        <f t="shared" si="4"/>
        <v>372.680218158488</v>
      </c>
      <c r="K62" s="43">
        <v>52</v>
      </c>
      <c r="L62" s="47"/>
    </row>
    <row r="63" spans="1:12" ht="15" x14ac:dyDescent="0.2">
      <c r="A63" s="43">
        <f t="shared" si="5"/>
        <v>60</v>
      </c>
      <c r="B63" s="47">
        <f t="shared" si="5"/>
        <v>60</v>
      </c>
      <c r="C63" s="45">
        <f t="shared" si="0"/>
        <v>53.351999999999997</v>
      </c>
      <c r="D63" s="47">
        <f t="shared" si="6"/>
        <v>15.476132071622843</v>
      </c>
      <c r="E63" s="45">
        <f t="shared" si="1"/>
        <v>252.36981759595039</v>
      </c>
      <c r="F63" s="43">
        <v>53</v>
      </c>
      <c r="G63" s="29">
        <v>160</v>
      </c>
      <c r="H63" s="44">
        <f t="shared" si="2"/>
        <v>179.71199999999999</v>
      </c>
      <c r="I63" s="45">
        <f t="shared" si="3"/>
        <v>45.258105502458051</v>
      </c>
      <c r="J63" s="45">
        <f t="shared" si="4"/>
        <v>391.82293375011437</v>
      </c>
      <c r="K63" s="43">
        <v>53</v>
      </c>
      <c r="L63" s="47"/>
    </row>
    <row r="64" spans="1:12" ht="15" x14ac:dyDescent="0.2">
      <c r="A64" s="43">
        <f t="shared" si="5"/>
        <v>61</v>
      </c>
      <c r="B64" s="47">
        <f t="shared" si="5"/>
        <v>61</v>
      </c>
      <c r="C64" s="45">
        <f t="shared" si="0"/>
        <v>54.241199999999992</v>
      </c>
      <c r="D64" s="47">
        <f t="shared" si="6"/>
        <v>15.703824194633755</v>
      </c>
      <c r="E64" s="45">
        <f t="shared" si="1"/>
        <v>256.46508871365705</v>
      </c>
      <c r="F64" s="43">
        <v>54</v>
      </c>
      <c r="G64" s="29">
        <v>168</v>
      </c>
      <c r="H64" s="44">
        <f t="shared" si="2"/>
        <v>188.69759999999999</v>
      </c>
      <c r="I64" s="45">
        <f t="shared" si="3"/>
        <v>47.251895535609734</v>
      </c>
      <c r="J64" s="45">
        <f t="shared" si="4"/>
        <v>410.94537139118694</v>
      </c>
      <c r="K64" s="43">
        <v>54</v>
      </c>
      <c r="L64" s="47"/>
    </row>
    <row r="65" spans="1:12" ht="15" x14ac:dyDescent="0.2">
      <c r="A65" s="43">
        <f t="shared" si="5"/>
        <v>62</v>
      </c>
      <c r="B65" s="47">
        <f t="shared" si="5"/>
        <v>62</v>
      </c>
      <c r="C65" s="45">
        <f t="shared" si="0"/>
        <v>55.130399999999995</v>
      </c>
      <c r="D65" s="47">
        <f t="shared" si="6"/>
        <v>15.931082230000035</v>
      </c>
      <c r="E65" s="45">
        <f t="shared" si="1"/>
        <v>260.55876817666677</v>
      </c>
      <c r="F65" s="43">
        <v>55</v>
      </c>
      <c r="G65" s="50">
        <v>176</v>
      </c>
      <c r="H65" s="44">
        <f t="shared" si="2"/>
        <v>197.6832</v>
      </c>
      <c r="I65" s="45">
        <f t="shared" si="3"/>
        <v>49.234660447368626</v>
      </c>
      <c r="J65" s="45">
        <f t="shared" si="4"/>
        <v>430.04860694583368</v>
      </c>
      <c r="K65" s="43">
        <v>55</v>
      </c>
      <c r="L65" s="47">
        <v>21</v>
      </c>
    </row>
    <row r="66" spans="1:12" ht="15" x14ac:dyDescent="0.2">
      <c r="A66" s="43">
        <f t="shared" si="5"/>
        <v>63</v>
      </c>
      <c r="B66" s="47">
        <f t="shared" si="5"/>
        <v>63</v>
      </c>
      <c r="C66" s="45">
        <f t="shared" si="0"/>
        <v>56.019599999999997</v>
      </c>
      <c r="D66" s="47">
        <f t="shared" si="6"/>
        <v>16.15791398744928</v>
      </c>
      <c r="E66" s="45">
        <f t="shared" si="1"/>
        <v>264.65088462064733</v>
      </c>
      <c r="F66" s="43">
        <v>55</v>
      </c>
      <c r="G66" s="29">
        <v>155</v>
      </c>
      <c r="H66" s="44">
        <f t="shared" si="2"/>
        <v>174.096</v>
      </c>
      <c r="I66" s="45">
        <f t="shared" si="3"/>
        <v>44.00611631426144</v>
      </c>
      <c r="J66" s="45">
        <f t="shared" si="4"/>
        <v>379.86118591400532</v>
      </c>
      <c r="K66" s="43">
        <v>55</v>
      </c>
      <c r="L66" s="47"/>
    </row>
    <row r="67" spans="1:12" ht="15" x14ac:dyDescent="0.2">
      <c r="A67" s="43">
        <f t="shared" si="5"/>
        <v>64</v>
      </c>
      <c r="B67" s="47">
        <f t="shared" si="5"/>
        <v>64</v>
      </c>
      <c r="C67" s="45">
        <f t="shared" si="0"/>
        <v>56.908799999999999</v>
      </c>
      <c r="D67" s="47">
        <f t="shared" si="6"/>
        <v>16.384327014561205</v>
      </c>
      <c r="E67" s="45">
        <f t="shared" si="1"/>
        <v>268.74146572005776</v>
      </c>
      <c r="F67" s="43">
        <v>56</v>
      </c>
      <c r="G67" s="29">
        <v>162.6</v>
      </c>
      <c r="H67" s="44">
        <f t="shared" si="2"/>
        <v>182.63231999999999</v>
      </c>
      <c r="I67" s="45">
        <f t="shared" si="3"/>
        <v>45.907333110408935</v>
      </c>
      <c r="J67" s="45">
        <f t="shared" si="4"/>
        <v>398.03989583396219</v>
      </c>
      <c r="K67" s="43">
        <v>56</v>
      </c>
      <c r="L67" s="47"/>
    </row>
    <row r="68" spans="1:12" ht="15" x14ac:dyDescent="0.2">
      <c r="A68" s="43">
        <f t="shared" si="5"/>
        <v>65</v>
      </c>
      <c r="B68" s="47">
        <f t="shared" si="5"/>
        <v>65</v>
      </c>
      <c r="C68" s="45">
        <f t="shared" ref="C68:C131" si="7">B68*1.56*0.57</f>
        <v>57.798000000000002</v>
      </c>
      <c r="D68" s="47">
        <f t="shared" si="6"/>
        <v>16.610328609522991</v>
      </c>
      <c r="E68" s="45">
        <f t="shared" ref="E68:E131" si="8">(C68+D68)*44/12</f>
        <v>272.83053823491764</v>
      </c>
      <c r="F68" s="43">
        <v>57</v>
      </c>
      <c r="G68" s="29">
        <v>170.2</v>
      </c>
      <c r="H68" s="44">
        <f t="shared" ref="H68:H131" si="9">G68*0.72*1.56</f>
        <v>191.16863999999998</v>
      </c>
      <c r="I68" s="45">
        <f t="shared" ref="I68:I131" si="10">EXP(-1.0587+0.8836*LN(H68)+0.284)</f>
        <v>47.798230284288501</v>
      </c>
      <c r="J68" s="45">
        <f t="shared" ref="J68:J131" si="11">(H68+I68)*0.475*44/12</f>
        <v>416.20063241180242</v>
      </c>
      <c r="K68" s="43">
        <v>57</v>
      </c>
      <c r="L68" s="47"/>
    </row>
    <row r="69" spans="1:12" ht="15" x14ac:dyDescent="0.2">
      <c r="A69" s="43">
        <f t="shared" ref="A69:B132" si="12">A68+1</f>
        <v>66</v>
      </c>
      <c r="B69" s="47">
        <f t="shared" si="12"/>
        <v>66</v>
      </c>
      <c r="C69" s="45">
        <f t="shared" si="7"/>
        <v>58.687199999999997</v>
      </c>
      <c r="D69" s="47">
        <f t="shared" ref="D69:D132" si="13">EXP(-1.0587+0.8836*LN(C69)+0.284)</f>
        <v>16.835925833077539</v>
      </c>
      <c r="E69" s="45">
        <f t="shared" si="8"/>
        <v>276.91812805461763</v>
      </c>
      <c r="F69" s="43">
        <v>58</v>
      </c>
      <c r="G69" s="29">
        <v>177.8</v>
      </c>
      <c r="H69" s="44">
        <f t="shared" si="9"/>
        <v>199.70496</v>
      </c>
      <c r="I69" s="45">
        <f t="shared" si="10"/>
        <v>49.679321293278612</v>
      </c>
      <c r="J69" s="45">
        <f t="shared" si="11"/>
        <v>434.34428991912688</v>
      </c>
      <c r="K69" s="43">
        <v>58</v>
      </c>
      <c r="L69" s="47"/>
    </row>
    <row r="70" spans="1:12" ht="15" x14ac:dyDescent="0.2">
      <c r="A70" s="43">
        <f t="shared" si="12"/>
        <v>67</v>
      </c>
      <c r="B70" s="47">
        <f t="shared" si="12"/>
        <v>67</v>
      </c>
      <c r="C70" s="45">
        <f t="shared" si="7"/>
        <v>59.5764</v>
      </c>
      <c r="D70" s="47">
        <f t="shared" si="13"/>
        <v>17.06112551972695</v>
      </c>
      <c r="E70" s="45">
        <f t="shared" si="8"/>
        <v>281.00426023899882</v>
      </c>
      <c r="F70" s="43">
        <v>59</v>
      </c>
      <c r="G70" s="29">
        <v>185.4</v>
      </c>
      <c r="H70" s="44">
        <f t="shared" si="9"/>
        <v>208.24128000000002</v>
      </c>
      <c r="I70" s="45">
        <f t="shared" si="10"/>
        <v>51.551073216928344</v>
      </c>
      <c r="J70" s="45">
        <f t="shared" si="11"/>
        <v>452.47168185281686</v>
      </c>
      <c r="K70" s="43">
        <v>59</v>
      </c>
      <c r="L70" s="43"/>
    </row>
    <row r="71" spans="1:12" ht="15" x14ac:dyDescent="0.2">
      <c r="A71" s="43">
        <f t="shared" si="12"/>
        <v>68</v>
      </c>
      <c r="B71" s="47">
        <f t="shared" si="12"/>
        <v>68</v>
      </c>
      <c r="C71" s="45">
        <f t="shared" si="7"/>
        <v>60.465599999999995</v>
      </c>
      <c r="D71" s="47">
        <f t="shared" si="13"/>
        <v>17.285934288248196</v>
      </c>
      <c r="E71" s="45">
        <f t="shared" si="8"/>
        <v>285.08895905691003</v>
      </c>
      <c r="F71" s="43">
        <v>60</v>
      </c>
      <c r="G71" s="50">
        <v>193</v>
      </c>
      <c r="H71" s="44">
        <f t="shared" si="9"/>
        <v>216.77760000000001</v>
      </c>
      <c r="I71" s="45">
        <f t="shared" si="10"/>
        <v>53.413912674421944</v>
      </c>
      <c r="J71" s="45">
        <f t="shared" si="11"/>
        <v>470.58355124128485</v>
      </c>
      <c r="K71" s="43">
        <v>60</v>
      </c>
      <c r="L71" s="47">
        <v>21</v>
      </c>
    </row>
    <row r="72" spans="1:12" ht="15" x14ac:dyDescent="0.2">
      <c r="A72" s="43">
        <f t="shared" si="12"/>
        <v>69</v>
      </c>
      <c r="B72" s="47">
        <f t="shared" si="12"/>
        <v>69</v>
      </c>
      <c r="C72" s="45">
        <f t="shared" si="7"/>
        <v>61.354799999999997</v>
      </c>
      <c r="D72" s="47">
        <f t="shared" si="13"/>
        <v>17.510358551572615</v>
      </c>
      <c r="E72" s="45">
        <f t="shared" si="8"/>
        <v>289.17224802243294</v>
      </c>
      <c r="F72" s="43">
        <v>60</v>
      </c>
      <c r="G72" s="29">
        <v>172</v>
      </c>
      <c r="H72" s="44">
        <f t="shared" si="9"/>
        <v>193.19039999999998</v>
      </c>
      <c r="I72" s="45">
        <f t="shared" si="10"/>
        <v>48.244619943314689</v>
      </c>
      <c r="J72" s="45">
        <f t="shared" si="11"/>
        <v>420.49932640127304</v>
      </c>
      <c r="K72" s="43">
        <v>60</v>
      </c>
      <c r="L72" s="47"/>
    </row>
    <row r="73" spans="1:12" ht="15" x14ac:dyDescent="0.2">
      <c r="A73" s="43">
        <f t="shared" si="12"/>
        <v>70</v>
      </c>
      <c r="B73" s="47">
        <f t="shared" si="12"/>
        <v>70</v>
      </c>
      <c r="C73" s="45">
        <f t="shared" si="7"/>
        <v>62.244</v>
      </c>
      <c r="D73" s="47">
        <f t="shared" si="13"/>
        <v>17.734404526076432</v>
      </c>
      <c r="E73" s="45">
        <f t="shared" si="8"/>
        <v>293.2541499289469</v>
      </c>
      <c r="F73" s="43">
        <v>61</v>
      </c>
      <c r="G73" s="29">
        <v>179.2</v>
      </c>
      <c r="H73" s="44">
        <f t="shared" si="9"/>
        <v>201.27744000000001</v>
      </c>
      <c r="I73" s="45">
        <f t="shared" si="10"/>
        <v>50.024806258462775</v>
      </c>
      <c r="J73" s="45">
        <f t="shared" si="11"/>
        <v>437.68474556682264</v>
      </c>
      <c r="K73" s="43">
        <v>61</v>
      </c>
      <c r="L73" s="47"/>
    </row>
    <row r="74" spans="1:12" ht="15" x14ac:dyDescent="0.2">
      <c r="A74" s="43">
        <f t="shared" si="12"/>
        <v>71</v>
      </c>
      <c r="B74" s="47">
        <f t="shared" si="12"/>
        <v>71</v>
      </c>
      <c r="C74" s="45">
        <f t="shared" si="7"/>
        <v>63.133199999999995</v>
      </c>
      <c r="D74" s="47">
        <f t="shared" si="13"/>
        <v>17.958078240325325</v>
      </c>
      <c r="E74" s="45">
        <f t="shared" si="8"/>
        <v>297.33468688119285</v>
      </c>
      <c r="F74" s="43">
        <v>62</v>
      </c>
      <c r="G74" s="29">
        <v>186.4</v>
      </c>
      <c r="H74" s="44">
        <f t="shared" si="9"/>
        <v>209.36448000000001</v>
      </c>
      <c r="I74" s="45">
        <f t="shared" si="10"/>
        <v>51.796684100858187</v>
      </c>
      <c r="J74" s="45">
        <f t="shared" si="11"/>
        <v>454.85569414232799</v>
      </c>
      <c r="K74" s="43">
        <v>62</v>
      </c>
      <c r="L74" s="47"/>
    </row>
    <row r="75" spans="1:12" ht="15" x14ac:dyDescent="0.2">
      <c r="A75" s="43">
        <f t="shared" si="12"/>
        <v>72</v>
      </c>
      <c r="B75" s="47">
        <f t="shared" si="12"/>
        <v>72</v>
      </c>
      <c r="C75" s="45">
        <f t="shared" si="7"/>
        <v>64.022400000000005</v>
      </c>
      <c r="D75" s="47">
        <f t="shared" si="13"/>
        <v>18.181385543312242</v>
      </c>
      <c r="E75" s="45">
        <f t="shared" si="8"/>
        <v>301.41388032547826</v>
      </c>
      <c r="F75" s="43">
        <v>63</v>
      </c>
      <c r="G75" s="29">
        <v>193.6</v>
      </c>
      <c r="H75" s="44">
        <f t="shared" si="9"/>
        <v>217.45151999999999</v>
      </c>
      <c r="I75" s="45">
        <f t="shared" si="10"/>
        <v>53.560611131547034</v>
      </c>
      <c r="J75" s="45">
        <f t="shared" si="11"/>
        <v>472.012795054111</v>
      </c>
      <c r="K75" s="43">
        <v>63</v>
      </c>
      <c r="L75" s="47"/>
    </row>
    <row r="76" spans="1:12" ht="15" x14ac:dyDescent="0.2">
      <c r="A76" s="43">
        <f t="shared" si="12"/>
        <v>73</v>
      </c>
      <c r="B76" s="47">
        <f t="shared" si="12"/>
        <v>73</v>
      </c>
      <c r="C76" s="45">
        <f t="shared" si="7"/>
        <v>64.911599999999993</v>
      </c>
      <c r="D76" s="47">
        <f t="shared" si="13"/>
        <v>18.404332112224708</v>
      </c>
      <c r="E76" s="45">
        <f t="shared" si="8"/>
        <v>305.49175107815722</v>
      </c>
      <c r="F76" s="43">
        <v>64</v>
      </c>
      <c r="G76" s="29">
        <v>200.8</v>
      </c>
      <c r="H76" s="44">
        <f t="shared" si="9"/>
        <v>225.53855999999999</v>
      </c>
      <c r="I76" s="45">
        <f t="shared" si="10"/>
        <v>55.316916901459599</v>
      </c>
      <c r="J76" s="45">
        <f t="shared" si="11"/>
        <v>489.15662227004213</v>
      </c>
      <c r="K76" s="43">
        <v>64</v>
      </c>
      <c r="L76" s="47"/>
    </row>
    <row r="77" spans="1:12" ht="15" x14ac:dyDescent="0.2">
      <c r="A77" s="43">
        <f t="shared" si="12"/>
        <v>74</v>
      </c>
      <c r="B77" s="47">
        <f t="shared" si="12"/>
        <v>74</v>
      </c>
      <c r="C77" s="45">
        <f t="shared" si="7"/>
        <v>65.800799999999995</v>
      </c>
      <c r="D77" s="47">
        <f t="shared" si="13"/>
        <v>18.626923459774289</v>
      </c>
      <c r="E77" s="45">
        <f t="shared" si="8"/>
        <v>309.56831935250574</v>
      </c>
      <c r="F77" s="43">
        <v>65</v>
      </c>
      <c r="G77" s="50">
        <v>208</v>
      </c>
      <c r="H77" s="44">
        <f t="shared" si="9"/>
        <v>233.62559999999999</v>
      </c>
      <c r="I77" s="45">
        <f t="shared" si="10"/>
        <v>57.065905988744611</v>
      </c>
      <c r="J77" s="45">
        <f t="shared" si="11"/>
        <v>506.28770626373017</v>
      </c>
      <c r="K77" s="43">
        <v>65</v>
      </c>
      <c r="L77" s="47">
        <v>21</v>
      </c>
    </row>
    <row r="78" spans="1:12" ht="15" x14ac:dyDescent="0.2">
      <c r="A78" s="43">
        <f t="shared" si="12"/>
        <v>75</v>
      </c>
      <c r="B78" s="47">
        <f t="shared" si="12"/>
        <v>75</v>
      </c>
      <c r="C78" s="45">
        <f t="shared" si="7"/>
        <v>66.69</v>
      </c>
      <c r="D78" s="47">
        <f t="shared" si="13"/>
        <v>18.849164941118623</v>
      </c>
      <c r="E78" s="45">
        <f t="shared" si="8"/>
        <v>313.64360478410163</v>
      </c>
      <c r="F78" s="43">
        <v>65</v>
      </c>
      <c r="G78" s="51">
        <v>187</v>
      </c>
      <c r="H78" s="44">
        <f t="shared" si="9"/>
        <v>210.0384</v>
      </c>
      <c r="I78" s="45">
        <f t="shared" si="10"/>
        <v>51.943976975133623</v>
      </c>
      <c r="J78" s="45">
        <f t="shared" si="11"/>
        <v>456.285973231691</v>
      </c>
      <c r="K78" s="43">
        <v>65</v>
      </c>
      <c r="L78" s="47"/>
    </row>
    <row r="79" spans="1:12" ht="15" x14ac:dyDescent="0.2">
      <c r="A79" s="43">
        <f t="shared" si="12"/>
        <v>76</v>
      </c>
      <c r="B79" s="47">
        <f t="shared" si="12"/>
        <v>76</v>
      </c>
      <c r="C79" s="45">
        <f t="shared" si="7"/>
        <v>67.5792</v>
      </c>
      <c r="D79" s="47">
        <f t="shared" si="13"/>
        <v>19.07106176040384</v>
      </c>
      <c r="E79" s="45">
        <f t="shared" si="8"/>
        <v>317.71762645481408</v>
      </c>
      <c r="F79" s="43">
        <v>66</v>
      </c>
      <c r="G79" s="29">
        <v>193.8</v>
      </c>
      <c r="H79" s="44">
        <f t="shared" si="9"/>
        <v>217.67616000000001</v>
      </c>
      <c r="I79" s="45">
        <f t="shared" si="10"/>
        <v>53.609498850196708</v>
      </c>
      <c r="J79" s="45">
        <f t="shared" si="11"/>
        <v>472.48918916409258</v>
      </c>
      <c r="K79" s="43">
        <v>66</v>
      </c>
      <c r="L79" s="47"/>
    </row>
    <row r="80" spans="1:12" ht="15" x14ac:dyDescent="0.2">
      <c r="A80" s="43">
        <f t="shared" si="12"/>
        <v>77</v>
      </c>
      <c r="B80" s="47">
        <f t="shared" si="12"/>
        <v>77</v>
      </c>
      <c r="C80" s="45">
        <f t="shared" si="7"/>
        <v>68.468400000000003</v>
      </c>
      <c r="D80" s="47">
        <f t="shared" si="13"/>
        <v>19.292618976952735</v>
      </c>
      <c r="E80" s="45">
        <f t="shared" si="8"/>
        <v>321.79040291549342</v>
      </c>
      <c r="F80" s="43">
        <v>67</v>
      </c>
      <c r="G80" s="29">
        <v>200.6</v>
      </c>
      <c r="H80" s="44">
        <f t="shared" si="9"/>
        <v>225.31392</v>
      </c>
      <c r="I80" s="45">
        <f t="shared" si="10"/>
        <v>55.268230783737891</v>
      </c>
      <c r="J80" s="45">
        <f t="shared" si="11"/>
        <v>488.6805792816769</v>
      </c>
      <c r="K80" s="43">
        <v>67</v>
      </c>
      <c r="L80" s="43"/>
    </row>
    <row r="81" spans="1:12" ht="15" x14ac:dyDescent="0.2">
      <c r="A81" s="43">
        <f t="shared" si="12"/>
        <v>78</v>
      </c>
      <c r="B81" s="47">
        <f t="shared" si="12"/>
        <v>78</v>
      </c>
      <c r="C81" s="45">
        <f t="shared" si="7"/>
        <v>69.357600000000005</v>
      </c>
      <c r="D81" s="47">
        <f t="shared" si="13"/>
        <v>19.513841511122433</v>
      </c>
      <c r="E81" s="45">
        <f t="shared" si="8"/>
        <v>325.86195220744895</v>
      </c>
      <c r="F81" s="43">
        <v>68</v>
      </c>
      <c r="G81" s="29">
        <v>207.4</v>
      </c>
      <c r="H81" s="44">
        <f t="shared" si="9"/>
        <v>232.95168000000001</v>
      </c>
      <c r="I81" s="45">
        <f t="shared" si="10"/>
        <v>56.920429328307158</v>
      </c>
      <c r="J81" s="45">
        <f t="shared" si="11"/>
        <v>504.86059041346829</v>
      </c>
      <c r="K81" s="43">
        <v>68</v>
      </c>
      <c r="L81" s="47"/>
    </row>
    <row r="82" spans="1:12" ht="15" x14ac:dyDescent="0.2">
      <c r="A82" s="43">
        <f t="shared" si="12"/>
        <v>79</v>
      </c>
      <c r="B82" s="47">
        <f t="shared" si="12"/>
        <v>79</v>
      </c>
      <c r="C82" s="45">
        <f t="shared" si="7"/>
        <v>70.246799999999993</v>
      </c>
      <c r="D82" s="47">
        <f t="shared" si="13"/>
        <v>19.734734149853068</v>
      </c>
      <c r="E82" s="45">
        <f t="shared" si="8"/>
        <v>329.93229188279457</v>
      </c>
      <c r="F82" s="52">
        <v>69</v>
      </c>
      <c r="G82" s="29">
        <v>214.2</v>
      </c>
      <c r="H82" s="44">
        <f t="shared" si="9"/>
        <v>240.58944</v>
      </c>
      <c r="I82" s="45">
        <f t="shared" si="10"/>
        <v>58.56633325847811</v>
      </c>
      <c r="J82" s="45">
        <f t="shared" si="11"/>
        <v>521.02963842518272</v>
      </c>
      <c r="K82" s="48">
        <v>69</v>
      </c>
      <c r="L82" s="49"/>
    </row>
    <row r="83" spans="1:12" ht="15" x14ac:dyDescent="0.2">
      <c r="A83" s="43">
        <f t="shared" si="12"/>
        <v>80</v>
      </c>
      <c r="B83" s="47">
        <f t="shared" si="12"/>
        <v>80</v>
      </c>
      <c r="C83" s="45">
        <f t="shared" si="7"/>
        <v>71.135999999999996</v>
      </c>
      <c r="D83" s="47">
        <f t="shared" si="13"/>
        <v>19.955301551927469</v>
      </c>
      <c r="E83" s="45">
        <f t="shared" si="8"/>
        <v>334.00143902373406</v>
      </c>
      <c r="F83" s="52">
        <v>70</v>
      </c>
      <c r="G83" s="50">
        <v>221</v>
      </c>
      <c r="H83" s="44">
        <f t="shared" si="9"/>
        <v>248.22720000000001</v>
      </c>
      <c r="I83" s="45">
        <f t="shared" si="10"/>
        <v>60.20616532763993</v>
      </c>
      <c r="J83" s="45">
        <f t="shared" si="11"/>
        <v>537.18811127897277</v>
      </c>
      <c r="K83" s="29">
        <v>70</v>
      </c>
      <c r="L83" s="29">
        <v>21</v>
      </c>
    </row>
    <row r="84" spans="1:12" ht="15" x14ac:dyDescent="0.2">
      <c r="A84" s="43">
        <f t="shared" si="12"/>
        <v>81</v>
      </c>
      <c r="B84" s="47">
        <f t="shared" si="12"/>
        <v>81</v>
      </c>
      <c r="C84" s="45">
        <f t="shared" si="7"/>
        <v>72.025199999999998</v>
      </c>
      <c r="D84" s="47">
        <f t="shared" si="13"/>
        <v>20.175548252960461</v>
      </c>
      <c r="E84" s="45">
        <f t="shared" si="8"/>
        <v>338.06941026085502</v>
      </c>
      <c r="F84" s="52">
        <v>70</v>
      </c>
      <c r="G84" s="29">
        <v>200</v>
      </c>
      <c r="H84" s="44">
        <f t="shared" si="9"/>
        <v>224.64000000000001</v>
      </c>
      <c r="I84" s="45">
        <f t="shared" si="10"/>
        <v>55.122138502719949</v>
      </c>
      <c r="J84" s="45">
        <f t="shared" si="11"/>
        <v>487.25239122557053</v>
      </c>
      <c r="K84" s="29">
        <v>70</v>
      </c>
      <c r="L84" s="29"/>
    </row>
    <row r="85" spans="1:12" ht="15" x14ac:dyDescent="0.2">
      <c r="A85" s="43">
        <f t="shared" si="12"/>
        <v>82</v>
      </c>
      <c r="B85" s="47">
        <f t="shared" si="12"/>
        <v>82</v>
      </c>
      <c r="C85" s="45">
        <f t="shared" si="7"/>
        <v>72.914400000000001</v>
      </c>
      <c r="D85" s="47">
        <f t="shared" si="13"/>
        <v>20.395478670134668</v>
      </c>
      <c r="E85" s="45">
        <f t="shared" si="8"/>
        <v>342.13622179049372</v>
      </c>
      <c r="F85" s="52">
        <v>71</v>
      </c>
      <c r="G85" s="29">
        <v>206.2</v>
      </c>
      <c r="H85" s="44">
        <f t="shared" si="9"/>
        <v>231.60384000000002</v>
      </c>
      <c r="I85" s="45">
        <f t="shared" si="10"/>
        <v>56.629328860045767</v>
      </c>
      <c r="J85" s="45">
        <f t="shared" si="11"/>
        <v>502.00610243124646</v>
      </c>
      <c r="K85" s="29">
        <v>71</v>
      </c>
      <c r="L85" s="29"/>
    </row>
    <row r="86" spans="1:12" ht="15" x14ac:dyDescent="0.2">
      <c r="A86" s="43">
        <f t="shared" si="12"/>
        <v>83</v>
      </c>
      <c r="B86" s="47">
        <f t="shared" si="12"/>
        <v>83</v>
      </c>
      <c r="C86" s="45">
        <f t="shared" si="7"/>
        <v>73.803600000000003</v>
      </c>
      <c r="D86" s="47">
        <f t="shared" si="13"/>
        <v>20.615097106698759</v>
      </c>
      <c r="E86" s="45">
        <f t="shared" si="8"/>
        <v>346.2018893912288</v>
      </c>
      <c r="F86" s="52">
        <v>72</v>
      </c>
      <c r="G86" s="29">
        <v>212.39999999999998</v>
      </c>
      <c r="H86" s="44">
        <f t="shared" si="9"/>
        <v>238.56767999999997</v>
      </c>
      <c r="I86" s="45">
        <f t="shared" si="10"/>
        <v>58.131252579100853</v>
      </c>
      <c r="J86" s="45">
        <f t="shared" si="11"/>
        <v>516.75064090860053</v>
      </c>
      <c r="K86" s="29">
        <v>72</v>
      </c>
      <c r="L86" s="29"/>
    </row>
    <row r="87" spans="1:12" ht="15" x14ac:dyDescent="0.2">
      <c r="A87" s="43">
        <f t="shared" si="12"/>
        <v>84</v>
      </c>
      <c r="B87" s="47">
        <f t="shared" si="12"/>
        <v>84</v>
      </c>
      <c r="C87" s="45">
        <f t="shared" si="7"/>
        <v>74.692799999999991</v>
      </c>
      <c r="D87" s="47">
        <f t="shared" si="13"/>
        <v>20.834407756242822</v>
      </c>
      <c r="E87" s="45">
        <f t="shared" si="8"/>
        <v>350.26642843955705</v>
      </c>
      <c r="F87" s="52">
        <v>73</v>
      </c>
      <c r="G87" s="29">
        <v>218.6</v>
      </c>
      <c r="H87" s="44">
        <f t="shared" si="9"/>
        <v>245.53152</v>
      </c>
      <c r="I87" s="45">
        <f t="shared" si="10"/>
        <v>59.628081046907134</v>
      </c>
      <c r="J87" s="45">
        <f t="shared" si="11"/>
        <v>531.48630515669663</v>
      </c>
      <c r="K87" s="29">
        <v>73</v>
      </c>
      <c r="L87" s="29"/>
    </row>
    <row r="88" spans="1:12" ht="15" x14ac:dyDescent="0.2">
      <c r="A88" s="43">
        <f t="shared" si="12"/>
        <v>85</v>
      </c>
      <c r="B88" s="47">
        <f t="shared" si="12"/>
        <v>85</v>
      </c>
      <c r="C88" s="45">
        <f t="shared" si="7"/>
        <v>75.581999999999994</v>
      </c>
      <c r="D88" s="47">
        <f t="shared" si="13"/>
        <v>21.053414706764119</v>
      </c>
      <c r="E88" s="45">
        <f t="shared" si="8"/>
        <v>354.32985392480174</v>
      </c>
      <c r="F88" s="52">
        <v>74</v>
      </c>
      <c r="G88" s="29">
        <v>224.8</v>
      </c>
      <c r="H88" s="44">
        <f t="shared" si="9"/>
        <v>252.49536000000001</v>
      </c>
      <c r="I88" s="45">
        <f t="shared" si="10"/>
        <v>61.119975375607694</v>
      </c>
      <c r="J88" s="45">
        <f t="shared" si="11"/>
        <v>546.21337577918337</v>
      </c>
      <c r="K88" s="29">
        <v>74</v>
      </c>
      <c r="L88" s="29"/>
    </row>
    <row r="89" spans="1:12" ht="15" x14ac:dyDescent="0.2">
      <c r="A89" s="43">
        <f t="shared" si="12"/>
        <v>86</v>
      </c>
      <c r="B89" s="47">
        <f t="shared" si="12"/>
        <v>86</v>
      </c>
      <c r="C89" s="45">
        <f t="shared" si="7"/>
        <v>76.471199999999996</v>
      </c>
      <c r="D89" s="47">
        <f t="shared" si="13"/>
        <v>21.272121944536345</v>
      </c>
      <c r="E89" s="45">
        <f t="shared" si="8"/>
        <v>358.39218046329989</v>
      </c>
      <c r="F89" s="52">
        <v>75</v>
      </c>
      <c r="G89" s="50">
        <v>231</v>
      </c>
      <c r="H89" s="44">
        <f t="shared" si="9"/>
        <v>259.45920000000001</v>
      </c>
      <c r="I89" s="45">
        <f t="shared" si="10"/>
        <v>62.607087284635128</v>
      </c>
      <c r="J89" s="45">
        <f t="shared" si="11"/>
        <v>560.93211702073938</v>
      </c>
      <c r="K89" s="29">
        <v>75</v>
      </c>
      <c r="L89" s="29">
        <v>21</v>
      </c>
    </row>
    <row r="90" spans="1:12" ht="15" x14ac:dyDescent="0.2">
      <c r="A90" s="43">
        <f t="shared" si="12"/>
        <v>87</v>
      </c>
      <c r="B90" s="47">
        <f t="shared" si="12"/>
        <v>87</v>
      </c>
      <c r="C90" s="45">
        <f t="shared" si="7"/>
        <v>77.360399999999998</v>
      </c>
      <c r="D90" s="47">
        <f t="shared" si="13"/>
        <v>21.490533357793495</v>
      </c>
      <c r="E90" s="45">
        <f t="shared" si="8"/>
        <v>362.45342231190949</v>
      </c>
      <c r="F90" s="52">
        <v>75</v>
      </c>
      <c r="G90" s="29">
        <v>210</v>
      </c>
      <c r="H90" s="44">
        <f t="shared" si="9"/>
        <v>235.87199999999999</v>
      </c>
      <c r="I90" s="45">
        <f t="shared" si="10"/>
        <v>57.550476347015277</v>
      </c>
      <c r="J90" s="45">
        <f t="shared" si="11"/>
        <v>511.04414630438487</v>
      </c>
      <c r="K90" s="29">
        <v>75</v>
      </c>
      <c r="L90" s="29"/>
    </row>
    <row r="91" spans="1:12" ht="15" x14ac:dyDescent="0.2">
      <c r="A91" s="43">
        <f t="shared" si="12"/>
        <v>88</v>
      </c>
      <c r="B91" s="47">
        <f t="shared" si="12"/>
        <v>88</v>
      </c>
      <c r="C91" s="45">
        <f t="shared" si="7"/>
        <v>78.249600000000001</v>
      </c>
      <c r="D91" s="47">
        <f t="shared" si="13"/>
        <v>21.708652740239781</v>
      </c>
      <c r="E91" s="45">
        <f t="shared" si="8"/>
        <v>366.51359338087923</v>
      </c>
      <c r="F91" s="52">
        <v>76</v>
      </c>
      <c r="G91" s="29">
        <v>216</v>
      </c>
      <c r="H91" s="44">
        <f t="shared" si="9"/>
        <v>242.61119999999997</v>
      </c>
      <c r="I91" s="45">
        <f t="shared" si="10"/>
        <v>59.000988565915527</v>
      </c>
      <c r="J91" s="45">
        <f t="shared" si="11"/>
        <v>525.30789508563612</v>
      </c>
      <c r="K91" s="29">
        <v>76</v>
      </c>
      <c r="L91" s="29"/>
    </row>
    <row r="92" spans="1:12" ht="15" x14ac:dyDescent="0.2">
      <c r="A92" s="43">
        <f t="shared" si="12"/>
        <v>89</v>
      </c>
      <c r="B92" s="47">
        <f t="shared" si="12"/>
        <v>89</v>
      </c>
      <c r="C92" s="45">
        <f t="shared" si="7"/>
        <v>79.138799999999989</v>
      </c>
      <c r="D92" s="47">
        <f t="shared" si="13"/>
        <v>21.926483794395324</v>
      </c>
      <c r="E92" s="45">
        <f t="shared" si="8"/>
        <v>370.57270724611612</v>
      </c>
      <c r="F92" s="52">
        <v>77</v>
      </c>
      <c r="G92" s="29">
        <v>222</v>
      </c>
      <c r="H92" s="44">
        <f t="shared" si="9"/>
        <v>249.35040000000001</v>
      </c>
      <c r="I92" s="45">
        <f t="shared" si="10"/>
        <v>60.446817732908166</v>
      </c>
      <c r="J92" s="45">
        <f t="shared" si="11"/>
        <v>539.56348755148167</v>
      </c>
      <c r="K92" s="29">
        <v>77</v>
      </c>
      <c r="L92" s="29"/>
    </row>
    <row r="93" spans="1:12" ht="15" x14ac:dyDescent="0.2">
      <c r="A93" s="43">
        <f t="shared" si="12"/>
        <v>90</v>
      </c>
      <c r="B93" s="47">
        <f t="shared" si="12"/>
        <v>90</v>
      </c>
      <c r="C93" s="45">
        <f t="shared" si="7"/>
        <v>80.027999999999992</v>
      </c>
      <c r="D93" s="47">
        <f t="shared" si="13"/>
        <v>22.144030134787155</v>
      </c>
      <c r="E93" s="45">
        <f t="shared" si="8"/>
        <v>374.63077716088623</v>
      </c>
      <c r="F93" s="52">
        <v>78</v>
      </c>
      <c r="G93" s="29">
        <v>228</v>
      </c>
      <c r="H93" s="44">
        <f t="shared" si="9"/>
        <v>256.08960000000002</v>
      </c>
      <c r="I93" s="45">
        <f t="shared" si="10"/>
        <v>61.888104962349772</v>
      </c>
      <c r="J93" s="45">
        <f t="shared" si="11"/>
        <v>553.81116947609246</v>
      </c>
      <c r="K93" s="29">
        <v>78</v>
      </c>
      <c r="L93" s="29"/>
    </row>
    <row r="94" spans="1:12" ht="15" x14ac:dyDescent="0.2">
      <c r="A94" s="43">
        <f t="shared" si="12"/>
        <v>91</v>
      </c>
      <c r="B94" s="47">
        <f t="shared" si="12"/>
        <v>91</v>
      </c>
      <c r="C94" s="45">
        <f t="shared" si="7"/>
        <v>80.917199999999994</v>
      </c>
      <c r="D94" s="47">
        <f t="shared" si="13"/>
        <v>22.361295290994434</v>
      </c>
      <c r="E94" s="45">
        <f t="shared" si="8"/>
        <v>378.68781606697956</v>
      </c>
      <c r="F94" s="52">
        <v>79</v>
      </c>
      <c r="G94" s="29">
        <v>234</v>
      </c>
      <c r="H94" s="44">
        <f t="shared" si="9"/>
        <v>262.8288</v>
      </c>
      <c r="I94" s="45">
        <f t="shared" si="10"/>
        <v>63.324983518559485</v>
      </c>
      <c r="J94" s="45">
        <f t="shared" si="11"/>
        <v>568.05117296149103</v>
      </c>
      <c r="K94" s="29">
        <v>79</v>
      </c>
      <c r="L94" s="29"/>
    </row>
    <row r="95" spans="1:12" ht="15" x14ac:dyDescent="0.2">
      <c r="A95" s="43">
        <f t="shared" si="12"/>
        <v>92</v>
      </c>
      <c r="B95" s="47">
        <f t="shared" si="12"/>
        <v>92</v>
      </c>
      <c r="C95" s="45">
        <f t="shared" si="7"/>
        <v>81.806399999999996</v>
      </c>
      <c r="D95" s="47">
        <f t="shared" si="13"/>
        <v>22.578282710556032</v>
      </c>
      <c r="E95" s="45">
        <f t="shared" si="8"/>
        <v>382.74383660537211</v>
      </c>
      <c r="F95" s="52">
        <v>80</v>
      </c>
      <c r="G95" s="50">
        <v>240</v>
      </c>
      <c r="H95" s="44">
        <f t="shared" si="9"/>
        <v>269.56799999999998</v>
      </c>
      <c r="I95" s="45">
        <f t="shared" si="10"/>
        <v>64.757579442439862</v>
      </c>
      <c r="J95" s="45">
        <f t="shared" si="11"/>
        <v>582.2837175289161</v>
      </c>
      <c r="K95" s="29">
        <v>80</v>
      </c>
      <c r="L95" s="29">
        <v>21</v>
      </c>
    </row>
    <row r="96" spans="1:12" ht="15" x14ac:dyDescent="0.2">
      <c r="A96" s="43">
        <f t="shared" si="12"/>
        <v>93</v>
      </c>
      <c r="B96" s="47">
        <f t="shared" si="12"/>
        <v>93</v>
      </c>
      <c r="C96" s="45">
        <f t="shared" si="7"/>
        <v>82.695599999999999</v>
      </c>
      <c r="D96" s="47">
        <f t="shared" si="13"/>
        <v>22.794995761747849</v>
      </c>
      <c r="E96" s="45">
        <f t="shared" si="8"/>
        <v>386.79885112640869</v>
      </c>
      <c r="F96" s="52">
        <v>80</v>
      </c>
      <c r="G96" s="29">
        <v>219</v>
      </c>
      <c r="H96" s="44">
        <f t="shared" si="9"/>
        <v>245.98080000000002</v>
      </c>
      <c r="I96" s="45">
        <f t="shared" si="10"/>
        <v>59.724479519444863</v>
      </c>
      <c r="J96" s="45">
        <f t="shared" si="11"/>
        <v>532.43669516303316</v>
      </c>
      <c r="K96" s="29">
        <v>80</v>
      </c>
      <c r="L96" s="29"/>
    </row>
    <row r="97" spans="1:12" ht="15" x14ac:dyDescent="0.2">
      <c r="A97" s="43">
        <f t="shared" si="12"/>
        <v>94</v>
      </c>
      <c r="B97" s="47">
        <f t="shared" si="12"/>
        <v>94</v>
      </c>
      <c r="C97" s="45">
        <f t="shared" si="7"/>
        <v>83.584800000000001</v>
      </c>
      <c r="D97" s="47">
        <f t="shared" si="13"/>
        <v>23.011437736237617</v>
      </c>
      <c r="E97" s="45">
        <f t="shared" si="8"/>
        <v>390.8528716995379</v>
      </c>
      <c r="F97" s="52">
        <v>81</v>
      </c>
      <c r="G97" s="29">
        <v>224.8</v>
      </c>
      <c r="H97" s="44">
        <f t="shared" si="9"/>
        <v>252.49536000000001</v>
      </c>
      <c r="I97" s="45">
        <f t="shared" si="10"/>
        <v>61.119975375607694</v>
      </c>
      <c r="J97" s="45">
        <f t="shared" si="11"/>
        <v>546.21337577918337</v>
      </c>
      <c r="K97" s="29">
        <v>81</v>
      </c>
      <c r="L97" s="29"/>
    </row>
    <row r="98" spans="1:12" ht="15" x14ac:dyDescent="0.2">
      <c r="A98" s="43">
        <f t="shared" si="12"/>
        <v>95</v>
      </c>
      <c r="B98" s="47">
        <f t="shared" si="12"/>
        <v>95</v>
      </c>
      <c r="C98" s="45">
        <f t="shared" si="7"/>
        <v>84.474000000000004</v>
      </c>
      <c r="D98" s="47">
        <f t="shared" si="13"/>
        <v>23.22761185162317</v>
      </c>
      <c r="E98" s="45">
        <f t="shared" si="8"/>
        <v>394.90591012261831</v>
      </c>
      <c r="F98" s="52">
        <v>82</v>
      </c>
      <c r="G98" s="29">
        <v>230.6</v>
      </c>
      <c r="H98" s="44">
        <f t="shared" si="9"/>
        <v>259.00991999999997</v>
      </c>
      <c r="I98" s="45">
        <f t="shared" si="10"/>
        <v>62.511286070801511</v>
      </c>
      <c r="J98" s="45">
        <f t="shared" si="11"/>
        <v>559.98276723997924</v>
      </c>
      <c r="K98" s="29">
        <v>82</v>
      </c>
      <c r="L98" s="29"/>
    </row>
    <row r="99" spans="1:12" ht="15" x14ac:dyDescent="0.2">
      <c r="A99" s="43">
        <f t="shared" si="12"/>
        <v>96</v>
      </c>
      <c r="B99" s="47">
        <f t="shared" si="12"/>
        <v>96</v>
      </c>
      <c r="C99" s="45">
        <f t="shared" si="7"/>
        <v>85.363199999999992</v>
      </c>
      <c r="D99" s="47">
        <f t="shared" si="13"/>
        <v>23.443521253861029</v>
      </c>
      <c r="E99" s="45">
        <f t="shared" si="8"/>
        <v>398.95797793082374</v>
      </c>
      <c r="F99" s="52">
        <v>83</v>
      </c>
      <c r="G99" s="29">
        <v>236.4</v>
      </c>
      <c r="H99" s="44">
        <f t="shared" si="9"/>
        <v>265.52447999999998</v>
      </c>
      <c r="I99" s="45">
        <f t="shared" si="10"/>
        <v>63.898528975202154</v>
      </c>
      <c r="J99" s="45">
        <f t="shared" si="11"/>
        <v>573.74507396514366</v>
      </c>
      <c r="K99" s="29">
        <v>83</v>
      </c>
      <c r="L99" s="29"/>
    </row>
    <row r="100" spans="1:12" ht="15" x14ac:dyDescent="0.2">
      <c r="A100" s="43">
        <f t="shared" si="12"/>
        <v>97</v>
      </c>
      <c r="B100" s="47">
        <f t="shared" si="12"/>
        <v>97</v>
      </c>
      <c r="C100" s="45">
        <f t="shared" si="7"/>
        <v>86.252399999999994</v>
      </c>
      <c r="D100" s="47">
        <f t="shared" si="13"/>
        <v>23.659169019590802</v>
      </c>
      <c r="E100" s="45">
        <f t="shared" si="8"/>
        <v>403.00908640516627</v>
      </c>
      <c r="F100" s="52">
        <v>84</v>
      </c>
      <c r="G100" s="29">
        <v>242.2</v>
      </c>
      <c r="H100" s="44">
        <f t="shared" si="9"/>
        <v>272.03904</v>
      </c>
      <c r="I100" s="45">
        <f t="shared" si="10"/>
        <v>65.281815371368268</v>
      </c>
      <c r="J100" s="45">
        <f t="shared" si="11"/>
        <v>587.50048977179972</v>
      </c>
      <c r="K100" s="29">
        <v>84</v>
      </c>
      <c r="L100" s="29"/>
    </row>
    <row r="101" spans="1:12" ht="15" x14ac:dyDescent="0.2">
      <c r="A101" s="43">
        <f t="shared" si="12"/>
        <v>98</v>
      </c>
      <c r="B101" s="47">
        <f t="shared" si="12"/>
        <v>98</v>
      </c>
      <c r="C101" s="45">
        <f t="shared" si="7"/>
        <v>87.141599999999997</v>
      </c>
      <c r="D101" s="47">
        <f t="shared" si="13"/>
        <v>23.874558158360944</v>
      </c>
      <c r="E101" s="45">
        <f t="shared" si="8"/>
        <v>407.05924658065675</v>
      </c>
      <c r="F101" s="52">
        <v>85</v>
      </c>
      <c r="G101" s="50">
        <v>248</v>
      </c>
      <c r="H101" s="44">
        <f t="shared" si="9"/>
        <v>278.55360000000002</v>
      </c>
      <c r="I101" s="45">
        <f t="shared" si="10"/>
        <v>66.661250908095155</v>
      </c>
      <c r="J101" s="45">
        <f t="shared" si="11"/>
        <v>601.24919866493246</v>
      </c>
      <c r="K101" s="29">
        <v>85</v>
      </c>
      <c r="L101" s="29">
        <v>21</v>
      </c>
    </row>
    <row r="102" spans="1:12" ht="15" x14ac:dyDescent="0.2">
      <c r="A102" s="43">
        <f t="shared" si="12"/>
        <v>99</v>
      </c>
      <c r="B102" s="47">
        <f t="shared" si="12"/>
        <v>99</v>
      </c>
      <c r="C102" s="45">
        <f t="shared" si="7"/>
        <v>88.030799999999985</v>
      </c>
      <c r="D102" s="47">
        <f t="shared" si="13"/>
        <v>24.089691614761261</v>
      </c>
      <c r="E102" s="45">
        <f t="shared" si="8"/>
        <v>411.1084692541246</v>
      </c>
      <c r="F102" s="52">
        <v>85</v>
      </c>
      <c r="G102" s="29">
        <v>227</v>
      </c>
      <c r="H102" s="44">
        <f t="shared" si="9"/>
        <v>254.96639999999999</v>
      </c>
      <c r="I102" s="45">
        <f t="shared" si="10"/>
        <v>61.648200088333972</v>
      </c>
      <c r="J102" s="45">
        <f t="shared" si="11"/>
        <v>551.43709515384842</v>
      </c>
      <c r="K102" s="29">
        <v>85</v>
      </c>
      <c r="L102" s="29"/>
    </row>
    <row r="103" spans="1:12" ht="15" x14ac:dyDescent="0.2">
      <c r="A103" s="43">
        <f t="shared" si="12"/>
        <v>100</v>
      </c>
      <c r="B103" s="47">
        <f t="shared" si="12"/>
        <v>100</v>
      </c>
      <c r="C103" s="45">
        <f t="shared" si="7"/>
        <v>88.919999999999987</v>
      </c>
      <c r="D103" s="47">
        <f t="shared" si="13"/>
        <v>24.30457227046648</v>
      </c>
      <c r="E103" s="45">
        <f t="shared" si="8"/>
        <v>415.15676499171036</v>
      </c>
      <c r="F103" s="52">
        <v>86</v>
      </c>
      <c r="G103" s="29">
        <v>232.4</v>
      </c>
      <c r="H103" s="44">
        <f t="shared" si="9"/>
        <v>261.03167999999999</v>
      </c>
      <c r="I103" s="45">
        <f t="shared" si="10"/>
        <v>62.94223972980317</v>
      </c>
      <c r="J103" s="45">
        <f t="shared" si="11"/>
        <v>564.25457686274046</v>
      </c>
      <c r="K103" s="29">
        <v>86</v>
      </c>
      <c r="L103" s="29"/>
    </row>
    <row r="104" spans="1:12" ht="15" x14ac:dyDescent="0.2">
      <c r="A104" s="43">
        <f t="shared" si="12"/>
        <v>101</v>
      </c>
      <c r="B104" s="47">
        <v>0</v>
      </c>
      <c r="C104" s="45">
        <f t="shared" si="7"/>
        <v>0</v>
      </c>
      <c r="D104" s="47">
        <v>0</v>
      </c>
      <c r="E104" s="45">
        <f t="shared" si="8"/>
        <v>0</v>
      </c>
      <c r="F104" s="52">
        <v>87</v>
      </c>
      <c r="G104" s="29">
        <v>237.8</v>
      </c>
      <c r="H104" s="44">
        <f t="shared" si="9"/>
        <v>267.09696000000002</v>
      </c>
      <c r="I104" s="45">
        <f t="shared" si="10"/>
        <v>64.232783846951989</v>
      </c>
      <c r="J104" s="45">
        <f t="shared" si="11"/>
        <v>577.06597053344137</v>
      </c>
      <c r="K104" s="29">
        <v>87</v>
      </c>
      <c r="L104" s="29"/>
    </row>
    <row r="105" spans="1:12" ht="15" x14ac:dyDescent="0.2">
      <c r="A105" s="43">
        <f t="shared" si="12"/>
        <v>102</v>
      </c>
      <c r="B105" s="47">
        <f t="shared" si="12"/>
        <v>1</v>
      </c>
      <c r="C105" s="45">
        <f t="shared" si="7"/>
        <v>0.88919999999999999</v>
      </c>
      <c r="D105" s="47">
        <f t="shared" si="13"/>
        <v>0.41542055579923082</v>
      </c>
      <c r="E105" s="45">
        <f t="shared" si="8"/>
        <v>4.7836087045971789</v>
      </c>
      <c r="F105" s="52">
        <v>88</v>
      </c>
      <c r="G105" s="29">
        <v>243.2</v>
      </c>
      <c r="H105" s="44">
        <f t="shared" si="9"/>
        <v>273.16224</v>
      </c>
      <c r="I105" s="45">
        <f t="shared" si="10"/>
        <v>65.519920954531997</v>
      </c>
      <c r="J105" s="45">
        <f t="shared" si="11"/>
        <v>589.87143032914321</v>
      </c>
      <c r="K105" s="29">
        <v>88</v>
      </c>
      <c r="L105" s="29"/>
    </row>
    <row r="106" spans="1:12" ht="15" x14ac:dyDescent="0.2">
      <c r="A106" s="43">
        <f t="shared" si="12"/>
        <v>103</v>
      </c>
      <c r="B106" s="47">
        <f t="shared" si="12"/>
        <v>2</v>
      </c>
      <c r="C106" s="45">
        <f t="shared" si="7"/>
        <v>1.7784</v>
      </c>
      <c r="D106" s="47">
        <f t="shared" si="13"/>
        <v>0.76643986660078545</v>
      </c>
      <c r="E106" s="45">
        <f t="shared" si="8"/>
        <v>9.3310795108695466</v>
      </c>
      <c r="F106" s="52">
        <v>89</v>
      </c>
      <c r="G106" s="29">
        <v>248.6</v>
      </c>
      <c r="H106" s="44">
        <f t="shared" si="9"/>
        <v>279.22751999999997</v>
      </c>
      <c r="I106" s="45">
        <f t="shared" si="10"/>
        <v>66.803735412115344</v>
      </c>
      <c r="J106" s="45">
        <f t="shared" si="11"/>
        <v>602.67110317610093</v>
      </c>
      <c r="K106" s="29">
        <v>89</v>
      </c>
      <c r="L106" s="29"/>
    </row>
    <row r="107" spans="1:12" ht="15" x14ac:dyDescent="0.2">
      <c r="A107" s="43">
        <f t="shared" si="12"/>
        <v>104</v>
      </c>
      <c r="B107" s="47">
        <f t="shared" si="12"/>
        <v>3</v>
      </c>
      <c r="C107" s="45">
        <f t="shared" si="7"/>
        <v>2.6675999999999997</v>
      </c>
      <c r="D107" s="47">
        <f t="shared" si="13"/>
        <v>1.0966608080083624</v>
      </c>
      <c r="E107" s="45">
        <f t="shared" si="8"/>
        <v>13.802289629363996</v>
      </c>
      <c r="F107" s="52">
        <v>90</v>
      </c>
      <c r="G107" s="50">
        <v>254</v>
      </c>
      <c r="H107" s="44">
        <f t="shared" si="9"/>
        <v>285.2928</v>
      </c>
      <c r="I107" s="45">
        <f t="shared" si="10"/>
        <v>68.08430770510607</v>
      </c>
      <c r="J107" s="45">
        <f t="shared" si="11"/>
        <v>615.46512925305979</v>
      </c>
      <c r="K107" s="29">
        <v>90</v>
      </c>
      <c r="L107" s="29">
        <v>21</v>
      </c>
    </row>
    <row r="108" spans="1:12" ht="15" x14ac:dyDescent="0.2">
      <c r="A108" s="43">
        <f t="shared" si="12"/>
        <v>105</v>
      </c>
      <c r="B108" s="47">
        <f t="shared" si="12"/>
        <v>4</v>
      </c>
      <c r="C108" s="45">
        <f t="shared" si="7"/>
        <v>3.5568</v>
      </c>
      <c r="D108" s="47">
        <f t="shared" si="13"/>
        <v>1.4140611505968179</v>
      </c>
      <c r="E108" s="45">
        <f t="shared" si="8"/>
        <v>18.226490885521667</v>
      </c>
      <c r="F108" s="52">
        <v>90</v>
      </c>
      <c r="G108" s="29">
        <v>233</v>
      </c>
      <c r="H108" s="44">
        <f t="shared" si="9"/>
        <v>261.7056</v>
      </c>
      <c r="I108" s="45">
        <f t="shared" si="10"/>
        <v>63.085804482780802</v>
      </c>
      <c r="J108" s="45">
        <f t="shared" si="11"/>
        <v>565.67836280750987</v>
      </c>
      <c r="K108" s="29">
        <v>90</v>
      </c>
      <c r="L108" s="29"/>
    </row>
    <row r="109" spans="1:12" ht="15" x14ac:dyDescent="0.2">
      <c r="A109" s="43">
        <f t="shared" si="12"/>
        <v>106</v>
      </c>
      <c r="B109" s="47">
        <f t="shared" si="12"/>
        <v>5</v>
      </c>
      <c r="C109" s="45">
        <f t="shared" si="7"/>
        <v>4.4459999999999997</v>
      </c>
      <c r="D109" s="47">
        <f t="shared" si="13"/>
        <v>1.7222566815192897</v>
      </c>
      <c r="E109" s="45">
        <f t="shared" si="8"/>
        <v>22.616941165570726</v>
      </c>
      <c r="F109" s="52">
        <v>91</v>
      </c>
      <c r="G109" s="29">
        <v>238</v>
      </c>
      <c r="H109" s="44">
        <f t="shared" si="9"/>
        <v>267.32159999999999</v>
      </c>
      <c r="I109" s="45">
        <f t="shared" si="10"/>
        <v>64.280515815446378</v>
      </c>
      <c r="J109" s="45">
        <f t="shared" si="11"/>
        <v>577.54035171190242</v>
      </c>
      <c r="K109" s="29">
        <v>91</v>
      </c>
      <c r="L109" s="29"/>
    </row>
    <row r="110" spans="1:12" ht="15" x14ac:dyDescent="0.2">
      <c r="A110" s="43">
        <f t="shared" si="12"/>
        <v>107</v>
      </c>
      <c r="B110" s="47">
        <f t="shared" si="12"/>
        <v>6</v>
      </c>
      <c r="C110" s="45">
        <f t="shared" si="7"/>
        <v>5.3351999999999995</v>
      </c>
      <c r="D110" s="47">
        <f t="shared" si="13"/>
        <v>2.0233099967312578</v>
      </c>
      <c r="E110" s="45">
        <f t="shared" si="8"/>
        <v>26.981203321347945</v>
      </c>
      <c r="F110" s="52">
        <v>92</v>
      </c>
      <c r="G110" s="29">
        <v>243</v>
      </c>
      <c r="H110" s="44">
        <f t="shared" si="9"/>
        <v>272.93759999999997</v>
      </c>
      <c r="I110" s="45">
        <f t="shared" si="10"/>
        <v>65.472308969426166</v>
      </c>
      <c r="J110" s="45">
        <f t="shared" si="11"/>
        <v>589.3972581217505</v>
      </c>
      <c r="K110" s="29">
        <v>92</v>
      </c>
      <c r="L110" s="29"/>
    </row>
    <row r="111" spans="1:12" ht="15" x14ac:dyDescent="0.2">
      <c r="A111" s="43">
        <f t="shared" si="12"/>
        <v>108</v>
      </c>
      <c r="B111" s="47">
        <f t="shared" si="12"/>
        <v>7</v>
      </c>
      <c r="C111" s="45">
        <f t="shared" si="7"/>
        <v>6.2243999999999993</v>
      </c>
      <c r="D111" s="47">
        <f t="shared" si="13"/>
        <v>2.3185507720937846</v>
      </c>
      <c r="E111" s="45">
        <f t="shared" si="8"/>
        <v>31.32415283101054</v>
      </c>
      <c r="F111" s="52">
        <v>93</v>
      </c>
      <c r="G111" s="29">
        <v>248</v>
      </c>
      <c r="H111" s="44">
        <f t="shared" si="9"/>
        <v>278.55360000000002</v>
      </c>
      <c r="I111" s="45">
        <f t="shared" si="10"/>
        <v>66.661250908095155</v>
      </c>
      <c r="J111" s="45">
        <f t="shared" si="11"/>
        <v>601.24919866493246</v>
      </c>
      <c r="K111" s="29">
        <v>93</v>
      </c>
      <c r="L111" s="29"/>
    </row>
    <row r="112" spans="1:12" ht="15" x14ac:dyDescent="0.2">
      <c r="A112" s="43">
        <f t="shared" si="12"/>
        <v>109</v>
      </c>
      <c r="B112" s="47">
        <f t="shared" si="12"/>
        <v>8</v>
      </c>
      <c r="C112" s="45">
        <f t="shared" si="7"/>
        <v>7.1135999999999999</v>
      </c>
      <c r="D112" s="47">
        <f t="shared" si="13"/>
        <v>2.6089051793396725</v>
      </c>
      <c r="E112" s="45">
        <f t="shared" si="8"/>
        <v>35.649185657578798</v>
      </c>
      <c r="F112" s="52">
        <v>94</v>
      </c>
      <c r="G112" s="29">
        <v>253</v>
      </c>
      <c r="H112" s="44">
        <f t="shared" si="9"/>
        <v>284.1696</v>
      </c>
      <c r="I112" s="45">
        <f t="shared" si="10"/>
        <v>67.847405740313931</v>
      </c>
      <c r="J112" s="45">
        <f t="shared" si="11"/>
        <v>613.0962849977135</v>
      </c>
      <c r="K112" s="29">
        <v>94</v>
      </c>
      <c r="L112" s="29"/>
    </row>
    <row r="113" spans="1:12" ht="15" x14ac:dyDescent="0.2">
      <c r="A113" s="43">
        <f t="shared" si="12"/>
        <v>110</v>
      </c>
      <c r="B113" s="47">
        <f t="shared" si="12"/>
        <v>9</v>
      </c>
      <c r="C113" s="45">
        <f t="shared" si="7"/>
        <v>8.0028000000000006</v>
      </c>
      <c r="D113" s="47">
        <f t="shared" si="13"/>
        <v>2.8950539664743791</v>
      </c>
      <c r="E113" s="45">
        <f t="shared" si="8"/>
        <v>39.958797877072726</v>
      </c>
      <c r="F113" s="52">
        <v>95</v>
      </c>
      <c r="G113" s="50">
        <v>258</v>
      </c>
      <c r="H113" s="44">
        <f t="shared" si="9"/>
        <v>289.78559999999999</v>
      </c>
      <c r="I113" s="45">
        <f t="shared" si="10"/>
        <v>69.030834896079284</v>
      </c>
      <c r="J113" s="45">
        <f t="shared" si="11"/>
        <v>624.9386241106713</v>
      </c>
      <c r="K113" s="29">
        <v>95</v>
      </c>
      <c r="L113" s="29">
        <v>21</v>
      </c>
    </row>
    <row r="114" spans="1:12" ht="15" x14ac:dyDescent="0.2">
      <c r="A114" s="43">
        <f t="shared" si="12"/>
        <v>111</v>
      </c>
      <c r="B114" s="47">
        <f t="shared" si="12"/>
        <v>10</v>
      </c>
      <c r="C114" s="45">
        <f t="shared" si="7"/>
        <v>8.8919999999999995</v>
      </c>
      <c r="D114" s="47">
        <f t="shared" si="13"/>
        <v>3.177517729464268</v>
      </c>
      <c r="E114" s="45">
        <f t="shared" si="8"/>
        <v>44.254898341368978</v>
      </c>
      <c r="F114" s="52">
        <v>95</v>
      </c>
      <c r="G114" s="29">
        <v>237</v>
      </c>
      <c r="H114" s="44">
        <f t="shared" si="9"/>
        <v>266.19839999999999</v>
      </c>
      <c r="I114" s="45">
        <f t="shared" si="10"/>
        <v>64.041809198373272</v>
      </c>
      <c r="J114" s="45">
        <f t="shared" si="11"/>
        <v>575.16836435383345</v>
      </c>
      <c r="K114" s="29">
        <v>95</v>
      </c>
      <c r="L114" s="29"/>
    </row>
    <row r="115" spans="1:12" ht="15" x14ac:dyDescent="0.2">
      <c r="A115" s="43">
        <f t="shared" si="12"/>
        <v>112</v>
      </c>
      <c r="B115" s="47">
        <f t="shared" si="12"/>
        <v>11</v>
      </c>
      <c r="C115" s="45">
        <f t="shared" si="7"/>
        <v>9.7812000000000001</v>
      </c>
      <c r="D115" s="47">
        <f t="shared" si="13"/>
        <v>3.4567069199829903</v>
      </c>
      <c r="E115" s="45">
        <f t="shared" si="8"/>
        <v>48.538992039937625</v>
      </c>
      <c r="F115" s="52">
        <v>96</v>
      </c>
      <c r="G115" s="29">
        <v>241.8</v>
      </c>
      <c r="H115" s="44">
        <f t="shared" si="9"/>
        <v>271.58976000000001</v>
      </c>
      <c r="I115" s="45">
        <f t="shared" si="10"/>
        <v>65.186541118848126</v>
      </c>
      <c r="J115" s="45">
        <f t="shared" si="11"/>
        <v>586.55205778199388</v>
      </c>
      <c r="K115" s="29">
        <v>96</v>
      </c>
      <c r="L115" s="29"/>
    </row>
    <row r="116" spans="1:12" ht="15" x14ac:dyDescent="0.2">
      <c r="A116" s="43">
        <f t="shared" si="12"/>
        <v>113</v>
      </c>
      <c r="B116" s="47">
        <f t="shared" si="12"/>
        <v>12</v>
      </c>
      <c r="C116" s="45">
        <f t="shared" si="7"/>
        <v>10.670399999999999</v>
      </c>
      <c r="D116" s="47">
        <f t="shared" si="13"/>
        <v>3.7329530817348457</v>
      </c>
      <c r="E116" s="45">
        <f t="shared" si="8"/>
        <v>52.812294633027768</v>
      </c>
      <c r="F116" s="52">
        <v>97</v>
      </c>
      <c r="G116" s="29">
        <v>246.6</v>
      </c>
      <c r="H116" s="44">
        <f t="shared" si="9"/>
        <v>276.98111999999998</v>
      </c>
      <c r="I116" s="45">
        <f t="shared" si="10"/>
        <v>66.328630811825363</v>
      </c>
      <c r="J116" s="45">
        <f t="shared" si="11"/>
        <v>597.93114933059576</v>
      </c>
      <c r="K116" s="29">
        <v>97</v>
      </c>
      <c r="L116" s="29"/>
    </row>
    <row r="117" spans="1:12" ht="15" x14ac:dyDescent="0.2">
      <c r="A117" s="43">
        <f t="shared" si="12"/>
        <v>114</v>
      </c>
      <c r="B117" s="47">
        <f t="shared" si="12"/>
        <v>13</v>
      </c>
      <c r="C117" s="45">
        <f t="shared" si="7"/>
        <v>11.5596</v>
      </c>
      <c r="D117" s="47">
        <f t="shared" si="13"/>
        <v>4.0065293501366055</v>
      </c>
      <c r="E117" s="45">
        <f t="shared" si="8"/>
        <v>57.075807617167555</v>
      </c>
      <c r="F117" s="52">
        <v>98</v>
      </c>
      <c r="G117" s="29">
        <v>251.4</v>
      </c>
      <c r="H117" s="44">
        <f t="shared" si="9"/>
        <v>282.37248000000005</v>
      </c>
      <c r="I117" s="45">
        <f t="shared" si="10"/>
        <v>67.468135636314216</v>
      </c>
      <c r="J117" s="45">
        <f t="shared" si="11"/>
        <v>609.30573889991399</v>
      </c>
      <c r="K117" s="29">
        <v>98</v>
      </c>
      <c r="L117" s="29"/>
    </row>
    <row r="118" spans="1:12" ht="15" x14ac:dyDescent="0.2">
      <c r="A118" s="43">
        <f t="shared" si="12"/>
        <v>115</v>
      </c>
      <c r="B118" s="47">
        <f t="shared" si="12"/>
        <v>14</v>
      </c>
      <c r="C118" s="45">
        <f t="shared" si="7"/>
        <v>12.448799999999999</v>
      </c>
      <c r="D118" s="47">
        <f t="shared" si="13"/>
        <v>4.2776644527179633</v>
      </c>
      <c r="E118" s="45">
        <f t="shared" si="8"/>
        <v>61.330369659965868</v>
      </c>
      <c r="F118" s="52">
        <v>99</v>
      </c>
      <c r="G118" s="29">
        <v>256.2</v>
      </c>
      <c r="H118" s="44">
        <f t="shared" si="9"/>
        <v>287.76384000000002</v>
      </c>
      <c r="I118" s="45">
        <f t="shared" si="10"/>
        <v>68.605110635679509</v>
      </c>
      <c r="J118" s="45">
        <f t="shared" si="11"/>
        <v>620.67592235714187</v>
      </c>
      <c r="K118" s="29">
        <v>99</v>
      </c>
      <c r="L118" s="29"/>
    </row>
    <row r="119" spans="1:12" ht="15" x14ac:dyDescent="0.2">
      <c r="A119" s="43">
        <f t="shared" si="12"/>
        <v>116</v>
      </c>
      <c r="B119" s="47">
        <f t="shared" si="12"/>
        <v>15</v>
      </c>
      <c r="C119" s="45">
        <f t="shared" si="7"/>
        <v>13.337999999999999</v>
      </c>
      <c r="D119" s="47">
        <f t="shared" si="13"/>
        <v>4.5465525901071517</v>
      </c>
      <c r="E119" s="45">
        <f t="shared" si="8"/>
        <v>65.576692830392886</v>
      </c>
      <c r="F119" s="52">
        <v>100</v>
      </c>
      <c r="G119" s="50">
        <v>261</v>
      </c>
      <c r="H119" s="44">
        <f t="shared" si="9"/>
        <v>293.15519999999998</v>
      </c>
      <c r="I119" s="45">
        <f t="shared" si="10"/>
        <v>69.739608672728608</v>
      </c>
      <c r="J119" s="45">
        <f t="shared" si="11"/>
        <v>632.04179177166895</v>
      </c>
      <c r="K119" s="29">
        <v>100</v>
      </c>
      <c r="L119" s="29">
        <v>21</v>
      </c>
    </row>
    <row r="120" spans="1:12" ht="15" x14ac:dyDescent="0.2">
      <c r="A120" s="43">
        <f t="shared" si="12"/>
        <v>117</v>
      </c>
      <c r="B120" s="47">
        <f t="shared" si="12"/>
        <v>16</v>
      </c>
      <c r="C120" s="45">
        <f t="shared" si="7"/>
        <v>14.2272</v>
      </c>
      <c r="D120" s="47">
        <f t="shared" si="13"/>
        <v>4.81336060460516</v>
      </c>
      <c r="E120" s="45">
        <f t="shared" si="8"/>
        <v>69.815388883552259</v>
      </c>
      <c r="F120" s="52">
        <v>100</v>
      </c>
      <c r="G120" s="29">
        <v>240</v>
      </c>
      <c r="H120" s="44">
        <f t="shared" si="9"/>
        <v>269.56799999999998</v>
      </c>
      <c r="I120" s="45">
        <f t="shared" si="10"/>
        <v>64.757579442439862</v>
      </c>
      <c r="J120" s="45">
        <f t="shared" si="11"/>
        <v>582.2837175289161</v>
      </c>
      <c r="K120" s="29">
        <v>100</v>
      </c>
      <c r="L120" s="29"/>
    </row>
    <row r="121" spans="1:12" ht="15" x14ac:dyDescent="0.2">
      <c r="A121" s="43">
        <f t="shared" si="12"/>
        <v>118</v>
      </c>
      <c r="B121" s="47">
        <f t="shared" si="12"/>
        <v>17</v>
      </c>
      <c r="C121" s="45">
        <f t="shared" si="7"/>
        <v>15.116399999999999</v>
      </c>
      <c r="D121" s="47">
        <f t="shared" si="13"/>
        <v>5.0782333044806913</v>
      </c>
      <c r="E121" s="45">
        <f t="shared" si="8"/>
        <v>74.046988783095856</v>
      </c>
      <c r="F121" s="52">
        <v>101</v>
      </c>
      <c r="G121" s="29">
        <v>244.8</v>
      </c>
      <c r="H121" s="44">
        <f t="shared" si="9"/>
        <v>274.95936</v>
      </c>
      <c r="I121" s="45">
        <f t="shared" si="10"/>
        <v>65.900653120050137</v>
      </c>
      <c r="J121" s="45">
        <f t="shared" si="11"/>
        <v>593.664522850754</v>
      </c>
      <c r="K121" s="29">
        <v>101</v>
      </c>
      <c r="L121" s="29"/>
    </row>
    <row r="122" spans="1:12" ht="15" x14ac:dyDescent="0.2">
      <c r="A122" s="43">
        <f t="shared" si="12"/>
        <v>119</v>
      </c>
      <c r="B122" s="47">
        <f t="shared" si="12"/>
        <v>18</v>
      </c>
      <c r="C122" s="45">
        <f t="shared" si="7"/>
        <v>16.005600000000001</v>
      </c>
      <c r="D122" s="47">
        <f t="shared" si="13"/>
        <v>5.3412974993444156</v>
      </c>
      <c r="E122" s="45">
        <f t="shared" si="8"/>
        <v>78.27195749759619</v>
      </c>
      <c r="F122" s="52">
        <v>102</v>
      </c>
      <c r="G122" s="29">
        <v>249.6</v>
      </c>
      <c r="H122" s="44">
        <f t="shared" si="9"/>
        <v>280.35071999999997</v>
      </c>
      <c r="I122" s="45">
        <f t="shared" si="10"/>
        <v>67.041120698511818</v>
      </c>
      <c r="J122" s="45">
        <f t="shared" si="11"/>
        <v>605.04078921657458</v>
      </c>
      <c r="K122" s="29">
        <v>102</v>
      </c>
      <c r="L122" s="29"/>
    </row>
    <row r="123" spans="1:12" ht="15" x14ac:dyDescent="0.2">
      <c r="A123" s="43">
        <f t="shared" si="12"/>
        <v>120</v>
      </c>
      <c r="B123" s="47">
        <f t="shared" si="12"/>
        <v>19</v>
      </c>
      <c r="C123" s="45">
        <f t="shared" si="7"/>
        <v>16.8948</v>
      </c>
      <c r="D123" s="47">
        <f t="shared" si="13"/>
        <v>5.6026651130643454</v>
      </c>
      <c r="E123" s="45">
        <f t="shared" si="8"/>
        <v>82.490705414569263</v>
      </c>
      <c r="F123" s="52">
        <v>103</v>
      </c>
      <c r="G123" s="29">
        <v>254.4</v>
      </c>
      <c r="H123" s="44">
        <f t="shared" si="9"/>
        <v>285.74208000000004</v>
      </c>
      <c r="I123" s="45">
        <f t="shared" si="10"/>
        <v>68.179038073144469</v>
      </c>
      <c r="J123" s="45">
        <f t="shared" si="11"/>
        <v>616.41261397739333</v>
      </c>
      <c r="K123" s="29">
        <v>103</v>
      </c>
      <c r="L123" s="29"/>
    </row>
    <row r="124" spans="1:12" ht="15" x14ac:dyDescent="0.2">
      <c r="A124" s="43">
        <f t="shared" si="12"/>
        <v>121</v>
      </c>
      <c r="B124" s="47">
        <f t="shared" si="12"/>
        <v>20</v>
      </c>
      <c r="C124" s="45">
        <f t="shared" si="7"/>
        <v>17.783999999999999</v>
      </c>
      <c r="D124" s="47">
        <f t="shared" si="13"/>
        <v>5.862435622634961</v>
      </c>
      <c r="E124" s="45">
        <f t="shared" si="8"/>
        <v>86.703597282994849</v>
      </c>
      <c r="F124" s="52">
        <v>104</v>
      </c>
      <c r="G124" s="29">
        <v>259.2</v>
      </c>
      <c r="H124" s="44">
        <f t="shared" si="9"/>
        <v>291.13344000000001</v>
      </c>
      <c r="I124" s="45">
        <f t="shared" si="10"/>
        <v>69.314458909304264</v>
      </c>
      <c r="J124" s="45">
        <f t="shared" si="11"/>
        <v>627.78009060037164</v>
      </c>
      <c r="K124" s="29">
        <v>104</v>
      </c>
      <c r="L124" s="29"/>
    </row>
    <row r="125" spans="1:12" ht="15" x14ac:dyDescent="0.2">
      <c r="A125" s="43">
        <f t="shared" si="12"/>
        <v>122</v>
      </c>
      <c r="B125" s="47">
        <f t="shared" si="12"/>
        <v>21</v>
      </c>
      <c r="C125" s="45">
        <f t="shared" si="7"/>
        <v>18.673199999999998</v>
      </c>
      <c r="D125" s="47">
        <f t="shared" si="13"/>
        <v>6.120697995410775</v>
      </c>
      <c r="E125" s="45">
        <f t="shared" si="8"/>
        <v>90.91095931650618</v>
      </c>
      <c r="F125" s="52">
        <v>105</v>
      </c>
      <c r="G125" s="50">
        <v>264</v>
      </c>
      <c r="H125" s="44">
        <f t="shared" si="9"/>
        <v>296.52479999999997</v>
      </c>
      <c r="I125" s="45">
        <f t="shared" si="10"/>
        <v>70.447434770968528</v>
      </c>
      <c r="J125" s="45">
        <f t="shared" si="11"/>
        <v>639.14330889277016</v>
      </c>
      <c r="K125" s="29">
        <v>105</v>
      </c>
      <c r="L125" s="29">
        <v>20</v>
      </c>
    </row>
    <row r="126" spans="1:12" ht="15" x14ac:dyDescent="0.2">
      <c r="A126" s="43">
        <f t="shared" si="12"/>
        <v>123</v>
      </c>
      <c r="B126" s="47">
        <f t="shared" si="12"/>
        <v>22</v>
      </c>
      <c r="C126" s="45">
        <f t="shared" si="7"/>
        <v>19.5624</v>
      </c>
      <c r="D126" s="47">
        <f t="shared" si="13"/>
        <v>6.3775322468881095</v>
      </c>
      <c r="E126" s="45">
        <f t="shared" si="8"/>
        <v>95.1130849052564</v>
      </c>
      <c r="F126" s="52">
        <v>105</v>
      </c>
      <c r="G126" s="29">
        <v>244</v>
      </c>
      <c r="H126" s="44">
        <f t="shared" si="9"/>
        <v>274.06080000000003</v>
      </c>
      <c r="I126" s="45">
        <f t="shared" si="10"/>
        <v>65.710323362952991</v>
      </c>
      <c r="J126" s="45">
        <f t="shared" si="11"/>
        <v>591.76803985714309</v>
      </c>
      <c r="K126" s="29">
        <v>105</v>
      </c>
      <c r="L126" s="29"/>
    </row>
    <row r="127" spans="1:12" ht="15" x14ac:dyDescent="0.2">
      <c r="A127" s="43">
        <f t="shared" si="12"/>
        <v>124</v>
      </c>
      <c r="B127" s="47">
        <f t="shared" si="12"/>
        <v>23</v>
      </c>
      <c r="C127" s="45">
        <f t="shared" si="7"/>
        <v>20.451599999999999</v>
      </c>
      <c r="D127" s="47">
        <f t="shared" si="13"/>
        <v>6.6330107072474558</v>
      </c>
      <c r="E127" s="45">
        <f t="shared" si="8"/>
        <v>99.310239259907348</v>
      </c>
      <c r="F127" s="52">
        <v>106</v>
      </c>
      <c r="G127" s="29">
        <v>248.4</v>
      </c>
      <c r="H127" s="44">
        <f t="shared" si="9"/>
        <v>279.00288</v>
      </c>
      <c r="I127" s="45">
        <f t="shared" si="10"/>
        <v>66.756245029775258</v>
      </c>
      <c r="J127" s="45">
        <f t="shared" si="11"/>
        <v>602.19714276019192</v>
      </c>
      <c r="K127" s="29">
        <v>106</v>
      </c>
      <c r="L127" s="29"/>
    </row>
    <row r="128" spans="1:12" ht="15" x14ac:dyDescent="0.2">
      <c r="A128" s="43">
        <f t="shared" si="12"/>
        <v>125</v>
      </c>
      <c r="B128" s="47">
        <f t="shared" si="12"/>
        <v>24</v>
      </c>
      <c r="C128" s="45">
        <f t="shared" si="7"/>
        <v>21.340799999999998</v>
      </c>
      <c r="D128" s="47">
        <f t="shared" si="13"/>
        <v>6.8871990614123195</v>
      </c>
      <c r="E128" s="45">
        <f t="shared" si="8"/>
        <v>103.50266322517849</v>
      </c>
      <c r="F128" s="52">
        <v>107</v>
      </c>
      <c r="G128" s="29">
        <v>252.8</v>
      </c>
      <c r="H128" s="44">
        <f t="shared" si="9"/>
        <v>283.94495999999998</v>
      </c>
      <c r="I128" s="45">
        <f t="shared" si="10"/>
        <v>67.800012280474945</v>
      </c>
      <c r="J128" s="45">
        <f t="shared" si="11"/>
        <v>612.62249338849381</v>
      </c>
      <c r="K128" s="29">
        <v>107</v>
      </c>
      <c r="L128" s="29"/>
    </row>
    <row r="129" spans="1:12" ht="15" x14ac:dyDescent="0.2">
      <c r="A129" s="43">
        <f t="shared" si="12"/>
        <v>126</v>
      </c>
      <c r="B129" s="47">
        <f t="shared" si="12"/>
        <v>25</v>
      </c>
      <c r="C129" s="45">
        <f t="shared" si="7"/>
        <v>22.229999999999997</v>
      </c>
      <c r="D129" s="47">
        <f t="shared" si="13"/>
        <v>7.140157210880437</v>
      </c>
      <c r="E129" s="45">
        <f t="shared" si="8"/>
        <v>107.69057643989493</v>
      </c>
      <c r="F129" s="52">
        <v>108</v>
      </c>
      <c r="G129" s="29">
        <v>257.2</v>
      </c>
      <c r="H129" s="44">
        <f t="shared" si="9"/>
        <v>288.88704000000001</v>
      </c>
      <c r="I129" s="45">
        <f t="shared" si="10"/>
        <v>68.841666939418729</v>
      </c>
      <c r="J129" s="45">
        <f t="shared" si="11"/>
        <v>623.04416458615435</v>
      </c>
      <c r="K129" s="29">
        <v>108</v>
      </c>
      <c r="L129" s="29"/>
    </row>
    <row r="130" spans="1:12" ht="15" x14ac:dyDescent="0.2">
      <c r="A130" s="43">
        <f t="shared" si="12"/>
        <v>127</v>
      </c>
      <c r="B130" s="47">
        <f t="shared" si="12"/>
        <v>26</v>
      </c>
      <c r="C130" s="45">
        <f t="shared" si="7"/>
        <v>23.119199999999999</v>
      </c>
      <c r="D130" s="47">
        <f t="shared" si="13"/>
        <v>7.3919399937804329</v>
      </c>
      <c r="E130" s="45">
        <f t="shared" si="8"/>
        <v>111.87417997719491</v>
      </c>
      <c r="F130" s="52">
        <v>109</v>
      </c>
      <c r="G130" s="29">
        <v>261.60000000000002</v>
      </c>
      <c r="H130" s="44">
        <f t="shared" si="9"/>
        <v>293.82911999999999</v>
      </c>
      <c r="I130" s="45">
        <f t="shared" si="10"/>
        <v>69.881249317970102</v>
      </c>
      <c r="J130" s="45">
        <f t="shared" si="11"/>
        <v>633.46222656213126</v>
      </c>
      <c r="K130" s="29">
        <v>109</v>
      </c>
      <c r="L130" s="29"/>
    </row>
    <row r="131" spans="1:12" ht="15" x14ac:dyDescent="0.2">
      <c r="A131" s="43">
        <f t="shared" si="12"/>
        <v>128</v>
      </c>
      <c r="B131" s="47">
        <f t="shared" si="12"/>
        <v>27</v>
      </c>
      <c r="C131" s="45">
        <f t="shared" si="7"/>
        <v>24.008400000000002</v>
      </c>
      <c r="D131" s="47">
        <f t="shared" si="13"/>
        <v>7.6425977910346994</v>
      </c>
      <c r="E131" s="45">
        <f t="shared" si="8"/>
        <v>116.05365856712723</v>
      </c>
      <c r="F131" s="52">
        <v>110</v>
      </c>
      <c r="G131" s="50">
        <v>266</v>
      </c>
      <c r="H131" s="44">
        <f t="shared" si="9"/>
        <v>298.77119999999996</v>
      </c>
      <c r="I131" s="45">
        <f t="shared" si="10"/>
        <v>70.918798293732749</v>
      </c>
      <c r="J131" s="45">
        <f t="shared" si="11"/>
        <v>643.8767470282512</v>
      </c>
      <c r="K131" s="29">
        <v>110</v>
      </c>
      <c r="L131" s="29">
        <v>19</v>
      </c>
    </row>
    <row r="132" spans="1:12" ht="15" x14ac:dyDescent="0.2">
      <c r="A132" s="43">
        <f t="shared" si="12"/>
        <v>129</v>
      </c>
      <c r="B132" s="47">
        <f t="shared" si="12"/>
        <v>28</v>
      </c>
      <c r="C132" s="45">
        <f t="shared" ref="C132:C153" si="14">B132*1.56*0.57</f>
        <v>24.897599999999997</v>
      </c>
      <c r="D132" s="47">
        <f t="shared" si="13"/>
        <v>7.8921770401958238</v>
      </c>
      <c r="E132" s="45">
        <f t="shared" ref="E132:E153" si="15">(C132+D132)*44/12</f>
        <v>120.22918248071801</v>
      </c>
      <c r="F132" s="52">
        <v>110</v>
      </c>
      <c r="G132" s="29">
        <v>247</v>
      </c>
      <c r="H132" s="44">
        <f t="shared" ref="H132:H180" si="16">G132*0.72*1.56</f>
        <v>277.43040000000002</v>
      </c>
      <c r="I132" s="45">
        <f t="shared" ref="I132:I179" si="17">EXP(-1.0587+0.8836*LN(H132)+0.284)</f>
        <v>66.423687500715744</v>
      </c>
      <c r="J132" s="45">
        <f t="shared" ref="J132:J180" si="18">(H132+I132)*0.475*44/12</f>
        <v>598.87920239707989</v>
      </c>
      <c r="K132" s="29">
        <v>110</v>
      </c>
      <c r="L132" s="29"/>
    </row>
    <row r="133" spans="1:12" ht="15" x14ac:dyDescent="0.2">
      <c r="A133" s="43">
        <f t="shared" ref="A133:B153" si="19">A132+1</f>
        <v>130</v>
      </c>
      <c r="B133" s="47">
        <f t="shared" si="19"/>
        <v>29</v>
      </c>
      <c r="C133" s="45">
        <f t="shared" si="14"/>
        <v>25.786799999999999</v>
      </c>
      <c r="D133" s="47">
        <f t="shared" ref="D133:D153" si="20">EXP(-1.0587+0.8836*LN(C133)+0.284)</f>
        <v>8.1407206738151334</v>
      </c>
      <c r="E133" s="45">
        <f t="shared" si="15"/>
        <v>124.40090913732216</v>
      </c>
      <c r="F133" s="52">
        <v>111</v>
      </c>
      <c r="G133" s="29">
        <v>251</v>
      </c>
      <c r="H133" s="44">
        <f t="shared" si="16"/>
        <v>281.92320000000001</v>
      </c>
      <c r="I133" s="45">
        <f t="shared" si="17"/>
        <v>67.373274270618751</v>
      </c>
      <c r="J133" s="45">
        <f t="shared" si="18"/>
        <v>608.35802602132765</v>
      </c>
      <c r="K133" s="29">
        <v>111</v>
      </c>
      <c r="L133" s="29"/>
    </row>
    <row r="134" spans="1:12" ht="15" x14ac:dyDescent="0.2">
      <c r="A134" s="43">
        <f t="shared" si="19"/>
        <v>131</v>
      </c>
      <c r="B134" s="47">
        <f t="shared" si="19"/>
        <v>30</v>
      </c>
      <c r="C134" s="45">
        <f t="shared" si="14"/>
        <v>26.675999999999998</v>
      </c>
      <c r="D134" s="47">
        <f t="shared" si="20"/>
        <v>8.388268495647786</v>
      </c>
      <c r="E134" s="45">
        <f t="shared" si="15"/>
        <v>128.56898448404186</v>
      </c>
      <c r="F134" s="52">
        <v>112</v>
      </c>
      <c r="G134" s="29">
        <v>255</v>
      </c>
      <c r="H134" s="44">
        <f t="shared" si="16"/>
        <v>286.416</v>
      </c>
      <c r="I134" s="45">
        <f t="shared" si="17"/>
        <v>68.321101129951188</v>
      </c>
      <c r="J134" s="45">
        <f t="shared" si="18"/>
        <v>617.83378446799827</v>
      </c>
      <c r="K134" s="29">
        <v>112</v>
      </c>
      <c r="L134" s="29"/>
    </row>
    <row r="135" spans="1:12" ht="15" x14ac:dyDescent="0.2">
      <c r="A135" s="43">
        <f t="shared" si="19"/>
        <v>132</v>
      </c>
      <c r="B135" s="47">
        <f t="shared" si="19"/>
        <v>31</v>
      </c>
      <c r="C135" s="45">
        <f t="shared" si="14"/>
        <v>27.565199999999997</v>
      </c>
      <c r="D135" s="47">
        <f t="shared" si="20"/>
        <v>8.6348575052881742</v>
      </c>
      <c r="E135" s="45">
        <f t="shared" si="15"/>
        <v>132.73354418605663</v>
      </c>
      <c r="F135" s="52">
        <v>113</v>
      </c>
      <c r="G135" s="29">
        <v>259</v>
      </c>
      <c r="H135" s="44">
        <f t="shared" si="16"/>
        <v>290.90879999999999</v>
      </c>
      <c r="I135" s="45">
        <f t="shared" si="17"/>
        <v>69.267198872967128</v>
      </c>
      <c r="J135" s="45">
        <f t="shared" si="18"/>
        <v>627.3065313704177</v>
      </c>
      <c r="K135" s="29">
        <v>113</v>
      </c>
      <c r="L135" s="29"/>
    </row>
    <row r="136" spans="1:12" ht="15" x14ac:dyDescent="0.2">
      <c r="A136" s="43">
        <f t="shared" si="19"/>
        <v>133</v>
      </c>
      <c r="B136" s="47">
        <f t="shared" si="19"/>
        <v>32</v>
      </c>
      <c r="C136" s="45">
        <f t="shared" si="14"/>
        <v>28.4544</v>
      </c>
      <c r="D136" s="47">
        <f t="shared" si="20"/>
        <v>8.8805221797401614</v>
      </c>
      <c r="E136" s="45">
        <f t="shared" si="15"/>
        <v>136.89471465904725</v>
      </c>
      <c r="F136" s="52">
        <v>114</v>
      </c>
      <c r="G136" s="29">
        <v>263</v>
      </c>
      <c r="H136" s="44">
        <f t="shared" si="16"/>
        <v>295.40159999999997</v>
      </c>
      <c r="I136" s="45">
        <f t="shared" si="17"/>
        <v>70.211597288173223</v>
      </c>
      <c r="J136" s="45">
        <f t="shared" si="18"/>
        <v>636.77631861023485</v>
      </c>
      <c r="K136" s="29">
        <v>114</v>
      </c>
      <c r="L136" s="29"/>
    </row>
    <row r="137" spans="1:12" ht="15" x14ac:dyDescent="0.2">
      <c r="A137" s="43">
        <f t="shared" si="19"/>
        <v>134</v>
      </c>
      <c r="B137" s="47">
        <f t="shared" si="19"/>
        <v>33</v>
      </c>
      <c r="C137" s="45">
        <f t="shared" si="14"/>
        <v>29.343599999999999</v>
      </c>
      <c r="D137" s="47">
        <f t="shared" si="20"/>
        <v>9.1252947188023139</v>
      </c>
      <c r="E137" s="45">
        <f t="shared" si="15"/>
        <v>141.05261396894181</v>
      </c>
      <c r="F137" s="52">
        <v>115</v>
      </c>
      <c r="G137" s="50">
        <v>267</v>
      </c>
      <c r="H137" s="44">
        <f t="shared" si="16"/>
        <v>299.89439999999996</v>
      </c>
      <c r="I137" s="45">
        <f t="shared" si="17"/>
        <v>71.154325205964</v>
      </c>
      <c r="J137" s="45">
        <f t="shared" si="18"/>
        <v>646.24319640038709</v>
      </c>
      <c r="K137" s="29">
        <v>115</v>
      </c>
      <c r="L137" s="29">
        <v>18</v>
      </c>
    </row>
    <row r="138" spans="1:12" ht="15" x14ac:dyDescent="0.2">
      <c r="A138" s="43">
        <f t="shared" si="19"/>
        <v>135</v>
      </c>
      <c r="B138" s="47">
        <f t="shared" si="19"/>
        <v>34</v>
      </c>
      <c r="C138" s="45">
        <f t="shared" si="14"/>
        <v>30.232799999999997</v>
      </c>
      <c r="D138" s="47">
        <f t="shared" si="20"/>
        <v>9.3692052598737945</v>
      </c>
      <c r="E138" s="45">
        <f t="shared" si="15"/>
        <v>145.20735261953723</v>
      </c>
      <c r="F138" s="52">
        <v>115</v>
      </c>
      <c r="G138" s="29">
        <v>249</v>
      </c>
      <c r="H138" s="44">
        <f t="shared" si="16"/>
        <v>279.67680000000001</v>
      </c>
      <c r="I138" s="45">
        <f t="shared" si="17"/>
        <v>66.898702839783041</v>
      </c>
      <c r="J138" s="45">
        <f t="shared" si="18"/>
        <v>603.61900077928874</v>
      </c>
      <c r="K138" s="29">
        <v>115</v>
      </c>
      <c r="L138" s="29"/>
    </row>
    <row r="139" spans="1:12" ht="15" x14ac:dyDescent="0.2">
      <c r="A139" s="43">
        <f t="shared" si="19"/>
        <v>136</v>
      </c>
      <c r="B139" s="47">
        <f t="shared" si="19"/>
        <v>35</v>
      </c>
      <c r="C139" s="45">
        <f t="shared" si="14"/>
        <v>31.122</v>
      </c>
      <c r="D139" s="47">
        <f t="shared" si="20"/>
        <v>9.6122820667788016</v>
      </c>
      <c r="E139" s="45">
        <f t="shared" si="15"/>
        <v>149.35903424485562</v>
      </c>
      <c r="F139" s="52">
        <v>116</v>
      </c>
      <c r="G139" s="29">
        <v>252.8</v>
      </c>
      <c r="H139" s="44">
        <f t="shared" si="16"/>
        <v>283.94495999999998</v>
      </c>
      <c r="I139" s="45">
        <f t="shared" si="17"/>
        <v>67.800012280474945</v>
      </c>
      <c r="J139" s="45">
        <f t="shared" si="18"/>
        <v>612.62249338849381</v>
      </c>
      <c r="K139" s="29">
        <v>116</v>
      </c>
      <c r="L139" s="29"/>
    </row>
    <row r="140" spans="1:12" ht="15" x14ac:dyDescent="0.2">
      <c r="A140" s="43">
        <f t="shared" si="19"/>
        <v>137</v>
      </c>
      <c r="B140" s="47">
        <f t="shared" si="19"/>
        <v>36</v>
      </c>
      <c r="C140" s="45">
        <f t="shared" si="14"/>
        <v>32.011200000000002</v>
      </c>
      <c r="D140" s="47">
        <f t="shared" si="20"/>
        <v>9.8545516964045792</v>
      </c>
      <c r="E140" s="45">
        <f t="shared" si="15"/>
        <v>153.50775622015013</v>
      </c>
      <c r="F140" s="52">
        <v>117</v>
      </c>
      <c r="G140" s="29">
        <v>256.60000000000002</v>
      </c>
      <c r="H140" s="44">
        <f t="shared" si="16"/>
        <v>288.21312</v>
      </c>
      <c r="I140" s="45">
        <f t="shared" si="17"/>
        <v>68.699746030956845</v>
      </c>
      <c r="J140" s="45">
        <f t="shared" si="18"/>
        <v>621.62324167058307</v>
      </c>
      <c r="K140" s="29">
        <v>117</v>
      </c>
      <c r="L140" s="29"/>
    </row>
    <row r="141" spans="1:12" ht="15" x14ac:dyDescent="0.2">
      <c r="A141" s="43">
        <f t="shared" si="19"/>
        <v>138</v>
      </c>
      <c r="B141" s="47">
        <f t="shared" si="19"/>
        <v>37</v>
      </c>
      <c r="C141" s="45">
        <f t="shared" si="14"/>
        <v>32.900399999999998</v>
      </c>
      <c r="D141" s="47">
        <f t="shared" si="20"/>
        <v>10.096039146303504</v>
      </c>
      <c r="E141" s="45">
        <f t="shared" si="15"/>
        <v>157.65361020311283</v>
      </c>
      <c r="F141" s="52">
        <v>118</v>
      </c>
      <c r="G141" s="29">
        <v>260.39999999999998</v>
      </c>
      <c r="H141" s="44">
        <f t="shared" si="16"/>
        <v>292.48127999999997</v>
      </c>
      <c r="I141" s="45">
        <f t="shared" si="17"/>
        <v>69.597930121297409</v>
      </c>
      <c r="J141" s="45">
        <f t="shared" si="18"/>
        <v>630.62129096125955</v>
      </c>
      <c r="K141" s="29">
        <v>118</v>
      </c>
      <c r="L141" s="29"/>
    </row>
    <row r="142" spans="1:12" ht="15" x14ac:dyDescent="0.2">
      <c r="A142" s="43">
        <f t="shared" si="19"/>
        <v>139</v>
      </c>
      <c r="B142" s="47">
        <f t="shared" si="19"/>
        <v>38</v>
      </c>
      <c r="C142" s="45">
        <f t="shared" si="14"/>
        <v>33.7896</v>
      </c>
      <c r="D142" s="47">
        <f t="shared" si="20"/>
        <v>10.3367679858895</v>
      </c>
      <c r="E142" s="45">
        <f t="shared" si="15"/>
        <v>161.79668261492819</v>
      </c>
      <c r="F142" s="52">
        <v>119</v>
      </c>
      <c r="G142" s="29">
        <v>264.2</v>
      </c>
      <c r="H142" s="44">
        <f t="shared" si="16"/>
        <v>296.74943999999999</v>
      </c>
      <c r="I142" s="45">
        <f t="shared" si="17"/>
        <v>70.494589778237199</v>
      </c>
      <c r="J142" s="45">
        <f t="shared" si="18"/>
        <v>639.61668519709644</v>
      </c>
      <c r="K142" s="29">
        <v>119</v>
      </c>
      <c r="L142" s="29"/>
    </row>
    <row r="143" spans="1:12" ht="15" x14ac:dyDescent="0.2">
      <c r="A143" s="43">
        <f t="shared" si="19"/>
        <v>140</v>
      </c>
      <c r="B143" s="47">
        <f t="shared" si="19"/>
        <v>39</v>
      </c>
      <c r="C143" s="45">
        <f t="shared" si="14"/>
        <v>34.678800000000003</v>
      </c>
      <c r="D143" s="47">
        <f t="shared" si="20"/>
        <v>10.576760473435781</v>
      </c>
      <c r="E143" s="45">
        <f t="shared" si="15"/>
        <v>165.93705506926455</v>
      </c>
      <c r="F143" s="52">
        <v>120</v>
      </c>
      <c r="G143" s="50">
        <v>268</v>
      </c>
      <c r="H143" s="44">
        <f t="shared" si="16"/>
        <v>301.01759999999996</v>
      </c>
      <c r="I143" s="45">
        <f t="shared" si="17"/>
        <v>71.389749461171519</v>
      </c>
      <c r="J143" s="45">
        <f t="shared" si="18"/>
        <v>648.60946697820691</v>
      </c>
      <c r="K143" s="29">
        <v>120</v>
      </c>
      <c r="L143" s="29">
        <v>17</v>
      </c>
    </row>
    <row r="144" spans="1:12" ht="15" x14ac:dyDescent="0.2">
      <c r="A144" s="43">
        <f t="shared" si="19"/>
        <v>141</v>
      </c>
      <c r="B144" s="47">
        <f t="shared" si="19"/>
        <v>40</v>
      </c>
      <c r="C144" s="45">
        <f t="shared" si="14"/>
        <v>35.567999999999998</v>
      </c>
      <c r="D144" s="47">
        <f t="shared" si="20"/>
        <v>10.816037660735208</v>
      </c>
      <c r="E144" s="45">
        <f t="shared" si="15"/>
        <v>170.07480475602907</v>
      </c>
      <c r="F144" s="52">
        <v>120</v>
      </c>
      <c r="G144" s="29">
        <v>251</v>
      </c>
      <c r="H144" s="44">
        <f t="shared" si="16"/>
        <v>281.92320000000001</v>
      </c>
      <c r="I144" s="45">
        <f t="shared" si="17"/>
        <v>67.373274270618751</v>
      </c>
      <c r="J144" s="45">
        <f t="shared" si="18"/>
        <v>608.35802602132765</v>
      </c>
      <c r="K144" s="29">
        <v>120</v>
      </c>
      <c r="L144" s="29"/>
    </row>
    <row r="145" spans="1:12" ht="15" x14ac:dyDescent="0.2">
      <c r="A145" s="43">
        <f t="shared" si="19"/>
        <v>142</v>
      </c>
      <c r="B145" s="47">
        <f t="shared" si="19"/>
        <v>41</v>
      </c>
      <c r="C145" s="45">
        <f t="shared" si="14"/>
        <v>36.4572</v>
      </c>
      <c r="D145" s="47">
        <f t="shared" si="20"/>
        <v>11.054619486999963</v>
      </c>
      <c r="E145" s="45">
        <f t="shared" si="15"/>
        <v>174.21000478566654</v>
      </c>
      <c r="F145" s="52">
        <v>121</v>
      </c>
      <c r="G145" s="29">
        <v>254.4</v>
      </c>
      <c r="H145" s="44">
        <f t="shared" si="16"/>
        <v>285.74208000000004</v>
      </c>
      <c r="I145" s="45">
        <f t="shared" si="17"/>
        <v>68.179038073144469</v>
      </c>
      <c r="J145" s="45">
        <f t="shared" si="18"/>
        <v>616.41261397739333</v>
      </c>
      <c r="K145" s="29">
        <v>121</v>
      </c>
      <c r="L145" s="29"/>
    </row>
    <row r="146" spans="1:12" ht="15" x14ac:dyDescent="0.2">
      <c r="A146" s="43">
        <f t="shared" si="19"/>
        <v>143</v>
      </c>
      <c r="B146" s="47">
        <f t="shared" si="19"/>
        <v>42</v>
      </c>
      <c r="C146" s="45">
        <f t="shared" si="14"/>
        <v>37.346399999999996</v>
      </c>
      <c r="D146" s="47">
        <f t="shared" si="20"/>
        <v>11.292524863342392</v>
      </c>
      <c r="E146" s="45">
        <f t="shared" si="15"/>
        <v>178.34272449892208</v>
      </c>
      <c r="F146" s="52">
        <v>122</v>
      </c>
      <c r="G146" s="29">
        <v>257.8</v>
      </c>
      <c r="H146" s="44">
        <f t="shared" si="16"/>
        <v>289.56096000000002</v>
      </c>
      <c r="I146" s="45">
        <f t="shared" si="17"/>
        <v>68.983549315920484</v>
      </c>
      <c r="J146" s="45">
        <f t="shared" si="18"/>
        <v>624.46502039189488</v>
      </c>
      <c r="K146" s="29">
        <v>122</v>
      </c>
      <c r="L146" s="29"/>
    </row>
    <row r="147" spans="1:12" ht="15" x14ac:dyDescent="0.2">
      <c r="A147" s="43">
        <f t="shared" si="19"/>
        <v>144</v>
      </c>
      <c r="B147" s="47">
        <f t="shared" si="19"/>
        <v>43</v>
      </c>
      <c r="C147" s="45">
        <f t="shared" si="14"/>
        <v>38.235599999999998</v>
      </c>
      <c r="D147" s="47">
        <f t="shared" si="20"/>
        <v>11.529771748983352</v>
      </c>
      <c r="E147" s="45">
        <f t="shared" si="15"/>
        <v>182.47302974627226</v>
      </c>
      <c r="F147" s="52">
        <v>123</v>
      </c>
      <c r="G147" s="29">
        <v>261.2</v>
      </c>
      <c r="H147" s="44">
        <f t="shared" si="16"/>
        <v>293.37984</v>
      </c>
      <c r="I147" s="45">
        <f t="shared" si="17"/>
        <v>69.786826428139065</v>
      </c>
      <c r="J147" s="45">
        <f t="shared" si="18"/>
        <v>632.5152773623422</v>
      </c>
      <c r="K147" s="29">
        <v>123</v>
      </c>
      <c r="L147" s="29"/>
    </row>
    <row r="148" spans="1:12" ht="15" x14ac:dyDescent="0.2">
      <c r="A148" s="43">
        <f t="shared" si="19"/>
        <v>145</v>
      </c>
      <c r="B148" s="47">
        <f t="shared" si="19"/>
        <v>44</v>
      </c>
      <c r="C148" s="45">
        <f t="shared" si="14"/>
        <v>39.1248</v>
      </c>
      <c r="D148" s="47">
        <f t="shared" si="20"/>
        <v>11.766377220171686</v>
      </c>
      <c r="E148" s="45">
        <f t="shared" si="15"/>
        <v>186.60098314062952</v>
      </c>
      <c r="F148" s="52">
        <v>124</v>
      </c>
      <c r="G148" s="29">
        <v>264.60000000000002</v>
      </c>
      <c r="H148" s="44">
        <f t="shared" si="16"/>
        <v>297.19872000000004</v>
      </c>
      <c r="I148" s="45">
        <f t="shared" si="17"/>
        <v>70.588887331631568</v>
      </c>
      <c r="J148" s="45">
        <f t="shared" si="18"/>
        <v>640.56341610259176</v>
      </c>
      <c r="K148" s="29">
        <v>124</v>
      </c>
      <c r="L148" s="29"/>
    </row>
    <row r="149" spans="1:12" ht="15" x14ac:dyDescent="0.2">
      <c r="A149" s="43">
        <f t="shared" si="19"/>
        <v>146</v>
      </c>
      <c r="B149" s="47">
        <f t="shared" si="19"/>
        <v>45</v>
      </c>
      <c r="C149" s="45">
        <f t="shared" si="14"/>
        <v>40.013999999999996</v>
      </c>
      <c r="D149" s="47">
        <f t="shared" si="20"/>
        <v>12.002357532661732</v>
      </c>
      <c r="E149" s="45">
        <f t="shared" si="15"/>
        <v>190.72664428642634</v>
      </c>
      <c r="F149" s="52">
        <v>125</v>
      </c>
      <c r="G149" s="50">
        <v>268</v>
      </c>
      <c r="H149" s="44">
        <f t="shared" si="16"/>
        <v>301.01759999999996</v>
      </c>
      <c r="I149" s="45">
        <f t="shared" si="17"/>
        <v>71.389749461171519</v>
      </c>
      <c r="J149" s="45">
        <f t="shared" si="18"/>
        <v>648.60946697820691</v>
      </c>
      <c r="K149" s="29">
        <v>125</v>
      </c>
      <c r="L149" s="29">
        <v>16</v>
      </c>
    </row>
    <row r="150" spans="1:12" ht="15" x14ac:dyDescent="0.2">
      <c r="A150" s="43">
        <f t="shared" si="19"/>
        <v>147</v>
      </c>
      <c r="B150" s="47">
        <f t="shared" si="19"/>
        <v>46</v>
      </c>
      <c r="C150" s="45">
        <f t="shared" si="14"/>
        <v>40.903199999999998</v>
      </c>
      <c r="D150" s="47">
        <f t="shared" si="20"/>
        <v>12.2377281784806</v>
      </c>
      <c r="E150" s="45">
        <f t="shared" si="15"/>
        <v>194.85006998776223</v>
      </c>
      <c r="F150" s="52">
        <v>125</v>
      </c>
      <c r="G150" s="51">
        <v>252</v>
      </c>
      <c r="H150" s="44">
        <f t="shared" si="16"/>
        <v>283.04640000000001</v>
      </c>
      <c r="I150" s="45">
        <f t="shared" si="17"/>
        <v>67.610394756513315</v>
      </c>
      <c r="J150" s="45">
        <f t="shared" si="18"/>
        <v>610.72725086759408</v>
      </c>
      <c r="K150" s="29">
        <v>125</v>
      </c>
      <c r="L150" s="29"/>
    </row>
    <row r="151" spans="1:12" ht="15" x14ac:dyDescent="0.2">
      <c r="A151" s="43">
        <f t="shared" si="19"/>
        <v>148</v>
      </c>
      <c r="B151" s="47">
        <f t="shared" si="19"/>
        <v>47</v>
      </c>
      <c r="C151" s="45">
        <f t="shared" si="14"/>
        <v>41.792400000000001</v>
      </c>
      <c r="D151" s="47">
        <f t="shared" si="20"/>
        <v>12.472503937619972</v>
      </c>
      <c r="E151" s="45">
        <f t="shared" si="15"/>
        <v>198.97131443793992</v>
      </c>
      <c r="F151" s="52">
        <v>126</v>
      </c>
      <c r="G151" s="29">
        <v>255.4</v>
      </c>
      <c r="H151" s="44">
        <f t="shared" si="16"/>
        <v>286.86528000000004</v>
      </c>
      <c r="I151" s="45">
        <f t="shared" si="17"/>
        <v>68.41578821525583</v>
      </c>
      <c r="J151" s="45">
        <f t="shared" si="18"/>
        <v>618.78119380823728</v>
      </c>
      <c r="K151" s="29">
        <v>126</v>
      </c>
      <c r="L151" s="29"/>
    </row>
    <row r="152" spans="1:12" ht="15" x14ac:dyDescent="0.2">
      <c r="A152" s="43">
        <f t="shared" si="19"/>
        <v>149</v>
      </c>
      <c r="B152" s="47">
        <f t="shared" si="19"/>
        <v>48</v>
      </c>
      <c r="C152" s="45">
        <f t="shared" si="14"/>
        <v>42.681599999999996</v>
      </c>
      <c r="D152" s="47">
        <f t="shared" si="20"/>
        <v>12.70669892520443</v>
      </c>
      <c r="E152" s="45">
        <f t="shared" si="15"/>
        <v>203.09042939241621</v>
      </c>
      <c r="F152" s="52">
        <v>127</v>
      </c>
      <c r="G152" s="29">
        <v>258.8</v>
      </c>
      <c r="H152" s="44">
        <f t="shared" si="16"/>
        <v>290.68416000000002</v>
      </c>
      <c r="I152" s="45">
        <f t="shared" si="17"/>
        <v>69.219934588509545</v>
      </c>
      <c r="J152" s="45">
        <f t="shared" si="18"/>
        <v>626.83296474165411</v>
      </c>
      <c r="K152" s="29">
        <v>127</v>
      </c>
      <c r="L152" s="29"/>
    </row>
    <row r="153" spans="1:12" ht="15" x14ac:dyDescent="0.2">
      <c r="A153" s="43">
        <f t="shared" si="19"/>
        <v>150</v>
      </c>
      <c r="B153" s="47">
        <f t="shared" si="19"/>
        <v>49</v>
      </c>
      <c r="C153" s="45">
        <f t="shared" si="14"/>
        <v>43.570799999999998</v>
      </c>
      <c r="D153" s="47">
        <f t="shared" si="20"/>
        <v>12.940326634618202</v>
      </c>
      <c r="E153" s="45">
        <f t="shared" si="15"/>
        <v>207.2074643269334</v>
      </c>
      <c r="F153" s="52">
        <v>128</v>
      </c>
      <c r="G153" s="29">
        <v>262.2</v>
      </c>
      <c r="H153" s="44">
        <f t="shared" si="16"/>
        <v>294.50304</v>
      </c>
      <c r="I153" s="45">
        <f t="shared" si="17"/>
        <v>70.022852154069838</v>
      </c>
      <c r="J153" s="45">
        <f t="shared" si="18"/>
        <v>634.88259550167163</v>
      </c>
      <c r="K153" s="29">
        <v>128</v>
      </c>
      <c r="L153" s="29"/>
    </row>
    <row r="154" spans="1:12" ht="15" x14ac:dyDescent="0.2">
      <c r="A154" s="29"/>
      <c r="B154" s="47"/>
      <c r="C154" s="45"/>
      <c r="D154" s="47"/>
      <c r="E154" s="45"/>
      <c r="F154" s="52">
        <v>129</v>
      </c>
      <c r="G154" s="29">
        <v>265.60000000000002</v>
      </c>
      <c r="H154" s="44">
        <f t="shared" si="16"/>
        <v>298.32192000000003</v>
      </c>
      <c r="I154" s="45">
        <f t="shared" si="17"/>
        <v>70.824558688456705</v>
      </c>
      <c r="J154" s="45">
        <f t="shared" si="18"/>
        <v>642.93011704906212</v>
      </c>
      <c r="K154" s="29">
        <v>129</v>
      </c>
      <c r="L154" s="29"/>
    </row>
    <row r="155" spans="1:12" ht="15" x14ac:dyDescent="0.2">
      <c r="A155" s="29"/>
      <c r="B155" s="47"/>
      <c r="C155" s="45"/>
      <c r="D155" s="47"/>
      <c r="E155" s="45"/>
      <c r="F155" s="52">
        <v>130</v>
      </c>
      <c r="G155" s="50">
        <v>269</v>
      </c>
      <c r="H155" s="44">
        <f t="shared" si="16"/>
        <v>302.14080000000001</v>
      </c>
      <c r="I155" s="45">
        <f t="shared" si="17"/>
        <v>71.625071486899998</v>
      </c>
      <c r="J155" s="45">
        <f t="shared" si="18"/>
        <v>650.97555950635069</v>
      </c>
      <c r="K155" s="29">
        <v>130</v>
      </c>
      <c r="L155" s="29">
        <v>15</v>
      </c>
    </row>
    <row r="156" spans="1:12" ht="15" x14ac:dyDescent="0.2">
      <c r="A156" s="29"/>
      <c r="B156" s="47"/>
      <c r="C156" s="45"/>
      <c r="D156" s="47"/>
      <c r="E156" s="45"/>
      <c r="F156" s="52">
        <v>130</v>
      </c>
      <c r="G156" s="29">
        <v>254</v>
      </c>
      <c r="H156" s="44">
        <f t="shared" si="16"/>
        <v>285.2928</v>
      </c>
      <c r="I156" s="45">
        <f t="shared" si="17"/>
        <v>68.08430770510607</v>
      </c>
      <c r="J156" s="45">
        <f t="shared" si="18"/>
        <v>615.46512925305979</v>
      </c>
      <c r="K156" s="29">
        <v>130</v>
      </c>
      <c r="L156" s="29"/>
    </row>
    <row r="157" spans="1:12" ht="15" x14ac:dyDescent="0.2">
      <c r="A157" s="29"/>
      <c r="B157" s="47"/>
      <c r="C157" s="45"/>
      <c r="D157" s="47"/>
      <c r="E157" s="45"/>
      <c r="F157" s="52">
        <v>131</v>
      </c>
      <c r="G157" s="29">
        <v>257</v>
      </c>
      <c r="H157" s="44">
        <f t="shared" si="16"/>
        <v>288.66239999999999</v>
      </c>
      <c r="I157" s="45">
        <f t="shared" si="17"/>
        <v>68.794364256218046</v>
      </c>
      <c r="J157" s="45">
        <f t="shared" si="18"/>
        <v>622.57053107957972</v>
      </c>
      <c r="K157" s="29">
        <v>131</v>
      </c>
      <c r="L157" s="29"/>
    </row>
    <row r="158" spans="1:12" ht="15" x14ac:dyDescent="0.2">
      <c r="A158" s="29"/>
      <c r="B158" s="47"/>
      <c r="C158" s="45"/>
      <c r="D158" s="47"/>
      <c r="E158" s="45"/>
      <c r="F158" s="52">
        <v>132</v>
      </c>
      <c r="G158" s="29">
        <v>260</v>
      </c>
      <c r="H158" s="44">
        <f t="shared" si="16"/>
        <v>292.03199999999998</v>
      </c>
      <c r="I158" s="45">
        <f t="shared" si="17"/>
        <v>69.503456646543299</v>
      </c>
      <c r="J158" s="45">
        <f t="shared" si="18"/>
        <v>629.67425365939619</v>
      </c>
      <c r="K158" s="29">
        <v>132</v>
      </c>
      <c r="L158" s="29"/>
    </row>
    <row r="159" spans="1:12" ht="15" x14ac:dyDescent="0.2">
      <c r="A159" s="29"/>
      <c r="B159" s="47"/>
      <c r="C159" s="45"/>
      <c r="D159" s="47"/>
      <c r="E159" s="45"/>
      <c r="F159" s="52">
        <v>133</v>
      </c>
      <c r="G159" s="29">
        <v>263</v>
      </c>
      <c r="H159" s="44">
        <f t="shared" si="16"/>
        <v>295.40159999999997</v>
      </c>
      <c r="I159" s="45">
        <f t="shared" si="17"/>
        <v>70.211597288173223</v>
      </c>
      <c r="J159" s="45">
        <f t="shared" si="18"/>
        <v>636.77631861023485</v>
      </c>
      <c r="K159" s="29">
        <v>133</v>
      </c>
      <c r="L159" s="29"/>
    </row>
    <row r="160" spans="1:12" ht="15" x14ac:dyDescent="0.2">
      <c r="A160" s="29"/>
      <c r="B160" s="47"/>
      <c r="C160" s="45"/>
      <c r="D160" s="47"/>
      <c r="E160" s="45"/>
      <c r="F160" s="52">
        <v>134</v>
      </c>
      <c r="G160" s="29">
        <v>266</v>
      </c>
      <c r="H160" s="44">
        <f t="shared" si="16"/>
        <v>298.77119999999996</v>
      </c>
      <c r="I160" s="45">
        <f t="shared" si="17"/>
        <v>70.918798293732749</v>
      </c>
      <c r="J160" s="45">
        <f t="shared" si="18"/>
        <v>643.8767470282512</v>
      </c>
      <c r="K160" s="29">
        <v>134</v>
      </c>
      <c r="L160" s="29"/>
    </row>
    <row r="161" spans="1:12" ht="15" x14ac:dyDescent="0.2">
      <c r="A161" s="29"/>
      <c r="B161" s="47"/>
      <c r="C161" s="45"/>
      <c r="D161" s="47"/>
      <c r="E161" s="45"/>
      <c r="F161" s="52">
        <v>135</v>
      </c>
      <c r="G161" s="50">
        <v>269</v>
      </c>
      <c r="H161" s="44">
        <f t="shared" si="16"/>
        <v>302.14080000000001</v>
      </c>
      <c r="I161" s="45">
        <f t="shared" si="17"/>
        <v>71.625071486899998</v>
      </c>
      <c r="J161" s="45">
        <f t="shared" si="18"/>
        <v>650.97555950635069</v>
      </c>
      <c r="K161" s="29">
        <v>135</v>
      </c>
      <c r="L161" s="29">
        <v>14</v>
      </c>
    </row>
    <row r="162" spans="1:12" ht="15" x14ac:dyDescent="0.2">
      <c r="A162" s="29"/>
      <c r="B162" s="47"/>
      <c r="C162" s="45"/>
      <c r="D162" s="47"/>
      <c r="E162" s="45"/>
      <c r="F162" s="52">
        <v>135</v>
      </c>
      <c r="G162" s="29">
        <v>255</v>
      </c>
      <c r="H162" s="44">
        <f t="shared" si="16"/>
        <v>286.416</v>
      </c>
      <c r="I162" s="45">
        <f t="shared" si="17"/>
        <v>68.321101129951188</v>
      </c>
      <c r="J162" s="45">
        <f t="shared" si="18"/>
        <v>617.83378446799827</v>
      </c>
      <c r="K162" s="29">
        <v>135</v>
      </c>
      <c r="L162" s="29"/>
    </row>
    <row r="163" spans="1:12" ht="15" x14ac:dyDescent="0.2">
      <c r="A163" s="29"/>
      <c r="B163" s="47"/>
      <c r="C163" s="45"/>
      <c r="D163" s="47"/>
      <c r="E163" s="45"/>
      <c r="F163" s="52">
        <v>136</v>
      </c>
      <c r="G163" s="29">
        <v>257.8</v>
      </c>
      <c r="H163" s="44">
        <f t="shared" si="16"/>
        <v>289.56096000000002</v>
      </c>
      <c r="I163" s="45">
        <f t="shared" si="17"/>
        <v>68.983549315920484</v>
      </c>
      <c r="J163" s="45">
        <f t="shared" si="18"/>
        <v>624.46502039189488</v>
      </c>
      <c r="K163" s="29">
        <v>136</v>
      </c>
      <c r="L163" s="29"/>
    </row>
    <row r="164" spans="1:12" ht="15" x14ac:dyDescent="0.2">
      <c r="A164" s="29"/>
      <c r="B164" s="47"/>
      <c r="C164" s="45"/>
      <c r="D164" s="47"/>
      <c r="E164" s="45"/>
      <c r="F164" s="52">
        <v>137</v>
      </c>
      <c r="G164" s="29">
        <v>260.60000000000002</v>
      </c>
      <c r="H164" s="44">
        <f t="shared" si="16"/>
        <v>292.70591999999999</v>
      </c>
      <c r="I164" s="45">
        <f t="shared" si="17"/>
        <v>69.645160522916726</v>
      </c>
      <c r="J164" s="45">
        <f t="shared" si="18"/>
        <v>631.09479857741326</v>
      </c>
      <c r="K164" s="29">
        <v>137</v>
      </c>
      <c r="L164" s="29"/>
    </row>
    <row r="165" spans="1:12" ht="15" x14ac:dyDescent="0.2">
      <c r="A165" s="29"/>
      <c r="B165" s="47"/>
      <c r="C165" s="45"/>
      <c r="D165" s="47"/>
      <c r="E165" s="45"/>
      <c r="F165" s="52">
        <v>138</v>
      </c>
      <c r="G165" s="29">
        <v>263.39999999999998</v>
      </c>
      <c r="H165" s="44">
        <f t="shared" si="16"/>
        <v>295.85087999999996</v>
      </c>
      <c r="I165" s="45">
        <f t="shared" si="17"/>
        <v>70.305944784689274</v>
      </c>
      <c r="J165" s="45">
        <f t="shared" si="18"/>
        <v>637.72313650000035</v>
      </c>
      <c r="K165" s="29">
        <v>138</v>
      </c>
      <c r="L165" s="29"/>
    </row>
    <row r="166" spans="1:12" ht="15" x14ac:dyDescent="0.2">
      <c r="A166" s="29"/>
      <c r="B166" s="47"/>
      <c r="C166" s="45"/>
      <c r="D166" s="47"/>
      <c r="E166" s="45"/>
      <c r="F166" s="52">
        <v>139</v>
      </c>
      <c r="G166" s="29">
        <v>266.2</v>
      </c>
      <c r="H166" s="44">
        <f t="shared" si="16"/>
        <v>298.99583999999999</v>
      </c>
      <c r="I166" s="45">
        <f t="shared" si="17"/>
        <v>70.96591190937707</v>
      </c>
      <c r="J166" s="45">
        <f t="shared" si="18"/>
        <v>644.35005124216502</v>
      </c>
      <c r="K166" s="29">
        <v>139</v>
      </c>
      <c r="L166" s="29"/>
    </row>
    <row r="167" spans="1:12" ht="15" x14ac:dyDescent="0.2">
      <c r="A167" s="29"/>
      <c r="B167" s="47"/>
      <c r="C167" s="45"/>
      <c r="D167" s="47"/>
      <c r="E167" s="45"/>
      <c r="F167" s="52">
        <v>140</v>
      </c>
      <c r="G167" s="50">
        <v>269</v>
      </c>
      <c r="H167" s="44">
        <f t="shared" si="16"/>
        <v>302.14080000000001</v>
      </c>
      <c r="I167" s="45">
        <f t="shared" si="17"/>
        <v>71.625071486899998</v>
      </c>
      <c r="J167" s="45">
        <f t="shared" si="18"/>
        <v>650.97555950635069</v>
      </c>
      <c r="K167" s="29">
        <v>140</v>
      </c>
      <c r="L167" s="29">
        <v>13</v>
      </c>
    </row>
    <row r="168" spans="1:12" ht="15" x14ac:dyDescent="0.2">
      <c r="A168" s="29"/>
      <c r="B168" s="47"/>
      <c r="C168" s="45"/>
      <c r="D168" s="47"/>
      <c r="E168" s="45"/>
      <c r="F168" s="52">
        <v>140</v>
      </c>
      <c r="G168" s="29">
        <v>256</v>
      </c>
      <c r="H168" s="44">
        <f t="shared" si="16"/>
        <v>287.53919999999999</v>
      </c>
      <c r="I168" s="45">
        <f t="shared" si="17"/>
        <v>68.557786489935381</v>
      </c>
      <c r="J168" s="45">
        <f t="shared" si="18"/>
        <v>620.20225146997075</v>
      </c>
      <c r="K168" s="29">
        <v>140</v>
      </c>
      <c r="L168" s="29"/>
    </row>
    <row r="169" spans="1:12" ht="15" x14ac:dyDescent="0.2">
      <c r="A169" s="29"/>
      <c r="B169" s="47"/>
      <c r="C169" s="45"/>
      <c r="D169" s="47"/>
      <c r="E169" s="45"/>
      <c r="F169" s="52">
        <v>141</v>
      </c>
      <c r="G169" s="29">
        <v>258.60000000000002</v>
      </c>
      <c r="H169" s="44">
        <f t="shared" si="16"/>
        <v>290.45952</v>
      </c>
      <c r="I169" s="45">
        <f t="shared" si="17"/>
        <v>69.172666052266209</v>
      </c>
      <c r="J169" s="45">
        <f t="shared" si="18"/>
        <v>626.35939070769689</v>
      </c>
      <c r="K169" s="29">
        <v>141</v>
      </c>
      <c r="L169" s="29"/>
    </row>
    <row r="170" spans="1:12" ht="15" x14ac:dyDescent="0.2">
      <c r="A170" s="29"/>
      <c r="B170" s="47"/>
      <c r="C170" s="45"/>
      <c r="D170" s="47"/>
      <c r="E170" s="45"/>
      <c r="F170" s="52">
        <v>142</v>
      </c>
      <c r="G170" s="29">
        <v>261.2</v>
      </c>
      <c r="H170" s="44">
        <f t="shared" si="16"/>
        <v>293.37984</v>
      </c>
      <c r="I170" s="45">
        <f t="shared" si="17"/>
        <v>69.786826428139065</v>
      </c>
      <c r="J170" s="45">
        <f t="shared" si="18"/>
        <v>632.5152773623422</v>
      </c>
      <c r="K170" s="29">
        <v>142</v>
      </c>
      <c r="L170" s="29"/>
    </row>
    <row r="171" spans="1:12" ht="15" x14ac:dyDescent="0.2">
      <c r="A171" s="29"/>
      <c r="B171" s="47"/>
      <c r="C171" s="45"/>
      <c r="D171" s="47"/>
      <c r="E171" s="45"/>
      <c r="F171" s="52">
        <v>143</v>
      </c>
      <c r="G171" s="29">
        <v>263.8</v>
      </c>
      <c r="H171" s="44">
        <f t="shared" si="16"/>
        <v>296.30016000000001</v>
      </c>
      <c r="I171" s="45">
        <f t="shared" si="17"/>
        <v>70.400275605301815</v>
      </c>
      <c r="J171" s="45">
        <f t="shared" si="18"/>
        <v>638.66992534590065</v>
      </c>
      <c r="K171" s="29">
        <v>143</v>
      </c>
      <c r="L171" s="29"/>
    </row>
    <row r="172" spans="1:12" ht="15" x14ac:dyDescent="0.2">
      <c r="A172" s="29"/>
      <c r="B172" s="47"/>
      <c r="C172" s="45"/>
      <c r="D172" s="47"/>
      <c r="E172" s="45"/>
      <c r="F172" s="52">
        <v>144</v>
      </c>
      <c r="G172" s="29">
        <v>266.39999999999998</v>
      </c>
      <c r="H172" s="44">
        <f t="shared" si="16"/>
        <v>299.22047999999995</v>
      </c>
      <c r="I172" s="45">
        <f t="shared" si="17"/>
        <v>71.013021404971994</v>
      </c>
      <c r="J172" s="45">
        <f t="shared" si="18"/>
        <v>644.82334828032617</v>
      </c>
      <c r="K172" s="29">
        <v>144</v>
      </c>
      <c r="L172" s="29"/>
    </row>
    <row r="173" spans="1:12" ht="15" x14ac:dyDescent="0.2">
      <c r="A173" s="29"/>
      <c r="B173" s="47"/>
      <c r="C173" s="45"/>
      <c r="D173" s="47"/>
      <c r="E173" s="45"/>
      <c r="F173" s="52">
        <v>145</v>
      </c>
      <c r="G173" s="50">
        <v>269</v>
      </c>
      <c r="H173" s="44">
        <f t="shared" si="16"/>
        <v>302.14080000000001</v>
      </c>
      <c r="I173" s="45">
        <f t="shared" si="17"/>
        <v>71.625071486899998</v>
      </c>
      <c r="J173" s="45">
        <f t="shared" si="18"/>
        <v>650.97555950635069</v>
      </c>
      <c r="K173" s="29">
        <v>145</v>
      </c>
      <c r="L173" s="29">
        <v>13</v>
      </c>
    </row>
    <row r="174" spans="1:12" ht="15" x14ac:dyDescent="0.2">
      <c r="A174" s="29"/>
      <c r="B174" s="47"/>
      <c r="C174" s="45"/>
      <c r="D174" s="47"/>
      <c r="E174" s="45"/>
      <c r="F174" s="52">
        <v>145</v>
      </c>
      <c r="G174" s="29">
        <v>256</v>
      </c>
      <c r="H174" s="44">
        <f t="shared" si="16"/>
        <v>287.53919999999999</v>
      </c>
      <c r="I174" s="45">
        <f t="shared" si="17"/>
        <v>68.557786489935381</v>
      </c>
      <c r="J174" s="45">
        <f t="shared" si="18"/>
        <v>620.20225146997075</v>
      </c>
      <c r="K174" s="29">
        <v>145</v>
      </c>
      <c r="L174" s="29"/>
    </row>
    <row r="175" spans="1:12" ht="15" x14ac:dyDescent="0.2">
      <c r="A175" s="29"/>
      <c r="B175" s="47"/>
      <c r="C175" s="45"/>
      <c r="D175" s="47"/>
      <c r="E175" s="45"/>
      <c r="F175" s="52">
        <v>146</v>
      </c>
      <c r="G175" s="29">
        <v>258.60000000000002</v>
      </c>
      <c r="H175" s="44">
        <f t="shared" si="16"/>
        <v>290.45952</v>
      </c>
      <c r="I175" s="45">
        <f t="shared" si="17"/>
        <v>69.172666052266209</v>
      </c>
      <c r="J175" s="45">
        <f t="shared" si="18"/>
        <v>626.35939070769689</v>
      </c>
      <c r="K175" s="29">
        <v>146</v>
      </c>
      <c r="L175" s="29"/>
    </row>
    <row r="176" spans="1:12" ht="15" x14ac:dyDescent="0.2">
      <c r="A176" s="29"/>
      <c r="B176" s="47"/>
      <c r="C176" s="45"/>
      <c r="D176" s="47"/>
      <c r="E176" s="45"/>
      <c r="F176" s="52">
        <v>147</v>
      </c>
      <c r="G176" s="29">
        <v>261.2</v>
      </c>
      <c r="H176" s="44">
        <f t="shared" si="16"/>
        <v>293.37984</v>
      </c>
      <c r="I176" s="45">
        <f t="shared" si="17"/>
        <v>69.786826428139065</v>
      </c>
      <c r="J176" s="45">
        <f t="shared" si="18"/>
        <v>632.5152773623422</v>
      </c>
      <c r="K176" s="29">
        <v>147</v>
      </c>
      <c r="L176" s="29"/>
    </row>
    <row r="177" spans="1:12" ht="15" x14ac:dyDescent="0.2">
      <c r="A177" s="29"/>
      <c r="B177" s="47"/>
      <c r="C177" s="45"/>
      <c r="D177" s="47"/>
      <c r="E177" s="45"/>
      <c r="F177" s="52">
        <v>148</v>
      </c>
      <c r="G177" s="29">
        <v>263.8</v>
      </c>
      <c r="H177" s="44">
        <f t="shared" si="16"/>
        <v>296.30016000000001</v>
      </c>
      <c r="I177" s="45">
        <f t="shared" si="17"/>
        <v>70.400275605301815</v>
      </c>
      <c r="J177" s="45">
        <f t="shared" si="18"/>
        <v>638.66992534590065</v>
      </c>
      <c r="K177" s="29">
        <v>148</v>
      </c>
      <c r="L177" s="29"/>
    </row>
    <row r="178" spans="1:12" ht="15" x14ac:dyDescent="0.2">
      <c r="A178" s="29"/>
      <c r="B178" s="47"/>
      <c r="C178" s="45"/>
      <c r="D178" s="47"/>
      <c r="E178" s="45"/>
      <c r="F178" s="52">
        <v>149</v>
      </c>
      <c r="G178" s="29">
        <v>266.39999999999998</v>
      </c>
      <c r="H178" s="44">
        <f t="shared" si="16"/>
        <v>299.22047999999995</v>
      </c>
      <c r="I178" s="45">
        <f t="shared" si="17"/>
        <v>71.013021404971994</v>
      </c>
      <c r="J178" s="45">
        <f t="shared" si="18"/>
        <v>644.82334828032617</v>
      </c>
      <c r="K178" s="29">
        <v>149</v>
      </c>
      <c r="L178" s="29"/>
    </row>
    <row r="179" spans="1:12" ht="15" x14ac:dyDescent="0.2">
      <c r="A179" s="29"/>
      <c r="B179" s="47"/>
      <c r="C179" s="45"/>
      <c r="D179" s="47"/>
      <c r="E179" s="45"/>
      <c r="F179" s="52">
        <v>150</v>
      </c>
      <c r="G179" s="29">
        <v>269</v>
      </c>
      <c r="H179" s="44">
        <f t="shared" si="16"/>
        <v>302.14080000000001</v>
      </c>
      <c r="I179" s="45">
        <f t="shared" si="17"/>
        <v>71.625071486899998</v>
      </c>
      <c r="J179" s="45">
        <f t="shared" si="18"/>
        <v>650.97555950635069</v>
      </c>
      <c r="K179" s="29">
        <v>150</v>
      </c>
      <c r="L179" s="29">
        <v>269</v>
      </c>
    </row>
    <row r="180" spans="1:12" ht="15" x14ac:dyDescent="0.2">
      <c r="A180" s="29"/>
      <c r="B180" s="47"/>
      <c r="C180" s="45"/>
      <c r="D180" s="47"/>
      <c r="E180" s="45"/>
      <c r="F180" s="52">
        <v>150</v>
      </c>
      <c r="G180" s="29">
        <v>0</v>
      </c>
      <c r="H180" s="44">
        <f t="shared" si="16"/>
        <v>0</v>
      </c>
      <c r="I180" s="45">
        <v>0</v>
      </c>
      <c r="J180" s="45">
        <f t="shared" si="18"/>
        <v>0</v>
      </c>
      <c r="K180" s="29">
        <v>150</v>
      </c>
      <c r="L180" s="29"/>
    </row>
  </sheetData>
  <mergeCells count="3">
    <mergeCell ref="B1:E1"/>
    <mergeCell ref="F1:L1"/>
    <mergeCell ref="U2:V2"/>
  </mergeCells>
  <phoneticPr fontId="2" type="noConversion"/>
  <hyperlinks>
    <hyperlink ref="U2" r:id="rId1" display="http://documents.irevues.inist.fr/bitstream/handle/2042/26425/RFF_1993_3_299.pdf?s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9"/>
  <sheetViews>
    <sheetView topLeftCell="A135" workbookViewId="0">
      <selection activeCell="C2" sqref="C2:C179"/>
    </sheetView>
  </sheetViews>
  <sheetFormatPr baseColWidth="10" defaultRowHeight="12.75" x14ac:dyDescent="0.2"/>
  <sheetData>
    <row r="2" spans="1:5" x14ac:dyDescent="0.2">
      <c r="A2">
        <v>0</v>
      </c>
      <c r="B2">
        <v>0</v>
      </c>
    </row>
    <row r="3" spans="1:5" x14ac:dyDescent="0.2">
      <c r="A3">
        <v>1</v>
      </c>
      <c r="B3">
        <v>1</v>
      </c>
    </row>
    <row r="4" spans="1:5" x14ac:dyDescent="0.2">
      <c r="A4">
        <v>2</v>
      </c>
      <c r="B4">
        <v>2</v>
      </c>
    </row>
    <row r="5" spans="1:5" x14ac:dyDescent="0.2">
      <c r="A5">
        <v>3</v>
      </c>
      <c r="B5">
        <v>3</v>
      </c>
    </row>
    <row r="6" spans="1:5" x14ac:dyDescent="0.2">
      <c r="A6">
        <v>4</v>
      </c>
      <c r="B6">
        <v>4</v>
      </c>
    </row>
    <row r="7" spans="1:5" x14ac:dyDescent="0.2">
      <c r="A7">
        <v>5</v>
      </c>
      <c r="B7">
        <v>5</v>
      </c>
    </row>
    <row r="8" spans="1:5" x14ac:dyDescent="0.2">
      <c r="A8">
        <v>6</v>
      </c>
      <c r="B8">
        <v>7</v>
      </c>
    </row>
    <row r="9" spans="1:5" x14ac:dyDescent="0.2">
      <c r="A9">
        <v>7</v>
      </c>
      <c r="B9">
        <v>9</v>
      </c>
    </row>
    <row r="10" spans="1:5" x14ac:dyDescent="0.2">
      <c r="A10">
        <v>8</v>
      </c>
      <c r="B10">
        <v>11</v>
      </c>
    </row>
    <row r="11" spans="1:5" x14ac:dyDescent="0.2">
      <c r="A11">
        <v>9</v>
      </c>
      <c r="B11">
        <v>13</v>
      </c>
    </row>
    <row r="12" spans="1:5" x14ac:dyDescent="0.2">
      <c r="A12">
        <v>10</v>
      </c>
      <c r="B12">
        <v>15</v>
      </c>
    </row>
    <row r="13" spans="1:5" x14ac:dyDescent="0.2">
      <c r="A13">
        <v>11</v>
      </c>
      <c r="B13">
        <v>17</v>
      </c>
    </row>
    <row r="14" spans="1:5" x14ac:dyDescent="0.2">
      <c r="A14">
        <v>12</v>
      </c>
      <c r="B14">
        <v>19</v>
      </c>
    </row>
    <row r="15" spans="1:5" x14ac:dyDescent="0.2">
      <c r="A15">
        <v>13</v>
      </c>
      <c r="B15">
        <v>21</v>
      </c>
    </row>
    <row r="16" spans="1:5" x14ac:dyDescent="0.2">
      <c r="A16">
        <v>14</v>
      </c>
      <c r="B16">
        <v>24</v>
      </c>
      <c r="E16" s="20"/>
    </row>
    <row r="17" spans="1:5" x14ac:dyDescent="0.2">
      <c r="A17">
        <v>15</v>
      </c>
      <c r="B17">
        <v>27</v>
      </c>
      <c r="E17" s="24"/>
    </row>
    <row r="18" spans="1:5" x14ac:dyDescent="0.2">
      <c r="A18">
        <v>16</v>
      </c>
      <c r="B18">
        <v>30</v>
      </c>
      <c r="E18" s="24"/>
    </row>
    <row r="19" spans="1:5" x14ac:dyDescent="0.2">
      <c r="A19">
        <v>17</v>
      </c>
      <c r="B19">
        <v>33</v>
      </c>
      <c r="E19" s="24"/>
    </row>
    <row r="20" spans="1:5" x14ac:dyDescent="0.2">
      <c r="A20">
        <v>18</v>
      </c>
      <c r="B20">
        <v>36</v>
      </c>
      <c r="E20" s="24"/>
    </row>
    <row r="21" spans="1:5" x14ac:dyDescent="0.2">
      <c r="A21">
        <v>19</v>
      </c>
      <c r="B21">
        <v>39</v>
      </c>
      <c r="E21" s="24"/>
    </row>
    <row r="22" spans="1:5" x14ac:dyDescent="0.2">
      <c r="A22" s="21">
        <v>20</v>
      </c>
      <c r="B22" s="21">
        <v>42</v>
      </c>
      <c r="C22" s="21">
        <v>0</v>
      </c>
      <c r="D22" s="21">
        <f>B22-C22</f>
        <v>42</v>
      </c>
      <c r="E22" s="23">
        <f>C22/B22</f>
        <v>0</v>
      </c>
    </row>
    <row r="23" spans="1:5" x14ac:dyDescent="0.2">
      <c r="A23">
        <v>20</v>
      </c>
      <c r="B23">
        <f>D22</f>
        <v>42</v>
      </c>
      <c r="E23" s="24"/>
    </row>
    <row r="24" spans="1:5" x14ac:dyDescent="0.2">
      <c r="A24">
        <v>21</v>
      </c>
      <c r="B24">
        <f>$B$23+(A24-$A$23)*($B$28-$B$23)/($A$28-$A$23)</f>
        <v>46</v>
      </c>
      <c r="E24" s="24"/>
    </row>
    <row r="25" spans="1:5" x14ac:dyDescent="0.2">
      <c r="A25">
        <v>22</v>
      </c>
      <c r="B25">
        <f>$B$23+(A25-$A$23)*($B$28-$B$23)/($A$28-$A$23)</f>
        <v>50</v>
      </c>
      <c r="E25" s="24"/>
    </row>
    <row r="26" spans="1:5" x14ac:dyDescent="0.2">
      <c r="A26">
        <v>23</v>
      </c>
      <c r="B26">
        <f>$B$23+(A26-$A$23)*($B$28-$B$23)/($A$28-$A$23)</f>
        <v>54</v>
      </c>
      <c r="E26" s="24"/>
    </row>
    <row r="27" spans="1:5" x14ac:dyDescent="0.2">
      <c r="A27">
        <v>24</v>
      </c>
      <c r="B27">
        <f>$B$23+(A27-$A$23)*($B$28-$B$23)/($A$28-$A$23)</f>
        <v>58</v>
      </c>
      <c r="E27" s="24"/>
    </row>
    <row r="28" spans="1:5" x14ac:dyDescent="0.2">
      <c r="A28" s="21">
        <v>25</v>
      </c>
      <c r="B28" s="21">
        <v>62</v>
      </c>
      <c r="C28" s="21">
        <v>8</v>
      </c>
      <c r="D28" s="21">
        <f>B28-C28</f>
        <v>54</v>
      </c>
      <c r="E28" s="23">
        <f>C28/B28</f>
        <v>0.12903225806451613</v>
      </c>
    </row>
    <row r="29" spans="1:5" x14ac:dyDescent="0.2">
      <c r="A29">
        <v>25</v>
      </c>
      <c r="B29">
        <f>D28</f>
        <v>54</v>
      </c>
      <c r="E29" s="24"/>
    </row>
    <row r="30" spans="1:5" x14ac:dyDescent="0.2">
      <c r="A30">
        <v>26</v>
      </c>
      <c r="B30">
        <f>$B$29+(A30-$A$29)*($B$34-$B$29)/($A$34-$A$29)</f>
        <v>58.4</v>
      </c>
      <c r="E30" s="24"/>
    </row>
    <row r="31" spans="1:5" x14ac:dyDescent="0.2">
      <c r="A31">
        <v>27</v>
      </c>
      <c r="B31">
        <f>$B$29+(A31-$A$29)*($B$34-$B$29)/($A$34-$A$29)</f>
        <v>62.8</v>
      </c>
      <c r="E31" s="24"/>
    </row>
    <row r="32" spans="1:5" x14ac:dyDescent="0.2">
      <c r="A32">
        <v>28</v>
      </c>
      <c r="B32">
        <f>$B$29+(A32-$A$29)*($B$34-$B$29)/($A$34-$A$29)</f>
        <v>67.2</v>
      </c>
      <c r="E32" s="24"/>
    </row>
    <row r="33" spans="1:5" x14ac:dyDescent="0.2">
      <c r="A33">
        <v>29</v>
      </c>
      <c r="B33">
        <f>$B$29+(A33-$A$29)*($B$34-$B$29)/($A$34-$A$29)</f>
        <v>71.599999999999994</v>
      </c>
      <c r="E33" s="24"/>
    </row>
    <row r="34" spans="1:5" x14ac:dyDescent="0.2">
      <c r="A34" s="21">
        <v>30</v>
      </c>
      <c r="B34" s="21">
        <v>76</v>
      </c>
      <c r="C34" s="21">
        <v>21</v>
      </c>
      <c r="D34" s="21">
        <f>B34-C34</f>
        <v>55</v>
      </c>
      <c r="E34" s="23">
        <f>C34/B34</f>
        <v>0.27631578947368424</v>
      </c>
    </row>
    <row r="35" spans="1:5" x14ac:dyDescent="0.2">
      <c r="A35">
        <v>30</v>
      </c>
      <c r="B35">
        <f>D34</f>
        <v>55</v>
      </c>
      <c r="E35" s="20"/>
    </row>
    <row r="36" spans="1:5" x14ac:dyDescent="0.2">
      <c r="A36">
        <v>31</v>
      </c>
      <c r="B36">
        <f>$B$35+(A36-$A$35)*($B$40-$B$35)/($A$40-$A$35)</f>
        <v>63</v>
      </c>
      <c r="E36" s="20"/>
    </row>
    <row r="37" spans="1:5" x14ac:dyDescent="0.2">
      <c r="A37">
        <v>32</v>
      </c>
      <c r="B37">
        <f>$B$35+(A37-$A$35)*($B$40-$B$35)/($A$40-$A$35)</f>
        <v>71</v>
      </c>
      <c r="E37" s="20"/>
    </row>
    <row r="38" spans="1:5" x14ac:dyDescent="0.2">
      <c r="A38">
        <v>33</v>
      </c>
      <c r="B38">
        <f>$B$35+(A38-$A$35)*($B$40-$B$35)/($A$40-$A$35)</f>
        <v>79</v>
      </c>
      <c r="E38" s="20"/>
    </row>
    <row r="39" spans="1:5" x14ac:dyDescent="0.2">
      <c r="A39">
        <v>34</v>
      </c>
      <c r="B39">
        <f>$B$35+(A39-$A$35)*($B$40-$B$35)/($A$40-$A$35)</f>
        <v>87</v>
      </c>
      <c r="E39" s="20"/>
    </row>
    <row r="40" spans="1:5" x14ac:dyDescent="0.2">
      <c r="A40" s="21">
        <v>35</v>
      </c>
      <c r="B40" s="21">
        <v>95</v>
      </c>
      <c r="C40" s="21">
        <v>21</v>
      </c>
      <c r="D40" s="21">
        <f>B40-C40</f>
        <v>74</v>
      </c>
      <c r="E40" s="22">
        <f>C40/B40</f>
        <v>0.22105263157894736</v>
      </c>
    </row>
    <row r="41" spans="1:5" x14ac:dyDescent="0.2">
      <c r="A41">
        <v>35</v>
      </c>
      <c r="B41">
        <f>D40</f>
        <v>74</v>
      </c>
      <c r="E41" s="20"/>
    </row>
    <row r="42" spans="1:5" x14ac:dyDescent="0.2">
      <c r="A42">
        <v>36</v>
      </c>
      <c r="B42">
        <f>$B$41+(A42-$A$41)*($B$46-$B$41)/($A$46-$A$41)</f>
        <v>82.4</v>
      </c>
      <c r="E42" s="20"/>
    </row>
    <row r="43" spans="1:5" x14ac:dyDescent="0.2">
      <c r="A43">
        <v>37</v>
      </c>
      <c r="B43">
        <f>$B$41+(A43-$A$41)*($B$46-$B$41)/($A$46-$A$41)</f>
        <v>90.8</v>
      </c>
      <c r="E43" s="20"/>
    </row>
    <row r="44" spans="1:5" x14ac:dyDescent="0.2">
      <c r="A44">
        <v>38</v>
      </c>
      <c r="B44">
        <f>$B$41+(A44-$A$41)*($B$46-$B$41)/($A$46-$A$41)</f>
        <v>99.2</v>
      </c>
      <c r="E44" s="20"/>
    </row>
    <row r="45" spans="1:5" x14ac:dyDescent="0.2">
      <c r="A45">
        <v>39</v>
      </c>
      <c r="B45">
        <f>$B$41+(A45-$A$41)*($B$46-$B$41)/($A$46-$A$41)</f>
        <v>107.6</v>
      </c>
      <c r="E45" s="20"/>
    </row>
    <row r="46" spans="1:5" x14ac:dyDescent="0.2">
      <c r="A46" s="21">
        <v>40</v>
      </c>
      <c r="B46" s="21">
        <v>116</v>
      </c>
      <c r="C46" s="21">
        <v>21</v>
      </c>
      <c r="D46" s="21">
        <f>B46-C46</f>
        <v>95</v>
      </c>
      <c r="E46" s="22">
        <f>C46/B46</f>
        <v>0.18103448275862069</v>
      </c>
    </row>
    <row r="47" spans="1:5" x14ac:dyDescent="0.2">
      <c r="A47">
        <v>40</v>
      </c>
      <c r="B47">
        <f>D46</f>
        <v>95</v>
      </c>
      <c r="E47" s="20"/>
    </row>
    <row r="48" spans="1:5" x14ac:dyDescent="0.2">
      <c r="A48">
        <v>41</v>
      </c>
      <c r="B48">
        <f>$B$47+(A48-$A$47)*($B$52-$B$47)/($A$52-$A$47)</f>
        <v>103.4</v>
      </c>
      <c r="E48" s="20"/>
    </row>
    <row r="49" spans="1:5" x14ac:dyDescent="0.2">
      <c r="A49">
        <v>42</v>
      </c>
      <c r="B49">
        <f>$B$47+(A49-$A$47)*($B$52-$B$47)/($A$52-$A$47)</f>
        <v>111.8</v>
      </c>
      <c r="E49" s="20"/>
    </row>
    <row r="50" spans="1:5" x14ac:dyDescent="0.2">
      <c r="A50">
        <v>43</v>
      </c>
      <c r="B50">
        <f>$B$47+(A50-$A$47)*($B$52-$B$47)/($A$52-$A$47)</f>
        <v>120.2</v>
      </c>
      <c r="E50" s="20"/>
    </row>
    <row r="51" spans="1:5" x14ac:dyDescent="0.2">
      <c r="A51">
        <v>44</v>
      </c>
      <c r="B51">
        <f>$B$47+(A51-$A$47)*($B$52-$B$47)/($A$52-$A$47)</f>
        <v>128.6</v>
      </c>
      <c r="E51" s="20"/>
    </row>
    <row r="52" spans="1:5" x14ac:dyDescent="0.2">
      <c r="A52" s="21">
        <v>45</v>
      </c>
      <c r="B52" s="21">
        <v>137</v>
      </c>
      <c r="C52" s="21">
        <v>21</v>
      </c>
      <c r="D52" s="21">
        <f>B52-C52</f>
        <v>116</v>
      </c>
      <c r="E52" s="22">
        <f>C52/B52</f>
        <v>0.15328467153284672</v>
      </c>
    </row>
    <row r="53" spans="1:5" x14ac:dyDescent="0.2">
      <c r="A53" s="26">
        <v>45</v>
      </c>
      <c r="B53">
        <f>D52</f>
        <v>116</v>
      </c>
      <c r="E53" s="20"/>
    </row>
    <row r="54" spans="1:5" x14ac:dyDescent="0.2">
      <c r="A54">
        <v>46</v>
      </c>
      <c r="B54">
        <f>$B$53+(A54-$A$53)*($B$58-$B$53)/($A$58-$A$53)</f>
        <v>124.2</v>
      </c>
      <c r="E54" s="20"/>
    </row>
    <row r="55" spans="1:5" x14ac:dyDescent="0.2">
      <c r="A55">
        <v>47</v>
      </c>
      <c r="B55">
        <f>$B$53+(A55-$A$53)*($B$58-$B$53)/($A$58-$A$53)</f>
        <v>132.4</v>
      </c>
      <c r="E55" s="20"/>
    </row>
    <row r="56" spans="1:5" x14ac:dyDescent="0.2">
      <c r="A56">
        <v>48</v>
      </c>
      <c r="B56">
        <f>$B$53+(A56-$A$53)*($B$58-$B$53)/($A$58-$A$53)</f>
        <v>140.6</v>
      </c>
      <c r="E56" s="20"/>
    </row>
    <row r="57" spans="1:5" x14ac:dyDescent="0.2">
      <c r="A57">
        <v>49</v>
      </c>
      <c r="B57">
        <f>$B$53+(A57-$A$53)*($B$58-$B$53)/($A$58-$A$53)</f>
        <v>148.80000000000001</v>
      </c>
      <c r="E57" s="20"/>
    </row>
    <row r="58" spans="1:5" x14ac:dyDescent="0.2">
      <c r="A58" s="21">
        <v>50</v>
      </c>
      <c r="B58" s="21">
        <v>157</v>
      </c>
      <c r="C58" s="21">
        <v>21</v>
      </c>
      <c r="D58" s="21">
        <f>B58-C58</f>
        <v>136</v>
      </c>
      <c r="E58" s="22">
        <f>C58/B58</f>
        <v>0.13375796178343949</v>
      </c>
    </row>
    <row r="59" spans="1:5" x14ac:dyDescent="0.2">
      <c r="A59" s="17">
        <v>50</v>
      </c>
      <c r="B59" s="17">
        <f>D58</f>
        <v>136</v>
      </c>
      <c r="C59" s="17"/>
      <c r="D59" s="17"/>
      <c r="E59" s="27"/>
    </row>
    <row r="60" spans="1:5" x14ac:dyDescent="0.2">
      <c r="A60">
        <v>51</v>
      </c>
      <c r="B60">
        <f>$B$59+(A60-$A$59)*($B$64-$B$59)/($A$64-$A$59)</f>
        <v>144</v>
      </c>
      <c r="E60" s="20"/>
    </row>
    <row r="61" spans="1:5" x14ac:dyDescent="0.2">
      <c r="A61">
        <v>52</v>
      </c>
      <c r="B61">
        <f>$B$59+(A61-$A$59)*($B$64-$B$59)/($A$64-$A$59)</f>
        <v>152</v>
      </c>
      <c r="E61" s="20"/>
    </row>
    <row r="62" spans="1:5" x14ac:dyDescent="0.2">
      <c r="A62">
        <v>53</v>
      </c>
      <c r="B62">
        <f>$B$59+(A62-$A$59)*($B$64-$B$59)/($A$64-$A$59)</f>
        <v>160</v>
      </c>
      <c r="E62" s="20"/>
    </row>
    <row r="63" spans="1:5" x14ac:dyDescent="0.2">
      <c r="A63">
        <v>54</v>
      </c>
      <c r="B63">
        <f>$B$59+(A63-$A$59)*($B$64-$B$59)/($A$64-$A$59)</f>
        <v>168</v>
      </c>
      <c r="E63" s="20"/>
    </row>
    <row r="64" spans="1:5" x14ac:dyDescent="0.2">
      <c r="A64" s="21">
        <v>55</v>
      </c>
      <c r="B64" s="21">
        <v>176</v>
      </c>
      <c r="C64" s="21">
        <v>21</v>
      </c>
      <c r="D64" s="21">
        <f>B64-C64</f>
        <v>155</v>
      </c>
      <c r="E64" s="22">
        <f>C64/B64</f>
        <v>0.11931818181818182</v>
      </c>
    </row>
    <row r="65" spans="1:5" x14ac:dyDescent="0.2">
      <c r="A65">
        <v>55</v>
      </c>
      <c r="B65">
        <f>D64</f>
        <v>155</v>
      </c>
      <c r="E65" s="20"/>
    </row>
    <row r="66" spans="1:5" x14ac:dyDescent="0.2">
      <c r="A66">
        <v>56</v>
      </c>
      <c r="B66">
        <f>$B$65+(A66-$A$65)*($B$70-$B$65)/($A$70-$A$65)</f>
        <v>162.6</v>
      </c>
      <c r="E66" s="20"/>
    </row>
    <row r="67" spans="1:5" x14ac:dyDescent="0.2">
      <c r="A67">
        <v>57</v>
      </c>
      <c r="B67">
        <f>$B$65+(A67-$A$65)*($B$70-$B$65)/($A$70-$A$65)</f>
        <v>170.2</v>
      </c>
      <c r="E67" s="20"/>
    </row>
    <row r="68" spans="1:5" x14ac:dyDescent="0.2">
      <c r="A68">
        <v>58</v>
      </c>
      <c r="B68">
        <f>$B$65+(A68-$A$65)*($B$70-$B$65)/($A$70-$A$65)</f>
        <v>177.8</v>
      </c>
      <c r="E68" s="20"/>
    </row>
    <row r="69" spans="1:5" x14ac:dyDescent="0.2">
      <c r="A69">
        <v>59</v>
      </c>
      <c r="B69">
        <f>$B$65+(A69-$A$65)*($B$70-$B$65)/($A$70-$A$65)</f>
        <v>185.4</v>
      </c>
      <c r="E69" s="20"/>
    </row>
    <row r="70" spans="1:5" x14ac:dyDescent="0.2">
      <c r="A70" s="21">
        <v>60</v>
      </c>
      <c r="B70" s="21">
        <v>193</v>
      </c>
      <c r="C70" s="21">
        <v>21</v>
      </c>
      <c r="D70" s="21">
        <f>B70-C70</f>
        <v>172</v>
      </c>
      <c r="E70" s="22">
        <f>C70/B70</f>
        <v>0.10880829015544041</v>
      </c>
    </row>
    <row r="71" spans="1:5" x14ac:dyDescent="0.2">
      <c r="A71">
        <v>60</v>
      </c>
      <c r="B71">
        <f>D70</f>
        <v>172</v>
      </c>
      <c r="E71" s="20"/>
    </row>
    <row r="72" spans="1:5" x14ac:dyDescent="0.2">
      <c r="A72">
        <v>61</v>
      </c>
      <c r="B72">
        <f>$B$71+(A72-$A$71)*($B$76-$B$71)/($A$76-$A$71)</f>
        <v>179.2</v>
      </c>
      <c r="E72" s="20"/>
    </row>
    <row r="73" spans="1:5" x14ac:dyDescent="0.2">
      <c r="A73">
        <v>62</v>
      </c>
      <c r="B73">
        <f>$B$71+(A73-$A$71)*($B$76-$B$71)/($A$76-$A$71)</f>
        <v>186.4</v>
      </c>
      <c r="E73" s="20"/>
    </row>
    <row r="74" spans="1:5" x14ac:dyDescent="0.2">
      <c r="A74">
        <v>63</v>
      </c>
      <c r="B74">
        <f>$B$71+(A74-$A$71)*($B$76-$B$71)/($A$76-$A$71)</f>
        <v>193.6</v>
      </c>
      <c r="E74" s="20"/>
    </row>
    <row r="75" spans="1:5" x14ac:dyDescent="0.2">
      <c r="A75">
        <v>64</v>
      </c>
      <c r="B75">
        <f>$B$71+(A75-$A$71)*($B$76-$B$71)/($A$76-$A$71)</f>
        <v>200.8</v>
      </c>
      <c r="E75" s="20"/>
    </row>
    <row r="76" spans="1:5" x14ac:dyDescent="0.2">
      <c r="A76" s="21">
        <v>65</v>
      </c>
      <c r="B76" s="21">
        <v>208</v>
      </c>
      <c r="C76" s="21">
        <v>21</v>
      </c>
      <c r="D76" s="21">
        <f>B76-C76</f>
        <v>187</v>
      </c>
      <c r="E76" s="22">
        <f>C76/B76</f>
        <v>0.10096153846153846</v>
      </c>
    </row>
    <row r="77" spans="1:5" x14ac:dyDescent="0.2">
      <c r="A77" s="17">
        <v>65</v>
      </c>
      <c r="B77" s="17">
        <f>D76</f>
        <v>187</v>
      </c>
      <c r="C77" s="17"/>
      <c r="D77" s="17"/>
      <c r="E77" s="27"/>
    </row>
    <row r="78" spans="1:5" x14ac:dyDescent="0.2">
      <c r="A78">
        <v>66</v>
      </c>
      <c r="B78">
        <f>$B$77+(A78-$A$77)*(B$82-$B$77)/($A$82-$A$77)</f>
        <v>193.8</v>
      </c>
      <c r="E78" s="20"/>
    </row>
    <row r="79" spans="1:5" x14ac:dyDescent="0.2">
      <c r="A79">
        <v>67</v>
      </c>
      <c r="B79">
        <f>$B$77+(A79-$A$77)*(B$82-$B$77)/($A$82-$A$77)</f>
        <v>200.6</v>
      </c>
      <c r="E79" s="20"/>
    </row>
    <row r="80" spans="1:5" x14ac:dyDescent="0.2">
      <c r="A80">
        <v>68</v>
      </c>
      <c r="B80">
        <f>$B$77+(A80-$A$77)*(B$82-$B$77)/($A$82-$A$77)</f>
        <v>207.4</v>
      </c>
      <c r="E80" s="20"/>
    </row>
    <row r="81" spans="1:5" x14ac:dyDescent="0.2">
      <c r="A81">
        <v>69</v>
      </c>
      <c r="B81">
        <f>$B$77+(A81-$A$77)*(B$82-$B$77)/($A$82-$A$77)</f>
        <v>214.2</v>
      </c>
      <c r="E81" s="20"/>
    </row>
    <row r="82" spans="1:5" x14ac:dyDescent="0.2">
      <c r="A82" s="21">
        <v>70</v>
      </c>
      <c r="B82" s="21">
        <v>221</v>
      </c>
      <c r="C82" s="21">
        <v>21</v>
      </c>
      <c r="D82" s="21">
        <f>B82-C82</f>
        <v>200</v>
      </c>
      <c r="E82" s="22">
        <f>C82/B82</f>
        <v>9.5022624434389136E-2</v>
      </c>
    </row>
    <row r="83" spans="1:5" x14ac:dyDescent="0.2">
      <c r="A83" s="21">
        <v>70</v>
      </c>
      <c r="B83">
        <f>D82</f>
        <v>200</v>
      </c>
      <c r="C83" s="21"/>
      <c r="D83" s="21"/>
      <c r="E83" s="22"/>
    </row>
    <row r="84" spans="1:5" x14ac:dyDescent="0.2">
      <c r="A84">
        <v>71</v>
      </c>
      <c r="B84">
        <f>$B$83+(A84-$A$83)*($B$88-$B$83)/($A$88-$A$83)</f>
        <v>206.2</v>
      </c>
      <c r="E84" s="20"/>
    </row>
    <row r="85" spans="1:5" x14ac:dyDescent="0.2">
      <c r="A85">
        <v>72</v>
      </c>
      <c r="B85">
        <f>$B$84+(A85-$A$84)*($B$88-$B$84)/($A$88-$A$84)</f>
        <v>212.39999999999998</v>
      </c>
      <c r="E85" s="20"/>
    </row>
    <row r="86" spans="1:5" x14ac:dyDescent="0.2">
      <c r="A86">
        <v>73</v>
      </c>
      <c r="B86">
        <f>$B$84+(A86-$A$84)*($B$88-$B$84)/($A$88-$A$84)</f>
        <v>218.6</v>
      </c>
      <c r="E86" s="20"/>
    </row>
    <row r="87" spans="1:5" x14ac:dyDescent="0.2">
      <c r="A87">
        <v>74</v>
      </c>
      <c r="B87">
        <f>$B$84+(A87-$A$84)*($B$88-$B$84)/($A$88-$A$84)</f>
        <v>224.8</v>
      </c>
      <c r="E87" s="20"/>
    </row>
    <row r="88" spans="1:5" x14ac:dyDescent="0.2">
      <c r="A88" s="21">
        <v>75</v>
      </c>
      <c r="B88" s="21">
        <v>231</v>
      </c>
      <c r="C88" s="21">
        <v>21</v>
      </c>
      <c r="D88" s="21">
        <f>B88-C88</f>
        <v>210</v>
      </c>
      <c r="E88" s="22">
        <f>C88/B88</f>
        <v>9.0909090909090912E-2</v>
      </c>
    </row>
    <row r="89" spans="1:5" x14ac:dyDescent="0.2">
      <c r="A89">
        <v>75</v>
      </c>
      <c r="B89">
        <f>D88</f>
        <v>210</v>
      </c>
      <c r="E89" s="20"/>
    </row>
    <row r="90" spans="1:5" x14ac:dyDescent="0.2">
      <c r="A90">
        <v>76</v>
      </c>
      <c r="B90">
        <f>$B$89+(A90-$A$89)*($B$94-$B$89)/($A$94-$A$89)</f>
        <v>216</v>
      </c>
      <c r="E90" s="20"/>
    </row>
    <row r="91" spans="1:5" x14ac:dyDescent="0.2">
      <c r="A91">
        <v>77</v>
      </c>
      <c r="B91">
        <f>$B$89+(A91-$A$89)*($B$94-$B$89)/($A$94-$A$89)</f>
        <v>222</v>
      </c>
      <c r="E91" s="20"/>
    </row>
    <row r="92" spans="1:5" x14ac:dyDescent="0.2">
      <c r="A92">
        <v>78</v>
      </c>
      <c r="B92">
        <f>$B$89+(A92-$A$89)*($B$94-$B$89)/($A$94-$A$89)</f>
        <v>228</v>
      </c>
      <c r="E92" s="20"/>
    </row>
    <row r="93" spans="1:5" x14ac:dyDescent="0.2">
      <c r="A93">
        <v>79</v>
      </c>
      <c r="B93">
        <f>$B$89+(A93-$A$89)*($B$94-$B$89)/($A$94-$A$89)</f>
        <v>234</v>
      </c>
      <c r="E93" s="20"/>
    </row>
    <row r="94" spans="1:5" x14ac:dyDescent="0.2">
      <c r="A94" s="21">
        <v>80</v>
      </c>
      <c r="B94" s="21">
        <v>240</v>
      </c>
      <c r="C94" s="21">
        <v>21</v>
      </c>
      <c r="D94" s="21">
        <f>B94-C94</f>
        <v>219</v>
      </c>
      <c r="E94" s="22">
        <f>C94/B94</f>
        <v>8.7499999999999994E-2</v>
      </c>
    </row>
    <row r="95" spans="1:5" x14ac:dyDescent="0.2">
      <c r="A95">
        <v>80</v>
      </c>
      <c r="B95">
        <f>D94</f>
        <v>219</v>
      </c>
      <c r="E95" s="20"/>
    </row>
    <row r="96" spans="1:5" x14ac:dyDescent="0.2">
      <c r="A96">
        <v>81</v>
      </c>
      <c r="B96">
        <f>$B$95+(A96-$A$95)*($B$100-$B$95)/($A$100-$A$95)</f>
        <v>224.8</v>
      </c>
      <c r="E96" s="20"/>
    </row>
    <row r="97" spans="1:5" x14ac:dyDescent="0.2">
      <c r="A97">
        <v>82</v>
      </c>
      <c r="B97">
        <f>$B$95+(A97-$A$95)*($B$100-$B$95)/($A$100-$A$95)</f>
        <v>230.6</v>
      </c>
      <c r="E97" s="20"/>
    </row>
    <row r="98" spans="1:5" x14ac:dyDescent="0.2">
      <c r="A98">
        <v>83</v>
      </c>
      <c r="B98">
        <f>$B$95+(A98-$A$95)*($B$100-$B$95)/($A$100-$A$95)</f>
        <v>236.4</v>
      </c>
      <c r="E98" s="20"/>
    </row>
    <row r="99" spans="1:5" x14ac:dyDescent="0.2">
      <c r="A99">
        <v>84</v>
      </c>
      <c r="B99">
        <f>$B$95+(A99-$A$95)*($B$100-$B$95)/($A$100-$A$95)</f>
        <v>242.2</v>
      </c>
      <c r="E99" s="20"/>
    </row>
    <row r="100" spans="1:5" x14ac:dyDescent="0.2">
      <c r="A100" s="21">
        <v>85</v>
      </c>
      <c r="B100" s="21">
        <v>248</v>
      </c>
      <c r="C100" s="21">
        <v>21</v>
      </c>
      <c r="D100" s="21">
        <f>B100-C100</f>
        <v>227</v>
      </c>
      <c r="E100" s="22">
        <f>C100/B100</f>
        <v>8.4677419354838704E-2</v>
      </c>
    </row>
    <row r="101" spans="1:5" x14ac:dyDescent="0.2">
      <c r="A101">
        <v>85</v>
      </c>
      <c r="B101">
        <f>D100</f>
        <v>227</v>
      </c>
      <c r="E101" s="20"/>
    </row>
    <row r="102" spans="1:5" x14ac:dyDescent="0.2">
      <c r="A102">
        <v>86</v>
      </c>
      <c r="B102">
        <f>$B$101+(A102-$A$101)*($B$106-$B$101)/($A$106-$A$101)</f>
        <v>232.4</v>
      </c>
      <c r="E102" s="20"/>
    </row>
    <row r="103" spans="1:5" x14ac:dyDescent="0.2">
      <c r="A103">
        <v>87</v>
      </c>
      <c r="B103">
        <f>$B$101+(A103-$A$101)*($B$106-$B$101)/($A$106-$A$101)</f>
        <v>237.8</v>
      </c>
      <c r="E103" s="20"/>
    </row>
    <row r="104" spans="1:5" x14ac:dyDescent="0.2">
      <c r="A104">
        <v>88</v>
      </c>
      <c r="B104">
        <f>$B$101+(A104-$A$101)*($B$106-$B$101)/($A$106-$A$101)</f>
        <v>243.2</v>
      </c>
      <c r="E104" s="20"/>
    </row>
    <row r="105" spans="1:5" x14ac:dyDescent="0.2">
      <c r="A105">
        <v>89</v>
      </c>
      <c r="B105">
        <f>$B$101+(A105-$A$101)*($B$106-$B$101)/($A$106-$A$101)</f>
        <v>248.6</v>
      </c>
      <c r="E105" s="20"/>
    </row>
    <row r="106" spans="1:5" x14ac:dyDescent="0.2">
      <c r="A106" s="21">
        <v>90</v>
      </c>
      <c r="B106" s="21">
        <v>254</v>
      </c>
      <c r="C106" s="21">
        <v>21</v>
      </c>
      <c r="D106" s="21">
        <f>B106-C106</f>
        <v>233</v>
      </c>
      <c r="E106" s="22">
        <f>C106/B106</f>
        <v>8.2677165354330714E-2</v>
      </c>
    </row>
    <row r="107" spans="1:5" x14ac:dyDescent="0.2">
      <c r="A107">
        <v>90</v>
      </c>
      <c r="B107">
        <f>D106</f>
        <v>233</v>
      </c>
    </row>
    <row r="108" spans="1:5" x14ac:dyDescent="0.2">
      <c r="A108">
        <v>91</v>
      </c>
      <c r="B108">
        <f>$B$107+(A108-$A$107)*($B$112-$B$107)/($A$112-$A$107)</f>
        <v>238</v>
      </c>
      <c r="E108" s="20"/>
    </row>
    <row r="109" spans="1:5" x14ac:dyDescent="0.2">
      <c r="A109">
        <v>92</v>
      </c>
      <c r="B109">
        <f t="shared" ref="B109:B111" si="0">$B$107+(A109-$A$107)*($B$112-$B$107)/($A$112-$A$107)</f>
        <v>243</v>
      </c>
      <c r="E109" s="20"/>
    </row>
    <row r="110" spans="1:5" x14ac:dyDescent="0.2">
      <c r="A110">
        <v>93</v>
      </c>
      <c r="B110">
        <f t="shared" si="0"/>
        <v>248</v>
      </c>
      <c r="E110" s="20"/>
    </row>
    <row r="111" spans="1:5" x14ac:dyDescent="0.2">
      <c r="A111">
        <v>94</v>
      </c>
      <c r="B111">
        <f t="shared" si="0"/>
        <v>253</v>
      </c>
      <c r="E111" s="20"/>
    </row>
    <row r="112" spans="1:5" x14ac:dyDescent="0.2">
      <c r="A112" s="21">
        <v>95</v>
      </c>
      <c r="B112" s="21">
        <v>258</v>
      </c>
      <c r="C112" s="21">
        <v>21</v>
      </c>
      <c r="D112" s="21">
        <f>B112-C112</f>
        <v>237</v>
      </c>
      <c r="E112" s="22">
        <f>C112/B112</f>
        <v>8.1395348837209308E-2</v>
      </c>
    </row>
    <row r="113" spans="1:5" x14ac:dyDescent="0.2">
      <c r="A113">
        <v>95</v>
      </c>
      <c r="B113">
        <f>D112</f>
        <v>237</v>
      </c>
      <c r="E113" s="20"/>
    </row>
    <row r="114" spans="1:5" x14ac:dyDescent="0.2">
      <c r="A114">
        <v>96</v>
      </c>
      <c r="B114">
        <f>$B$113+(A114-$A$113)*($B$118-$B$113)/($A$118-$A$113)</f>
        <v>241.8</v>
      </c>
      <c r="E114" s="20"/>
    </row>
    <row r="115" spans="1:5" x14ac:dyDescent="0.2">
      <c r="A115">
        <v>97</v>
      </c>
      <c r="B115">
        <f t="shared" ref="B115:B117" si="1">$B$113+(A115-$A$113)*($B$118-$B$113)/($A$118-$A$113)</f>
        <v>246.6</v>
      </c>
      <c r="E115" s="20"/>
    </row>
    <row r="116" spans="1:5" x14ac:dyDescent="0.2">
      <c r="A116">
        <v>98</v>
      </c>
      <c r="B116">
        <f t="shared" si="1"/>
        <v>251.4</v>
      </c>
      <c r="E116" s="20"/>
    </row>
    <row r="117" spans="1:5" x14ac:dyDescent="0.2">
      <c r="A117">
        <v>99</v>
      </c>
      <c r="B117">
        <f t="shared" si="1"/>
        <v>256.2</v>
      </c>
      <c r="E117" s="20"/>
    </row>
    <row r="118" spans="1:5" x14ac:dyDescent="0.2">
      <c r="A118" s="21">
        <v>100</v>
      </c>
      <c r="B118" s="21">
        <v>261</v>
      </c>
      <c r="C118" s="21">
        <v>21</v>
      </c>
      <c r="D118" s="21">
        <f>B118-C118</f>
        <v>240</v>
      </c>
      <c r="E118" s="22">
        <f>C118/B118</f>
        <v>8.0459770114942528E-2</v>
      </c>
    </row>
    <row r="119" spans="1:5" x14ac:dyDescent="0.2">
      <c r="A119">
        <v>100</v>
      </c>
      <c r="B119">
        <f>D118</f>
        <v>240</v>
      </c>
      <c r="E119" s="20"/>
    </row>
    <row r="120" spans="1:5" x14ac:dyDescent="0.2">
      <c r="A120">
        <v>101</v>
      </c>
      <c r="B120">
        <f>$B$119+(A120-$A$119)*($B$124-$B$119)/($A$124-$A$119)</f>
        <v>244.8</v>
      </c>
      <c r="E120" s="20"/>
    </row>
    <row r="121" spans="1:5" x14ac:dyDescent="0.2">
      <c r="A121">
        <v>102</v>
      </c>
      <c r="B121">
        <f t="shared" ref="B121:B123" si="2">$B$119+(A121-$A$119)*($B$124-$B$119)/($A$124-$A$119)</f>
        <v>249.6</v>
      </c>
      <c r="E121" s="20"/>
    </row>
    <row r="122" spans="1:5" x14ac:dyDescent="0.2">
      <c r="A122">
        <v>103</v>
      </c>
      <c r="B122">
        <f t="shared" si="2"/>
        <v>254.4</v>
      </c>
      <c r="E122" s="20"/>
    </row>
    <row r="123" spans="1:5" x14ac:dyDescent="0.2">
      <c r="A123">
        <v>104</v>
      </c>
      <c r="B123">
        <f t="shared" si="2"/>
        <v>259.2</v>
      </c>
      <c r="E123" s="20"/>
    </row>
    <row r="124" spans="1:5" x14ac:dyDescent="0.2">
      <c r="A124" s="21">
        <v>105</v>
      </c>
      <c r="B124" s="21">
        <v>264</v>
      </c>
      <c r="C124" s="21">
        <v>20</v>
      </c>
      <c r="D124" s="21">
        <f>B124-C124</f>
        <v>244</v>
      </c>
      <c r="E124" s="22">
        <f>C124/B124</f>
        <v>7.575757575757576E-2</v>
      </c>
    </row>
    <row r="125" spans="1:5" x14ac:dyDescent="0.2">
      <c r="A125">
        <v>105</v>
      </c>
      <c r="B125">
        <f>D124</f>
        <v>244</v>
      </c>
      <c r="E125" s="20"/>
    </row>
    <row r="126" spans="1:5" x14ac:dyDescent="0.2">
      <c r="A126">
        <f>A125+1</f>
        <v>106</v>
      </c>
      <c r="B126">
        <f>$B$125+(A126-$A$125)*($B$130-$B$125)/($A$130-$A$125)</f>
        <v>248.4</v>
      </c>
      <c r="E126" s="20"/>
    </row>
    <row r="127" spans="1:5" x14ac:dyDescent="0.2">
      <c r="A127">
        <f t="shared" ref="A127:A178" si="3">A126+1</f>
        <v>107</v>
      </c>
      <c r="B127">
        <f t="shared" ref="B127:B129" si="4">$B$125+(A127-$A$125)*($B$130-$B$125)/($A$130-$A$125)</f>
        <v>252.8</v>
      </c>
      <c r="E127" s="20"/>
    </row>
    <row r="128" spans="1:5" x14ac:dyDescent="0.2">
      <c r="A128">
        <f t="shared" si="3"/>
        <v>108</v>
      </c>
      <c r="B128">
        <f t="shared" si="4"/>
        <v>257.2</v>
      </c>
      <c r="E128" s="20"/>
    </row>
    <row r="129" spans="1:5" x14ac:dyDescent="0.2">
      <c r="A129">
        <f t="shared" si="3"/>
        <v>109</v>
      </c>
      <c r="B129">
        <f t="shared" si="4"/>
        <v>261.60000000000002</v>
      </c>
      <c r="E129" s="20"/>
    </row>
    <row r="130" spans="1:5" x14ac:dyDescent="0.2">
      <c r="A130" s="21">
        <f t="shared" si="3"/>
        <v>110</v>
      </c>
      <c r="B130" s="21">
        <v>266</v>
      </c>
      <c r="C130" s="21">
        <v>19</v>
      </c>
      <c r="D130" s="21">
        <f>B130-C130</f>
        <v>247</v>
      </c>
      <c r="E130" s="22">
        <f>C130/B130</f>
        <v>7.1428571428571425E-2</v>
      </c>
    </row>
    <row r="131" spans="1:5" x14ac:dyDescent="0.2">
      <c r="A131">
        <v>110</v>
      </c>
      <c r="B131">
        <f>D130</f>
        <v>247</v>
      </c>
      <c r="E131" s="20"/>
    </row>
    <row r="132" spans="1:5" x14ac:dyDescent="0.2">
      <c r="A132">
        <f t="shared" si="3"/>
        <v>111</v>
      </c>
      <c r="B132">
        <f>$B$131+(A132-$A$131)*($B$136-$B$131)/($A$136-$A$131)</f>
        <v>251</v>
      </c>
    </row>
    <row r="133" spans="1:5" x14ac:dyDescent="0.2">
      <c r="A133">
        <f t="shared" si="3"/>
        <v>112</v>
      </c>
      <c r="B133">
        <f t="shared" ref="B133:B135" si="5">$B$131+(A133-$A$131)*($B$136-$B$131)/($A$136-$A$131)</f>
        <v>255</v>
      </c>
    </row>
    <row r="134" spans="1:5" x14ac:dyDescent="0.2">
      <c r="A134">
        <f t="shared" si="3"/>
        <v>113</v>
      </c>
      <c r="B134">
        <f t="shared" si="5"/>
        <v>259</v>
      </c>
    </row>
    <row r="135" spans="1:5" x14ac:dyDescent="0.2">
      <c r="A135">
        <f t="shared" si="3"/>
        <v>114</v>
      </c>
      <c r="B135">
        <f t="shared" si="5"/>
        <v>263</v>
      </c>
    </row>
    <row r="136" spans="1:5" x14ac:dyDescent="0.2">
      <c r="A136" s="21">
        <f t="shared" si="3"/>
        <v>115</v>
      </c>
      <c r="B136" s="21">
        <v>267</v>
      </c>
      <c r="C136" s="21">
        <v>18</v>
      </c>
      <c r="D136" s="21">
        <f>B136-C136</f>
        <v>249</v>
      </c>
      <c r="E136" s="21">
        <f>C136/B136</f>
        <v>6.741573033707865E-2</v>
      </c>
    </row>
    <row r="137" spans="1:5" x14ac:dyDescent="0.2">
      <c r="A137">
        <v>115</v>
      </c>
      <c r="B137">
        <f>D136</f>
        <v>249</v>
      </c>
    </row>
    <row r="138" spans="1:5" x14ac:dyDescent="0.2">
      <c r="A138">
        <f t="shared" si="3"/>
        <v>116</v>
      </c>
      <c r="B138">
        <f>$B$137+(A138-$A$137)*($B$142-$B$137)/($A$142-$A$137)</f>
        <v>252.8</v>
      </c>
    </row>
    <row r="139" spans="1:5" x14ac:dyDescent="0.2">
      <c r="A139">
        <f t="shared" si="3"/>
        <v>117</v>
      </c>
      <c r="B139">
        <f t="shared" ref="B139:B141" si="6">$B$137+(A139-$A$137)*($B$142-$B$137)/($A$142-$A$137)</f>
        <v>256.60000000000002</v>
      </c>
    </row>
    <row r="140" spans="1:5" x14ac:dyDescent="0.2">
      <c r="A140">
        <f t="shared" si="3"/>
        <v>118</v>
      </c>
      <c r="B140">
        <f t="shared" si="6"/>
        <v>260.39999999999998</v>
      </c>
    </row>
    <row r="141" spans="1:5" x14ac:dyDescent="0.2">
      <c r="A141">
        <f t="shared" si="3"/>
        <v>119</v>
      </c>
      <c r="B141">
        <f t="shared" si="6"/>
        <v>264.2</v>
      </c>
    </row>
    <row r="142" spans="1:5" x14ac:dyDescent="0.2">
      <c r="A142" s="21">
        <f t="shared" si="3"/>
        <v>120</v>
      </c>
      <c r="B142" s="21">
        <v>268</v>
      </c>
      <c r="C142" s="21">
        <v>17</v>
      </c>
      <c r="D142" s="21">
        <f>B142-C142</f>
        <v>251</v>
      </c>
      <c r="E142" s="21">
        <f>C142/B142</f>
        <v>6.3432835820895525E-2</v>
      </c>
    </row>
    <row r="143" spans="1:5" x14ac:dyDescent="0.2">
      <c r="A143">
        <v>120</v>
      </c>
      <c r="B143">
        <f>D142</f>
        <v>251</v>
      </c>
    </row>
    <row r="144" spans="1:5" x14ac:dyDescent="0.2">
      <c r="A144">
        <f t="shared" si="3"/>
        <v>121</v>
      </c>
      <c r="B144">
        <f>$B$143+(A144-$A$143)*($B$148-$B$143)/($A$148-$A$143)</f>
        <v>254.4</v>
      </c>
      <c r="D144" s="17"/>
    </row>
    <row r="145" spans="1:5" x14ac:dyDescent="0.2">
      <c r="A145">
        <f t="shared" si="3"/>
        <v>122</v>
      </c>
      <c r="B145">
        <f t="shared" ref="B145:B147" si="7">$B$143+(A145-$A$143)*($B$148-$B$143)/($A$148-$A$143)</f>
        <v>257.8</v>
      </c>
    </row>
    <row r="146" spans="1:5" x14ac:dyDescent="0.2">
      <c r="A146">
        <f t="shared" si="3"/>
        <v>123</v>
      </c>
      <c r="B146">
        <f t="shared" si="7"/>
        <v>261.2</v>
      </c>
    </row>
    <row r="147" spans="1:5" x14ac:dyDescent="0.2">
      <c r="A147">
        <f>A146+1</f>
        <v>124</v>
      </c>
      <c r="B147">
        <f t="shared" si="7"/>
        <v>264.60000000000002</v>
      </c>
    </row>
    <row r="148" spans="1:5" x14ac:dyDescent="0.2">
      <c r="A148" s="21">
        <f t="shared" si="3"/>
        <v>125</v>
      </c>
      <c r="B148" s="21">
        <v>268</v>
      </c>
      <c r="C148" s="21">
        <v>16</v>
      </c>
      <c r="D148" s="21">
        <f>B148-C148</f>
        <v>252</v>
      </c>
      <c r="E148" s="21">
        <f>C148/B148</f>
        <v>5.9701492537313432E-2</v>
      </c>
    </row>
    <row r="149" spans="1:5" x14ac:dyDescent="0.2">
      <c r="A149" s="17">
        <v>125</v>
      </c>
      <c r="B149" s="17">
        <f>D148</f>
        <v>252</v>
      </c>
      <c r="C149" s="17"/>
      <c r="D149" s="17"/>
      <c r="E149" s="17"/>
    </row>
    <row r="150" spans="1:5" x14ac:dyDescent="0.2">
      <c r="A150">
        <f t="shared" si="3"/>
        <v>126</v>
      </c>
      <c r="B150">
        <f>$B$149+(A150-$A$149)*($B$154-$B$149)/($A$154-$A$149)</f>
        <v>255.4</v>
      </c>
    </row>
    <row r="151" spans="1:5" x14ac:dyDescent="0.2">
      <c r="A151">
        <f t="shared" si="3"/>
        <v>127</v>
      </c>
      <c r="B151">
        <f t="shared" ref="B151:B153" si="8">$B$149+(A151-$A$149)*($B$154-$B$149)/($A$154-$A$149)</f>
        <v>258.8</v>
      </c>
    </row>
    <row r="152" spans="1:5" x14ac:dyDescent="0.2">
      <c r="A152">
        <f t="shared" si="3"/>
        <v>128</v>
      </c>
      <c r="B152">
        <f t="shared" si="8"/>
        <v>262.2</v>
      </c>
    </row>
    <row r="153" spans="1:5" x14ac:dyDescent="0.2">
      <c r="A153">
        <f t="shared" si="3"/>
        <v>129</v>
      </c>
      <c r="B153">
        <f t="shared" si="8"/>
        <v>265.60000000000002</v>
      </c>
    </row>
    <row r="154" spans="1:5" x14ac:dyDescent="0.2">
      <c r="A154" s="21">
        <f t="shared" si="3"/>
        <v>130</v>
      </c>
      <c r="B154" s="21">
        <v>269</v>
      </c>
      <c r="C154" s="21">
        <v>15</v>
      </c>
      <c r="D154" s="21">
        <f>B154-C154</f>
        <v>254</v>
      </c>
      <c r="E154" s="21">
        <f>C154/B154</f>
        <v>5.5762081784386616E-2</v>
      </c>
    </row>
    <row r="155" spans="1:5" x14ac:dyDescent="0.2">
      <c r="A155">
        <v>130</v>
      </c>
      <c r="B155">
        <f>D154</f>
        <v>254</v>
      </c>
    </row>
    <row r="156" spans="1:5" x14ac:dyDescent="0.2">
      <c r="A156">
        <f t="shared" si="3"/>
        <v>131</v>
      </c>
      <c r="B156">
        <f>$B$155+(A156-$A$155)*($B$160-$B$155)/($A$160-$A$155)</f>
        <v>257</v>
      </c>
    </row>
    <row r="157" spans="1:5" x14ac:dyDescent="0.2">
      <c r="A157">
        <f t="shared" si="3"/>
        <v>132</v>
      </c>
      <c r="B157">
        <f t="shared" ref="B157:B159" si="9">$B$155+(A157-$A$155)*($B$160-$B$155)/($A$160-$A$155)</f>
        <v>260</v>
      </c>
    </row>
    <row r="158" spans="1:5" x14ac:dyDescent="0.2">
      <c r="A158">
        <f t="shared" si="3"/>
        <v>133</v>
      </c>
      <c r="B158">
        <f t="shared" si="9"/>
        <v>263</v>
      </c>
    </row>
    <row r="159" spans="1:5" x14ac:dyDescent="0.2">
      <c r="A159">
        <f t="shared" si="3"/>
        <v>134</v>
      </c>
      <c r="B159">
        <f t="shared" si="9"/>
        <v>266</v>
      </c>
    </row>
    <row r="160" spans="1:5" x14ac:dyDescent="0.2">
      <c r="A160" s="21">
        <f t="shared" si="3"/>
        <v>135</v>
      </c>
      <c r="B160" s="21">
        <v>269</v>
      </c>
      <c r="C160" s="21">
        <v>14</v>
      </c>
      <c r="D160" s="21">
        <f>B160-C160</f>
        <v>255</v>
      </c>
      <c r="E160" s="21">
        <f>C160/B160</f>
        <v>5.204460966542751E-2</v>
      </c>
    </row>
    <row r="161" spans="1:5" x14ac:dyDescent="0.2">
      <c r="A161">
        <v>135</v>
      </c>
      <c r="B161">
        <f>D160</f>
        <v>255</v>
      </c>
    </row>
    <row r="162" spans="1:5" x14ac:dyDescent="0.2">
      <c r="A162">
        <f t="shared" si="3"/>
        <v>136</v>
      </c>
      <c r="B162">
        <f>$B$161+(A162-$A$161)*($B$166-$B$161)/($A$166-$A$161)</f>
        <v>257.8</v>
      </c>
    </row>
    <row r="163" spans="1:5" x14ac:dyDescent="0.2">
      <c r="A163">
        <f t="shared" si="3"/>
        <v>137</v>
      </c>
      <c r="B163">
        <f t="shared" ref="B163:B165" si="10">$B$161+(A163-$A$161)*($B$166-$B$161)/($A$166-$A$161)</f>
        <v>260.60000000000002</v>
      </c>
    </row>
    <row r="164" spans="1:5" x14ac:dyDescent="0.2">
      <c r="A164">
        <f>A163+1</f>
        <v>138</v>
      </c>
      <c r="B164">
        <f t="shared" si="10"/>
        <v>263.39999999999998</v>
      </c>
    </row>
    <row r="165" spans="1:5" x14ac:dyDescent="0.2">
      <c r="A165">
        <f t="shared" si="3"/>
        <v>139</v>
      </c>
      <c r="B165">
        <f t="shared" si="10"/>
        <v>266.2</v>
      </c>
    </row>
    <row r="166" spans="1:5" x14ac:dyDescent="0.2">
      <c r="A166" s="21">
        <f t="shared" si="3"/>
        <v>140</v>
      </c>
      <c r="B166" s="21">
        <v>269</v>
      </c>
      <c r="C166" s="21">
        <v>13</v>
      </c>
      <c r="D166" s="21">
        <f>B166-C166</f>
        <v>256</v>
      </c>
      <c r="E166" s="21">
        <f>C166/B166</f>
        <v>4.8327137546468404E-2</v>
      </c>
    </row>
    <row r="167" spans="1:5" x14ac:dyDescent="0.2">
      <c r="A167">
        <v>140</v>
      </c>
      <c r="B167">
        <f>D166</f>
        <v>256</v>
      </c>
    </row>
    <row r="168" spans="1:5" x14ac:dyDescent="0.2">
      <c r="A168">
        <f t="shared" si="3"/>
        <v>141</v>
      </c>
      <c r="B168">
        <f>$B$167+(A168-$A$167)*($B$172-$B$167)/($A$172-$A$167)</f>
        <v>258.60000000000002</v>
      </c>
    </row>
    <row r="169" spans="1:5" x14ac:dyDescent="0.2">
      <c r="A169">
        <f t="shared" si="3"/>
        <v>142</v>
      </c>
      <c r="B169">
        <f t="shared" ref="B169:B171" si="11">$B$167+(A169-$A$167)*($B$172-$B$167)/($A$172-$A$167)</f>
        <v>261.2</v>
      </c>
    </row>
    <row r="170" spans="1:5" x14ac:dyDescent="0.2">
      <c r="A170">
        <f t="shared" si="3"/>
        <v>143</v>
      </c>
      <c r="B170">
        <f t="shared" si="11"/>
        <v>263.8</v>
      </c>
    </row>
    <row r="171" spans="1:5" x14ac:dyDescent="0.2">
      <c r="A171">
        <f t="shared" si="3"/>
        <v>144</v>
      </c>
      <c r="B171">
        <f t="shared" si="11"/>
        <v>266.39999999999998</v>
      </c>
    </row>
    <row r="172" spans="1:5" x14ac:dyDescent="0.2">
      <c r="A172" s="21">
        <f t="shared" si="3"/>
        <v>145</v>
      </c>
      <c r="B172" s="21">
        <v>269</v>
      </c>
      <c r="C172" s="21">
        <v>13</v>
      </c>
      <c r="D172" s="21">
        <f>B172-C172</f>
        <v>256</v>
      </c>
      <c r="E172" s="21">
        <f>C172/B172</f>
        <v>4.8327137546468404E-2</v>
      </c>
    </row>
    <row r="173" spans="1:5" x14ac:dyDescent="0.2">
      <c r="A173">
        <v>145</v>
      </c>
      <c r="B173">
        <f>D172</f>
        <v>256</v>
      </c>
    </row>
    <row r="174" spans="1:5" x14ac:dyDescent="0.2">
      <c r="A174">
        <f t="shared" si="3"/>
        <v>146</v>
      </c>
      <c r="B174">
        <f>$B$173+(A174-$A$173)*($B$178-$B$173)/($A$178-$A$173)</f>
        <v>258.60000000000002</v>
      </c>
    </row>
    <row r="175" spans="1:5" x14ac:dyDescent="0.2">
      <c r="A175">
        <f t="shared" si="3"/>
        <v>147</v>
      </c>
      <c r="B175">
        <f t="shared" ref="B175:B177" si="12">$B$173+(A175-$A$173)*($B$178-$B$173)/($A$178-$A$173)</f>
        <v>261.2</v>
      </c>
    </row>
    <row r="176" spans="1:5" x14ac:dyDescent="0.2">
      <c r="A176">
        <f t="shared" si="3"/>
        <v>148</v>
      </c>
      <c r="B176">
        <f t="shared" si="12"/>
        <v>263.8</v>
      </c>
    </row>
    <row r="177" spans="1:5" x14ac:dyDescent="0.2">
      <c r="A177">
        <f t="shared" si="3"/>
        <v>149</v>
      </c>
      <c r="B177">
        <f t="shared" si="12"/>
        <v>266.39999999999998</v>
      </c>
    </row>
    <row r="178" spans="1:5" x14ac:dyDescent="0.2">
      <c r="A178" s="21">
        <f t="shared" si="3"/>
        <v>150</v>
      </c>
      <c r="B178">
        <v>269</v>
      </c>
      <c r="C178" s="21">
        <f>B178</f>
        <v>269</v>
      </c>
      <c r="D178" s="21">
        <f>B178-C178</f>
        <v>0</v>
      </c>
      <c r="E178" s="21">
        <f>C178/B178</f>
        <v>1</v>
      </c>
    </row>
    <row r="179" spans="1:5" x14ac:dyDescent="0.2">
      <c r="A179">
        <v>150</v>
      </c>
      <c r="B179">
        <f>D178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 e affichage</vt:lpstr>
      <vt:lpstr>Modèle</vt:lpstr>
      <vt:lpstr>Interpolation linéaire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CRPF</dc:creator>
  <cp:lastModifiedBy>OCCI_OG</cp:lastModifiedBy>
  <dcterms:created xsi:type="dcterms:W3CDTF">2013-03-21T16:18:42Z</dcterms:created>
  <dcterms:modified xsi:type="dcterms:W3CDTF">2020-03-23T14:48:48Z</dcterms:modified>
</cp:coreProperties>
</file>