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GF Vernois\Dossier labellisation\"/>
    </mc:Choice>
  </mc:AlternateContent>
  <bookViews>
    <workbookView xWindow="0" yWindow="0" windowWidth="15345" windowHeight="367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  <c r="B45" i="2"/>
  <c r="B46" i="2"/>
  <c r="B47" i="2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44" i="2"/>
  <c r="B5" i="2"/>
  <c r="B6" i="2"/>
  <c r="B7" i="2"/>
  <c r="B8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I53" i="2" s="1"/>
  <c r="H54" i="2"/>
  <c r="H55" i="2"/>
  <c r="J55" i="2" s="1"/>
  <c r="H56" i="2"/>
  <c r="I56" i="2" s="1"/>
  <c r="H57" i="2"/>
  <c r="H58" i="2"/>
  <c r="H59" i="2"/>
  <c r="H60" i="2"/>
  <c r="H61" i="2"/>
  <c r="I61" i="2" s="1"/>
  <c r="H62" i="2"/>
  <c r="H63" i="2"/>
  <c r="J63" i="2" s="1"/>
  <c r="H64" i="2"/>
  <c r="I64" i="2" s="1"/>
  <c r="H65" i="2"/>
  <c r="H66" i="2"/>
  <c r="H67" i="2"/>
  <c r="H68" i="2"/>
  <c r="H69" i="2"/>
  <c r="I69" i="2" s="1"/>
  <c r="H70" i="2"/>
  <c r="H71" i="2"/>
  <c r="J71" i="2" s="1"/>
  <c r="H72" i="2"/>
  <c r="I72" i="2" s="1"/>
  <c r="H73" i="2"/>
  <c r="H74" i="2"/>
  <c r="H75" i="2"/>
  <c r="H76" i="2"/>
  <c r="H77" i="2"/>
  <c r="I77" i="2" s="1"/>
  <c r="H78" i="2"/>
  <c r="H79" i="2"/>
  <c r="J79" i="2" s="1"/>
  <c r="H80" i="2"/>
  <c r="I80" i="2" s="1"/>
  <c r="H81" i="2"/>
  <c r="H82" i="2"/>
  <c r="H83" i="2"/>
  <c r="H84" i="2"/>
  <c r="H85" i="2"/>
  <c r="I85" i="2" s="1"/>
  <c r="H86" i="2"/>
  <c r="H3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J52" i="2"/>
  <c r="J57" i="2"/>
  <c r="J60" i="2"/>
  <c r="J65" i="2"/>
  <c r="J68" i="2"/>
  <c r="J73" i="2"/>
  <c r="J76" i="2"/>
  <c r="J81" i="2"/>
  <c r="J84" i="2"/>
  <c r="J86" i="2"/>
  <c r="I50" i="2"/>
  <c r="J50" i="2" s="1"/>
  <c r="I51" i="2"/>
  <c r="J51" i="2" s="1"/>
  <c r="I52" i="2"/>
  <c r="I54" i="2"/>
  <c r="J54" i="2" s="1"/>
  <c r="I55" i="2"/>
  <c r="I57" i="2"/>
  <c r="I58" i="2"/>
  <c r="J58" i="2" s="1"/>
  <c r="I59" i="2"/>
  <c r="J59" i="2" s="1"/>
  <c r="I60" i="2"/>
  <c r="I62" i="2"/>
  <c r="J62" i="2" s="1"/>
  <c r="I63" i="2"/>
  <c r="I65" i="2"/>
  <c r="I66" i="2"/>
  <c r="J66" i="2" s="1"/>
  <c r="I67" i="2"/>
  <c r="J67" i="2" s="1"/>
  <c r="I68" i="2"/>
  <c r="I70" i="2"/>
  <c r="J70" i="2" s="1"/>
  <c r="I71" i="2"/>
  <c r="I73" i="2"/>
  <c r="I74" i="2"/>
  <c r="J74" i="2" s="1"/>
  <c r="I75" i="2"/>
  <c r="J75" i="2" s="1"/>
  <c r="I76" i="2"/>
  <c r="I78" i="2"/>
  <c r="J78" i="2" s="1"/>
  <c r="I79" i="2"/>
  <c r="I81" i="2"/>
  <c r="I82" i="2"/>
  <c r="J82" i="2" s="1"/>
  <c r="I83" i="2"/>
  <c r="J83" i="2" s="1"/>
  <c r="I84" i="2"/>
  <c r="I49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66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50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34" i="2"/>
  <c r="K51" i="2"/>
  <c r="K52" i="2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50" i="2"/>
  <c r="F83" i="2"/>
  <c r="F84" i="2" s="1"/>
  <c r="F85" i="2" s="1"/>
  <c r="G65" i="2"/>
  <c r="G49" i="2"/>
  <c r="G33" i="2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J72" i="2" l="1"/>
  <c r="J56" i="2"/>
  <c r="J80" i="2"/>
  <c r="J64" i="2"/>
  <c r="J85" i="2"/>
  <c r="J77" i="2"/>
  <c r="J69" i="2"/>
  <c r="J61" i="2"/>
  <c r="J53" i="2"/>
  <c r="C84" i="2"/>
  <c r="S2" i="2"/>
  <c r="C83" i="2" l="1"/>
  <c r="D83" i="2" s="1"/>
  <c r="E83" i="2" s="1"/>
  <c r="E84" i="2"/>
  <c r="C45" i="2"/>
  <c r="D45" i="2" s="1"/>
  <c r="R3" i="2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Q3" i="2"/>
  <c r="Q4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C46" i="2" l="1"/>
  <c r="D46" i="2" s="1"/>
  <c r="E45" i="2"/>
  <c r="P3" i="2"/>
  <c r="I8" i="2"/>
  <c r="I9" i="2"/>
  <c r="I10" i="2"/>
  <c r="J10" i="2" s="1"/>
  <c r="I11" i="2"/>
  <c r="J11" i="2" s="1"/>
  <c r="I12" i="2"/>
  <c r="I13" i="2"/>
  <c r="I14" i="2"/>
  <c r="I15" i="2"/>
  <c r="I16" i="2"/>
  <c r="J16" i="2" s="1"/>
  <c r="I21" i="2"/>
  <c r="I22" i="2"/>
  <c r="I24" i="2"/>
  <c r="J24" i="2" s="1"/>
  <c r="I29" i="2"/>
  <c r="I31" i="2"/>
  <c r="I32" i="2"/>
  <c r="J32" i="2" s="1"/>
  <c r="I37" i="2"/>
  <c r="I38" i="2"/>
  <c r="I39" i="2"/>
  <c r="I40" i="2"/>
  <c r="J40" i="2" s="1"/>
  <c r="I44" i="2"/>
  <c r="I45" i="2"/>
  <c r="I46" i="2"/>
  <c r="I47" i="2"/>
  <c r="I48" i="2"/>
  <c r="J48" i="2" s="1"/>
  <c r="J49" i="2"/>
  <c r="C3" i="2"/>
  <c r="D3" i="2" s="1"/>
  <c r="C4" i="2"/>
  <c r="F3" i="2"/>
  <c r="F4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C47" i="2" l="1"/>
  <c r="D47" i="2" s="1"/>
  <c r="E46" i="2"/>
  <c r="I28" i="2"/>
  <c r="J28" i="2" s="1"/>
  <c r="I20" i="2"/>
  <c r="J20" i="2" s="1"/>
  <c r="J44" i="2"/>
  <c r="W11" i="2"/>
  <c r="W13" i="2" s="1"/>
  <c r="D4" i="2"/>
  <c r="E4" i="2" s="1"/>
  <c r="I30" i="2"/>
  <c r="J30" i="2" s="1"/>
  <c r="I36" i="2"/>
  <c r="J36" i="2" s="1"/>
  <c r="I17" i="2"/>
  <c r="J17" i="2" s="1"/>
  <c r="I43" i="2"/>
  <c r="J43" i="2" s="1"/>
  <c r="I35" i="2"/>
  <c r="J35" i="2" s="1"/>
  <c r="I27" i="2"/>
  <c r="J27" i="2" s="1"/>
  <c r="I19" i="2"/>
  <c r="J19" i="2" s="1"/>
  <c r="J47" i="2"/>
  <c r="J39" i="2"/>
  <c r="J31" i="2"/>
  <c r="J15" i="2"/>
  <c r="E3" i="2"/>
  <c r="I42" i="2"/>
  <c r="J42" i="2" s="1"/>
  <c r="I34" i="2"/>
  <c r="J34" i="2" s="1"/>
  <c r="I26" i="2"/>
  <c r="J26" i="2" s="1"/>
  <c r="I18" i="2"/>
  <c r="J18" i="2" s="1"/>
  <c r="I7" i="2"/>
  <c r="J7" i="2" s="1"/>
  <c r="J46" i="2"/>
  <c r="J38" i="2"/>
  <c r="J22" i="2"/>
  <c r="J14" i="2"/>
  <c r="I3" i="2"/>
  <c r="J3" i="2" s="1"/>
  <c r="I41" i="2"/>
  <c r="J41" i="2" s="1"/>
  <c r="I33" i="2"/>
  <c r="J33" i="2" s="1"/>
  <c r="I25" i="2"/>
  <c r="J25" i="2" s="1"/>
  <c r="I6" i="2"/>
  <c r="J6" i="2" s="1"/>
  <c r="J45" i="2"/>
  <c r="J37" i="2"/>
  <c r="J29" i="2"/>
  <c r="J21" i="2"/>
  <c r="Q16" i="2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R16" i="2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I5" i="2"/>
  <c r="J5" i="2" s="1"/>
  <c r="J9" i="2"/>
  <c r="I4" i="2"/>
  <c r="J4" i="2" s="1"/>
  <c r="J8" i="2"/>
  <c r="P4" i="2"/>
  <c r="S3" i="2"/>
  <c r="J12" i="2"/>
  <c r="J13" i="2"/>
  <c r="K4" i="2"/>
  <c r="K3" i="2"/>
  <c r="C48" i="2" l="1"/>
  <c r="D48" i="2" s="1"/>
  <c r="E47" i="2"/>
  <c r="C5" i="2"/>
  <c r="D5" i="2" s="1"/>
  <c r="E5" i="2" s="1"/>
  <c r="C6" i="2"/>
  <c r="D6" i="2" s="1"/>
  <c r="E6" i="2" s="1"/>
  <c r="C7" i="2"/>
  <c r="I23" i="2"/>
  <c r="J23" i="2" s="1"/>
  <c r="W2" i="2" s="1"/>
  <c r="P5" i="2"/>
  <c r="S4" i="2"/>
  <c r="C49" i="2" l="1"/>
  <c r="D49" i="2" s="1"/>
  <c r="E48" i="2"/>
  <c r="D7" i="2"/>
  <c r="E7" i="2" s="1"/>
  <c r="C8" i="2"/>
  <c r="P6" i="2"/>
  <c r="S5" i="2"/>
  <c r="C50" i="2" l="1"/>
  <c r="D50" i="2" s="1"/>
  <c r="E49" i="2"/>
  <c r="C9" i="2"/>
  <c r="D8" i="2"/>
  <c r="E8" i="2" s="1"/>
  <c r="P7" i="2"/>
  <c r="S6" i="2"/>
  <c r="E50" i="2" l="1"/>
  <c r="C51" i="2"/>
  <c r="D51" i="2" s="1"/>
  <c r="C10" i="2"/>
  <c r="D9" i="2"/>
  <c r="E9" i="2" s="1"/>
  <c r="P8" i="2"/>
  <c r="S7" i="2"/>
  <c r="E51" i="2" l="1"/>
  <c r="C52" i="2"/>
  <c r="D52" i="2" s="1"/>
  <c r="D10" i="2"/>
  <c r="E10" i="2" s="1"/>
  <c r="C11" i="2"/>
  <c r="D11" i="2" s="1"/>
  <c r="E11" i="2" s="1"/>
  <c r="P9" i="2"/>
  <c r="S8" i="2"/>
  <c r="C53" i="2" l="1"/>
  <c r="D53" i="2" s="1"/>
  <c r="E52" i="2"/>
  <c r="C12" i="2"/>
  <c r="D12" i="2" s="1"/>
  <c r="E12" i="2" s="1"/>
  <c r="P10" i="2"/>
  <c r="S9" i="2"/>
  <c r="E53" i="2" l="1"/>
  <c r="C54" i="2"/>
  <c r="D54" i="2" s="1"/>
  <c r="C13" i="2"/>
  <c r="D13" i="2" s="1"/>
  <c r="E13" i="2" s="1"/>
  <c r="P11" i="2"/>
  <c r="S10" i="2"/>
  <c r="C55" i="2" l="1"/>
  <c r="D55" i="2" s="1"/>
  <c r="E54" i="2"/>
  <c r="C14" i="2"/>
  <c r="D14" i="2" s="1"/>
  <c r="E14" i="2" s="1"/>
  <c r="P12" i="2"/>
  <c r="S11" i="2"/>
  <c r="E55" i="2" l="1"/>
  <c r="C56" i="2"/>
  <c r="D56" i="2" s="1"/>
  <c r="C15" i="2"/>
  <c r="P13" i="2"/>
  <c r="S12" i="2"/>
  <c r="C57" i="2" l="1"/>
  <c r="D57" i="2" s="1"/>
  <c r="E56" i="2"/>
  <c r="C16" i="2"/>
  <c r="D16" i="2" s="1"/>
  <c r="E16" i="2" s="1"/>
  <c r="D15" i="2"/>
  <c r="E15" i="2" s="1"/>
  <c r="P14" i="2"/>
  <c r="S13" i="2"/>
  <c r="E57" i="2" l="1"/>
  <c r="C58" i="2"/>
  <c r="D58" i="2" s="1"/>
  <c r="C17" i="2"/>
  <c r="P15" i="2"/>
  <c r="S14" i="2"/>
  <c r="C59" i="2" l="1"/>
  <c r="D59" i="2" s="1"/>
  <c r="E58" i="2"/>
  <c r="C18" i="2"/>
  <c r="D17" i="2"/>
  <c r="E17" i="2" s="1"/>
  <c r="P16" i="2"/>
  <c r="S15" i="2"/>
  <c r="E59" i="2" l="1"/>
  <c r="C60" i="2"/>
  <c r="D60" i="2" s="1"/>
  <c r="C19" i="2"/>
  <c r="D19" i="2" s="1"/>
  <c r="E19" i="2" s="1"/>
  <c r="D18" i="2"/>
  <c r="E18" i="2" s="1"/>
  <c r="P17" i="2"/>
  <c r="S16" i="2"/>
  <c r="C61" i="2" l="1"/>
  <c r="D61" i="2" s="1"/>
  <c r="E60" i="2"/>
  <c r="C20" i="2"/>
  <c r="D20" i="2" s="1"/>
  <c r="E20" i="2" s="1"/>
  <c r="P18" i="2"/>
  <c r="S17" i="2"/>
  <c r="E61" i="2" l="1"/>
  <c r="C62" i="2"/>
  <c r="D62" i="2" s="1"/>
  <c r="C21" i="2"/>
  <c r="D21" i="2" s="1"/>
  <c r="E21" i="2" s="1"/>
  <c r="P19" i="2"/>
  <c r="S18" i="2"/>
  <c r="E62" i="2" l="1"/>
  <c r="C63" i="2"/>
  <c r="D63" i="2" s="1"/>
  <c r="C22" i="2"/>
  <c r="P20" i="2"/>
  <c r="S19" i="2"/>
  <c r="C64" i="2" l="1"/>
  <c r="D64" i="2" s="1"/>
  <c r="E63" i="2"/>
  <c r="D22" i="2"/>
  <c r="E22" i="2" s="1"/>
  <c r="C23" i="2"/>
  <c r="P21" i="2"/>
  <c r="S20" i="2"/>
  <c r="E64" i="2" l="1"/>
  <c r="C65" i="2"/>
  <c r="D65" i="2" s="1"/>
  <c r="D23" i="2"/>
  <c r="E23" i="2" s="1"/>
  <c r="C24" i="2"/>
  <c r="P22" i="2"/>
  <c r="S21" i="2"/>
  <c r="C66" i="2" l="1"/>
  <c r="D66" i="2" s="1"/>
  <c r="E65" i="2"/>
  <c r="C25" i="2"/>
  <c r="D24" i="2"/>
  <c r="E24" i="2" s="1"/>
  <c r="P23" i="2"/>
  <c r="S22" i="2"/>
  <c r="E66" i="2" l="1"/>
  <c r="C67" i="2"/>
  <c r="D67" i="2" s="1"/>
  <c r="D25" i="2"/>
  <c r="E25" i="2" s="1"/>
  <c r="C26" i="2"/>
  <c r="D26" i="2" s="1"/>
  <c r="E26" i="2" s="1"/>
  <c r="P24" i="2"/>
  <c r="S23" i="2"/>
  <c r="C68" i="2" l="1"/>
  <c r="D68" i="2" s="1"/>
  <c r="E67" i="2"/>
  <c r="C27" i="2"/>
  <c r="P25" i="2"/>
  <c r="S24" i="2"/>
  <c r="E68" i="2" l="1"/>
  <c r="C69" i="2"/>
  <c r="D69" i="2" s="1"/>
  <c r="D27" i="2"/>
  <c r="E27" i="2" s="1"/>
  <c r="C28" i="2"/>
  <c r="D28" i="2" s="1"/>
  <c r="E28" i="2" s="1"/>
  <c r="P26" i="2"/>
  <c r="S25" i="2"/>
  <c r="E69" i="2" l="1"/>
  <c r="C70" i="2"/>
  <c r="D70" i="2" s="1"/>
  <c r="C29" i="2"/>
  <c r="D29" i="2" s="1"/>
  <c r="E29" i="2" s="1"/>
  <c r="P27" i="2"/>
  <c r="S26" i="2"/>
  <c r="E70" i="2" l="1"/>
  <c r="C71" i="2"/>
  <c r="D71" i="2" s="1"/>
  <c r="C30" i="2"/>
  <c r="D30" i="2" s="1"/>
  <c r="E30" i="2" s="1"/>
  <c r="P28" i="2"/>
  <c r="S27" i="2"/>
  <c r="E71" i="2" l="1"/>
  <c r="C72" i="2"/>
  <c r="D72" i="2" s="1"/>
  <c r="C31" i="2"/>
  <c r="P29" i="2"/>
  <c r="S28" i="2"/>
  <c r="C73" i="2" l="1"/>
  <c r="D73" i="2" s="1"/>
  <c r="E72" i="2"/>
  <c r="D31" i="2"/>
  <c r="E31" i="2" s="1"/>
  <c r="C32" i="2"/>
  <c r="P30" i="2"/>
  <c r="S29" i="2"/>
  <c r="E73" i="2" l="1"/>
  <c r="C74" i="2"/>
  <c r="D74" i="2" s="1"/>
  <c r="D32" i="2"/>
  <c r="E32" i="2" s="1"/>
  <c r="W5" i="2" s="1"/>
  <c r="C33" i="2"/>
  <c r="P31" i="2"/>
  <c r="S30" i="2"/>
  <c r="D33" i="2" l="1"/>
  <c r="E33" i="2" s="1"/>
  <c r="E74" i="2"/>
  <c r="C75" i="2"/>
  <c r="D75" i="2" s="1"/>
  <c r="C34" i="2"/>
  <c r="D34" i="2" s="1"/>
  <c r="E34" i="2" s="1"/>
  <c r="P32" i="2"/>
  <c r="S31" i="2"/>
  <c r="E75" i="2" l="1"/>
  <c r="C76" i="2"/>
  <c r="D76" i="2" s="1"/>
  <c r="C35" i="2"/>
  <c r="D35" i="2" s="1"/>
  <c r="E35" i="2" s="1"/>
  <c r="P33" i="2"/>
  <c r="S32" i="2"/>
  <c r="E76" i="2" l="1"/>
  <c r="C77" i="2"/>
  <c r="D77" i="2" s="1"/>
  <c r="C36" i="2"/>
  <c r="D36" i="2" s="1"/>
  <c r="E36" i="2" s="1"/>
  <c r="P34" i="2"/>
  <c r="S33" i="2"/>
  <c r="E77" i="2" l="1"/>
  <c r="C78" i="2"/>
  <c r="D78" i="2" s="1"/>
  <c r="C37" i="2"/>
  <c r="P35" i="2"/>
  <c r="S34" i="2"/>
  <c r="E78" i="2" l="1"/>
  <c r="C79" i="2"/>
  <c r="D79" i="2" s="1"/>
  <c r="C38" i="2"/>
  <c r="D37" i="2"/>
  <c r="E37" i="2" s="1"/>
  <c r="P36" i="2"/>
  <c r="S35" i="2"/>
  <c r="E79" i="2" l="1"/>
  <c r="C80" i="2"/>
  <c r="D80" i="2" s="1"/>
  <c r="C39" i="2"/>
  <c r="D39" i="2" s="1"/>
  <c r="E39" i="2" s="1"/>
  <c r="D38" i="2"/>
  <c r="E38" i="2" s="1"/>
  <c r="P37" i="2"/>
  <c r="S36" i="2"/>
  <c r="E80" i="2" l="1"/>
  <c r="C82" i="2"/>
  <c r="D82" i="2" s="1"/>
  <c r="C81" i="2"/>
  <c r="D81" i="2" s="1"/>
  <c r="C40" i="2"/>
  <c r="D40" i="2" s="1"/>
  <c r="E40" i="2" s="1"/>
  <c r="P38" i="2"/>
  <c r="S37" i="2"/>
  <c r="E82" i="2" l="1"/>
  <c r="E81" i="2"/>
  <c r="C41" i="2"/>
  <c r="D41" i="2" s="1"/>
  <c r="E41" i="2" s="1"/>
  <c r="P39" i="2"/>
  <c r="S38" i="2"/>
  <c r="C42" i="2" l="1"/>
  <c r="D42" i="2" s="1"/>
  <c r="E42" i="2" s="1"/>
  <c r="W3" i="2" s="1"/>
  <c r="P40" i="2"/>
  <c r="S39" i="2"/>
  <c r="C44" i="2" l="1"/>
  <c r="C43" i="2"/>
  <c r="P41" i="2"/>
  <c r="S40" i="2"/>
  <c r="E43" i="2" l="1"/>
  <c r="W4" i="2" s="1"/>
  <c r="W6" i="2" s="1"/>
  <c r="W10" i="2" s="1"/>
  <c r="E44" i="2"/>
  <c r="P42" i="2"/>
  <c r="S41" i="2"/>
  <c r="P43" i="2" l="1"/>
  <c r="S42" i="2"/>
  <c r="P44" i="2" l="1"/>
  <c r="S43" i="2"/>
  <c r="P45" i="2" l="1"/>
  <c r="S44" i="2"/>
  <c r="P46" i="2" l="1"/>
  <c r="S45" i="2"/>
  <c r="P47" i="2" l="1"/>
  <c r="S46" i="2"/>
  <c r="P48" i="2" l="1"/>
  <c r="S47" i="2"/>
  <c r="P49" i="2" l="1"/>
  <c r="S49" i="2" s="1"/>
  <c r="S48" i="2"/>
</calcChain>
</file>

<file path=xl/sharedStrings.xml><?xml version="1.0" encoding="utf-8"?>
<sst xmlns="http://schemas.openxmlformats.org/spreadsheetml/2006/main" count="34" uniqueCount="29">
  <si>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</si>
  <si>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</si>
  <si>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</si>
  <si>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</si>
  <si>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</si>
  <si>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</si>
  <si>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</si>
  <si>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</si>
  <si>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</si>
  <si>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</si>
  <si>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</si>
  <si>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</si>
  <si>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</si>
  <si>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Biomasse 
totale (tCO₂/ha)</t>
  </si>
  <si>
    <t>Stock moyen de long terme</t>
  </si>
  <si>
    <t>Référence</t>
  </si>
  <si>
    <t>Diff. stock moyen de long terme</t>
  </si>
  <si>
    <t>Diff. stock (30 ans)</t>
  </si>
  <si>
    <t>Gain CO₂ dans la biomasse</t>
  </si>
  <si>
    <t>Gain CO₂ dans la litière</t>
  </si>
  <si>
    <t>Gain en CO₂ dans le bois mort</t>
  </si>
  <si>
    <t>Gain en CO₂ dans le sol</t>
  </si>
  <si>
    <t>REA forêt générables</t>
  </si>
  <si>
    <t>Récolte pendant 30 ans (m³/ha)</t>
  </si>
  <si>
    <t>Coefficient de substitution</t>
  </si>
  <si>
    <t>REA produits</t>
  </si>
  <si>
    <t>REI substitution</t>
  </si>
  <si>
    <t>Arboretum</t>
  </si>
  <si>
    <r>
      <t>Biomasse totale arboretum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</si>
</sst>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" fontId="1" fillId="8" borderId="0" xfId="0" applyNumberFormat="1" applyFont="1" applyFill="1" applyAlignment="1">
      <alignment horizontal="center"/>
    </xf>
    <xf numFmtId="1" fontId="1" fillId="8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Feuil2!$E$1</c:f>
              <c:strCache>
                <c:ptCount val="1"/>
                <c:pt idx="0">
                  <c:v>Biomasse 
totale 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Feuil2!$A$2:$A$84</c:f>
              <c:numCache>
                <c:formatCode>General</c:formatCode>
                <c:ptCount val="8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80</c:v>
                </c:pt>
              </c:numCache>
            </c:numRef>
          </c:xVal>
          <c:yVal>
            <c:numRef>
              <c:f>Feuil2!$E$2:$E$84</c:f>
              <c:numCache>
                <c:formatCode>0.0</c:formatCode>
                <c:ptCount val="83"/>
                <c:pt idx="0" formatCode="General">
                  <c:v>0</c:v>
                </c:pt>
                <c:pt idx="1">
                  <c:v>3.6796673131459507</c:v>
                </c:pt>
                <c:pt idx="2">
                  <c:v>7.1848231259998343</c:v>
                </c:pt>
                <c:pt idx="3">
                  <c:v>10.633620484188709</c:v>
                </c:pt>
                <c:pt idx="4">
                  <c:v>14.047677179605484</c:v>
                </c:pt>
                <c:pt idx="5">
                  <c:v>17.436791104214109</c:v>
                </c:pt>
                <c:pt idx="6">
                  <c:v>20.806551384664228</c:v>
                </c:pt>
                <c:pt idx="7">
                  <c:v>24.160561114800146</c:v>
                </c:pt>
                <c:pt idx="8">
                  <c:v>27.501329991734462</c:v>
                </c:pt>
                <c:pt idx="9">
                  <c:v>30.830702674770873</c:v>
                </c:pt>
                <c:pt idx="10">
                  <c:v>34.150089850661452</c:v>
                </c:pt>
                <c:pt idx="11">
                  <c:v>37.460603742273456</c:v>
                </c:pt>
                <c:pt idx="12">
                  <c:v>40.763142751326477</c:v>
                </c:pt>
                <c:pt idx="13">
                  <c:v>44.058447007477412</c:v>
                </c:pt>
                <c:pt idx="14">
                  <c:v>47.347136305954848</c:v>
                </c:pt>
                <c:pt idx="15">
                  <c:v>50.629736882594621</c:v>
                </c:pt>
                <c:pt idx="16">
                  <c:v>53.906700838909053</c:v>
                </c:pt>
                <c:pt idx="17">
                  <c:v>57.178420569613913</c:v>
                </c:pt>
                <c:pt idx="18">
                  <c:v>60.44523969749801</c:v>
                </c:pt>
                <c:pt idx="19">
                  <c:v>63.707461508656593</c:v>
                </c:pt>
                <c:pt idx="20">
                  <c:v>66.965355561225593</c:v>
                </c:pt>
                <c:pt idx="21">
                  <c:v>70.219162934807017</c:v>
                </c:pt>
                <c:pt idx="22">
                  <c:v>73.469100451673611</c:v>
                </c:pt>
                <c:pt idx="23">
                  <c:v>76.715364108786517</c:v>
                </c:pt>
                <c:pt idx="24">
                  <c:v>79.958131896098436</c:v>
                </c:pt>
                <c:pt idx="25">
                  <c:v>83.197566131903656</c:v>
                </c:pt>
                <c:pt idx="26">
                  <c:v>86.433815414014191</c:v>
                </c:pt>
                <c:pt idx="27">
                  <c:v>89.667016262311833</c:v>
                </c:pt>
                <c:pt idx="28">
                  <c:v>92.897294511118176</c:v>
                </c:pt>
                <c:pt idx="29">
                  <c:v>96.124766497065238</c:v>
                </c:pt>
                <c:pt idx="30">
                  <c:v>99.349540078518643</c:v>
                </c:pt>
                <c:pt idx="31">
                  <c:v>102.57171551525953</c:v>
                </c:pt>
                <c:pt idx="32">
                  <c:v>105.79138623147044</c:v>
                </c:pt>
                <c:pt idx="33">
                  <c:v>109.00863948066892</c:v>
                </c:pt>
                <c:pt idx="34">
                  <c:v>112.22355692777835</c:v>
                </c:pt>
                <c:pt idx="35">
                  <c:v>115.43621516079588</c:v>
                </c:pt>
                <c:pt idx="36">
                  <c:v>118.64668614234016</c:v>
                </c:pt>
                <c:pt idx="37">
                  <c:v>121.85503760961672</c:v>
                </c:pt>
                <c:pt idx="38">
                  <c:v>125.0613334299279</c:v>
                </c:pt>
                <c:pt idx="39">
                  <c:v>128.2656339177079</c:v>
                </c:pt>
                <c:pt idx="40">
                  <c:v>131.46799611812642</c:v>
                </c:pt>
                <c:pt idx="41">
                  <c:v>0</c:v>
                </c:pt>
                <c:pt idx="42">
                  <c:v>2.5539799999999997</c:v>
                </c:pt>
                <c:pt idx="43">
                  <c:v>7.1848231259998343</c:v>
                </c:pt>
                <c:pt idx="44">
                  <c:v>10.633620484188709</c:v>
                </c:pt>
                <c:pt idx="45">
                  <c:v>14.047677179605484</c:v>
                </c:pt>
                <c:pt idx="46">
                  <c:v>17.436791104214109</c:v>
                </c:pt>
                <c:pt idx="47">
                  <c:v>20.806551384664228</c:v>
                </c:pt>
                <c:pt idx="48">
                  <c:v>24.160561114800146</c:v>
                </c:pt>
                <c:pt idx="49">
                  <c:v>27.501329991734462</c:v>
                </c:pt>
                <c:pt idx="50">
                  <c:v>30.830702674770873</c:v>
                </c:pt>
                <c:pt idx="51">
                  <c:v>34.150089850661452</c:v>
                </c:pt>
                <c:pt idx="52">
                  <c:v>37.460603742273456</c:v>
                </c:pt>
                <c:pt idx="53">
                  <c:v>40.763142751326477</c:v>
                </c:pt>
                <c:pt idx="54">
                  <c:v>44.058447007477412</c:v>
                </c:pt>
                <c:pt idx="55">
                  <c:v>47.347136305954848</c:v>
                </c:pt>
                <c:pt idx="56">
                  <c:v>50.629736882594621</c:v>
                </c:pt>
                <c:pt idx="57">
                  <c:v>53.906700838909053</c:v>
                </c:pt>
                <c:pt idx="58">
                  <c:v>57.178420569613913</c:v>
                </c:pt>
                <c:pt idx="59">
                  <c:v>60.44523969749801</c:v>
                </c:pt>
                <c:pt idx="60">
                  <c:v>63.707461508656593</c:v>
                </c:pt>
                <c:pt idx="61">
                  <c:v>66.965355561225593</c:v>
                </c:pt>
                <c:pt idx="62">
                  <c:v>70.219162934807017</c:v>
                </c:pt>
                <c:pt idx="63">
                  <c:v>73.469100451673611</c:v>
                </c:pt>
                <c:pt idx="64">
                  <c:v>76.715364108786517</c:v>
                </c:pt>
                <c:pt idx="65">
                  <c:v>79.958131896098436</c:v>
                </c:pt>
                <c:pt idx="66">
                  <c:v>83.197566131903656</c:v>
                </c:pt>
                <c:pt idx="67">
                  <c:v>86.433815414014191</c:v>
                </c:pt>
                <c:pt idx="68">
                  <c:v>89.667016262311833</c:v>
                </c:pt>
                <c:pt idx="69">
                  <c:v>92.897294511118176</c:v>
                </c:pt>
                <c:pt idx="70">
                  <c:v>96.124766497065238</c:v>
                </c:pt>
                <c:pt idx="71">
                  <c:v>99.349540078518643</c:v>
                </c:pt>
                <c:pt idx="72">
                  <c:v>102.57171551525953</c:v>
                </c:pt>
                <c:pt idx="73">
                  <c:v>105.79138623147044</c:v>
                </c:pt>
                <c:pt idx="74">
                  <c:v>109.00863948066892</c:v>
                </c:pt>
                <c:pt idx="75">
                  <c:v>112.22355692777835</c:v>
                </c:pt>
                <c:pt idx="76">
                  <c:v>115.43621516079588</c:v>
                </c:pt>
                <c:pt idx="77">
                  <c:v>118.64668614234016</c:v>
                </c:pt>
                <c:pt idx="78">
                  <c:v>121.85503760961672</c:v>
                </c:pt>
                <c:pt idx="79">
                  <c:v>125.0613334299279</c:v>
                </c:pt>
                <c:pt idx="80">
                  <c:v>128.2656339177079</c:v>
                </c:pt>
                <c:pt idx="81">
                  <c:v>131.46799611812642</c:v>
                </c:pt>
                <c:pt idx="82">
                  <c:v>104.71317999999998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Feuil2!$J$1</c:f>
              <c:strCache>
                <c:ptCount val="1"/>
                <c:pt idx="0">
                  <c:v>Biomasse totale arboretum
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Feuil2!$F$2:$F$86</c:f>
              <c:numCache>
                <c:formatCode>General</c:formatCode>
                <c:ptCount val="8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60</c:v>
                </c:pt>
                <c:pt idx="63">
                  <c:v>60</c:v>
                </c:pt>
                <c:pt idx="64">
                  <c:v>61</c:v>
                </c:pt>
                <c:pt idx="65">
                  <c:v>62</c:v>
                </c:pt>
                <c:pt idx="66">
                  <c:v>63</c:v>
                </c:pt>
                <c:pt idx="67">
                  <c:v>64</c:v>
                </c:pt>
                <c:pt idx="68">
                  <c:v>65</c:v>
                </c:pt>
                <c:pt idx="69">
                  <c:v>66</c:v>
                </c:pt>
                <c:pt idx="70">
                  <c:v>67</c:v>
                </c:pt>
                <c:pt idx="71">
                  <c:v>68</c:v>
                </c:pt>
                <c:pt idx="72">
                  <c:v>69</c:v>
                </c:pt>
                <c:pt idx="73">
                  <c:v>70</c:v>
                </c:pt>
                <c:pt idx="74">
                  <c:v>71</c:v>
                </c:pt>
                <c:pt idx="75">
                  <c:v>72</c:v>
                </c:pt>
                <c:pt idx="76">
                  <c:v>73</c:v>
                </c:pt>
                <c:pt idx="77">
                  <c:v>74</c:v>
                </c:pt>
                <c:pt idx="78">
                  <c:v>75</c:v>
                </c:pt>
                <c:pt idx="79">
                  <c:v>76</c:v>
                </c:pt>
                <c:pt idx="80">
                  <c:v>77</c:v>
                </c:pt>
                <c:pt idx="81">
                  <c:v>78</c:v>
                </c:pt>
                <c:pt idx="82">
                  <c:v>79</c:v>
                </c:pt>
                <c:pt idx="83">
                  <c:v>80</c:v>
                </c:pt>
                <c:pt idx="84">
                  <c:v>80</c:v>
                </c:pt>
              </c:numCache>
            </c:numRef>
          </c:xVal>
          <c:yVal>
            <c:numRef>
              <c:f>Feuil2!$J$2:$J$86</c:f>
              <c:numCache>
                <c:formatCode>0.0</c:formatCode>
                <c:ptCount val="85"/>
                <c:pt idx="0" formatCode="General">
                  <c:v>0</c:v>
                </c:pt>
                <c:pt idx="1">
                  <c:v>1.8097885246425764</c:v>
                </c:pt>
                <c:pt idx="2">
                  <c:v>3.5285549478382632</c:v>
                </c:pt>
                <c:pt idx="3">
                  <c:v>5.2179258012902787</c:v>
                </c:pt>
                <c:pt idx="4">
                  <c:v>6.8891765415928345</c:v>
                </c:pt>
                <c:pt idx="5">
                  <c:v>8.5474175753083372</c:v>
                </c:pt>
                <c:pt idx="6">
                  <c:v>10.195564091705418</c:v>
                </c:pt>
                <c:pt idx="7">
                  <c:v>13.468520515430084</c:v>
                </c:pt>
                <c:pt idx="8">
                  <c:v>16.717474376831099</c:v>
                </c:pt>
                <c:pt idx="9">
                  <c:v>19.947804122504269</c:v>
                </c:pt>
                <c:pt idx="10">
                  <c:v>23.162977029009237</c:v>
                </c:pt>
                <c:pt idx="11">
                  <c:v>26.365408191357787</c:v>
                </c:pt>
                <c:pt idx="12">
                  <c:v>31.148929094436625</c:v>
                </c:pt>
                <c:pt idx="13">
                  <c:v>35.912044799157279</c:v>
                </c:pt>
                <c:pt idx="14">
                  <c:v>40.657857918743616</c:v>
                </c:pt>
                <c:pt idx="15">
                  <c:v>45.388682172129364</c:v>
                </c:pt>
                <c:pt idx="16">
                  <c:v>50.106306547814164</c:v>
                </c:pt>
                <c:pt idx="17">
                  <c:v>56.378358685826264</c:v>
                </c:pt>
                <c:pt idx="18">
                  <c:v>64.192947903636622</c:v>
                </c:pt>
                <c:pt idx="19">
                  <c:v>71.982894180779297</c:v>
                </c:pt>
                <c:pt idx="20">
                  <c:v>79.751247962889337</c:v>
                </c:pt>
                <c:pt idx="21">
                  <c:v>89.048122665768702</c:v>
                </c:pt>
                <c:pt idx="22">
                  <c:v>96.7767966776713</c:v>
                </c:pt>
                <c:pt idx="23">
                  <c:v>106.03105118946819</c:v>
                </c:pt>
                <c:pt idx="24">
                  <c:v>115.2653847792361</c:v>
                </c:pt>
                <c:pt idx="25">
                  <c:v>126.01601193064432</c:v>
                </c:pt>
                <c:pt idx="26">
                  <c:v>133.68129041989661</c:v>
                </c:pt>
                <c:pt idx="27">
                  <c:v>141.33597192689049</c:v>
                </c:pt>
                <c:pt idx="28">
                  <c:v>148.98071227244827</c:v>
                </c:pt>
                <c:pt idx="29">
                  <c:v>156.61609434461207</c:v>
                </c:pt>
                <c:pt idx="30">
                  <c:v>164.24263944991472</c:v>
                </c:pt>
                <c:pt idx="31">
                  <c:v>90.595156036052515</c:v>
                </c:pt>
                <c:pt idx="32">
                  <c:v>102.5374503943804</c:v>
                </c:pt>
                <c:pt idx="33">
                  <c:v>114.44531248532292</c:v>
                </c:pt>
                <c:pt idx="34">
                  <c:v>126.32283553638415</c:v>
                </c:pt>
                <c:pt idx="35">
                  <c:v>138.17327788188598</c:v>
                </c:pt>
                <c:pt idx="36">
                  <c:v>149.99929195346508</c:v>
                </c:pt>
                <c:pt idx="37">
                  <c:v>161.80307694345507</c:v>
                </c:pt>
                <c:pt idx="38">
                  <c:v>173.58648441979497</c:v>
                </c:pt>
                <c:pt idx="39">
                  <c:v>185.35109367186158</c:v>
                </c:pt>
                <c:pt idx="40">
                  <c:v>197.09826687454768</c:v>
                </c:pt>
                <c:pt idx="41">
                  <c:v>208.829190382782</c:v>
                </c:pt>
                <c:pt idx="42">
                  <c:v>220.54490624338007</c:v>
                </c:pt>
                <c:pt idx="43">
                  <c:v>232.24633664924355</c:v>
                </c:pt>
                <c:pt idx="44">
                  <c:v>243.93430319999143</c:v>
                </c:pt>
                <c:pt idx="45">
                  <c:v>255.6095422732129</c:v>
                </c:pt>
                <c:pt idx="46">
                  <c:v>267.27271743720632</c:v>
                </c:pt>
                <c:pt idx="47">
                  <c:v>156.61609434461207</c:v>
                </c:pt>
                <c:pt idx="48">
                  <c:v>167.79880331835713</c:v>
                </c:pt>
                <c:pt idx="49">
                  <c:v>178.96393954042526</c:v>
                </c:pt>
                <c:pt idx="50">
                  <c:v>190.1127547666068</c:v>
                </c:pt>
                <c:pt idx="51">
                  <c:v>201.24634176616689</c:v>
                </c:pt>
                <c:pt idx="52">
                  <c:v>212.3656623867605</c:v>
                </c:pt>
                <c:pt idx="53">
                  <c:v>223.47156942353163</c:v>
                </c:pt>
                <c:pt idx="54">
                  <c:v>234.56482390663436</c:v>
                </c:pt>
                <c:pt idx="55">
                  <c:v>245.6461089428318</c:v>
                </c:pt>
                <c:pt idx="56">
                  <c:v>256.71604092575211</c:v>
                </c:pt>
                <c:pt idx="57">
                  <c:v>267.77517870928631</c:v>
                </c:pt>
                <c:pt idx="58">
                  <c:v>278.82403118480067</c:v>
                </c:pt>
                <c:pt idx="59">
                  <c:v>289.86306359345843</c:v>
                </c:pt>
                <c:pt idx="60">
                  <c:v>300.89270282593071</c:v>
                </c:pt>
                <c:pt idx="61">
                  <c:v>311.91334190386988</c:v>
                </c:pt>
                <c:pt idx="62">
                  <c:v>322.92534379451826</c:v>
                </c:pt>
                <c:pt idx="63">
                  <c:v>206.80772973999629</c:v>
                </c:pt>
                <c:pt idx="64">
                  <c:v>216.73385923885371</c:v>
                </c:pt>
                <c:pt idx="65">
                  <c:v>226.64953566452729</c:v>
                </c:pt>
                <c:pt idx="66">
                  <c:v>236.5552811961509</c:v>
                </c:pt>
                <c:pt idx="67">
                  <c:v>246.45157066642733</c:v>
                </c:pt>
                <c:pt idx="68">
                  <c:v>256.3388376248987</c:v>
                </c:pt>
                <c:pt idx="69">
                  <c:v>266.21747941582748</c:v>
                </c:pt>
                <c:pt idx="70">
                  <c:v>276.08786146221888</c:v>
                </c:pt>
                <c:pt idx="71">
                  <c:v>285.95032090463206</c:v>
                </c:pt>
                <c:pt idx="72">
                  <c:v>295.80516971131721</c:v>
                </c:pt>
                <c:pt idx="73">
                  <c:v>305.65269735191481</c:v>
                </c:pt>
                <c:pt idx="74">
                  <c:v>315.49317310833845</c:v>
                </c:pt>
                <c:pt idx="75">
                  <c:v>325.32684808209285</c:v>
                </c:pt>
                <c:pt idx="76">
                  <c:v>335.15395694606826</c:v>
                </c:pt>
                <c:pt idx="77">
                  <c:v>344.9747194800288</c:v>
                </c:pt>
                <c:pt idx="78">
                  <c:v>354.78934192203411</c:v>
                </c:pt>
                <c:pt idx="79">
                  <c:v>364.59801816244277</c:v>
                </c:pt>
                <c:pt idx="80">
                  <c:v>374.40093080266689</c:v>
                </c:pt>
                <c:pt idx="81">
                  <c:v>384.19825209721085</c:v>
                </c:pt>
                <c:pt idx="82">
                  <c:v>393.99014479457009</c:v>
                </c:pt>
                <c:pt idx="83">
                  <c:v>403.7767628901467</c:v>
                </c:pt>
                <c:pt idx="84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940304"/>
        <c:axId val="2031946832"/>
      </c:scatterChart>
      <c:valAx>
        <c:axId val="2031940304"/>
        <c:scaling>
          <c:orientation val="minMax"/>
          <c:max val="8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946832"/>
        <c:crosses val="autoZero"/>
        <c:crossBetween val="midCat"/>
      </c:valAx>
      <c:valAx>
        <c:axId val="2031946832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94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17</xdr:row>
      <xdr:rowOff>14287</xdr:rowOff>
    </xdr:from>
    <xdr:to>
      <xdr:col>25</xdr:col>
      <xdr:colOff>180975</xdr:colOff>
      <xdr:row>31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1"/>
  <sheetViews>
    <sheetView tabSelected="1" topLeftCell="E1" workbookViewId="0">
      <selection activeCell="J2" sqref="J2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5" width="9.42578125" bestFit="1" customWidth="1"/>
    <col min="6" max="6" width="6.85546875" bestFit="1" customWidth="1"/>
    <col min="7" max="7" width="9.5703125" bestFit="1" customWidth="1"/>
    <col min="8" max="9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12.42578125" bestFit="1" customWidth="1"/>
    <col min="22" max="22" width="29.7109375" bestFit="1" customWidth="1"/>
  </cols>
  <sheetData>
    <row r="1" spans="1:23" ht="60" x14ac:dyDescent="0.25">
      <c r="A1" s="1" t="s">
        <v>0</v>
      </c>
      <c r="B1" s="1" t="s">
        <v>12</v>
      </c>
      <c r="C1" s="2" t="s">
        <v>2</v>
      </c>
      <c r="D1" s="2" t="s">
        <v>3</v>
      </c>
      <c r="E1" s="2" t="s">
        <v>13</v>
      </c>
      <c r="F1" s="3" t="s">
        <v>0</v>
      </c>
      <c r="G1" s="4" t="s">
        <v>1</v>
      </c>
      <c r="H1" s="5" t="s">
        <v>2</v>
      </c>
      <c r="I1" s="5" t="s">
        <v>3</v>
      </c>
      <c r="J1" s="5" t="s">
        <v>28</v>
      </c>
      <c r="K1" s="6" t="s">
        <v>0</v>
      </c>
      <c r="L1" s="7" t="s">
        <v>4</v>
      </c>
      <c r="M1" s="8" t="s">
        <v>5</v>
      </c>
      <c r="N1" s="8" t="s">
        <v>6</v>
      </c>
      <c r="O1" s="7" t="s">
        <v>7</v>
      </c>
      <c r="P1" s="7" t="s">
        <v>8</v>
      </c>
      <c r="Q1" s="7" t="s">
        <v>9</v>
      </c>
      <c r="R1" s="7" t="s">
        <v>10</v>
      </c>
      <c r="S1" s="7" t="s">
        <v>11</v>
      </c>
    </row>
    <row r="2" spans="1:23" x14ac:dyDescent="0.25">
      <c r="A2" s="9">
        <v>0</v>
      </c>
      <c r="B2" s="9">
        <v>0</v>
      </c>
      <c r="C2" s="9">
        <v>0</v>
      </c>
      <c r="D2" s="9">
        <v>0</v>
      </c>
      <c r="E2" s="9">
        <v>0</v>
      </c>
      <c r="F2" s="13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/>
      <c r="M2" s="9"/>
      <c r="N2" s="9"/>
      <c r="O2" s="9"/>
      <c r="P2" s="9">
        <v>0</v>
      </c>
      <c r="Q2" s="9">
        <v>0</v>
      </c>
      <c r="R2" s="9">
        <v>0</v>
      </c>
      <c r="S2" s="9">
        <f t="shared" ref="S2:S49" si="0">SUM(P2:R2)</f>
        <v>0</v>
      </c>
      <c r="U2" s="13" t="s">
        <v>27</v>
      </c>
      <c r="V2" s="13" t="s">
        <v>14</v>
      </c>
      <c r="W2" s="19">
        <f>AVERAGE(J2:J85)</f>
        <v>178.73049394783749</v>
      </c>
    </row>
    <row r="3" spans="1:23" x14ac:dyDescent="0.25">
      <c r="A3" s="9">
        <f t="shared" ref="A3:A66" si="1">A2+1</f>
        <v>1</v>
      </c>
      <c r="B3" s="9">
        <v>2</v>
      </c>
      <c r="C3" s="10">
        <f>B3*0.47*1.56</f>
        <v>1.4663999999999999</v>
      </c>
      <c r="D3" s="10">
        <f>EXP(-1.0587+0.8836*LN(C3)+0.284)</f>
        <v>0.64632764391155073</v>
      </c>
      <c r="E3" s="10">
        <f>(C3+D3)*0.475*44/12</f>
        <v>3.6796673131459507</v>
      </c>
      <c r="F3" s="13">
        <f>F2+1</f>
        <v>1</v>
      </c>
      <c r="G3" s="14">
        <v>1</v>
      </c>
      <c r="H3" s="15">
        <f>G3*0.54*1.3</f>
        <v>0.70200000000000007</v>
      </c>
      <c r="I3" s="15">
        <f>EXP(-1.0587+0.8836*LN(H3)+0.284)</f>
        <v>0.33711302850291458</v>
      </c>
      <c r="J3" s="15">
        <f>(H3+I3)*0.475*44/12</f>
        <v>1.8097885246425764</v>
      </c>
      <c r="K3" s="14">
        <f>K2+1</f>
        <v>1</v>
      </c>
      <c r="L3" s="14"/>
      <c r="M3" s="9"/>
      <c r="N3" s="9"/>
      <c r="O3" s="9"/>
      <c r="P3" s="9">
        <f t="shared" ref="P3:P49" si="2">EXP(-LN(2)/35)*P2+(1-EXP(-LN(2)/35))/(LN(2)/35)*M3*L3*0.51*0.475*44/12</f>
        <v>0</v>
      </c>
      <c r="Q3" s="9">
        <f t="shared" ref="Q3:Q49" si="3">EXP(-LN(2)/25)*Q2+(1-EXP(-LN(2)/25))/(LN(2)/25)*N3*L3*0.43*0.475*44/12</f>
        <v>0</v>
      </c>
      <c r="R3" s="9">
        <f t="shared" ref="R3:R49" si="4">EXP(-LN(2)/2)*R2+(1-EXP(-LN(2)/2))/(LN(2)/2)*O3*L3*0.43*0.475*44/12</f>
        <v>0</v>
      </c>
      <c r="S3" s="9">
        <f t="shared" si="0"/>
        <v>0</v>
      </c>
      <c r="U3" s="13" t="s">
        <v>15</v>
      </c>
      <c r="V3" s="13" t="s">
        <v>14</v>
      </c>
      <c r="W3" s="19">
        <f>AVERAGE(E2:E42)</f>
        <v>66.615951656324498</v>
      </c>
    </row>
    <row r="4" spans="1:23" x14ac:dyDescent="0.25">
      <c r="A4" s="9">
        <f t="shared" si="1"/>
        <v>2</v>
      </c>
      <c r="B4" s="9">
        <f>B3+2</f>
        <v>4</v>
      </c>
      <c r="C4" s="10">
        <f t="shared" ref="C4:C67" si="5">B4*0.47*1.56</f>
        <v>2.9327999999999999</v>
      </c>
      <c r="D4" s="10">
        <f t="shared" ref="D4:D67" si="6">EXP(-1.0587+0.8836*LN(C4)+0.284)</f>
        <v>1.1924572972247856</v>
      </c>
      <c r="E4" s="10">
        <f t="shared" ref="E4:E67" si="7">(C4+D4)*0.475*44/12</f>
        <v>7.1848231259998343</v>
      </c>
      <c r="F4" s="13">
        <f t="shared" ref="F4:F67" si="8">F3+1</f>
        <v>2</v>
      </c>
      <c r="G4" s="16">
        <v>2</v>
      </c>
      <c r="H4" s="15">
        <f t="shared" ref="H4:H67" si="9">G4*0.54*1.3</f>
        <v>1.4040000000000001</v>
      </c>
      <c r="I4" s="15">
        <f t="shared" ref="I4:I67" si="10">EXP(-1.0587+0.8836*LN(H4)+0.284)</f>
        <v>0.62196456335211292</v>
      </c>
      <c r="J4" s="15">
        <f t="shared" ref="J4:J67" si="11">(H4+I4)*0.475*44/12</f>
        <v>3.5285549478382632</v>
      </c>
      <c r="K4" s="14">
        <f t="shared" ref="K4:K67" si="12">K3+1</f>
        <v>2</v>
      </c>
      <c r="L4" s="14"/>
      <c r="M4" s="9"/>
      <c r="N4" s="9"/>
      <c r="O4" s="9"/>
      <c r="P4" s="9">
        <f t="shared" si="2"/>
        <v>0</v>
      </c>
      <c r="Q4" s="9">
        <f t="shared" si="3"/>
        <v>0</v>
      </c>
      <c r="R4" s="9">
        <f t="shared" si="4"/>
        <v>0</v>
      </c>
      <c r="S4" s="9">
        <f t="shared" si="0"/>
        <v>0</v>
      </c>
      <c r="U4" s="13"/>
      <c r="V4" s="9" t="s">
        <v>16</v>
      </c>
      <c r="W4" s="19">
        <f>W2-W3</f>
        <v>112.11454229151299</v>
      </c>
    </row>
    <row r="5" spans="1:23" x14ac:dyDescent="0.25">
      <c r="A5" s="9">
        <f t="shared" si="1"/>
        <v>3</v>
      </c>
      <c r="B5" s="9">
        <f t="shared" ref="B5:B42" si="13">B4+2</f>
        <v>6</v>
      </c>
      <c r="C5" s="10">
        <f t="shared" si="5"/>
        <v>4.3991999999999996</v>
      </c>
      <c r="D5" s="10">
        <f t="shared" si="6"/>
        <v>1.7062280291992591</v>
      </c>
      <c r="E5" s="10">
        <f t="shared" si="7"/>
        <v>10.633620484188709</v>
      </c>
      <c r="F5" s="13">
        <f t="shared" si="8"/>
        <v>3</v>
      </c>
      <c r="G5" s="14">
        <v>3</v>
      </c>
      <c r="H5" s="15">
        <f t="shared" si="9"/>
        <v>2.1060000000000003</v>
      </c>
      <c r="I5" s="15">
        <f t="shared" si="10"/>
        <v>0.88993825911403523</v>
      </c>
      <c r="J5" s="15">
        <f t="shared" si="11"/>
        <v>5.2179258012902787</v>
      </c>
      <c r="K5" s="14">
        <f t="shared" si="12"/>
        <v>3</v>
      </c>
      <c r="L5" s="14"/>
      <c r="M5" s="9"/>
      <c r="N5" s="9"/>
      <c r="O5" s="9"/>
      <c r="P5" s="9">
        <f t="shared" si="2"/>
        <v>0</v>
      </c>
      <c r="Q5" s="9">
        <f t="shared" si="3"/>
        <v>0</v>
      </c>
      <c r="R5" s="9">
        <f t="shared" si="4"/>
        <v>0</v>
      </c>
      <c r="S5" s="9">
        <f t="shared" si="0"/>
        <v>0</v>
      </c>
      <c r="U5" s="13"/>
      <c r="V5" s="13" t="s">
        <v>17</v>
      </c>
      <c r="W5" s="19">
        <f>J33-E32</f>
        <v>-8.7543840424661283</v>
      </c>
    </row>
    <row r="6" spans="1:23" x14ac:dyDescent="0.25">
      <c r="A6" s="9">
        <f t="shared" si="1"/>
        <v>4</v>
      </c>
      <c r="B6" s="9">
        <f t="shared" si="13"/>
        <v>8</v>
      </c>
      <c r="C6" s="10">
        <f t="shared" si="5"/>
        <v>5.8655999999999997</v>
      </c>
      <c r="D6" s="10">
        <f t="shared" si="6"/>
        <v>2.2000519691514757</v>
      </c>
      <c r="E6" s="10">
        <f t="shared" si="7"/>
        <v>14.047677179605484</v>
      </c>
      <c r="F6" s="13">
        <f t="shared" si="8"/>
        <v>4</v>
      </c>
      <c r="G6" s="14">
        <v>4</v>
      </c>
      <c r="H6" s="15">
        <f t="shared" si="9"/>
        <v>2.8080000000000003</v>
      </c>
      <c r="I6" s="15">
        <f t="shared" si="10"/>
        <v>1.1475080621585649</v>
      </c>
      <c r="J6" s="15">
        <f t="shared" si="11"/>
        <v>6.8891765415928345</v>
      </c>
      <c r="K6" s="14">
        <f t="shared" si="12"/>
        <v>4</v>
      </c>
      <c r="L6" s="14"/>
      <c r="M6" s="9"/>
      <c r="N6" s="9"/>
      <c r="O6" s="9"/>
      <c r="P6" s="9">
        <f t="shared" si="2"/>
        <v>0</v>
      </c>
      <c r="Q6" s="9">
        <f t="shared" si="3"/>
        <v>0</v>
      </c>
      <c r="R6" s="9">
        <f t="shared" si="4"/>
        <v>0</v>
      </c>
      <c r="S6" s="9">
        <f t="shared" si="0"/>
        <v>0</v>
      </c>
      <c r="U6" s="13"/>
      <c r="V6" s="20" t="s">
        <v>18</v>
      </c>
      <c r="W6" s="21">
        <f>W4</f>
        <v>112.11454229151299</v>
      </c>
    </row>
    <row r="7" spans="1:23" x14ac:dyDescent="0.25">
      <c r="A7" s="9">
        <f t="shared" si="1"/>
        <v>5</v>
      </c>
      <c r="B7" s="9">
        <f t="shared" si="13"/>
        <v>10</v>
      </c>
      <c r="C7" s="10">
        <f t="shared" si="5"/>
        <v>7.331999999999999</v>
      </c>
      <c r="D7" s="10">
        <f t="shared" si="6"/>
        <v>2.6795547009841778</v>
      </c>
      <c r="E7" s="10">
        <f t="shared" si="7"/>
        <v>17.436791104214109</v>
      </c>
      <c r="F7" s="13">
        <f t="shared" si="8"/>
        <v>5</v>
      </c>
      <c r="G7" s="14">
        <v>5</v>
      </c>
      <c r="H7" s="15">
        <f t="shared" si="9"/>
        <v>3.5100000000000002</v>
      </c>
      <c r="I7" s="15">
        <f t="shared" si="10"/>
        <v>1.3976081772105282</v>
      </c>
      <c r="J7" s="15">
        <f t="shared" si="11"/>
        <v>8.5474175753083372</v>
      </c>
      <c r="K7" s="14">
        <f t="shared" si="12"/>
        <v>5</v>
      </c>
      <c r="L7" s="14"/>
      <c r="M7" s="9"/>
      <c r="N7" s="9"/>
      <c r="O7" s="9"/>
      <c r="P7" s="9">
        <f t="shared" si="2"/>
        <v>0</v>
      </c>
      <c r="Q7" s="9">
        <f t="shared" si="3"/>
        <v>0</v>
      </c>
      <c r="R7" s="9">
        <f t="shared" si="4"/>
        <v>0</v>
      </c>
      <c r="S7" s="9">
        <f t="shared" si="0"/>
        <v>0</v>
      </c>
      <c r="U7" s="13"/>
      <c r="V7" s="13" t="s">
        <v>19</v>
      </c>
      <c r="W7" s="10">
        <v>0</v>
      </c>
    </row>
    <row r="8" spans="1:23" x14ac:dyDescent="0.25">
      <c r="A8" s="9">
        <f t="shared" si="1"/>
        <v>6</v>
      </c>
      <c r="B8" s="9">
        <f t="shared" si="13"/>
        <v>12</v>
      </c>
      <c r="C8" s="10">
        <f t="shared" si="5"/>
        <v>8.7983999999999991</v>
      </c>
      <c r="D8" s="10">
        <f t="shared" si="6"/>
        <v>3.1479452926301796</v>
      </c>
      <c r="E8" s="10">
        <f t="shared" si="7"/>
        <v>20.806551384664228</v>
      </c>
      <c r="F8" s="13">
        <f t="shared" si="8"/>
        <v>6</v>
      </c>
      <c r="G8" s="14">
        <v>6</v>
      </c>
      <c r="H8" s="15">
        <f t="shared" si="9"/>
        <v>4.2120000000000006</v>
      </c>
      <c r="I8" s="15">
        <f t="shared" si="10"/>
        <v>1.6419123971514351</v>
      </c>
      <c r="J8" s="15">
        <f t="shared" si="11"/>
        <v>10.195564091705418</v>
      </c>
      <c r="K8" s="14">
        <f t="shared" si="12"/>
        <v>6</v>
      </c>
      <c r="L8" s="14"/>
      <c r="M8" s="9"/>
      <c r="N8" s="9"/>
      <c r="O8" s="9"/>
      <c r="P8" s="9">
        <f t="shared" si="2"/>
        <v>0</v>
      </c>
      <c r="Q8" s="9">
        <f t="shared" si="3"/>
        <v>0</v>
      </c>
      <c r="R8" s="9">
        <f t="shared" si="4"/>
        <v>0</v>
      </c>
      <c r="S8" s="9">
        <f t="shared" si="0"/>
        <v>0</v>
      </c>
      <c r="U8" s="13"/>
      <c r="V8" s="13" t="s">
        <v>20</v>
      </c>
      <c r="W8" s="9">
        <v>0</v>
      </c>
    </row>
    <row r="9" spans="1:23" x14ac:dyDescent="0.25">
      <c r="A9" s="9">
        <f t="shared" si="1"/>
        <v>7</v>
      </c>
      <c r="B9" s="9">
        <f t="shared" si="13"/>
        <v>14</v>
      </c>
      <c r="C9" s="10">
        <f t="shared" si="5"/>
        <v>10.264800000000001</v>
      </c>
      <c r="D9" s="10">
        <f t="shared" si="6"/>
        <v>3.6072925061053467</v>
      </c>
      <c r="E9" s="10">
        <f t="shared" si="7"/>
        <v>24.160561114800146</v>
      </c>
      <c r="F9" s="13">
        <f t="shared" si="8"/>
        <v>7</v>
      </c>
      <c r="G9" s="14">
        <v>8</v>
      </c>
      <c r="H9" s="15">
        <f t="shared" si="9"/>
        <v>5.6160000000000005</v>
      </c>
      <c r="I9" s="15">
        <f t="shared" si="10"/>
        <v>2.117121827041196</v>
      </c>
      <c r="J9" s="15">
        <f t="shared" si="11"/>
        <v>13.468520515430084</v>
      </c>
      <c r="K9" s="14">
        <f t="shared" si="12"/>
        <v>7</v>
      </c>
      <c r="L9" s="14"/>
      <c r="M9" s="9"/>
      <c r="N9" s="9"/>
      <c r="O9" s="9"/>
      <c r="P9" s="9">
        <f t="shared" si="2"/>
        <v>0</v>
      </c>
      <c r="Q9" s="9">
        <f t="shared" si="3"/>
        <v>0</v>
      </c>
      <c r="R9" s="9">
        <f t="shared" si="4"/>
        <v>0</v>
      </c>
      <c r="S9" s="9">
        <f t="shared" si="0"/>
        <v>0</v>
      </c>
      <c r="U9" s="13"/>
      <c r="V9" s="13" t="s">
        <v>21</v>
      </c>
      <c r="W9" s="10">
        <v>0</v>
      </c>
    </row>
    <row r="10" spans="1:23" x14ac:dyDescent="0.25">
      <c r="A10" s="9">
        <f t="shared" si="1"/>
        <v>8</v>
      </c>
      <c r="B10" s="9">
        <f t="shared" si="13"/>
        <v>16</v>
      </c>
      <c r="C10" s="10">
        <f t="shared" si="5"/>
        <v>11.731199999999999</v>
      </c>
      <c r="D10" s="10">
        <f t="shared" si="6"/>
        <v>4.0590373158284008</v>
      </c>
      <c r="E10" s="10">
        <f t="shared" si="7"/>
        <v>27.501329991734462</v>
      </c>
      <c r="F10" s="13">
        <f t="shared" si="8"/>
        <v>8</v>
      </c>
      <c r="G10" s="14">
        <v>10</v>
      </c>
      <c r="H10" s="15">
        <f t="shared" si="9"/>
        <v>7.0200000000000005</v>
      </c>
      <c r="I10" s="15">
        <f t="shared" si="10"/>
        <v>2.5785498814341241</v>
      </c>
      <c r="J10" s="15">
        <f t="shared" si="11"/>
        <v>16.717474376831099</v>
      </c>
      <c r="K10" s="14">
        <f t="shared" si="12"/>
        <v>8</v>
      </c>
      <c r="L10" s="14"/>
      <c r="M10" s="9"/>
      <c r="N10" s="9"/>
      <c r="O10" s="9"/>
      <c r="P10" s="9">
        <f t="shared" si="2"/>
        <v>0</v>
      </c>
      <c r="Q10" s="9">
        <f t="shared" si="3"/>
        <v>0</v>
      </c>
      <c r="R10" s="9">
        <f t="shared" si="4"/>
        <v>0</v>
      </c>
      <c r="S10" s="9">
        <f t="shared" si="0"/>
        <v>0</v>
      </c>
      <c r="U10" s="13"/>
      <c r="V10" s="22" t="s">
        <v>22</v>
      </c>
      <c r="W10" s="23">
        <f>SUM(W6:W9)</f>
        <v>112.11454229151299</v>
      </c>
    </row>
    <row r="11" spans="1:23" x14ac:dyDescent="0.25">
      <c r="A11" s="9">
        <f t="shared" si="1"/>
        <v>9</v>
      </c>
      <c r="B11" s="9">
        <f t="shared" si="13"/>
        <v>18</v>
      </c>
      <c r="C11" s="10">
        <f t="shared" si="5"/>
        <v>13.1976</v>
      </c>
      <c r="D11" s="10">
        <f t="shared" si="6"/>
        <v>4.504238856327774</v>
      </c>
      <c r="E11" s="10">
        <f t="shared" si="7"/>
        <v>30.830702674770873</v>
      </c>
      <c r="F11" s="13">
        <f t="shared" si="8"/>
        <v>9</v>
      </c>
      <c r="G11" s="14">
        <v>12</v>
      </c>
      <c r="H11" s="15">
        <f t="shared" si="9"/>
        <v>8.4240000000000013</v>
      </c>
      <c r="I11" s="15">
        <f t="shared" si="10"/>
        <v>3.0292846636388133</v>
      </c>
      <c r="J11" s="15">
        <f t="shared" si="11"/>
        <v>19.947804122504269</v>
      </c>
      <c r="K11" s="14">
        <f t="shared" si="12"/>
        <v>9</v>
      </c>
      <c r="L11" s="14"/>
      <c r="M11" s="9"/>
      <c r="N11" s="9"/>
      <c r="O11" s="9"/>
      <c r="P11" s="9">
        <f t="shared" si="2"/>
        <v>0</v>
      </c>
      <c r="Q11" s="9">
        <f t="shared" si="3"/>
        <v>0</v>
      </c>
      <c r="R11" s="9">
        <f t="shared" si="4"/>
        <v>0</v>
      </c>
      <c r="S11" s="9">
        <f t="shared" si="0"/>
        <v>0</v>
      </c>
      <c r="U11" s="13"/>
      <c r="V11" s="13" t="s">
        <v>23</v>
      </c>
      <c r="W11" s="19">
        <f>SUM(L19:L35)</f>
        <v>48</v>
      </c>
    </row>
    <row r="12" spans="1:23" x14ac:dyDescent="0.25">
      <c r="A12" s="9">
        <f t="shared" si="1"/>
        <v>10</v>
      </c>
      <c r="B12" s="9">
        <f t="shared" si="13"/>
        <v>20</v>
      </c>
      <c r="C12" s="10">
        <f t="shared" si="5"/>
        <v>14.663999999999998</v>
      </c>
      <c r="D12" s="10">
        <f t="shared" si="6"/>
        <v>4.9437070912888705</v>
      </c>
      <c r="E12" s="10">
        <f t="shared" si="7"/>
        <v>34.150089850661452</v>
      </c>
      <c r="F12" s="13">
        <f t="shared" si="8"/>
        <v>10</v>
      </c>
      <c r="G12" s="14">
        <v>14</v>
      </c>
      <c r="H12" s="15">
        <f t="shared" si="9"/>
        <v>9.8280000000000012</v>
      </c>
      <c r="I12" s="15">
        <f t="shared" si="10"/>
        <v>3.4713169544550633</v>
      </c>
      <c r="J12" s="15">
        <f t="shared" si="11"/>
        <v>23.162977029009237</v>
      </c>
      <c r="K12" s="14">
        <f t="shared" si="12"/>
        <v>10</v>
      </c>
      <c r="L12" s="14"/>
      <c r="M12" s="9"/>
      <c r="N12" s="9"/>
      <c r="O12" s="9"/>
      <c r="P12" s="9">
        <f t="shared" si="2"/>
        <v>0</v>
      </c>
      <c r="Q12" s="9">
        <f t="shared" si="3"/>
        <v>0</v>
      </c>
      <c r="R12" s="9">
        <f t="shared" si="4"/>
        <v>0</v>
      </c>
      <c r="S12" s="9">
        <f t="shared" si="0"/>
        <v>0</v>
      </c>
      <c r="U12" s="13"/>
      <c r="V12" s="13" t="s">
        <v>24</v>
      </c>
      <c r="W12" s="13">
        <v>0.43</v>
      </c>
    </row>
    <row r="13" spans="1:23" x14ac:dyDescent="0.25">
      <c r="A13" s="9">
        <f t="shared" si="1"/>
        <v>11</v>
      </c>
      <c r="B13" s="9">
        <f t="shared" si="13"/>
        <v>22</v>
      </c>
      <c r="C13" s="10">
        <f t="shared" si="5"/>
        <v>16.130400000000002</v>
      </c>
      <c r="D13" s="10">
        <f t="shared" si="6"/>
        <v>5.3780806175732758</v>
      </c>
      <c r="E13" s="10">
        <f t="shared" si="7"/>
        <v>37.460603742273456</v>
      </c>
      <c r="F13" s="13">
        <f t="shared" si="8"/>
        <v>11</v>
      </c>
      <c r="G13" s="14">
        <v>16</v>
      </c>
      <c r="H13" s="15">
        <f t="shared" si="9"/>
        <v>11.232000000000001</v>
      </c>
      <c r="I13" s="15">
        <f t="shared" si="10"/>
        <v>3.9060334113059079</v>
      </c>
      <c r="J13" s="15">
        <f t="shared" si="11"/>
        <v>26.365408191357787</v>
      </c>
      <c r="K13" s="14">
        <f t="shared" si="12"/>
        <v>11</v>
      </c>
      <c r="L13" s="14"/>
      <c r="M13" s="9"/>
      <c r="N13" s="9"/>
      <c r="O13" s="9"/>
      <c r="P13" s="9">
        <f t="shared" si="2"/>
        <v>0</v>
      </c>
      <c r="Q13" s="9">
        <f t="shared" si="3"/>
        <v>0</v>
      </c>
      <c r="R13" s="9">
        <f t="shared" si="4"/>
        <v>0</v>
      </c>
      <c r="S13" s="9">
        <f t="shared" si="0"/>
        <v>0</v>
      </c>
      <c r="U13" s="13"/>
      <c r="V13" s="22" t="s">
        <v>26</v>
      </c>
      <c r="W13" s="24">
        <f>W11*W12</f>
        <v>20.64</v>
      </c>
    </row>
    <row r="14" spans="1:23" x14ac:dyDescent="0.25">
      <c r="A14" s="9">
        <f t="shared" si="1"/>
        <v>12</v>
      </c>
      <c r="B14" s="9">
        <f t="shared" si="13"/>
        <v>24</v>
      </c>
      <c r="C14" s="10">
        <f t="shared" si="5"/>
        <v>17.596799999999998</v>
      </c>
      <c r="D14" s="10">
        <f t="shared" si="6"/>
        <v>5.8078752639195086</v>
      </c>
      <c r="E14" s="10">
        <f t="shared" si="7"/>
        <v>40.763142751326477</v>
      </c>
      <c r="F14" s="13">
        <f t="shared" si="8"/>
        <v>12</v>
      </c>
      <c r="G14" s="15">
        <v>19</v>
      </c>
      <c r="H14" s="15">
        <f t="shared" si="9"/>
        <v>13.338000000000003</v>
      </c>
      <c r="I14" s="15">
        <f t="shared" si="10"/>
        <v>4.5465525901071517</v>
      </c>
      <c r="J14" s="15">
        <f t="shared" si="11"/>
        <v>31.148929094436625</v>
      </c>
      <c r="K14" s="14">
        <f t="shared" si="12"/>
        <v>12</v>
      </c>
      <c r="L14" s="14"/>
      <c r="M14" s="9"/>
      <c r="N14" s="9"/>
      <c r="O14" s="9"/>
      <c r="P14" s="9">
        <f t="shared" si="2"/>
        <v>0</v>
      </c>
      <c r="Q14" s="9">
        <f t="shared" si="3"/>
        <v>0</v>
      </c>
      <c r="R14" s="9">
        <f t="shared" si="4"/>
        <v>0</v>
      </c>
      <c r="S14" s="9">
        <f t="shared" si="0"/>
        <v>0</v>
      </c>
      <c r="U14" s="13"/>
      <c r="V14" s="22" t="s">
        <v>25</v>
      </c>
      <c r="W14" s="23">
        <f>AVERAGE(S2:S35)</f>
        <v>0</v>
      </c>
    </row>
    <row r="15" spans="1:23" x14ac:dyDescent="0.25">
      <c r="A15" s="9">
        <f t="shared" si="1"/>
        <v>13</v>
      </c>
      <c r="B15" s="9">
        <f t="shared" si="13"/>
        <v>26</v>
      </c>
      <c r="C15" s="10">
        <f t="shared" si="5"/>
        <v>19.063199999999998</v>
      </c>
      <c r="D15" s="10">
        <f t="shared" si="6"/>
        <v>6.2335159851544919</v>
      </c>
      <c r="E15" s="10">
        <f t="shared" si="7"/>
        <v>44.058447007477412</v>
      </c>
      <c r="F15" s="13">
        <f t="shared" si="8"/>
        <v>13</v>
      </c>
      <c r="G15" s="15">
        <v>22</v>
      </c>
      <c r="H15" s="15">
        <f t="shared" si="9"/>
        <v>15.444000000000001</v>
      </c>
      <c r="I15" s="15">
        <f t="shared" si="10"/>
        <v>5.1753558655448444</v>
      </c>
      <c r="J15" s="15">
        <f t="shared" si="11"/>
        <v>35.912044799157279</v>
      </c>
      <c r="K15" s="14">
        <f t="shared" si="12"/>
        <v>13</v>
      </c>
      <c r="L15" s="14"/>
      <c r="M15" s="9"/>
      <c r="N15" s="9"/>
      <c r="O15" s="9"/>
      <c r="P15" s="9">
        <f t="shared" si="2"/>
        <v>0</v>
      </c>
      <c r="Q15" s="9">
        <f t="shared" si="3"/>
        <v>0</v>
      </c>
      <c r="R15" s="9">
        <f t="shared" si="4"/>
        <v>0</v>
      </c>
      <c r="S15" s="9">
        <f t="shared" si="0"/>
        <v>0</v>
      </c>
    </row>
    <row r="16" spans="1:23" x14ac:dyDescent="0.25">
      <c r="A16" s="9">
        <f t="shared" si="1"/>
        <v>14</v>
      </c>
      <c r="B16" s="9">
        <f t="shared" si="13"/>
        <v>28</v>
      </c>
      <c r="C16" s="10">
        <f t="shared" si="5"/>
        <v>20.529600000000002</v>
      </c>
      <c r="D16" s="10">
        <f t="shared" si="6"/>
        <v>6.6553586445673778</v>
      </c>
      <c r="E16" s="10">
        <f t="shared" si="7"/>
        <v>47.347136305954848</v>
      </c>
      <c r="F16" s="13">
        <f t="shared" si="8"/>
        <v>14</v>
      </c>
      <c r="G16" s="15">
        <v>25</v>
      </c>
      <c r="H16" s="15">
        <f t="shared" si="9"/>
        <v>17.55</v>
      </c>
      <c r="I16" s="15">
        <f t="shared" si="10"/>
        <v>5.7942246423408337</v>
      </c>
      <c r="J16" s="15">
        <f t="shared" si="11"/>
        <v>40.657857918743616</v>
      </c>
      <c r="K16" s="14">
        <f t="shared" si="12"/>
        <v>14</v>
      </c>
      <c r="L16" s="14"/>
      <c r="M16" s="17"/>
      <c r="N16" s="17"/>
      <c r="O16" s="17"/>
      <c r="P16" s="9">
        <f t="shared" si="2"/>
        <v>0</v>
      </c>
      <c r="Q16" s="10">
        <f t="shared" si="3"/>
        <v>0</v>
      </c>
      <c r="R16" s="10">
        <f t="shared" si="4"/>
        <v>0</v>
      </c>
      <c r="S16" s="10">
        <f t="shared" si="0"/>
        <v>0</v>
      </c>
    </row>
    <row r="17" spans="1:19" x14ac:dyDescent="0.25">
      <c r="A17" s="9">
        <f t="shared" si="1"/>
        <v>15</v>
      </c>
      <c r="B17" s="9">
        <f t="shared" si="13"/>
        <v>30</v>
      </c>
      <c r="C17" s="10">
        <f t="shared" si="5"/>
        <v>21.995999999999999</v>
      </c>
      <c r="D17" s="10">
        <f t="shared" si="6"/>
        <v>7.0737053871356732</v>
      </c>
      <c r="E17" s="10">
        <f t="shared" si="7"/>
        <v>50.629736882594621</v>
      </c>
      <c r="F17" s="13">
        <f t="shared" si="8"/>
        <v>15</v>
      </c>
      <c r="G17" s="15">
        <v>28</v>
      </c>
      <c r="H17" s="15">
        <f t="shared" si="9"/>
        <v>19.656000000000002</v>
      </c>
      <c r="I17" s="15">
        <f t="shared" si="10"/>
        <v>6.4044873715575301</v>
      </c>
      <c r="J17" s="15">
        <f t="shared" si="11"/>
        <v>45.388682172129364</v>
      </c>
      <c r="K17" s="14">
        <f t="shared" si="12"/>
        <v>15</v>
      </c>
      <c r="L17" s="14"/>
      <c r="M17" s="9"/>
      <c r="N17" s="9"/>
      <c r="O17" s="9"/>
      <c r="P17" s="9">
        <f t="shared" si="2"/>
        <v>0</v>
      </c>
      <c r="Q17" s="10">
        <f t="shared" si="3"/>
        <v>0</v>
      </c>
      <c r="R17" s="10">
        <f t="shared" si="4"/>
        <v>0</v>
      </c>
      <c r="S17" s="10">
        <f t="shared" si="0"/>
        <v>0</v>
      </c>
    </row>
    <row r="18" spans="1:19" x14ac:dyDescent="0.25">
      <c r="A18" s="9">
        <f t="shared" si="1"/>
        <v>16</v>
      </c>
      <c r="B18" s="9">
        <f t="shared" si="13"/>
        <v>32</v>
      </c>
      <c r="C18" s="10">
        <f t="shared" si="5"/>
        <v>23.462399999999999</v>
      </c>
      <c r="D18" s="10">
        <f t="shared" si="6"/>
        <v>7.4888157926750578</v>
      </c>
      <c r="E18" s="10">
        <f t="shared" si="7"/>
        <v>53.906700838909053</v>
      </c>
      <c r="F18" s="13">
        <f t="shared" si="8"/>
        <v>16</v>
      </c>
      <c r="G18" s="15">
        <v>31</v>
      </c>
      <c r="H18" s="15">
        <f t="shared" si="9"/>
        <v>21.762000000000004</v>
      </c>
      <c r="I18" s="15">
        <f t="shared" si="10"/>
        <v>7.0071712236253507</v>
      </c>
      <c r="J18" s="15">
        <f t="shared" si="11"/>
        <v>50.106306547814164</v>
      </c>
      <c r="K18" s="14">
        <f t="shared" si="12"/>
        <v>16</v>
      </c>
      <c r="L18" s="14"/>
      <c r="M18" s="9"/>
      <c r="N18" s="9"/>
      <c r="O18" s="9"/>
      <c r="P18" s="9">
        <f t="shared" si="2"/>
        <v>0</v>
      </c>
      <c r="Q18" s="10">
        <f t="shared" si="3"/>
        <v>0</v>
      </c>
      <c r="R18" s="10">
        <f t="shared" si="4"/>
        <v>0</v>
      </c>
      <c r="S18" s="10">
        <f t="shared" si="0"/>
        <v>0</v>
      </c>
    </row>
    <row r="19" spans="1:19" x14ac:dyDescent="0.25">
      <c r="A19" s="9">
        <f t="shared" si="1"/>
        <v>17</v>
      </c>
      <c r="B19" s="9">
        <f t="shared" si="13"/>
        <v>34</v>
      </c>
      <c r="C19" s="10">
        <f t="shared" si="5"/>
        <v>24.928799999999999</v>
      </c>
      <c r="D19" s="10">
        <f t="shared" si="6"/>
        <v>7.9009151595869396</v>
      </c>
      <c r="E19" s="10">
        <f t="shared" si="7"/>
        <v>57.178420569613913</v>
      </c>
      <c r="F19" s="13">
        <f t="shared" si="8"/>
        <v>17</v>
      </c>
      <c r="G19" s="15">
        <v>35</v>
      </c>
      <c r="H19" s="15">
        <f t="shared" si="9"/>
        <v>24.570000000000004</v>
      </c>
      <c r="I19" s="15">
        <f t="shared" si="10"/>
        <v>7.8003494846849311</v>
      </c>
      <c r="J19" s="15">
        <f t="shared" si="11"/>
        <v>56.378358685826264</v>
      </c>
      <c r="K19" s="14">
        <f t="shared" si="12"/>
        <v>17</v>
      </c>
      <c r="L19" s="14"/>
      <c r="M19" s="9"/>
      <c r="N19" s="9"/>
      <c r="O19" s="9"/>
      <c r="P19" s="9">
        <f t="shared" si="2"/>
        <v>0</v>
      </c>
      <c r="Q19" s="10">
        <f t="shared" si="3"/>
        <v>0</v>
      </c>
      <c r="R19" s="10">
        <f t="shared" si="4"/>
        <v>0</v>
      </c>
      <c r="S19" s="10">
        <f t="shared" si="0"/>
        <v>0</v>
      </c>
    </row>
    <row r="20" spans="1:19" x14ac:dyDescent="0.25">
      <c r="A20" s="9">
        <f t="shared" si="1"/>
        <v>18</v>
      </c>
      <c r="B20" s="9">
        <f t="shared" si="13"/>
        <v>36</v>
      </c>
      <c r="C20" s="10">
        <f t="shared" si="5"/>
        <v>26.395199999999999</v>
      </c>
      <c r="D20" s="10">
        <f t="shared" si="6"/>
        <v>8.3102007832524443</v>
      </c>
      <c r="E20" s="10">
        <f t="shared" si="7"/>
        <v>60.44523969749801</v>
      </c>
      <c r="F20" s="13">
        <f t="shared" si="8"/>
        <v>18</v>
      </c>
      <c r="G20" s="15">
        <v>40</v>
      </c>
      <c r="H20" s="15">
        <f t="shared" si="9"/>
        <v>28.080000000000002</v>
      </c>
      <c r="I20" s="15">
        <f t="shared" si="10"/>
        <v>8.7771949685951878</v>
      </c>
      <c r="J20" s="15">
        <f t="shared" si="11"/>
        <v>64.192947903636622</v>
      </c>
      <c r="K20" s="14">
        <f t="shared" si="12"/>
        <v>18</v>
      </c>
      <c r="L20" s="14"/>
      <c r="M20" s="9"/>
      <c r="N20" s="9"/>
      <c r="O20" s="9"/>
      <c r="P20" s="9">
        <f t="shared" si="2"/>
        <v>0</v>
      </c>
      <c r="Q20" s="10">
        <f t="shared" si="3"/>
        <v>0</v>
      </c>
      <c r="R20" s="10">
        <f t="shared" si="4"/>
        <v>0</v>
      </c>
      <c r="S20" s="10">
        <f t="shared" si="0"/>
        <v>0</v>
      </c>
    </row>
    <row r="21" spans="1:19" x14ac:dyDescent="0.25">
      <c r="A21" s="9">
        <f t="shared" si="1"/>
        <v>19</v>
      </c>
      <c r="B21" s="9">
        <f t="shared" si="13"/>
        <v>38</v>
      </c>
      <c r="C21" s="10">
        <f t="shared" si="5"/>
        <v>27.861599999999999</v>
      </c>
      <c r="D21" s="10">
        <f t="shared" si="6"/>
        <v>8.7168467992286693</v>
      </c>
      <c r="E21" s="10">
        <f t="shared" si="7"/>
        <v>63.707461508656593</v>
      </c>
      <c r="F21" s="13">
        <f t="shared" si="8"/>
        <v>19</v>
      </c>
      <c r="G21" s="15">
        <v>45</v>
      </c>
      <c r="H21" s="15">
        <f t="shared" si="9"/>
        <v>31.590000000000003</v>
      </c>
      <c r="I21" s="15">
        <f t="shared" si="10"/>
        <v>9.7398913956627542</v>
      </c>
      <c r="J21" s="15">
        <f t="shared" si="11"/>
        <v>71.982894180779297</v>
      </c>
      <c r="K21" s="14">
        <f t="shared" si="12"/>
        <v>19</v>
      </c>
      <c r="L21" s="14"/>
      <c r="M21" s="9"/>
      <c r="N21" s="9"/>
      <c r="O21" s="9"/>
      <c r="P21" s="9">
        <f t="shared" si="2"/>
        <v>0</v>
      </c>
      <c r="Q21" s="10">
        <f t="shared" si="3"/>
        <v>0</v>
      </c>
      <c r="R21" s="10">
        <f t="shared" si="4"/>
        <v>0</v>
      </c>
      <c r="S21" s="10">
        <f t="shared" si="0"/>
        <v>0</v>
      </c>
    </row>
    <row r="22" spans="1:19" x14ac:dyDescent="0.25">
      <c r="A22" s="9">
        <f t="shared" si="1"/>
        <v>20</v>
      </c>
      <c r="B22" s="9">
        <f t="shared" si="13"/>
        <v>40</v>
      </c>
      <c r="C22" s="10">
        <f t="shared" si="5"/>
        <v>29.327999999999996</v>
      </c>
      <c r="D22" s="10">
        <f t="shared" si="6"/>
        <v>9.1210079777371842</v>
      </c>
      <c r="E22" s="10">
        <f t="shared" si="7"/>
        <v>66.965355561225593</v>
      </c>
      <c r="F22" s="13">
        <f t="shared" si="8"/>
        <v>20</v>
      </c>
      <c r="G22" s="15">
        <v>50</v>
      </c>
      <c r="H22" s="15">
        <f t="shared" si="9"/>
        <v>35.1</v>
      </c>
      <c r="I22" s="15">
        <f t="shared" si="10"/>
        <v>10.690190217926894</v>
      </c>
      <c r="J22" s="15">
        <f t="shared" si="11"/>
        <v>79.751247962889337</v>
      </c>
      <c r="K22" s="14">
        <f t="shared" si="12"/>
        <v>20</v>
      </c>
      <c r="L22" s="14"/>
      <c r="M22" s="18"/>
      <c r="N22" s="18"/>
      <c r="O22" s="18"/>
      <c r="P22" s="10">
        <f t="shared" si="2"/>
        <v>0</v>
      </c>
      <c r="Q22" s="10">
        <f t="shared" si="3"/>
        <v>0</v>
      </c>
      <c r="R22" s="10">
        <f t="shared" si="4"/>
        <v>0</v>
      </c>
      <c r="S22" s="10">
        <f t="shared" si="0"/>
        <v>0</v>
      </c>
    </row>
    <row r="23" spans="1:19" x14ac:dyDescent="0.25">
      <c r="A23" s="9">
        <f t="shared" si="1"/>
        <v>21</v>
      </c>
      <c r="B23" s="9">
        <f t="shared" si="13"/>
        <v>42</v>
      </c>
      <c r="C23" s="10">
        <f t="shared" si="5"/>
        <v>30.7944</v>
      </c>
      <c r="D23" s="10">
        <f t="shared" si="6"/>
        <v>9.5228227376882337</v>
      </c>
      <c r="E23" s="10">
        <f t="shared" si="7"/>
        <v>70.219162934807017</v>
      </c>
      <c r="F23" s="13">
        <f t="shared" si="8"/>
        <v>21</v>
      </c>
      <c r="G23" s="15">
        <v>56</v>
      </c>
      <c r="H23" s="15">
        <f t="shared" si="9"/>
        <v>39.312000000000005</v>
      </c>
      <c r="I23" s="15">
        <f t="shared" si="10"/>
        <v>11.816108707618399</v>
      </c>
      <c r="J23" s="15">
        <f t="shared" si="11"/>
        <v>89.048122665768702</v>
      </c>
      <c r="K23" s="14">
        <f t="shared" si="12"/>
        <v>21</v>
      </c>
      <c r="L23" s="14"/>
      <c r="M23" s="9"/>
      <c r="N23" s="9"/>
      <c r="O23" s="9"/>
      <c r="P23" s="10">
        <f t="shared" si="2"/>
        <v>0</v>
      </c>
      <c r="Q23" s="10">
        <f t="shared" si="3"/>
        <v>0</v>
      </c>
      <c r="R23" s="10">
        <f t="shared" si="4"/>
        <v>0</v>
      </c>
      <c r="S23" s="10">
        <f t="shared" si="0"/>
        <v>0</v>
      </c>
    </row>
    <row r="24" spans="1:19" x14ac:dyDescent="0.25">
      <c r="A24" s="9">
        <f t="shared" si="1"/>
        <v>22</v>
      </c>
      <c r="B24" s="9">
        <f t="shared" si="13"/>
        <v>44</v>
      </c>
      <c r="C24" s="10">
        <f t="shared" si="5"/>
        <v>32.260800000000003</v>
      </c>
      <c r="D24" s="10">
        <f t="shared" si="6"/>
        <v>9.9224155703389076</v>
      </c>
      <c r="E24" s="10">
        <f t="shared" si="7"/>
        <v>73.469100451673611</v>
      </c>
      <c r="F24" s="13">
        <f t="shared" si="8"/>
        <v>22</v>
      </c>
      <c r="G24" s="15">
        <v>61</v>
      </c>
      <c r="H24" s="15">
        <f t="shared" si="9"/>
        <v>42.82200000000001</v>
      </c>
      <c r="I24" s="15">
        <f t="shared" si="10"/>
        <v>12.743624886701214</v>
      </c>
      <c r="J24" s="15">
        <f t="shared" si="11"/>
        <v>96.7767966776713</v>
      </c>
      <c r="K24" s="14">
        <f t="shared" si="12"/>
        <v>22</v>
      </c>
      <c r="L24" s="14"/>
      <c r="M24" s="9"/>
      <c r="N24" s="9"/>
      <c r="O24" s="9"/>
      <c r="P24" s="10">
        <f t="shared" si="2"/>
        <v>0</v>
      </c>
      <c r="Q24" s="10">
        <f t="shared" si="3"/>
        <v>0</v>
      </c>
      <c r="R24" s="10">
        <f t="shared" si="4"/>
        <v>0</v>
      </c>
      <c r="S24" s="10">
        <f t="shared" si="0"/>
        <v>0</v>
      </c>
    </row>
    <row r="25" spans="1:19" x14ac:dyDescent="0.25">
      <c r="A25" s="9">
        <f t="shared" si="1"/>
        <v>23</v>
      </c>
      <c r="B25" s="9">
        <f t="shared" si="13"/>
        <v>46</v>
      </c>
      <c r="C25" s="10">
        <f t="shared" si="5"/>
        <v>33.727199999999996</v>
      </c>
      <c r="D25" s="10">
        <f t="shared" si="6"/>
        <v>10.319899009829582</v>
      </c>
      <c r="E25" s="10">
        <f t="shared" si="7"/>
        <v>76.715364108786517</v>
      </c>
      <c r="F25" s="13">
        <f t="shared" si="8"/>
        <v>23</v>
      </c>
      <c r="G25" s="15">
        <v>67</v>
      </c>
      <c r="H25" s="15">
        <f t="shared" si="9"/>
        <v>47.033999999999999</v>
      </c>
      <c r="I25" s="15">
        <f t="shared" si="10"/>
        <v>13.845072453283175</v>
      </c>
      <c r="J25" s="15">
        <f t="shared" si="11"/>
        <v>106.03105118946819</v>
      </c>
      <c r="K25" s="14">
        <f t="shared" si="12"/>
        <v>23</v>
      </c>
      <c r="L25" s="14"/>
      <c r="M25" s="9"/>
      <c r="N25" s="9"/>
      <c r="O25" s="9"/>
      <c r="P25" s="10">
        <f t="shared" si="2"/>
        <v>0</v>
      </c>
      <c r="Q25" s="10">
        <f t="shared" si="3"/>
        <v>0</v>
      </c>
      <c r="R25" s="10">
        <f t="shared" si="4"/>
        <v>0</v>
      </c>
      <c r="S25" s="10">
        <f t="shared" si="0"/>
        <v>0</v>
      </c>
    </row>
    <row r="26" spans="1:19" x14ac:dyDescent="0.25">
      <c r="A26" s="9">
        <f t="shared" si="1"/>
        <v>24</v>
      </c>
      <c r="B26" s="9">
        <f t="shared" si="13"/>
        <v>48</v>
      </c>
      <c r="C26" s="10">
        <f t="shared" si="5"/>
        <v>35.193599999999996</v>
      </c>
      <c r="D26" s="10">
        <f t="shared" si="6"/>
        <v>10.715375251348382</v>
      </c>
      <c r="E26" s="10">
        <f t="shared" si="7"/>
        <v>79.958131896098436</v>
      </c>
      <c r="F26" s="13">
        <f t="shared" si="8"/>
        <v>24</v>
      </c>
      <c r="G26" s="15">
        <v>73</v>
      </c>
      <c r="H26" s="15">
        <f t="shared" si="9"/>
        <v>51.246000000000002</v>
      </c>
      <c r="I26" s="15">
        <f t="shared" si="10"/>
        <v>14.935082169896329</v>
      </c>
      <c r="J26" s="15">
        <f t="shared" si="11"/>
        <v>115.2653847792361</v>
      </c>
      <c r="K26" s="14">
        <f t="shared" si="12"/>
        <v>24</v>
      </c>
      <c r="L26" s="14"/>
      <c r="M26" s="9"/>
      <c r="N26" s="9"/>
      <c r="O26" s="9"/>
      <c r="P26" s="10">
        <f t="shared" si="2"/>
        <v>0</v>
      </c>
      <c r="Q26" s="10">
        <f t="shared" si="3"/>
        <v>0</v>
      </c>
      <c r="R26" s="10">
        <f t="shared" si="4"/>
        <v>0</v>
      </c>
      <c r="S26" s="10">
        <f t="shared" si="0"/>
        <v>0</v>
      </c>
    </row>
    <row r="27" spans="1:19" x14ac:dyDescent="0.25">
      <c r="A27" s="9">
        <f t="shared" si="1"/>
        <v>25</v>
      </c>
      <c r="B27" s="9">
        <f t="shared" si="13"/>
        <v>50</v>
      </c>
      <c r="C27" s="10">
        <f t="shared" si="5"/>
        <v>36.660000000000004</v>
      </c>
      <c r="D27" s="10">
        <f t="shared" si="6"/>
        <v>11.108937492002095</v>
      </c>
      <c r="E27" s="10">
        <f t="shared" si="7"/>
        <v>83.197566131903656</v>
      </c>
      <c r="F27" s="13">
        <f t="shared" si="8"/>
        <v>25</v>
      </c>
      <c r="G27" s="15">
        <v>80</v>
      </c>
      <c r="H27" s="15">
        <f t="shared" si="9"/>
        <v>56.160000000000004</v>
      </c>
      <c r="I27" s="15">
        <f t="shared" si="10"/>
        <v>16.193691060657045</v>
      </c>
      <c r="J27" s="15">
        <f t="shared" si="11"/>
        <v>126.01601193064432</v>
      </c>
      <c r="K27" s="14">
        <f t="shared" si="12"/>
        <v>25</v>
      </c>
      <c r="L27" s="14"/>
      <c r="M27" s="9"/>
      <c r="N27" s="9"/>
      <c r="O27" s="9"/>
      <c r="P27" s="10">
        <f t="shared" si="2"/>
        <v>0</v>
      </c>
      <c r="Q27" s="10">
        <f t="shared" si="3"/>
        <v>0</v>
      </c>
      <c r="R27" s="10">
        <f t="shared" si="4"/>
        <v>0</v>
      </c>
      <c r="S27" s="10">
        <f t="shared" si="0"/>
        <v>0</v>
      </c>
    </row>
    <row r="28" spans="1:19" x14ac:dyDescent="0.25">
      <c r="A28" s="9">
        <f t="shared" si="1"/>
        <v>26</v>
      </c>
      <c r="B28" s="9">
        <f t="shared" si="13"/>
        <v>52</v>
      </c>
      <c r="C28" s="10">
        <f t="shared" si="5"/>
        <v>38.126399999999997</v>
      </c>
      <c r="D28" s="10">
        <f t="shared" si="6"/>
        <v>11.500671051108634</v>
      </c>
      <c r="E28" s="10">
        <f t="shared" si="7"/>
        <v>86.433815414014191</v>
      </c>
      <c r="F28" s="13">
        <f t="shared" si="8"/>
        <v>26</v>
      </c>
      <c r="G28" s="15">
        <v>85</v>
      </c>
      <c r="H28" s="15">
        <f t="shared" si="9"/>
        <v>59.670000000000009</v>
      </c>
      <c r="I28" s="15">
        <f t="shared" si="10"/>
        <v>17.084807896591332</v>
      </c>
      <c r="J28" s="15">
        <f t="shared" si="11"/>
        <v>133.68129041989661</v>
      </c>
      <c r="K28" s="14">
        <f t="shared" si="12"/>
        <v>26</v>
      </c>
      <c r="L28" s="14"/>
      <c r="M28" s="9"/>
      <c r="N28" s="9"/>
      <c r="O28" s="9"/>
      <c r="P28" s="10">
        <f t="shared" si="2"/>
        <v>0</v>
      </c>
      <c r="Q28" s="10">
        <f t="shared" si="3"/>
        <v>0</v>
      </c>
      <c r="R28" s="10">
        <f t="shared" si="4"/>
        <v>0</v>
      </c>
      <c r="S28" s="10">
        <f t="shared" si="0"/>
        <v>0</v>
      </c>
    </row>
    <row r="29" spans="1:19" x14ac:dyDescent="0.25">
      <c r="A29" s="9">
        <f t="shared" si="1"/>
        <v>27</v>
      </c>
      <c r="B29" s="9">
        <f t="shared" si="13"/>
        <v>54</v>
      </c>
      <c r="C29" s="10">
        <f t="shared" si="5"/>
        <v>39.592799999999997</v>
      </c>
      <c r="D29" s="10">
        <f t="shared" si="6"/>
        <v>11.890654313289097</v>
      </c>
      <c r="E29" s="10">
        <f t="shared" si="7"/>
        <v>89.667016262311833</v>
      </c>
      <c r="F29" s="13">
        <f t="shared" si="8"/>
        <v>27</v>
      </c>
      <c r="G29" s="15">
        <v>90</v>
      </c>
      <c r="H29" s="15">
        <f t="shared" si="9"/>
        <v>63.180000000000007</v>
      </c>
      <c r="I29" s="15">
        <f t="shared" si="10"/>
        <v>17.969840340798367</v>
      </c>
      <c r="J29" s="15">
        <f t="shared" si="11"/>
        <v>141.33597192689049</v>
      </c>
      <c r="K29" s="14">
        <f t="shared" si="12"/>
        <v>27</v>
      </c>
      <c r="L29" s="14"/>
      <c r="M29" s="17"/>
      <c r="N29" s="17"/>
      <c r="O29" s="17"/>
      <c r="P29" s="10">
        <f t="shared" si="2"/>
        <v>0</v>
      </c>
      <c r="Q29" s="10">
        <f t="shared" si="3"/>
        <v>0</v>
      </c>
      <c r="R29" s="10">
        <f t="shared" si="4"/>
        <v>0</v>
      </c>
      <c r="S29" s="10">
        <f t="shared" si="0"/>
        <v>0</v>
      </c>
    </row>
    <row r="30" spans="1:19" x14ac:dyDescent="0.25">
      <c r="A30" s="9">
        <f t="shared" si="1"/>
        <v>28</v>
      </c>
      <c r="B30" s="9">
        <f t="shared" si="13"/>
        <v>56</v>
      </c>
      <c r="C30" s="10">
        <f t="shared" si="5"/>
        <v>41.059200000000004</v>
      </c>
      <c r="D30" s="10">
        <f t="shared" si="6"/>
        <v>12.278959527914743</v>
      </c>
      <c r="E30" s="10">
        <f t="shared" si="7"/>
        <v>92.897294511118176</v>
      </c>
      <c r="F30" s="13">
        <f t="shared" si="8"/>
        <v>28</v>
      </c>
      <c r="G30" s="15">
        <v>95</v>
      </c>
      <c r="H30" s="15">
        <f t="shared" si="9"/>
        <v>66.690000000000012</v>
      </c>
      <c r="I30" s="15">
        <f t="shared" si="10"/>
        <v>18.849164941118623</v>
      </c>
      <c r="J30" s="15">
        <f t="shared" si="11"/>
        <v>148.98071227244827</v>
      </c>
      <c r="K30" s="14">
        <f t="shared" si="12"/>
        <v>28</v>
      </c>
      <c r="L30" s="14"/>
      <c r="M30" s="9"/>
      <c r="N30" s="9"/>
      <c r="O30" s="9"/>
      <c r="P30" s="10">
        <f t="shared" si="2"/>
        <v>0</v>
      </c>
      <c r="Q30" s="10">
        <f t="shared" si="3"/>
        <v>0</v>
      </c>
      <c r="R30" s="10">
        <f t="shared" si="4"/>
        <v>0</v>
      </c>
      <c r="S30" s="10">
        <f t="shared" si="0"/>
        <v>0</v>
      </c>
    </row>
    <row r="31" spans="1:19" x14ac:dyDescent="0.25">
      <c r="A31" s="9">
        <f t="shared" si="1"/>
        <v>29</v>
      </c>
      <c r="B31" s="9">
        <f t="shared" si="13"/>
        <v>58</v>
      </c>
      <c r="C31" s="10">
        <f t="shared" si="5"/>
        <v>42.525599999999997</v>
      </c>
      <c r="D31" s="10">
        <f t="shared" si="6"/>
        <v>12.665653491137931</v>
      </c>
      <c r="E31" s="10">
        <f t="shared" si="7"/>
        <v>96.124766497065238</v>
      </c>
      <c r="F31" s="13">
        <f t="shared" si="8"/>
        <v>29</v>
      </c>
      <c r="G31" s="15">
        <v>100</v>
      </c>
      <c r="H31" s="15">
        <f t="shared" si="9"/>
        <v>70.2</v>
      </c>
      <c r="I31" s="15">
        <f t="shared" si="10"/>
        <v>19.723116370112194</v>
      </c>
      <c r="J31" s="15">
        <f t="shared" si="11"/>
        <v>156.61609434461207</v>
      </c>
      <c r="K31" s="14">
        <f t="shared" si="12"/>
        <v>29</v>
      </c>
      <c r="L31" s="14"/>
      <c r="M31" s="9"/>
      <c r="N31" s="9"/>
      <c r="O31" s="9"/>
      <c r="P31" s="10">
        <f t="shared" si="2"/>
        <v>0</v>
      </c>
      <c r="Q31" s="10">
        <f t="shared" si="3"/>
        <v>0</v>
      </c>
      <c r="R31" s="10">
        <f t="shared" si="4"/>
        <v>0</v>
      </c>
      <c r="S31" s="10">
        <f t="shared" si="0"/>
        <v>0</v>
      </c>
    </row>
    <row r="32" spans="1:19" x14ac:dyDescent="0.25">
      <c r="A32" s="9">
        <f t="shared" si="1"/>
        <v>30</v>
      </c>
      <c r="B32" s="9">
        <f t="shared" si="13"/>
        <v>60</v>
      </c>
      <c r="C32" s="10">
        <f t="shared" si="5"/>
        <v>43.991999999999997</v>
      </c>
      <c r="D32" s="10">
        <f t="shared" si="6"/>
        <v>13.05079813120688</v>
      </c>
      <c r="E32" s="10">
        <f t="shared" si="7"/>
        <v>99.349540078518643</v>
      </c>
      <c r="F32" s="13">
        <f t="shared" si="8"/>
        <v>30</v>
      </c>
      <c r="G32" s="15">
        <v>105</v>
      </c>
      <c r="H32" s="15">
        <f t="shared" si="9"/>
        <v>73.710000000000008</v>
      </c>
      <c r="I32" s="15">
        <f t="shared" si="10"/>
        <v>20.591993942534774</v>
      </c>
      <c r="J32" s="15">
        <f t="shared" si="11"/>
        <v>164.24263944991472</v>
      </c>
      <c r="K32" s="14">
        <f t="shared" si="12"/>
        <v>30</v>
      </c>
      <c r="L32" s="14">
        <v>48</v>
      </c>
      <c r="M32" s="9"/>
      <c r="N32" s="9"/>
      <c r="O32" s="9"/>
      <c r="P32" s="10">
        <f t="shared" si="2"/>
        <v>0</v>
      </c>
      <c r="Q32" s="10">
        <f t="shared" si="3"/>
        <v>0</v>
      </c>
      <c r="R32" s="10">
        <f t="shared" si="4"/>
        <v>0</v>
      </c>
      <c r="S32" s="10">
        <f t="shared" si="0"/>
        <v>0</v>
      </c>
    </row>
    <row r="33" spans="1:19" x14ac:dyDescent="0.25">
      <c r="A33" s="9">
        <f t="shared" si="1"/>
        <v>31</v>
      </c>
      <c r="B33" s="9">
        <f t="shared" si="13"/>
        <v>62</v>
      </c>
      <c r="C33" s="10">
        <f t="shared" si="5"/>
        <v>45.458399999999997</v>
      </c>
      <c r="D33" s="10">
        <f t="shared" si="6"/>
        <v>13.434451013546139</v>
      </c>
      <c r="E33" s="10">
        <f t="shared" si="7"/>
        <v>102.57171551525953</v>
      </c>
      <c r="F33" s="13">
        <v>30</v>
      </c>
      <c r="G33" s="15">
        <f>G32-L32</f>
        <v>57</v>
      </c>
      <c r="H33" s="15">
        <f t="shared" si="9"/>
        <v>40.014000000000003</v>
      </c>
      <c r="I33" s="15">
        <f t="shared" si="10"/>
        <v>12.002357532661732</v>
      </c>
      <c r="J33" s="15">
        <f t="shared" si="11"/>
        <v>90.595156036052515</v>
      </c>
      <c r="K33" s="14">
        <v>30</v>
      </c>
      <c r="L33" s="14"/>
      <c r="M33" s="9"/>
      <c r="N33" s="9"/>
      <c r="O33" s="9"/>
      <c r="P33" s="10">
        <f t="shared" si="2"/>
        <v>0</v>
      </c>
      <c r="Q33" s="10">
        <f t="shared" si="3"/>
        <v>0</v>
      </c>
      <c r="R33" s="10">
        <f t="shared" si="4"/>
        <v>0</v>
      </c>
      <c r="S33" s="10">
        <f t="shared" si="0"/>
        <v>0</v>
      </c>
    </row>
    <row r="34" spans="1:19" x14ac:dyDescent="0.25">
      <c r="A34" s="9">
        <f t="shared" si="1"/>
        <v>32</v>
      </c>
      <c r="B34" s="9">
        <f t="shared" si="13"/>
        <v>64</v>
      </c>
      <c r="C34" s="10">
        <f t="shared" si="5"/>
        <v>46.924799999999998</v>
      </c>
      <c r="D34" s="10">
        <f t="shared" si="6"/>
        <v>13.816665778834711</v>
      </c>
      <c r="E34" s="10">
        <f t="shared" si="7"/>
        <v>105.79138623147044</v>
      </c>
      <c r="F34" s="13">
        <f t="shared" si="8"/>
        <v>31</v>
      </c>
      <c r="G34" s="15">
        <f>$G$33+(F34-$F$33)*($G$48-$G$33)/($F$48-$F$33)</f>
        <v>64.733333333333334</v>
      </c>
      <c r="H34" s="15">
        <f t="shared" si="9"/>
        <v>45.442800000000005</v>
      </c>
      <c r="I34" s="15">
        <f t="shared" si="10"/>
        <v>13.430377259931324</v>
      </c>
      <c r="J34" s="15">
        <f t="shared" si="11"/>
        <v>102.5374503943804</v>
      </c>
      <c r="K34" s="14">
        <f t="shared" si="12"/>
        <v>31</v>
      </c>
      <c r="L34" s="14"/>
      <c r="M34" s="9"/>
      <c r="N34" s="9"/>
      <c r="O34" s="9"/>
      <c r="P34" s="10">
        <f t="shared" si="2"/>
        <v>0</v>
      </c>
      <c r="Q34" s="10">
        <f t="shared" si="3"/>
        <v>0</v>
      </c>
      <c r="R34" s="10">
        <f t="shared" si="4"/>
        <v>0</v>
      </c>
      <c r="S34" s="10">
        <f t="shared" si="0"/>
        <v>0</v>
      </c>
    </row>
    <row r="35" spans="1:19" x14ac:dyDescent="0.25">
      <c r="A35" s="9">
        <f t="shared" si="1"/>
        <v>33</v>
      </c>
      <c r="B35" s="9">
        <f t="shared" si="13"/>
        <v>66</v>
      </c>
      <c r="C35" s="10">
        <f t="shared" si="5"/>
        <v>48.391199999999998</v>
      </c>
      <c r="D35" s="10">
        <f t="shared" si="6"/>
        <v>14.197492524785988</v>
      </c>
      <c r="E35" s="10">
        <f t="shared" si="7"/>
        <v>109.00863948066892</v>
      </c>
      <c r="F35" s="13">
        <f t="shared" si="8"/>
        <v>32</v>
      </c>
      <c r="G35" s="15">
        <f t="shared" ref="G35:G47" si="14">$G$33+(F35-$F$33)*($G$48-$G$33)/($F$48-$F$33)</f>
        <v>72.466666666666669</v>
      </c>
      <c r="H35" s="15">
        <f t="shared" si="9"/>
        <v>50.871600000000008</v>
      </c>
      <c r="I35" s="15">
        <f t="shared" si="10"/>
        <v>14.838627264300236</v>
      </c>
      <c r="J35" s="15">
        <f t="shared" si="11"/>
        <v>114.44531248532292</v>
      </c>
      <c r="K35" s="14">
        <f t="shared" si="12"/>
        <v>32</v>
      </c>
      <c r="L35" s="14"/>
      <c r="M35" s="17"/>
      <c r="N35" s="17"/>
      <c r="O35" s="17"/>
      <c r="P35" s="10">
        <f t="shared" si="2"/>
        <v>0</v>
      </c>
      <c r="Q35" s="10">
        <f t="shared" si="3"/>
        <v>0</v>
      </c>
      <c r="R35" s="10">
        <f t="shared" si="4"/>
        <v>0</v>
      </c>
      <c r="S35" s="10">
        <f t="shared" si="0"/>
        <v>0</v>
      </c>
    </row>
    <row r="36" spans="1:19" x14ac:dyDescent="0.25">
      <c r="A36" s="9">
        <f t="shared" si="1"/>
        <v>34</v>
      </c>
      <c r="B36" s="9">
        <f t="shared" si="13"/>
        <v>68</v>
      </c>
      <c r="C36" s="10">
        <f t="shared" si="5"/>
        <v>49.857599999999998</v>
      </c>
      <c r="D36" s="10">
        <f t="shared" si="6"/>
        <v>14.576978140351212</v>
      </c>
      <c r="E36" s="10">
        <f t="shared" si="7"/>
        <v>112.22355692777835</v>
      </c>
      <c r="F36" s="13">
        <f t="shared" si="8"/>
        <v>33</v>
      </c>
      <c r="G36" s="15">
        <f t="shared" si="14"/>
        <v>80.2</v>
      </c>
      <c r="H36" s="15">
        <f t="shared" si="9"/>
        <v>56.30040000000001</v>
      </c>
      <c r="I36" s="15">
        <f t="shared" si="10"/>
        <v>16.229457724239694</v>
      </c>
      <c r="J36" s="15">
        <f t="shared" si="11"/>
        <v>126.32283553638415</v>
      </c>
      <c r="K36" s="14">
        <f t="shared" si="12"/>
        <v>33</v>
      </c>
      <c r="L36" s="14"/>
      <c r="M36" s="9"/>
      <c r="N36" s="9"/>
      <c r="O36" s="9"/>
      <c r="P36" s="10">
        <f t="shared" si="2"/>
        <v>0</v>
      </c>
      <c r="Q36" s="10">
        <f t="shared" si="3"/>
        <v>0</v>
      </c>
      <c r="R36" s="10">
        <f t="shared" si="4"/>
        <v>0</v>
      </c>
      <c r="S36" s="10">
        <f t="shared" si="0"/>
        <v>0</v>
      </c>
    </row>
    <row r="37" spans="1:19" x14ac:dyDescent="0.25">
      <c r="A37" s="9">
        <f t="shared" si="1"/>
        <v>35</v>
      </c>
      <c r="B37" s="9">
        <f t="shared" si="13"/>
        <v>70</v>
      </c>
      <c r="C37" s="10">
        <f t="shared" si="5"/>
        <v>51.323999999999998</v>
      </c>
      <c r="D37" s="10">
        <f t="shared" si="6"/>
        <v>14.95516659950003</v>
      </c>
      <c r="E37" s="10">
        <f t="shared" si="7"/>
        <v>115.43621516079588</v>
      </c>
      <c r="F37" s="13">
        <f t="shared" si="8"/>
        <v>34</v>
      </c>
      <c r="G37" s="15">
        <f t="shared" si="14"/>
        <v>87.933333333333337</v>
      </c>
      <c r="H37" s="15">
        <f t="shared" si="9"/>
        <v>61.729200000000006</v>
      </c>
      <c r="I37" s="15">
        <f t="shared" si="10"/>
        <v>17.604739453714441</v>
      </c>
      <c r="J37" s="15">
        <f t="shared" si="11"/>
        <v>138.17327788188598</v>
      </c>
      <c r="K37" s="14">
        <f t="shared" si="12"/>
        <v>34</v>
      </c>
      <c r="L37" s="14"/>
      <c r="M37" s="9"/>
      <c r="N37" s="9"/>
      <c r="O37" s="9"/>
      <c r="P37" s="10">
        <f t="shared" si="2"/>
        <v>0</v>
      </c>
      <c r="Q37" s="10">
        <f t="shared" si="3"/>
        <v>0</v>
      </c>
      <c r="R37" s="10">
        <f t="shared" si="4"/>
        <v>0</v>
      </c>
      <c r="S37" s="10">
        <f t="shared" si="0"/>
        <v>0</v>
      </c>
    </row>
    <row r="38" spans="1:19" x14ac:dyDescent="0.25">
      <c r="A38" s="9">
        <f t="shared" si="1"/>
        <v>36</v>
      </c>
      <c r="B38" s="9">
        <f t="shared" si="13"/>
        <v>72</v>
      </c>
      <c r="C38" s="10">
        <f t="shared" si="5"/>
        <v>52.790399999999998</v>
      </c>
      <c r="D38" s="10">
        <f t="shared" si="6"/>
        <v>15.332099220482389</v>
      </c>
      <c r="E38" s="10">
        <f t="shared" si="7"/>
        <v>118.64668614234016</v>
      </c>
      <c r="F38" s="13">
        <f t="shared" si="8"/>
        <v>35</v>
      </c>
      <c r="G38" s="15">
        <f t="shared" si="14"/>
        <v>95.666666666666657</v>
      </c>
      <c r="H38" s="15">
        <f t="shared" si="9"/>
        <v>67.158000000000001</v>
      </c>
      <c r="I38" s="15">
        <f t="shared" si="10"/>
        <v>18.965995379979955</v>
      </c>
      <c r="J38" s="15">
        <f t="shared" si="11"/>
        <v>149.99929195346508</v>
      </c>
      <c r="K38" s="14">
        <f t="shared" si="12"/>
        <v>35</v>
      </c>
      <c r="L38" s="14"/>
      <c r="M38" s="9"/>
      <c r="N38" s="9"/>
      <c r="O38" s="9"/>
      <c r="P38" s="10">
        <f t="shared" si="2"/>
        <v>0</v>
      </c>
      <c r="Q38" s="10">
        <f t="shared" si="3"/>
        <v>0</v>
      </c>
      <c r="R38" s="10">
        <f t="shared" si="4"/>
        <v>0</v>
      </c>
      <c r="S38" s="10">
        <f t="shared" si="0"/>
        <v>0</v>
      </c>
    </row>
    <row r="39" spans="1:19" x14ac:dyDescent="0.25">
      <c r="A39" s="9">
        <f t="shared" si="1"/>
        <v>37</v>
      </c>
      <c r="B39" s="9">
        <f t="shared" si="13"/>
        <v>74</v>
      </c>
      <c r="C39" s="10">
        <f t="shared" si="5"/>
        <v>54.256800000000005</v>
      </c>
      <c r="D39" s="10">
        <f t="shared" si="6"/>
        <v>15.707814895473716</v>
      </c>
      <c r="E39" s="10">
        <f t="shared" si="7"/>
        <v>121.85503760961672</v>
      </c>
      <c r="F39" s="13">
        <f t="shared" si="8"/>
        <v>36</v>
      </c>
      <c r="G39" s="15">
        <f t="shared" si="14"/>
        <v>103.4</v>
      </c>
      <c r="H39" s="15">
        <f t="shared" si="9"/>
        <v>72.586800000000011</v>
      </c>
      <c r="I39" s="15">
        <f t="shared" si="10"/>
        <v>20.314488197199065</v>
      </c>
      <c r="J39" s="15">
        <f t="shared" si="11"/>
        <v>161.80307694345507</v>
      </c>
      <c r="K39" s="14">
        <f t="shared" si="12"/>
        <v>36</v>
      </c>
      <c r="L39" s="14"/>
      <c r="M39" s="9"/>
      <c r="N39" s="9"/>
      <c r="O39" s="9"/>
      <c r="P39" s="10">
        <f t="shared" si="2"/>
        <v>0</v>
      </c>
      <c r="Q39" s="10">
        <f t="shared" si="3"/>
        <v>0</v>
      </c>
      <c r="R39" s="10">
        <f t="shared" si="4"/>
        <v>0</v>
      </c>
      <c r="S39" s="10">
        <f t="shared" si="0"/>
        <v>0</v>
      </c>
    </row>
    <row r="40" spans="1:19" x14ac:dyDescent="0.25">
      <c r="A40" s="9">
        <f t="shared" si="1"/>
        <v>38</v>
      </c>
      <c r="B40" s="9">
        <f t="shared" si="13"/>
        <v>76</v>
      </c>
      <c r="C40" s="10">
        <f t="shared" si="5"/>
        <v>55.723199999999999</v>
      </c>
      <c r="D40" s="10">
        <f t="shared" si="6"/>
        <v>16.082350294695448</v>
      </c>
      <c r="E40" s="10">
        <f t="shared" si="7"/>
        <v>125.0613334299279</v>
      </c>
      <c r="F40" s="13">
        <f t="shared" si="8"/>
        <v>37</v>
      </c>
      <c r="G40" s="15">
        <f t="shared" si="14"/>
        <v>111.13333333333333</v>
      </c>
      <c r="H40" s="15">
        <f t="shared" si="9"/>
        <v>78.015600000000006</v>
      </c>
      <c r="I40" s="15">
        <f t="shared" si="10"/>
        <v>21.651281006580863</v>
      </c>
      <c r="J40" s="15">
        <f t="shared" si="11"/>
        <v>173.58648441979497</v>
      </c>
      <c r="K40" s="14">
        <f t="shared" si="12"/>
        <v>37</v>
      </c>
      <c r="L40" s="14"/>
      <c r="M40" s="9"/>
      <c r="N40" s="9"/>
      <c r="O40" s="9"/>
      <c r="P40" s="10">
        <f t="shared" si="2"/>
        <v>0</v>
      </c>
      <c r="Q40" s="10">
        <f t="shared" si="3"/>
        <v>0</v>
      </c>
      <c r="R40" s="10">
        <f t="shared" si="4"/>
        <v>0</v>
      </c>
      <c r="S40" s="10">
        <f t="shared" si="0"/>
        <v>0</v>
      </c>
    </row>
    <row r="41" spans="1:19" x14ac:dyDescent="0.25">
      <c r="A41" s="9">
        <f t="shared" si="1"/>
        <v>39</v>
      </c>
      <c r="B41" s="9">
        <f t="shared" si="13"/>
        <v>78</v>
      </c>
      <c r="C41" s="10">
        <f t="shared" si="5"/>
        <v>57.189599999999999</v>
      </c>
      <c r="D41" s="10">
        <f t="shared" si="6"/>
        <v>16.455740048444721</v>
      </c>
      <c r="E41" s="10">
        <f t="shared" si="7"/>
        <v>128.2656339177079</v>
      </c>
      <c r="F41" s="13">
        <f t="shared" si="8"/>
        <v>38</v>
      </c>
      <c r="G41" s="15">
        <f t="shared" si="14"/>
        <v>118.86666666666667</v>
      </c>
      <c r="H41" s="15">
        <f t="shared" si="9"/>
        <v>83.444400000000002</v>
      </c>
      <c r="I41" s="15">
        <f t="shared" si="10"/>
        <v>22.977280577145386</v>
      </c>
      <c r="J41" s="15">
        <f t="shared" si="11"/>
        <v>185.35109367186158</v>
      </c>
      <c r="K41" s="14">
        <f t="shared" si="12"/>
        <v>38</v>
      </c>
      <c r="L41" s="14"/>
      <c r="P41" s="10">
        <f t="shared" si="2"/>
        <v>0</v>
      </c>
      <c r="Q41" s="10">
        <f t="shared" si="3"/>
        <v>0</v>
      </c>
      <c r="R41" s="10">
        <f t="shared" si="4"/>
        <v>0</v>
      </c>
      <c r="S41" s="10">
        <f t="shared" si="0"/>
        <v>0</v>
      </c>
    </row>
    <row r="42" spans="1:19" x14ac:dyDescent="0.25">
      <c r="A42" s="9">
        <f t="shared" si="1"/>
        <v>40</v>
      </c>
      <c r="B42" s="9">
        <f t="shared" si="13"/>
        <v>80</v>
      </c>
      <c r="C42" s="10">
        <f t="shared" si="5"/>
        <v>58.655999999999992</v>
      </c>
      <c r="D42" s="10">
        <f t="shared" si="6"/>
        <v>16.828016909929062</v>
      </c>
      <c r="E42" s="10">
        <f t="shared" si="7"/>
        <v>131.46799611812642</v>
      </c>
      <c r="F42" s="13">
        <f t="shared" si="8"/>
        <v>39</v>
      </c>
      <c r="G42" s="15">
        <f t="shared" si="14"/>
        <v>126.6</v>
      </c>
      <c r="H42" s="15">
        <f t="shared" si="9"/>
        <v>88.873200000000011</v>
      </c>
      <c r="I42" s="15">
        <f t="shared" si="10"/>
        <v>24.293269018879034</v>
      </c>
      <c r="J42" s="15">
        <f t="shared" si="11"/>
        <v>197.09826687454768</v>
      </c>
      <c r="K42" s="14">
        <f t="shared" si="12"/>
        <v>39</v>
      </c>
      <c r="L42" s="14"/>
      <c r="P42" s="10">
        <f t="shared" si="2"/>
        <v>0</v>
      </c>
      <c r="Q42" s="10">
        <f t="shared" si="3"/>
        <v>0</v>
      </c>
      <c r="R42" s="10">
        <f t="shared" si="4"/>
        <v>0</v>
      </c>
      <c r="S42" s="10">
        <f t="shared" si="0"/>
        <v>0</v>
      </c>
    </row>
    <row r="43" spans="1:19" x14ac:dyDescent="0.25">
      <c r="A43" s="9">
        <v>40</v>
      </c>
      <c r="B43" s="9">
        <v>0</v>
      </c>
      <c r="C43" s="10">
        <f t="shared" si="5"/>
        <v>0</v>
      </c>
      <c r="D43" s="10">
        <v>0</v>
      </c>
      <c r="E43" s="10">
        <f t="shared" si="7"/>
        <v>0</v>
      </c>
      <c r="F43" s="13">
        <f t="shared" si="8"/>
        <v>40</v>
      </c>
      <c r="G43" s="15">
        <f t="shared" si="14"/>
        <v>134.33333333333331</v>
      </c>
      <c r="H43" s="15">
        <f t="shared" si="9"/>
        <v>94.301999999999992</v>
      </c>
      <c r="I43" s="15">
        <f t="shared" si="10"/>
        <v>25.599927492506424</v>
      </c>
      <c r="J43" s="15">
        <f t="shared" si="11"/>
        <v>208.829190382782</v>
      </c>
      <c r="K43" s="14">
        <f t="shared" si="12"/>
        <v>40</v>
      </c>
      <c r="L43" s="14"/>
      <c r="P43" s="10">
        <f t="shared" si="2"/>
        <v>0</v>
      </c>
      <c r="Q43" s="10">
        <f t="shared" si="3"/>
        <v>0</v>
      </c>
      <c r="R43" s="10">
        <f t="shared" si="4"/>
        <v>0</v>
      </c>
      <c r="S43" s="10">
        <f t="shared" si="0"/>
        <v>0</v>
      </c>
    </row>
    <row r="44" spans="1:19" x14ac:dyDescent="0.25">
      <c r="A44" s="9">
        <f t="shared" si="1"/>
        <v>41</v>
      </c>
      <c r="B44" s="9">
        <f>B43+2</f>
        <v>2</v>
      </c>
      <c r="C44" s="10">
        <f t="shared" si="5"/>
        <v>1.4663999999999999</v>
      </c>
      <c r="D44" s="10">
        <v>0</v>
      </c>
      <c r="E44" s="10">
        <f t="shared" si="7"/>
        <v>2.5539799999999997</v>
      </c>
      <c r="F44" s="13">
        <f t="shared" si="8"/>
        <v>41</v>
      </c>
      <c r="G44" s="15">
        <f t="shared" si="14"/>
        <v>142.06666666666666</v>
      </c>
      <c r="H44" s="15">
        <f t="shared" si="9"/>
        <v>99.730800000000016</v>
      </c>
      <c r="I44" s="15">
        <f t="shared" si="10"/>
        <v>26.89785430241918</v>
      </c>
      <c r="J44" s="15">
        <f t="shared" si="11"/>
        <v>220.54490624338007</v>
      </c>
      <c r="K44" s="14">
        <f t="shared" si="12"/>
        <v>41</v>
      </c>
      <c r="L44" s="14"/>
      <c r="P44" s="10">
        <f t="shared" si="2"/>
        <v>0</v>
      </c>
      <c r="Q44" s="10">
        <f t="shared" si="3"/>
        <v>0</v>
      </c>
      <c r="R44" s="10">
        <f t="shared" si="4"/>
        <v>0</v>
      </c>
      <c r="S44" s="10">
        <f t="shared" si="0"/>
        <v>0</v>
      </c>
    </row>
    <row r="45" spans="1:19" x14ac:dyDescent="0.25">
      <c r="A45" s="9">
        <f t="shared" si="1"/>
        <v>42</v>
      </c>
      <c r="B45" s="9">
        <f t="shared" ref="B45:B84" si="15">B44+2</f>
        <v>4</v>
      </c>
      <c r="C45" s="10">
        <f t="shared" si="5"/>
        <v>2.9327999999999999</v>
      </c>
      <c r="D45" s="10">
        <f t="shared" si="6"/>
        <v>1.1924572972247856</v>
      </c>
      <c r="E45" s="10">
        <f t="shared" si="7"/>
        <v>7.1848231259998343</v>
      </c>
      <c r="F45" s="13">
        <f t="shared" si="8"/>
        <v>42</v>
      </c>
      <c r="G45" s="15">
        <f t="shared" si="14"/>
        <v>149.80000000000001</v>
      </c>
      <c r="H45" s="15">
        <f t="shared" si="9"/>
        <v>105.15960000000001</v>
      </c>
      <c r="I45" s="15">
        <f t="shared" si="10"/>
        <v>28.187578937364712</v>
      </c>
      <c r="J45" s="15">
        <f t="shared" si="11"/>
        <v>232.24633664924355</v>
      </c>
      <c r="K45" s="14">
        <f t="shared" si="12"/>
        <v>42</v>
      </c>
      <c r="L45" s="14"/>
      <c r="P45" s="10">
        <f t="shared" si="2"/>
        <v>0</v>
      </c>
      <c r="Q45" s="10">
        <f t="shared" si="3"/>
        <v>0</v>
      </c>
      <c r="R45" s="10">
        <f t="shared" si="4"/>
        <v>0</v>
      </c>
      <c r="S45" s="10">
        <f t="shared" si="0"/>
        <v>0</v>
      </c>
    </row>
    <row r="46" spans="1:19" x14ac:dyDescent="0.25">
      <c r="A46" s="9">
        <f t="shared" si="1"/>
        <v>43</v>
      </c>
      <c r="B46" s="9">
        <f t="shared" si="15"/>
        <v>6</v>
      </c>
      <c r="C46" s="10">
        <f t="shared" si="5"/>
        <v>4.3991999999999996</v>
      </c>
      <c r="D46" s="10">
        <f t="shared" si="6"/>
        <v>1.7062280291992591</v>
      </c>
      <c r="E46" s="10">
        <f t="shared" si="7"/>
        <v>10.633620484188709</v>
      </c>
      <c r="F46" s="13">
        <f t="shared" si="8"/>
        <v>43</v>
      </c>
      <c r="G46" s="15">
        <f t="shared" si="14"/>
        <v>157.53333333333333</v>
      </c>
      <c r="H46" s="15">
        <f t="shared" si="9"/>
        <v>110.58840000000001</v>
      </c>
      <c r="I46" s="15">
        <f t="shared" si="10"/>
        <v>29.469573129181672</v>
      </c>
      <c r="J46" s="15">
        <f t="shared" si="11"/>
        <v>243.93430319999143</v>
      </c>
      <c r="K46" s="14">
        <f t="shared" si="12"/>
        <v>43</v>
      </c>
      <c r="L46" s="14"/>
      <c r="P46" s="10">
        <f t="shared" si="2"/>
        <v>0</v>
      </c>
      <c r="Q46" s="10">
        <f t="shared" si="3"/>
        <v>0</v>
      </c>
      <c r="R46" s="10">
        <f t="shared" si="4"/>
        <v>0</v>
      </c>
      <c r="S46" s="10">
        <f t="shared" si="0"/>
        <v>0</v>
      </c>
    </row>
    <row r="47" spans="1:19" x14ac:dyDescent="0.25">
      <c r="A47" s="9">
        <f t="shared" si="1"/>
        <v>44</v>
      </c>
      <c r="B47" s="9">
        <f t="shared" si="15"/>
        <v>8</v>
      </c>
      <c r="C47" s="10">
        <f t="shared" si="5"/>
        <v>5.8655999999999997</v>
      </c>
      <c r="D47" s="10">
        <f t="shared" si="6"/>
        <v>2.2000519691514757</v>
      </c>
      <c r="E47" s="10">
        <f t="shared" si="7"/>
        <v>14.047677179605484</v>
      </c>
      <c r="F47" s="13">
        <f t="shared" si="8"/>
        <v>44</v>
      </c>
      <c r="G47" s="15">
        <f t="shared" si="14"/>
        <v>165.26666666666665</v>
      </c>
      <c r="H47" s="15">
        <f t="shared" si="9"/>
        <v>116.0172</v>
      </c>
      <c r="I47" s="15">
        <f t="shared" si="10"/>
        <v>30.744259678399743</v>
      </c>
      <c r="J47" s="15">
        <f t="shared" si="11"/>
        <v>255.6095422732129</v>
      </c>
      <c r="K47" s="14">
        <f t="shared" si="12"/>
        <v>44</v>
      </c>
      <c r="L47" s="14"/>
      <c r="P47" s="10">
        <f t="shared" si="2"/>
        <v>0</v>
      </c>
      <c r="Q47" s="10">
        <f t="shared" si="3"/>
        <v>0</v>
      </c>
      <c r="R47" s="10">
        <f t="shared" si="4"/>
        <v>0</v>
      </c>
      <c r="S47" s="10">
        <f t="shared" si="0"/>
        <v>0</v>
      </c>
    </row>
    <row r="48" spans="1:19" x14ac:dyDescent="0.25">
      <c r="A48" s="9">
        <f t="shared" si="1"/>
        <v>45</v>
      </c>
      <c r="B48" s="9">
        <f t="shared" si="15"/>
        <v>10</v>
      </c>
      <c r="C48" s="10">
        <f t="shared" si="5"/>
        <v>7.331999999999999</v>
      </c>
      <c r="D48" s="10">
        <f t="shared" si="6"/>
        <v>2.6795547009841778</v>
      </c>
      <c r="E48" s="10">
        <f t="shared" si="7"/>
        <v>17.436791104214109</v>
      </c>
      <c r="F48" s="13">
        <f t="shared" si="8"/>
        <v>45</v>
      </c>
      <c r="G48" s="15">
        <v>173</v>
      </c>
      <c r="H48" s="15">
        <f t="shared" si="9"/>
        <v>121.44600000000001</v>
      </c>
      <c r="I48" s="15">
        <f t="shared" si="10"/>
        <v>32.012019581171089</v>
      </c>
      <c r="J48" s="15">
        <f t="shared" si="11"/>
        <v>267.27271743720632</v>
      </c>
      <c r="K48" s="14">
        <f t="shared" si="12"/>
        <v>45</v>
      </c>
      <c r="L48" s="15">
        <v>73</v>
      </c>
      <c r="P48" s="10">
        <f t="shared" si="2"/>
        <v>0</v>
      </c>
      <c r="Q48" s="10">
        <f t="shared" si="3"/>
        <v>0</v>
      </c>
      <c r="R48" s="10">
        <f t="shared" si="4"/>
        <v>0</v>
      </c>
      <c r="S48" s="10">
        <f t="shared" si="0"/>
        <v>0</v>
      </c>
    </row>
    <row r="49" spans="1:19" x14ac:dyDescent="0.25">
      <c r="A49" s="9">
        <f t="shared" si="1"/>
        <v>46</v>
      </c>
      <c r="B49" s="9">
        <f t="shared" si="15"/>
        <v>12</v>
      </c>
      <c r="C49" s="10">
        <f t="shared" si="5"/>
        <v>8.7983999999999991</v>
      </c>
      <c r="D49" s="10">
        <f t="shared" si="6"/>
        <v>3.1479452926301796</v>
      </c>
      <c r="E49" s="10">
        <f t="shared" si="7"/>
        <v>20.806551384664228</v>
      </c>
      <c r="F49" s="13">
        <v>45</v>
      </c>
      <c r="G49" s="15">
        <f>G48-L48</f>
        <v>100</v>
      </c>
      <c r="H49" s="15">
        <f t="shared" si="9"/>
        <v>70.2</v>
      </c>
      <c r="I49" s="15">
        <f t="shared" si="10"/>
        <v>19.723116370112194</v>
      </c>
      <c r="J49" s="15">
        <f t="shared" si="11"/>
        <v>156.61609434461207</v>
      </c>
      <c r="K49" s="14">
        <v>45</v>
      </c>
      <c r="L49" s="14"/>
      <c r="P49" s="10">
        <f t="shared" si="2"/>
        <v>0</v>
      </c>
      <c r="Q49" s="10">
        <f t="shared" si="3"/>
        <v>0</v>
      </c>
      <c r="R49" s="10">
        <f t="shared" si="4"/>
        <v>0</v>
      </c>
      <c r="S49" s="10">
        <f t="shared" si="0"/>
        <v>0</v>
      </c>
    </row>
    <row r="50" spans="1:19" x14ac:dyDescent="0.25">
      <c r="A50" s="9">
        <f t="shared" si="1"/>
        <v>47</v>
      </c>
      <c r="B50" s="9">
        <f t="shared" si="15"/>
        <v>14</v>
      </c>
      <c r="C50" s="10">
        <f t="shared" si="5"/>
        <v>10.264800000000001</v>
      </c>
      <c r="D50" s="10">
        <f t="shared" si="6"/>
        <v>3.6072925061053467</v>
      </c>
      <c r="E50" s="10">
        <f t="shared" si="7"/>
        <v>24.160561114800146</v>
      </c>
      <c r="F50" s="13">
        <f t="shared" si="8"/>
        <v>46</v>
      </c>
      <c r="G50" s="11">
        <f>$G$49+(F50-$F$49)*($G$64-$G$49)/($F$64-$F$49)</f>
        <v>107.33333333333333</v>
      </c>
      <c r="H50" s="15">
        <f t="shared" si="9"/>
        <v>75.347999999999999</v>
      </c>
      <c r="I50" s="15">
        <f t="shared" si="10"/>
        <v>20.99581051771704</v>
      </c>
      <c r="J50" s="15">
        <f t="shared" si="11"/>
        <v>167.79880331835713</v>
      </c>
      <c r="K50" s="14">
        <f t="shared" si="12"/>
        <v>46</v>
      </c>
      <c r="L50" s="12"/>
    </row>
    <row r="51" spans="1:19" x14ac:dyDescent="0.25">
      <c r="A51" s="9">
        <f t="shared" si="1"/>
        <v>48</v>
      </c>
      <c r="B51" s="9">
        <f t="shared" si="15"/>
        <v>16</v>
      </c>
      <c r="C51" s="10">
        <f t="shared" si="5"/>
        <v>11.731199999999999</v>
      </c>
      <c r="D51" s="10">
        <f t="shared" si="6"/>
        <v>4.0590373158284008</v>
      </c>
      <c r="E51" s="10">
        <f t="shared" si="7"/>
        <v>27.501329991734462</v>
      </c>
      <c r="F51" s="13">
        <f t="shared" si="8"/>
        <v>47</v>
      </c>
      <c r="G51" s="11">
        <f t="shared" ref="G51:G63" si="16">$G$49+(F51-$F$49)*($G$64-$G$49)/($F$64-$F$49)</f>
        <v>114.66666666666667</v>
      </c>
      <c r="H51" s="15">
        <f t="shared" si="9"/>
        <v>80.496000000000009</v>
      </c>
      <c r="I51" s="15">
        <f t="shared" si="10"/>
        <v>22.258415047134118</v>
      </c>
      <c r="J51" s="15">
        <f t="shared" si="11"/>
        <v>178.96393954042526</v>
      </c>
      <c r="K51" s="14">
        <f t="shared" si="12"/>
        <v>47</v>
      </c>
      <c r="L51" s="12"/>
    </row>
    <row r="52" spans="1:19" x14ac:dyDescent="0.25">
      <c r="A52" s="9">
        <f t="shared" si="1"/>
        <v>49</v>
      </c>
      <c r="B52" s="9">
        <f t="shared" si="15"/>
        <v>18</v>
      </c>
      <c r="C52" s="10">
        <f t="shared" si="5"/>
        <v>13.1976</v>
      </c>
      <c r="D52" s="10">
        <f t="shared" si="6"/>
        <v>4.504238856327774</v>
      </c>
      <c r="E52" s="10">
        <f t="shared" si="7"/>
        <v>30.830702674770873</v>
      </c>
      <c r="F52" s="13">
        <f t="shared" si="8"/>
        <v>48</v>
      </c>
      <c r="G52" s="11">
        <f t="shared" si="16"/>
        <v>122</v>
      </c>
      <c r="H52" s="15">
        <f t="shared" si="9"/>
        <v>85.64400000000002</v>
      </c>
      <c r="I52" s="15">
        <f t="shared" si="10"/>
        <v>23.511648669822069</v>
      </c>
      <c r="J52" s="15">
        <f t="shared" si="11"/>
        <v>190.1127547666068</v>
      </c>
      <c r="K52" s="14">
        <f t="shared" si="12"/>
        <v>48</v>
      </c>
      <c r="L52" s="12"/>
    </row>
    <row r="53" spans="1:19" x14ac:dyDescent="0.25">
      <c r="A53" s="9">
        <f t="shared" si="1"/>
        <v>50</v>
      </c>
      <c r="B53" s="9">
        <f t="shared" si="15"/>
        <v>20</v>
      </c>
      <c r="C53" s="10">
        <f t="shared" si="5"/>
        <v>14.663999999999998</v>
      </c>
      <c r="D53" s="10">
        <f t="shared" si="6"/>
        <v>4.9437070912888705</v>
      </c>
      <c r="E53" s="10">
        <f t="shared" si="7"/>
        <v>34.150089850661452</v>
      </c>
      <c r="F53" s="13">
        <f t="shared" si="8"/>
        <v>49</v>
      </c>
      <c r="G53" s="11">
        <f t="shared" si="16"/>
        <v>129.33333333333334</v>
      </c>
      <c r="H53" s="15">
        <f t="shared" si="9"/>
        <v>90.792000000000002</v>
      </c>
      <c r="I53" s="15">
        <f t="shared" si="10"/>
        <v>24.756138813110173</v>
      </c>
      <c r="J53" s="15">
        <f t="shared" si="11"/>
        <v>201.24634176616689</v>
      </c>
      <c r="K53" s="14">
        <f t="shared" si="12"/>
        <v>49</v>
      </c>
      <c r="L53" s="12"/>
    </row>
    <row r="54" spans="1:19" x14ac:dyDescent="0.25">
      <c r="A54" s="9">
        <f t="shared" si="1"/>
        <v>51</v>
      </c>
      <c r="B54" s="9">
        <f t="shared" si="15"/>
        <v>22</v>
      </c>
      <c r="C54" s="10">
        <f t="shared" si="5"/>
        <v>16.130400000000002</v>
      </c>
      <c r="D54" s="10">
        <f t="shared" si="6"/>
        <v>5.3780806175732758</v>
      </c>
      <c r="E54" s="10">
        <f t="shared" si="7"/>
        <v>37.460603742273456</v>
      </c>
      <c r="F54" s="13">
        <f t="shared" si="8"/>
        <v>50</v>
      </c>
      <c r="G54" s="11">
        <f t="shared" si="16"/>
        <v>136.66666666666666</v>
      </c>
      <c r="H54" s="15">
        <f t="shared" si="9"/>
        <v>95.94</v>
      </c>
      <c r="I54" s="15">
        <f t="shared" si="10"/>
        <v>25.992437734025188</v>
      </c>
      <c r="J54" s="15">
        <f t="shared" si="11"/>
        <v>212.3656623867605</v>
      </c>
      <c r="K54" s="14">
        <f t="shared" si="12"/>
        <v>50</v>
      </c>
      <c r="L54" s="12"/>
    </row>
    <row r="55" spans="1:19" x14ac:dyDescent="0.25">
      <c r="A55" s="9">
        <f t="shared" si="1"/>
        <v>52</v>
      </c>
      <c r="B55" s="9">
        <f t="shared" si="15"/>
        <v>24</v>
      </c>
      <c r="C55" s="10">
        <f t="shared" si="5"/>
        <v>17.596799999999998</v>
      </c>
      <c r="D55" s="10">
        <f t="shared" si="6"/>
        <v>5.8078752639195086</v>
      </c>
      <c r="E55" s="10">
        <f t="shared" si="7"/>
        <v>40.763142751326477</v>
      </c>
      <c r="F55" s="13">
        <f t="shared" si="8"/>
        <v>51</v>
      </c>
      <c r="G55" s="11">
        <f t="shared" si="16"/>
        <v>144</v>
      </c>
      <c r="H55" s="15">
        <f t="shared" si="9"/>
        <v>101.08800000000001</v>
      </c>
      <c r="I55" s="15">
        <f t="shared" si="10"/>
        <v>27.221035075711939</v>
      </c>
      <c r="J55" s="15">
        <f t="shared" si="11"/>
        <v>223.47156942353163</v>
      </c>
      <c r="K55" s="14">
        <f t="shared" si="12"/>
        <v>51</v>
      </c>
      <c r="L55" s="12"/>
    </row>
    <row r="56" spans="1:19" x14ac:dyDescent="0.25">
      <c r="A56" s="9">
        <f t="shared" si="1"/>
        <v>53</v>
      </c>
      <c r="B56" s="9">
        <f t="shared" si="15"/>
        <v>26</v>
      </c>
      <c r="C56" s="10">
        <f t="shared" si="5"/>
        <v>19.063199999999998</v>
      </c>
      <c r="D56" s="10">
        <f t="shared" si="6"/>
        <v>6.2335159851544919</v>
      </c>
      <c r="E56" s="10">
        <f t="shared" si="7"/>
        <v>44.058447007477412</v>
      </c>
      <c r="F56" s="13">
        <f t="shared" si="8"/>
        <v>52</v>
      </c>
      <c r="G56" s="11">
        <f t="shared" si="16"/>
        <v>151.33333333333334</v>
      </c>
      <c r="H56" s="15">
        <f t="shared" si="9"/>
        <v>106.23600000000002</v>
      </c>
      <c r="I56" s="15">
        <f t="shared" si="10"/>
        <v>28.442367793282877</v>
      </c>
      <c r="J56" s="15">
        <f t="shared" si="11"/>
        <v>234.56482390663436</v>
      </c>
      <c r="K56" s="14">
        <f t="shared" si="12"/>
        <v>52</v>
      </c>
    </row>
    <row r="57" spans="1:19" x14ac:dyDescent="0.25">
      <c r="A57" s="9">
        <f t="shared" si="1"/>
        <v>54</v>
      </c>
      <c r="B57" s="9">
        <f t="shared" si="15"/>
        <v>28</v>
      </c>
      <c r="C57" s="10">
        <f t="shared" si="5"/>
        <v>20.529600000000002</v>
      </c>
      <c r="D57" s="10">
        <f t="shared" si="6"/>
        <v>6.6553586445673778</v>
      </c>
      <c r="E57" s="10">
        <f t="shared" si="7"/>
        <v>47.347136305954848</v>
      </c>
      <c r="F57" s="13">
        <f t="shared" si="8"/>
        <v>53</v>
      </c>
      <c r="G57" s="11">
        <f t="shared" si="16"/>
        <v>158.66666666666666</v>
      </c>
      <c r="H57" s="15">
        <f t="shared" si="9"/>
        <v>111.38400000000001</v>
      </c>
      <c r="I57" s="15">
        <f t="shared" si="10"/>
        <v>29.656828101147433</v>
      </c>
      <c r="J57" s="15">
        <f t="shared" si="11"/>
        <v>245.6461089428318</v>
      </c>
      <c r="K57" s="14">
        <f t="shared" si="12"/>
        <v>53</v>
      </c>
    </row>
    <row r="58" spans="1:19" x14ac:dyDescent="0.25">
      <c r="A58" s="9">
        <f t="shared" si="1"/>
        <v>55</v>
      </c>
      <c r="B58" s="9">
        <f t="shared" si="15"/>
        <v>30</v>
      </c>
      <c r="C58" s="10">
        <f t="shared" si="5"/>
        <v>21.995999999999999</v>
      </c>
      <c r="D58" s="10">
        <f t="shared" si="6"/>
        <v>7.0737053871356732</v>
      </c>
      <c r="E58" s="10">
        <f t="shared" si="7"/>
        <v>50.629736882594621</v>
      </c>
      <c r="F58" s="13">
        <f t="shared" si="8"/>
        <v>54</v>
      </c>
      <c r="G58" s="11">
        <f t="shared" si="16"/>
        <v>166</v>
      </c>
      <c r="H58" s="15">
        <f t="shared" si="9"/>
        <v>116.53200000000001</v>
      </c>
      <c r="I58" s="15">
        <f t="shared" si="10"/>
        <v>30.864769909522728</v>
      </c>
      <c r="J58" s="15">
        <f t="shared" si="11"/>
        <v>256.71604092575211</v>
      </c>
      <c r="K58" s="14">
        <f t="shared" si="12"/>
        <v>54</v>
      </c>
    </row>
    <row r="59" spans="1:19" x14ac:dyDescent="0.25">
      <c r="A59" s="9">
        <f t="shared" si="1"/>
        <v>56</v>
      </c>
      <c r="B59" s="9">
        <f t="shared" si="15"/>
        <v>32</v>
      </c>
      <c r="C59" s="10">
        <f t="shared" si="5"/>
        <v>23.462399999999999</v>
      </c>
      <c r="D59" s="10">
        <f t="shared" si="6"/>
        <v>7.4888157926750578</v>
      </c>
      <c r="E59" s="10">
        <f t="shared" si="7"/>
        <v>53.906700838909053</v>
      </c>
      <c r="F59" s="13">
        <f t="shared" si="8"/>
        <v>55</v>
      </c>
      <c r="G59" s="11">
        <f t="shared" si="16"/>
        <v>173.33333333333331</v>
      </c>
      <c r="H59" s="15">
        <f t="shared" si="9"/>
        <v>121.67999999999999</v>
      </c>
      <c r="I59" s="15">
        <f t="shared" si="10"/>
        <v>32.066514091456256</v>
      </c>
      <c r="J59" s="15">
        <f t="shared" si="11"/>
        <v>267.77517870928631</v>
      </c>
      <c r="K59" s="14">
        <f t="shared" si="12"/>
        <v>55</v>
      </c>
    </row>
    <row r="60" spans="1:19" x14ac:dyDescent="0.25">
      <c r="A60" s="9">
        <f t="shared" si="1"/>
        <v>57</v>
      </c>
      <c r="B60" s="9">
        <f t="shared" si="15"/>
        <v>34</v>
      </c>
      <c r="C60" s="10">
        <f t="shared" si="5"/>
        <v>24.928799999999999</v>
      </c>
      <c r="D60" s="10">
        <f t="shared" si="6"/>
        <v>7.9009151595869396</v>
      </c>
      <c r="E60" s="10">
        <f t="shared" si="7"/>
        <v>57.178420569613913</v>
      </c>
      <c r="F60" s="13">
        <f t="shared" si="8"/>
        <v>56</v>
      </c>
      <c r="G60" s="11">
        <f t="shared" si="16"/>
        <v>180.66666666666669</v>
      </c>
      <c r="H60" s="15">
        <f t="shared" si="9"/>
        <v>126.82800000000003</v>
      </c>
      <c r="I60" s="15">
        <f t="shared" si="10"/>
        <v>33.26235283337838</v>
      </c>
      <c r="J60" s="15">
        <f t="shared" si="11"/>
        <v>278.82403118480067</v>
      </c>
      <c r="K60" s="14">
        <f t="shared" si="12"/>
        <v>56</v>
      </c>
    </row>
    <row r="61" spans="1:19" x14ac:dyDescent="0.25">
      <c r="A61" s="9">
        <f t="shared" si="1"/>
        <v>58</v>
      </c>
      <c r="B61" s="9">
        <f t="shared" si="15"/>
        <v>36</v>
      </c>
      <c r="C61" s="10">
        <f t="shared" si="5"/>
        <v>26.395199999999999</v>
      </c>
      <c r="D61" s="10">
        <f t="shared" si="6"/>
        <v>8.3102007832524443</v>
      </c>
      <c r="E61" s="10">
        <f t="shared" si="7"/>
        <v>60.44523969749801</v>
      </c>
      <c r="F61" s="13">
        <f t="shared" si="8"/>
        <v>57</v>
      </c>
      <c r="G61" s="11">
        <f t="shared" si="16"/>
        <v>188</v>
      </c>
      <c r="H61" s="15">
        <f t="shared" si="9"/>
        <v>131.97600000000003</v>
      </c>
      <c r="I61" s="15">
        <f t="shared" si="10"/>
        <v>34.452553259401945</v>
      </c>
      <c r="J61" s="15">
        <f t="shared" si="11"/>
        <v>289.86306359345843</v>
      </c>
      <c r="K61" s="14">
        <f t="shared" si="12"/>
        <v>57</v>
      </c>
    </row>
    <row r="62" spans="1:19" x14ac:dyDescent="0.25">
      <c r="A62" s="9">
        <f t="shared" si="1"/>
        <v>59</v>
      </c>
      <c r="B62" s="9">
        <f t="shared" si="15"/>
        <v>38</v>
      </c>
      <c r="C62" s="10">
        <f t="shared" si="5"/>
        <v>27.861599999999999</v>
      </c>
      <c r="D62" s="10">
        <f t="shared" si="6"/>
        <v>8.7168467992286693</v>
      </c>
      <c r="E62" s="10">
        <f t="shared" si="7"/>
        <v>63.707461508656593</v>
      </c>
      <c r="F62" s="13">
        <f t="shared" si="8"/>
        <v>58</v>
      </c>
      <c r="G62" s="11">
        <f t="shared" si="16"/>
        <v>195.33333333333331</v>
      </c>
      <c r="H62" s="15">
        <f t="shared" si="9"/>
        <v>137.124</v>
      </c>
      <c r="I62" s="15">
        <f t="shared" si="10"/>
        <v>35.637360474218589</v>
      </c>
      <c r="J62" s="15">
        <f t="shared" si="11"/>
        <v>300.89270282593071</v>
      </c>
      <c r="K62" s="14">
        <f t="shared" si="12"/>
        <v>58</v>
      </c>
    </row>
    <row r="63" spans="1:19" x14ac:dyDescent="0.25">
      <c r="A63" s="9">
        <f t="shared" si="1"/>
        <v>60</v>
      </c>
      <c r="B63" s="9">
        <f t="shared" si="15"/>
        <v>40</v>
      </c>
      <c r="C63" s="10">
        <f t="shared" si="5"/>
        <v>29.327999999999996</v>
      </c>
      <c r="D63" s="10">
        <f t="shared" si="6"/>
        <v>9.1210079777371842</v>
      </c>
      <c r="E63" s="10">
        <f t="shared" si="7"/>
        <v>66.965355561225593</v>
      </c>
      <c r="F63" s="13">
        <f t="shared" si="8"/>
        <v>59</v>
      </c>
      <c r="G63" s="11">
        <f t="shared" si="16"/>
        <v>202.66666666666669</v>
      </c>
      <c r="H63" s="15">
        <f t="shared" si="9"/>
        <v>142.27200000000002</v>
      </c>
      <c r="I63" s="15">
        <f t="shared" si="10"/>
        <v>36.817000136193229</v>
      </c>
      <c r="J63" s="15">
        <f t="shared" si="11"/>
        <v>311.91334190386988</v>
      </c>
      <c r="K63" s="14">
        <f t="shared" si="12"/>
        <v>59</v>
      </c>
    </row>
    <row r="64" spans="1:19" x14ac:dyDescent="0.25">
      <c r="A64" s="9">
        <f t="shared" si="1"/>
        <v>61</v>
      </c>
      <c r="B64" s="9">
        <f t="shared" si="15"/>
        <v>42</v>
      </c>
      <c r="C64" s="10">
        <f t="shared" si="5"/>
        <v>30.7944</v>
      </c>
      <c r="D64" s="10">
        <f t="shared" si="6"/>
        <v>9.5228227376882337</v>
      </c>
      <c r="E64" s="10">
        <f t="shared" si="7"/>
        <v>70.219162934807017</v>
      </c>
      <c r="F64" s="13">
        <f t="shared" si="8"/>
        <v>60</v>
      </c>
      <c r="G64">
        <v>210</v>
      </c>
      <c r="H64" s="15">
        <f t="shared" si="9"/>
        <v>147.42000000000002</v>
      </c>
      <c r="I64" s="15">
        <f t="shared" si="10"/>
        <v>37.991680647570291</v>
      </c>
      <c r="J64" s="15">
        <f t="shared" si="11"/>
        <v>322.92534379451826</v>
      </c>
      <c r="K64" s="14">
        <f t="shared" si="12"/>
        <v>60</v>
      </c>
      <c r="L64">
        <v>77</v>
      </c>
    </row>
    <row r="65" spans="1:11" x14ac:dyDescent="0.25">
      <c r="A65" s="9">
        <f t="shared" si="1"/>
        <v>62</v>
      </c>
      <c r="B65" s="9">
        <f t="shared" si="15"/>
        <v>44</v>
      </c>
      <c r="C65" s="10">
        <f t="shared" si="5"/>
        <v>32.260800000000003</v>
      </c>
      <c r="D65" s="10">
        <f t="shared" si="6"/>
        <v>9.9224155703389076</v>
      </c>
      <c r="E65" s="10">
        <f t="shared" si="7"/>
        <v>73.469100451673611</v>
      </c>
      <c r="F65" s="13">
        <v>60</v>
      </c>
      <c r="G65">
        <f>G64-L64</f>
        <v>133</v>
      </c>
      <c r="H65" s="15">
        <f t="shared" si="9"/>
        <v>93.366000000000014</v>
      </c>
      <c r="I65" s="15">
        <f t="shared" si="10"/>
        <v>25.375280233490678</v>
      </c>
      <c r="J65" s="15">
        <f t="shared" si="11"/>
        <v>206.80772973999629</v>
      </c>
      <c r="K65" s="14">
        <v>60</v>
      </c>
    </row>
    <row r="66" spans="1:11" x14ac:dyDescent="0.25">
      <c r="A66" s="9">
        <f t="shared" si="1"/>
        <v>63</v>
      </c>
      <c r="B66" s="9">
        <f t="shared" si="15"/>
        <v>46</v>
      </c>
      <c r="C66" s="10">
        <f t="shared" si="5"/>
        <v>33.727199999999996</v>
      </c>
      <c r="D66" s="10">
        <f t="shared" si="6"/>
        <v>10.319899009829582</v>
      </c>
      <c r="E66" s="10">
        <f t="shared" si="7"/>
        <v>76.715364108786517</v>
      </c>
      <c r="F66" s="13">
        <f t="shared" si="8"/>
        <v>61</v>
      </c>
      <c r="G66">
        <f>$G$65+(F66-$F$65)*($G$85-$G$65)/($F$85-$F$65)</f>
        <v>139.55000000000001</v>
      </c>
      <c r="H66" s="15">
        <f t="shared" si="9"/>
        <v>97.964100000000016</v>
      </c>
      <c r="I66" s="15">
        <f t="shared" si="10"/>
        <v>26.47639334288251</v>
      </c>
      <c r="J66" s="15">
        <f t="shared" si="11"/>
        <v>216.73385923885371</v>
      </c>
      <c r="K66" s="14">
        <f t="shared" si="12"/>
        <v>61</v>
      </c>
    </row>
    <row r="67" spans="1:11" x14ac:dyDescent="0.25">
      <c r="A67" s="9">
        <f t="shared" ref="A67:A83" si="17">A66+1</f>
        <v>64</v>
      </c>
      <c r="B67" s="9">
        <f t="shared" si="15"/>
        <v>48</v>
      </c>
      <c r="C67" s="10">
        <f t="shared" si="5"/>
        <v>35.193599999999996</v>
      </c>
      <c r="D67" s="10">
        <f t="shared" si="6"/>
        <v>10.715375251348382</v>
      </c>
      <c r="E67" s="10">
        <f t="shared" si="7"/>
        <v>79.958131896098436</v>
      </c>
      <c r="F67" s="13">
        <f t="shared" si="8"/>
        <v>62</v>
      </c>
      <c r="G67">
        <f t="shared" ref="G67:G84" si="18">$G$65+(F67-$F$65)*($G$85-$G$65)/($F$85-$F$65)</f>
        <v>146.1</v>
      </c>
      <c r="H67" s="15">
        <f t="shared" si="9"/>
        <v>102.5622</v>
      </c>
      <c r="I67" s="15">
        <f t="shared" si="10"/>
        <v>27.571504687766875</v>
      </c>
      <c r="J67" s="15">
        <f t="shared" si="11"/>
        <v>226.64953566452729</v>
      </c>
      <c r="K67" s="14">
        <f t="shared" si="12"/>
        <v>62</v>
      </c>
    </row>
    <row r="68" spans="1:11" x14ac:dyDescent="0.25">
      <c r="A68" s="9">
        <f t="shared" si="17"/>
        <v>65</v>
      </c>
      <c r="B68" s="9">
        <f t="shared" si="15"/>
        <v>50</v>
      </c>
      <c r="C68" s="10">
        <f t="shared" ref="C68:C84" si="19">B68*0.47*1.56</f>
        <v>36.660000000000004</v>
      </c>
      <c r="D68" s="10">
        <f t="shared" ref="D68:D83" si="20">EXP(-1.0587+0.8836*LN(C68)+0.284)</f>
        <v>11.108937492002095</v>
      </c>
      <c r="E68" s="10">
        <f t="shared" ref="E68:E84" si="21">(C68+D68)*0.475*44/12</f>
        <v>83.197566131903656</v>
      </c>
      <c r="F68" s="13">
        <f t="shared" ref="F68:F85" si="22">F67+1</f>
        <v>63</v>
      </c>
      <c r="G68">
        <f t="shared" si="18"/>
        <v>152.65</v>
      </c>
      <c r="H68" s="15">
        <f t="shared" ref="H68:H86" si="23">G68*0.54*1.3</f>
        <v>107.16030000000002</v>
      </c>
      <c r="I68" s="15">
        <f t="shared" ref="I68:I85" si="24">EXP(-1.0587+0.8836*LN(H68)+0.284)</f>
        <v>28.660914083914395</v>
      </c>
      <c r="J68" s="15">
        <f t="shared" ref="J68:J86" si="25">(H68+I68)*0.475*44/12</f>
        <v>236.5552811961509</v>
      </c>
      <c r="K68" s="14">
        <f t="shared" ref="K68:K85" si="26">K67+1</f>
        <v>63</v>
      </c>
    </row>
    <row r="69" spans="1:11" x14ac:dyDescent="0.25">
      <c r="A69" s="9">
        <f t="shared" si="17"/>
        <v>66</v>
      </c>
      <c r="B69" s="9">
        <f t="shared" si="15"/>
        <v>52</v>
      </c>
      <c r="C69" s="10">
        <f t="shared" si="19"/>
        <v>38.126399999999997</v>
      </c>
      <c r="D69" s="10">
        <f t="shared" si="20"/>
        <v>11.500671051108634</v>
      </c>
      <c r="E69" s="10">
        <f t="shared" si="21"/>
        <v>86.433815414014191</v>
      </c>
      <c r="F69" s="13">
        <f t="shared" si="22"/>
        <v>64</v>
      </c>
      <c r="G69">
        <f t="shared" si="18"/>
        <v>159.19999999999999</v>
      </c>
      <c r="H69" s="15">
        <f t="shared" si="23"/>
        <v>111.75840000000001</v>
      </c>
      <c r="I69" s="15">
        <f t="shared" si="24"/>
        <v>29.744894162542014</v>
      </c>
      <c r="J69" s="15">
        <f t="shared" si="25"/>
        <v>246.45157066642733</v>
      </c>
      <c r="K69" s="14">
        <f t="shared" si="26"/>
        <v>64</v>
      </c>
    </row>
    <row r="70" spans="1:11" x14ac:dyDescent="0.25">
      <c r="A70" s="9">
        <f t="shared" si="17"/>
        <v>67</v>
      </c>
      <c r="B70" s="9">
        <f t="shared" si="15"/>
        <v>54</v>
      </c>
      <c r="C70" s="10">
        <f t="shared" si="19"/>
        <v>39.592799999999997</v>
      </c>
      <c r="D70" s="10">
        <f t="shared" si="20"/>
        <v>11.890654313289097</v>
      </c>
      <c r="E70" s="10">
        <f t="shared" si="21"/>
        <v>89.667016262311833</v>
      </c>
      <c r="F70" s="13">
        <f t="shared" si="22"/>
        <v>65</v>
      </c>
      <c r="G70">
        <f t="shared" si="18"/>
        <v>165.75</v>
      </c>
      <c r="H70" s="15">
        <f t="shared" si="23"/>
        <v>116.35650000000001</v>
      </c>
      <c r="I70" s="15">
        <f t="shared" si="24"/>
        <v>30.823693851616476</v>
      </c>
      <c r="J70" s="15">
        <f t="shared" si="25"/>
        <v>256.3388376248987</v>
      </c>
      <c r="K70" s="14">
        <f t="shared" si="26"/>
        <v>65</v>
      </c>
    </row>
    <row r="71" spans="1:11" x14ac:dyDescent="0.25">
      <c r="A71" s="9">
        <f t="shared" si="17"/>
        <v>68</v>
      </c>
      <c r="B71" s="9">
        <f t="shared" si="15"/>
        <v>56</v>
      </c>
      <c r="C71" s="10">
        <f t="shared" si="19"/>
        <v>41.059200000000004</v>
      </c>
      <c r="D71" s="10">
        <f t="shared" si="20"/>
        <v>12.278959527914743</v>
      </c>
      <c r="E71" s="10">
        <f t="shared" si="21"/>
        <v>92.897294511118176</v>
      </c>
      <c r="F71" s="13">
        <f t="shared" si="22"/>
        <v>66</v>
      </c>
      <c r="G71">
        <f t="shared" si="18"/>
        <v>172.3</v>
      </c>
      <c r="H71" s="15">
        <f t="shared" si="23"/>
        <v>120.95460000000003</v>
      </c>
      <c r="I71" s="15">
        <f t="shared" si="24"/>
        <v>31.897541291384155</v>
      </c>
      <c r="J71" s="15">
        <f t="shared" si="25"/>
        <v>266.21747941582748</v>
      </c>
      <c r="K71" s="14">
        <f t="shared" si="26"/>
        <v>66</v>
      </c>
    </row>
    <row r="72" spans="1:11" x14ac:dyDescent="0.25">
      <c r="A72" s="9">
        <f t="shared" si="17"/>
        <v>69</v>
      </c>
      <c r="B72" s="9">
        <f t="shared" si="15"/>
        <v>58</v>
      </c>
      <c r="C72" s="10">
        <f t="shared" si="19"/>
        <v>42.525599999999997</v>
      </c>
      <c r="D72" s="10">
        <f t="shared" si="20"/>
        <v>12.665653491137931</v>
      </c>
      <c r="E72" s="10">
        <f t="shared" si="21"/>
        <v>96.124766497065238</v>
      </c>
      <c r="F72" s="13">
        <f t="shared" si="22"/>
        <v>67</v>
      </c>
      <c r="G72">
        <f t="shared" si="18"/>
        <v>178.85</v>
      </c>
      <c r="H72" s="15">
        <f t="shared" si="23"/>
        <v>125.55270000000002</v>
      </c>
      <c r="I72" s="15">
        <f t="shared" si="24"/>
        <v>32.966646294096975</v>
      </c>
      <c r="J72" s="15">
        <f t="shared" si="25"/>
        <v>276.08786146221888</v>
      </c>
      <c r="K72" s="14">
        <f t="shared" si="26"/>
        <v>67</v>
      </c>
    </row>
    <row r="73" spans="1:11" x14ac:dyDescent="0.25">
      <c r="A73" s="9">
        <f t="shared" si="17"/>
        <v>70</v>
      </c>
      <c r="B73" s="9">
        <f t="shared" si="15"/>
        <v>60</v>
      </c>
      <c r="C73" s="10">
        <f t="shared" si="19"/>
        <v>43.991999999999997</v>
      </c>
      <c r="D73" s="10">
        <f t="shared" si="20"/>
        <v>13.05079813120688</v>
      </c>
      <c r="E73" s="10">
        <f t="shared" si="21"/>
        <v>99.349540078518643</v>
      </c>
      <c r="F73" s="13">
        <f t="shared" si="22"/>
        <v>68</v>
      </c>
      <c r="G73">
        <f t="shared" si="18"/>
        <v>185.4</v>
      </c>
      <c r="H73" s="15">
        <f t="shared" si="23"/>
        <v>130.15080000000003</v>
      </c>
      <c r="I73" s="15">
        <f t="shared" si="24"/>
        <v>34.031202433281528</v>
      </c>
      <c r="J73" s="15">
        <f t="shared" si="25"/>
        <v>285.95032090463206</v>
      </c>
      <c r="K73" s="14">
        <f t="shared" si="26"/>
        <v>68</v>
      </c>
    </row>
    <row r="74" spans="1:11" x14ac:dyDescent="0.25">
      <c r="A74" s="9">
        <f t="shared" si="17"/>
        <v>71</v>
      </c>
      <c r="B74" s="9">
        <f t="shared" si="15"/>
        <v>62</v>
      </c>
      <c r="C74" s="10">
        <f t="shared" si="19"/>
        <v>45.458399999999997</v>
      </c>
      <c r="D74" s="10">
        <f t="shared" si="20"/>
        <v>13.434451013546139</v>
      </c>
      <c r="E74" s="10">
        <f t="shared" si="21"/>
        <v>102.57171551525953</v>
      </c>
      <c r="F74" s="13">
        <f t="shared" si="22"/>
        <v>69</v>
      </c>
      <c r="G74">
        <f t="shared" si="18"/>
        <v>191.95</v>
      </c>
      <c r="H74" s="15">
        <f t="shared" si="23"/>
        <v>134.74890000000002</v>
      </c>
      <c r="I74" s="15">
        <f t="shared" si="24"/>
        <v>35.091388829464414</v>
      </c>
      <c r="J74" s="15">
        <f t="shared" si="25"/>
        <v>295.80516971131721</v>
      </c>
      <c r="K74" s="14">
        <f t="shared" si="26"/>
        <v>69</v>
      </c>
    </row>
    <row r="75" spans="1:11" x14ac:dyDescent="0.25">
      <c r="A75" s="9">
        <f t="shared" si="17"/>
        <v>72</v>
      </c>
      <c r="B75" s="9">
        <f t="shared" si="15"/>
        <v>64</v>
      </c>
      <c r="C75" s="10">
        <f t="shared" si="19"/>
        <v>46.924799999999998</v>
      </c>
      <c r="D75" s="10">
        <f t="shared" si="20"/>
        <v>13.816665778834711</v>
      </c>
      <c r="E75" s="10">
        <f t="shared" si="21"/>
        <v>105.79138623147044</v>
      </c>
      <c r="F75" s="13">
        <f t="shared" si="22"/>
        <v>70</v>
      </c>
      <c r="G75">
        <f t="shared" si="18"/>
        <v>198.5</v>
      </c>
      <c r="H75" s="15">
        <f t="shared" si="23"/>
        <v>139.34700000000001</v>
      </c>
      <c r="I75" s="15">
        <f t="shared" si="24"/>
        <v>36.147371685309949</v>
      </c>
      <c r="J75" s="15">
        <f t="shared" si="25"/>
        <v>305.65269735191481</v>
      </c>
      <c r="K75" s="14">
        <f t="shared" si="26"/>
        <v>70</v>
      </c>
    </row>
    <row r="76" spans="1:11" x14ac:dyDescent="0.25">
      <c r="A76" s="9">
        <f t="shared" si="17"/>
        <v>73</v>
      </c>
      <c r="B76" s="9">
        <f t="shared" si="15"/>
        <v>66</v>
      </c>
      <c r="C76" s="10">
        <f t="shared" si="19"/>
        <v>48.391199999999998</v>
      </c>
      <c r="D76" s="10">
        <f t="shared" si="20"/>
        <v>14.197492524785988</v>
      </c>
      <c r="E76" s="10">
        <f t="shared" si="21"/>
        <v>109.00863948066892</v>
      </c>
      <c r="F76" s="13">
        <f t="shared" si="22"/>
        <v>71</v>
      </c>
      <c r="G76">
        <f t="shared" si="18"/>
        <v>205.05</v>
      </c>
      <c r="H76" s="15">
        <f t="shared" si="23"/>
        <v>143.94510000000002</v>
      </c>
      <c r="I76" s="15">
        <f t="shared" si="24"/>
        <v>37.199305612443105</v>
      </c>
      <c r="J76" s="15">
        <f t="shared" si="25"/>
        <v>315.49317310833845</v>
      </c>
      <c r="K76" s="14">
        <f t="shared" si="26"/>
        <v>71</v>
      </c>
    </row>
    <row r="77" spans="1:11" x14ac:dyDescent="0.25">
      <c r="A77" s="9">
        <f t="shared" si="17"/>
        <v>74</v>
      </c>
      <c r="B77" s="9">
        <f t="shared" si="15"/>
        <v>68</v>
      </c>
      <c r="C77" s="10">
        <f t="shared" si="19"/>
        <v>49.857599999999998</v>
      </c>
      <c r="D77" s="10">
        <f t="shared" si="20"/>
        <v>14.576978140351212</v>
      </c>
      <c r="E77" s="10">
        <f t="shared" si="21"/>
        <v>112.22355692777835</v>
      </c>
      <c r="F77" s="13">
        <f t="shared" si="22"/>
        <v>72</v>
      </c>
      <c r="G77">
        <f t="shared" si="18"/>
        <v>211.6</v>
      </c>
      <c r="H77" s="15">
        <f t="shared" si="23"/>
        <v>148.54320000000001</v>
      </c>
      <c r="I77" s="15">
        <f t="shared" si="24"/>
        <v>38.247334783976747</v>
      </c>
      <c r="J77" s="15">
        <f t="shared" si="25"/>
        <v>325.32684808209285</v>
      </c>
      <c r="K77" s="14">
        <f t="shared" si="26"/>
        <v>72</v>
      </c>
    </row>
    <row r="78" spans="1:11" x14ac:dyDescent="0.25">
      <c r="A78" s="9">
        <f t="shared" si="17"/>
        <v>75</v>
      </c>
      <c r="B78" s="9">
        <f t="shared" si="15"/>
        <v>70</v>
      </c>
      <c r="C78" s="10">
        <f t="shared" si="19"/>
        <v>51.323999999999998</v>
      </c>
      <c r="D78" s="10">
        <f t="shared" si="20"/>
        <v>14.95516659950003</v>
      </c>
      <c r="E78" s="10">
        <f t="shared" si="21"/>
        <v>115.43621516079588</v>
      </c>
      <c r="F78" s="13">
        <f t="shared" si="22"/>
        <v>73</v>
      </c>
      <c r="G78">
        <f t="shared" si="18"/>
        <v>218.15</v>
      </c>
      <c r="H78" s="15">
        <f t="shared" si="23"/>
        <v>153.14130000000003</v>
      </c>
      <c r="I78" s="15">
        <f t="shared" si="24"/>
        <v>39.291593940326266</v>
      </c>
      <c r="J78" s="15">
        <f t="shared" si="25"/>
        <v>335.15395694606826</v>
      </c>
      <c r="K78" s="14">
        <f t="shared" si="26"/>
        <v>73</v>
      </c>
    </row>
    <row r="79" spans="1:11" x14ac:dyDescent="0.25">
      <c r="A79" s="9">
        <f t="shared" si="17"/>
        <v>76</v>
      </c>
      <c r="B79" s="9">
        <f t="shared" si="15"/>
        <v>72</v>
      </c>
      <c r="C79" s="10">
        <f t="shared" si="19"/>
        <v>52.790399999999998</v>
      </c>
      <c r="D79" s="10">
        <f t="shared" si="20"/>
        <v>15.332099220482389</v>
      </c>
      <c r="E79" s="10">
        <f t="shared" si="21"/>
        <v>118.64668614234016</v>
      </c>
      <c r="F79" s="13">
        <f t="shared" si="22"/>
        <v>74</v>
      </c>
      <c r="G79">
        <f t="shared" si="18"/>
        <v>224.7</v>
      </c>
      <c r="H79" s="15">
        <f t="shared" si="23"/>
        <v>157.73940000000002</v>
      </c>
      <c r="I79" s="15">
        <f t="shared" si="24"/>
        <v>40.332209270829942</v>
      </c>
      <c r="J79" s="15">
        <f t="shared" si="25"/>
        <v>344.9747194800288</v>
      </c>
      <c r="K79" s="14">
        <f t="shared" si="26"/>
        <v>74</v>
      </c>
    </row>
    <row r="80" spans="1:11" x14ac:dyDescent="0.25">
      <c r="A80" s="9">
        <f t="shared" si="17"/>
        <v>77</v>
      </c>
      <c r="B80" s="9">
        <f t="shared" si="15"/>
        <v>74</v>
      </c>
      <c r="C80" s="10">
        <f t="shared" si="19"/>
        <v>54.256800000000005</v>
      </c>
      <c r="D80" s="10">
        <f t="shared" si="20"/>
        <v>15.707814895473716</v>
      </c>
      <c r="E80" s="10">
        <f t="shared" si="21"/>
        <v>121.85503760961672</v>
      </c>
      <c r="F80" s="13">
        <f t="shared" si="22"/>
        <v>75</v>
      </c>
      <c r="G80">
        <f t="shared" si="18"/>
        <v>231.25</v>
      </c>
      <c r="H80" s="15">
        <f t="shared" si="23"/>
        <v>162.33750000000003</v>
      </c>
      <c r="I80" s="15">
        <f t="shared" si="24"/>
        <v>41.369299189684661</v>
      </c>
      <c r="J80" s="15">
        <f t="shared" si="25"/>
        <v>354.78934192203411</v>
      </c>
      <c r="K80" s="14">
        <f t="shared" si="26"/>
        <v>75</v>
      </c>
    </row>
    <row r="81" spans="1:12" x14ac:dyDescent="0.25">
      <c r="A81" s="9">
        <f t="shared" si="17"/>
        <v>78</v>
      </c>
      <c r="B81" s="9">
        <f t="shared" si="15"/>
        <v>76</v>
      </c>
      <c r="C81" s="10">
        <f t="shared" si="19"/>
        <v>55.723199999999999</v>
      </c>
      <c r="D81" s="10">
        <f t="shared" si="20"/>
        <v>16.082350294695448</v>
      </c>
      <c r="E81" s="10">
        <f t="shared" si="21"/>
        <v>125.0613334299279</v>
      </c>
      <c r="F81" s="13">
        <f t="shared" si="22"/>
        <v>76</v>
      </c>
      <c r="G81">
        <f t="shared" si="18"/>
        <v>237.8</v>
      </c>
      <c r="H81" s="15">
        <f t="shared" si="23"/>
        <v>166.93560000000002</v>
      </c>
      <c r="I81" s="15">
        <f t="shared" si="24"/>
        <v>42.402975021498229</v>
      </c>
      <c r="J81" s="15">
        <f t="shared" si="25"/>
        <v>364.59801816244277</v>
      </c>
      <c r="K81" s="14">
        <f t="shared" si="26"/>
        <v>76</v>
      </c>
    </row>
    <row r="82" spans="1:12" x14ac:dyDescent="0.25">
      <c r="A82" s="9">
        <f t="shared" si="17"/>
        <v>79</v>
      </c>
      <c r="B82" s="9">
        <f t="shared" si="15"/>
        <v>78</v>
      </c>
      <c r="C82" s="10">
        <f t="shared" si="19"/>
        <v>57.189599999999999</v>
      </c>
      <c r="D82" s="10">
        <f t="shared" si="20"/>
        <v>16.455740048444721</v>
      </c>
      <c r="E82" s="10">
        <f t="shared" si="21"/>
        <v>128.2656339177079</v>
      </c>
      <c r="F82" s="13">
        <f t="shared" si="22"/>
        <v>77</v>
      </c>
      <c r="G82">
        <f t="shared" si="18"/>
        <v>244.35</v>
      </c>
      <c r="H82" s="15">
        <f t="shared" si="23"/>
        <v>171.53370000000001</v>
      </c>
      <c r="I82" s="15">
        <f t="shared" si="24"/>
        <v>43.433341609186733</v>
      </c>
      <c r="J82" s="15">
        <f t="shared" si="25"/>
        <v>374.40093080266689</v>
      </c>
      <c r="K82" s="14">
        <f t="shared" si="26"/>
        <v>77</v>
      </c>
    </row>
    <row r="83" spans="1:12" x14ac:dyDescent="0.25">
      <c r="A83" s="9">
        <f t="shared" si="17"/>
        <v>80</v>
      </c>
      <c r="B83" s="9">
        <f t="shared" si="15"/>
        <v>80</v>
      </c>
      <c r="C83" s="10">
        <f t="shared" si="19"/>
        <v>58.655999999999992</v>
      </c>
      <c r="D83" s="10">
        <f t="shared" si="20"/>
        <v>16.828016909929062</v>
      </c>
      <c r="E83" s="10">
        <f t="shared" si="21"/>
        <v>131.46799611812642</v>
      </c>
      <c r="F83" s="13">
        <f t="shared" si="22"/>
        <v>78</v>
      </c>
      <c r="G83">
        <f t="shared" si="18"/>
        <v>250.9</v>
      </c>
      <c r="H83" s="15">
        <f t="shared" si="23"/>
        <v>176.13180000000003</v>
      </c>
      <c r="I83" s="15">
        <f t="shared" si="24"/>
        <v>44.460497854857884</v>
      </c>
      <c r="J83" s="15">
        <f t="shared" si="25"/>
        <v>384.19825209721085</v>
      </c>
      <c r="K83" s="14">
        <f t="shared" si="26"/>
        <v>78</v>
      </c>
    </row>
    <row r="84" spans="1:12" x14ac:dyDescent="0.25">
      <c r="A84" s="9">
        <v>80</v>
      </c>
      <c r="B84" s="9">
        <f t="shared" si="15"/>
        <v>82</v>
      </c>
      <c r="C84" s="10">
        <f t="shared" si="19"/>
        <v>60.122399999999999</v>
      </c>
      <c r="D84" s="10">
        <v>0</v>
      </c>
      <c r="E84" s="10">
        <f t="shared" si="21"/>
        <v>104.71317999999998</v>
      </c>
      <c r="F84" s="13">
        <f t="shared" si="22"/>
        <v>79</v>
      </c>
      <c r="G84">
        <f t="shared" si="18"/>
        <v>257.45</v>
      </c>
      <c r="H84" s="15">
        <f t="shared" si="23"/>
        <v>180.72990000000001</v>
      </c>
      <c r="I84" s="15">
        <f t="shared" si="24"/>
        <v>45.484537202623954</v>
      </c>
      <c r="J84" s="15">
        <f t="shared" si="25"/>
        <v>393.99014479457009</v>
      </c>
      <c r="K84" s="14">
        <f t="shared" si="26"/>
        <v>79</v>
      </c>
    </row>
    <row r="85" spans="1:12" x14ac:dyDescent="0.25">
      <c r="A85" s="9"/>
      <c r="B85" s="9"/>
      <c r="C85" s="10"/>
      <c r="D85" s="10"/>
      <c r="E85" s="10"/>
      <c r="F85" s="13">
        <f t="shared" si="22"/>
        <v>80</v>
      </c>
      <c r="G85">
        <v>264</v>
      </c>
      <c r="H85" s="15">
        <f t="shared" si="23"/>
        <v>185.328</v>
      </c>
      <c r="I85" s="15">
        <f t="shared" si="24"/>
        <v>46.505548070897582</v>
      </c>
      <c r="J85" s="15">
        <f t="shared" si="25"/>
        <v>403.7767628901467</v>
      </c>
      <c r="K85" s="14">
        <f t="shared" si="26"/>
        <v>80</v>
      </c>
      <c r="L85">
        <v>264</v>
      </c>
    </row>
    <row r="86" spans="1:12" x14ac:dyDescent="0.25">
      <c r="A86" s="9"/>
      <c r="B86" s="9"/>
      <c r="C86" s="10"/>
      <c r="D86" s="10"/>
      <c r="E86" s="10"/>
      <c r="F86" s="13">
        <v>80</v>
      </c>
      <c r="G86">
        <v>0</v>
      </c>
      <c r="H86" s="15">
        <f t="shared" si="23"/>
        <v>0</v>
      </c>
      <c r="I86" s="15">
        <v>0</v>
      </c>
      <c r="J86" s="15">
        <f t="shared" si="25"/>
        <v>0</v>
      </c>
      <c r="K86" s="14">
        <v>80</v>
      </c>
    </row>
    <row r="87" spans="1:12" x14ac:dyDescent="0.25">
      <c r="F87" s="13"/>
    </row>
    <row r="88" spans="1:12" x14ac:dyDescent="0.25">
      <c r="F88" s="13"/>
    </row>
    <row r="89" spans="1:12" x14ac:dyDescent="0.25">
      <c r="F89" s="13"/>
    </row>
    <row r="90" spans="1:12" x14ac:dyDescent="0.25">
      <c r="F90" s="13"/>
    </row>
    <row r="91" spans="1:12" x14ac:dyDescent="0.25">
      <c r="F91" s="13"/>
    </row>
    <row r="92" spans="1:12" x14ac:dyDescent="0.25">
      <c r="F92" s="13"/>
    </row>
    <row r="93" spans="1:12" x14ac:dyDescent="0.25">
      <c r="F93" s="13"/>
    </row>
    <row r="94" spans="1:12" x14ac:dyDescent="0.25">
      <c r="F94" s="13"/>
    </row>
    <row r="95" spans="1:12" x14ac:dyDescent="0.25">
      <c r="F95" s="13"/>
    </row>
    <row r="96" spans="1:12" x14ac:dyDescent="0.25">
      <c r="F96" s="13"/>
    </row>
    <row r="97" spans="6:6" x14ac:dyDescent="0.25">
      <c r="F97" s="13"/>
    </row>
    <row r="98" spans="6:6" x14ac:dyDescent="0.25">
      <c r="F98" s="13"/>
    </row>
    <row r="99" spans="6:6" x14ac:dyDescent="0.25">
      <c r="F99" s="13"/>
    </row>
    <row r="100" spans="6:6" x14ac:dyDescent="0.25">
      <c r="F100" s="13"/>
    </row>
    <row r="101" spans="6:6" x14ac:dyDescent="0.25">
      <c r="F101" s="13"/>
    </row>
    <row r="102" spans="6:6" x14ac:dyDescent="0.25">
      <c r="F102" s="13"/>
    </row>
    <row r="103" spans="6:6" x14ac:dyDescent="0.25">
      <c r="F103" s="13"/>
    </row>
    <row r="104" spans="6:6" x14ac:dyDescent="0.25">
      <c r="F104" s="13"/>
    </row>
    <row r="105" spans="6:6" x14ac:dyDescent="0.25">
      <c r="F105" s="13"/>
    </row>
    <row r="106" spans="6:6" x14ac:dyDescent="0.25">
      <c r="F106" s="13"/>
    </row>
    <row r="107" spans="6:6" x14ac:dyDescent="0.25">
      <c r="F107" s="13"/>
    </row>
    <row r="108" spans="6:6" x14ac:dyDescent="0.25">
      <c r="F108" s="13"/>
    </row>
    <row r="109" spans="6:6" x14ac:dyDescent="0.25">
      <c r="F109" s="13"/>
    </row>
    <row r="110" spans="6:6" x14ac:dyDescent="0.25">
      <c r="F110" s="13"/>
    </row>
    <row r="111" spans="6:6" x14ac:dyDescent="0.25">
      <c r="F111" s="13"/>
    </row>
    <row r="112" spans="6:6" x14ac:dyDescent="0.25">
      <c r="F112" s="13"/>
    </row>
    <row r="113" spans="6:6" x14ac:dyDescent="0.25">
      <c r="F113" s="13"/>
    </row>
    <row r="114" spans="6:6" x14ac:dyDescent="0.25">
      <c r="F114" s="13"/>
    </row>
    <row r="115" spans="6:6" x14ac:dyDescent="0.25">
      <c r="F115" s="13"/>
    </row>
    <row r="116" spans="6:6" x14ac:dyDescent="0.25">
      <c r="F116" s="13"/>
    </row>
    <row r="117" spans="6:6" x14ac:dyDescent="0.25">
      <c r="F117" s="13"/>
    </row>
    <row r="118" spans="6:6" x14ac:dyDescent="0.25">
      <c r="F118" s="13"/>
    </row>
    <row r="119" spans="6:6" x14ac:dyDescent="0.25">
      <c r="F119" s="13"/>
    </row>
    <row r="120" spans="6:6" x14ac:dyDescent="0.25">
      <c r="F120" s="13"/>
    </row>
    <row r="121" spans="6:6" x14ac:dyDescent="0.25">
      <c r="F121" s="13"/>
    </row>
    <row r="122" spans="6:6" x14ac:dyDescent="0.25">
      <c r="F122" s="13"/>
    </row>
    <row r="123" spans="6:6" x14ac:dyDescent="0.25">
      <c r="F123" s="13"/>
    </row>
    <row r="124" spans="6:6" x14ac:dyDescent="0.25">
      <c r="F124" s="13"/>
    </row>
    <row r="125" spans="6:6" x14ac:dyDescent="0.25">
      <c r="F125" s="13"/>
    </row>
    <row r="126" spans="6:6" x14ac:dyDescent="0.25">
      <c r="F126" s="13"/>
    </row>
    <row r="127" spans="6:6" x14ac:dyDescent="0.25">
      <c r="F127" s="13"/>
    </row>
    <row r="128" spans="6:6" x14ac:dyDescent="0.25">
      <c r="F128" s="13"/>
    </row>
    <row r="129" spans="6:6" x14ac:dyDescent="0.25">
      <c r="F129" s="13"/>
    </row>
    <row r="130" spans="6:6" x14ac:dyDescent="0.25">
      <c r="F130" s="13"/>
    </row>
    <row r="131" spans="6:6" x14ac:dyDescent="0.25">
      <c r="F131" s="13"/>
    </row>
    <row r="132" spans="6:6" x14ac:dyDescent="0.25">
      <c r="F132" s="13"/>
    </row>
    <row r="133" spans="6:6" x14ac:dyDescent="0.25">
      <c r="F133" s="13"/>
    </row>
    <row r="134" spans="6:6" x14ac:dyDescent="0.25">
      <c r="F134" s="13"/>
    </row>
    <row r="135" spans="6:6" x14ac:dyDescent="0.25">
      <c r="F135" s="13"/>
    </row>
    <row r="136" spans="6:6" x14ac:dyDescent="0.25">
      <c r="F136" s="13"/>
    </row>
    <row r="137" spans="6:6" x14ac:dyDescent="0.25">
      <c r="F137" s="13"/>
    </row>
    <row r="138" spans="6:6" x14ac:dyDescent="0.25">
      <c r="F138" s="13"/>
    </row>
    <row r="139" spans="6:6" x14ac:dyDescent="0.25">
      <c r="F139" s="13"/>
    </row>
    <row r="140" spans="6:6" x14ac:dyDescent="0.25">
      <c r="F140" s="13"/>
    </row>
    <row r="141" spans="6:6" x14ac:dyDescent="0.25">
      <c r="F141" s="13"/>
    </row>
    <row r="142" spans="6:6" x14ac:dyDescent="0.25">
      <c r="F142" s="13"/>
    </row>
    <row r="143" spans="6:6" x14ac:dyDescent="0.25">
      <c r="F143" s="13"/>
    </row>
    <row r="144" spans="6:6" x14ac:dyDescent="0.25">
      <c r="F144" s="13"/>
    </row>
    <row r="145" spans="6:6" x14ac:dyDescent="0.25">
      <c r="F145" s="13"/>
    </row>
    <row r="146" spans="6:6" x14ac:dyDescent="0.25">
      <c r="F146" s="13"/>
    </row>
    <row r="147" spans="6:6" x14ac:dyDescent="0.25">
      <c r="F147" s="13"/>
    </row>
    <row r="148" spans="6:6" x14ac:dyDescent="0.25">
      <c r="F148" s="13"/>
    </row>
    <row r="149" spans="6:6" x14ac:dyDescent="0.25">
      <c r="F149" s="13"/>
    </row>
    <row r="150" spans="6:6" x14ac:dyDescent="0.25">
      <c r="F150" s="13"/>
    </row>
    <row r="151" spans="6:6" x14ac:dyDescent="0.25">
      <c r="F151" s="13"/>
    </row>
    <row r="152" spans="6:6" x14ac:dyDescent="0.25">
      <c r="F152" s="13"/>
    </row>
    <row r="153" spans="6:6" x14ac:dyDescent="0.25">
      <c r="F153" s="13"/>
    </row>
    <row r="154" spans="6:6" x14ac:dyDescent="0.25">
      <c r="F154" s="13"/>
    </row>
    <row r="155" spans="6:6" x14ac:dyDescent="0.25">
      <c r="F155" s="13"/>
    </row>
    <row r="156" spans="6:6" x14ac:dyDescent="0.25">
      <c r="F156" s="13"/>
    </row>
    <row r="157" spans="6:6" x14ac:dyDescent="0.25">
      <c r="F157" s="13"/>
    </row>
    <row r="158" spans="6:6" x14ac:dyDescent="0.25">
      <c r="F158" s="13"/>
    </row>
    <row r="159" spans="6:6" x14ac:dyDescent="0.25">
      <c r="F159" s="13"/>
    </row>
    <row r="160" spans="6:6" x14ac:dyDescent="0.25">
      <c r="F160" s="13"/>
    </row>
    <row r="161" spans="6:6" x14ac:dyDescent="0.25">
      <c r="F161" s="13"/>
    </row>
    <row r="162" spans="6:6" x14ac:dyDescent="0.25">
      <c r="F162" s="13"/>
    </row>
    <row r="163" spans="6:6" x14ac:dyDescent="0.25">
      <c r="F163" s="13"/>
    </row>
    <row r="164" spans="6:6" x14ac:dyDescent="0.25">
      <c r="F164" s="13"/>
    </row>
    <row r="165" spans="6:6" x14ac:dyDescent="0.25">
      <c r="F165" s="13"/>
    </row>
    <row r="166" spans="6:6" x14ac:dyDescent="0.25">
      <c r="F166" s="13"/>
    </row>
    <row r="167" spans="6:6" x14ac:dyDescent="0.25">
      <c r="F167" s="13"/>
    </row>
    <row r="168" spans="6:6" x14ac:dyDescent="0.25">
      <c r="F168" s="13"/>
    </row>
    <row r="169" spans="6:6" x14ac:dyDescent="0.25">
      <c r="F169" s="13"/>
    </row>
    <row r="170" spans="6:6" x14ac:dyDescent="0.25">
      <c r="F170" s="13"/>
    </row>
    <row r="171" spans="6:6" x14ac:dyDescent="0.25">
      <c r="F171" s="13"/>
    </row>
    <row r="172" spans="6:6" x14ac:dyDescent="0.25">
      <c r="F172" s="13"/>
    </row>
    <row r="173" spans="6:6" x14ac:dyDescent="0.25">
      <c r="F173" s="13"/>
    </row>
    <row r="174" spans="6:6" x14ac:dyDescent="0.25">
      <c r="F174" s="13"/>
    </row>
    <row r="175" spans="6:6" x14ac:dyDescent="0.25">
      <c r="F175" s="13"/>
    </row>
    <row r="176" spans="6:6" x14ac:dyDescent="0.25">
      <c r="F176" s="13"/>
    </row>
    <row r="177" spans="6:6" x14ac:dyDescent="0.25">
      <c r="F177" s="13"/>
    </row>
    <row r="178" spans="6:6" x14ac:dyDescent="0.25">
      <c r="F178" s="13"/>
    </row>
    <row r="179" spans="6:6" x14ac:dyDescent="0.25">
      <c r="F179" s="13"/>
    </row>
    <row r="180" spans="6:6" x14ac:dyDescent="0.25">
      <c r="F180" s="13"/>
    </row>
    <row r="181" spans="6:6" x14ac:dyDescent="0.25">
      <c r="F181" s="13"/>
    </row>
    <row r="182" spans="6:6" x14ac:dyDescent="0.25">
      <c r="F182" s="13"/>
    </row>
    <row r="183" spans="6:6" x14ac:dyDescent="0.25">
      <c r="F183" s="13"/>
    </row>
    <row r="184" spans="6:6" x14ac:dyDescent="0.25">
      <c r="F184" s="13"/>
    </row>
    <row r="185" spans="6:6" x14ac:dyDescent="0.25">
      <c r="F185" s="13"/>
    </row>
    <row r="186" spans="6:6" x14ac:dyDescent="0.25">
      <c r="F186" s="13"/>
    </row>
    <row r="187" spans="6:6" x14ac:dyDescent="0.25">
      <c r="F187" s="13"/>
    </row>
    <row r="188" spans="6:6" x14ac:dyDescent="0.25">
      <c r="F188" s="13"/>
    </row>
    <row r="189" spans="6:6" x14ac:dyDescent="0.25">
      <c r="F189" s="13"/>
    </row>
    <row r="190" spans="6:6" x14ac:dyDescent="0.25">
      <c r="F190" s="13"/>
    </row>
    <row r="191" spans="6:6" x14ac:dyDescent="0.25">
      <c r="F191" s="13"/>
    </row>
    <row r="192" spans="6:6" x14ac:dyDescent="0.25">
      <c r="F192" s="13"/>
    </row>
    <row r="193" spans="6:6" x14ac:dyDescent="0.25">
      <c r="F193" s="13"/>
    </row>
    <row r="194" spans="6:6" x14ac:dyDescent="0.25">
      <c r="F194" s="13"/>
    </row>
    <row r="195" spans="6:6" x14ac:dyDescent="0.25">
      <c r="F195" s="13"/>
    </row>
    <row r="196" spans="6:6" x14ac:dyDescent="0.25">
      <c r="F196" s="13"/>
    </row>
    <row r="197" spans="6:6" x14ac:dyDescent="0.25">
      <c r="F197" s="13"/>
    </row>
    <row r="198" spans="6:6" x14ac:dyDescent="0.25">
      <c r="F198" s="13"/>
    </row>
    <row r="199" spans="6:6" x14ac:dyDescent="0.25">
      <c r="F199" s="13"/>
    </row>
    <row r="200" spans="6:6" x14ac:dyDescent="0.25">
      <c r="F200" s="13"/>
    </row>
    <row r="201" spans="6:6" x14ac:dyDescent="0.25">
      <c r="F201" s="13"/>
    </row>
    <row r="202" spans="6:6" x14ac:dyDescent="0.25">
      <c r="F202" s="13"/>
    </row>
    <row r="203" spans="6:6" x14ac:dyDescent="0.25">
      <c r="F203" s="13"/>
    </row>
    <row r="204" spans="6:6" x14ac:dyDescent="0.25">
      <c r="F204" s="13"/>
    </row>
    <row r="205" spans="6:6" x14ac:dyDescent="0.25">
      <c r="F205" s="13"/>
    </row>
    <row r="206" spans="6:6" x14ac:dyDescent="0.25">
      <c r="F206" s="13"/>
    </row>
    <row r="207" spans="6:6" x14ac:dyDescent="0.25">
      <c r="F207" s="13"/>
    </row>
    <row r="208" spans="6:6" x14ac:dyDescent="0.25">
      <c r="F208" s="13"/>
    </row>
    <row r="209" spans="6:6" x14ac:dyDescent="0.25">
      <c r="F209" s="13"/>
    </row>
    <row r="210" spans="6:6" x14ac:dyDescent="0.25">
      <c r="F210" s="13"/>
    </row>
    <row r="211" spans="6:6" x14ac:dyDescent="0.25">
      <c r="F211" s="13"/>
    </row>
    <row r="212" spans="6:6" x14ac:dyDescent="0.25">
      <c r="F212" s="13"/>
    </row>
    <row r="213" spans="6:6" x14ac:dyDescent="0.25">
      <c r="F213" s="13"/>
    </row>
    <row r="214" spans="6:6" x14ac:dyDescent="0.25">
      <c r="F214" s="13"/>
    </row>
    <row r="215" spans="6:6" x14ac:dyDescent="0.25">
      <c r="F215" s="13"/>
    </row>
    <row r="216" spans="6:6" x14ac:dyDescent="0.25">
      <c r="F216" s="13"/>
    </row>
    <row r="217" spans="6:6" x14ac:dyDescent="0.25">
      <c r="F217" s="13"/>
    </row>
    <row r="218" spans="6:6" x14ac:dyDescent="0.25">
      <c r="F218" s="13"/>
    </row>
    <row r="219" spans="6:6" x14ac:dyDescent="0.25">
      <c r="F219" s="13"/>
    </row>
    <row r="220" spans="6:6" x14ac:dyDescent="0.25">
      <c r="F220" s="13"/>
    </row>
    <row r="221" spans="6:6" x14ac:dyDescent="0.25">
      <c r="F221" s="13"/>
    </row>
    <row r="222" spans="6:6" x14ac:dyDescent="0.25">
      <c r="F222" s="13"/>
    </row>
    <row r="223" spans="6:6" x14ac:dyDescent="0.25">
      <c r="F223" s="13"/>
    </row>
    <row r="224" spans="6:6" x14ac:dyDescent="0.25">
      <c r="F224" s="13"/>
    </row>
    <row r="225" spans="6:6" x14ac:dyDescent="0.25">
      <c r="F225" s="13"/>
    </row>
    <row r="226" spans="6:6" x14ac:dyDescent="0.25">
      <c r="F226" s="13"/>
    </row>
    <row r="227" spans="6:6" x14ac:dyDescent="0.25">
      <c r="F227" s="13"/>
    </row>
    <row r="228" spans="6:6" x14ac:dyDescent="0.25">
      <c r="F228" s="13"/>
    </row>
    <row r="229" spans="6:6" x14ac:dyDescent="0.25">
      <c r="F229" s="13"/>
    </row>
    <row r="230" spans="6:6" x14ac:dyDescent="0.25">
      <c r="F230" s="13"/>
    </row>
    <row r="231" spans="6:6" x14ac:dyDescent="0.25">
      <c r="F231" s="13"/>
    </row>
    <row r="232" spans="6:6" x14ac:dyDescent="0.25">
      <c r="F232" s="13"/>
    </row>
    <row r="233" spans="6:6" x14ac:dyDescent="0.25">
      <c r="F233" s="13"/>
    </row>
    <row r="234" spans="6:6" x14ac:dyDescent="0.25">
      <c r="F234" s="13"/>
    </row>
    <row r="235" spans="6:6" x14ac:dyDescent="0.25">
      <c r="F235" s="13"/>
    </row>
    <row r="236" spans="6:6" x14ac:dyDescent="0.25">
      <c r="F236" s="13"/>
    </row>
    <row r="237" spans="6:6" x14ac:dyDescent="0.25">
      <c r="F237" s="13"/>
    </row>
    <row r="238" spans="6:6" x14ac:dyDescent="0.25">
      <c r="F238" s="13"/>
    </row>
    <row r="239" spans="6:6" x14ac:dyDescent="0.25">
      <c r="F239" s="13"/>
    </row>
    <row r="240" spans="6:6" x14ac:dyDescent="0.25">
      <c r="F240" s="13"/>
    </row>
    <row r="241" spans="6:6" x14ac:dyDescent="0.25">
      <c r="F241" s="13"/>
    </row>
    <row r="242" spans="6:6" x14ac:dyDescent="0.25">
      <c r="F242" s="13"/>
    </row>
    <row r="243" spans="6:6" x14ac:dyDescent="0.25">
      <c r="F243" s="13"/>
    </row>
    <row r="244" spans="6:6" x14ac:dyDescent="0.25">
      <c r="F244" s="13"/>
    </row>
    <row r="245" spans="6:6" x14ac:dyDescent="0.25">
      <c r="F245" s="13"/>
    </row>
    <row r="246" spans="6:6" x14ac:dyDescent="0.25">
      <c r="F246" s="13"/>
    </row>
    <row r="247" spans="6:6" x14ac:dyDescent="0.25">
      <c r="F247" s="13"/>
    </row>
    <row r="248" spans="6:6" x14ac:dyDescent="0.25">
      <c r="F248" s="13"/>
    </row>
    <row r="249" spans="6:6" x14ac:dyDescent="0.25">
      <c r="F249" s="13"/>
    </row>
    <row r="250" spans="6:6" x14ac:dyDescent="0.25">
      <c r="F250" s="13"/>
    </row>
    <row r="251" spans="6:6" x14ac:dyDescent="0.25">
      <c r="F251" s="13"/>
    </row>
    <row r="252" spans="6:6" x14ac:dyDescent="0.25">
      <c r="F252" s="13"/>
    </row>
    <row r="253" spans="6:6" x14ac:dyDescent="0.25">
      <c r="F253" s="13"/>
    </row>
    <row r="254" spans="6:6" x14ac:dyDescent="0.25">
      <c r="F254" s="13"/>
    </row>
    <row r="255" spans="6:6" x14ac:dyDescent="0.25">
      <c r="F255" s="13"/>
    </row>
    <row r="256" spans="6:6" x14ac:dyDescent="0.25">
      <c r="F256" s="13"/>
    </row>
    <row r="257" spans="6:6" x14ac:dyDescent="0.25">
      <c r="F257" s="13"/>
    </row>
    <row r="258" spans="6:6" x14ac:dyDescent="0.25">
      <c r="F258" s="13"/>
    </row>
    <row r="259" spans="6:6" x14ac:dyDescent="0.25">
      <c r="F259" s="13"/>
    </row>
    <row r="260" spans="6:6" x14ac:dyDescent="0.25">
      <c r="F260" s="13"/>
    </row>
    <row r="261" spans="6:6" x14ac:dyDescent="0.25">
      <c r="F261" s="13"/>
    </row>
    <row r="262" spans="6:6" x14ac:dyDescent="0.25">
      <c r="F262" s="13"/>
    </row>
    <row r="263" spans="6:6" x14ac:dyDescent="0.25">
      <c r="F263" s="13"/>
    </row>
    <row r="264" spans="6:6" x14ac:dyDescent="0.25">
      <c r="F264" s="13"/>
    </row>
    <row r="265" spans="6:6" x14ac:dyDescent="0.25">
      <c r="F265" s="13"/>
    </row>
    <row r="266" spans="6:6" x14ac:dyDescent="0.25">
      <c r="F266" s="13"/>
    </row>
    <row r="267" spans="6:6" x14ac:dyDescent="0.25">
      <c r="F267" s="13"/>
    </row>
    <row r="268" spans="6:6" x14ac:dyDescent="0.25">
      <c r="F268" s="13"/>
    </row>
    <row r="269" spans="6:6" x14ac:dyDescent="0.25">
      <c r="F269" s="13"/>
    </row>
    <row r="270" spans="6:6" x14ac:dyDescent="0.25">
      <c r="F270" s="13"/>
    </row>
    <row r="271" spans="6:6" x14ac:dyDescent="0.25">
      <c r="F271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OCCI_OG</dc:creator>
  <cp:lastModifiedBy>OCCI_OG</cp:lastModifiedBy>
  <dcterms:created xsi:type="dcterms:W3CDTF">2019-11-18T10:28:31Z</dcterms:created>
  <dcterms:modified xsi:type="dcterms:W3CDTF">2019-12-03T17:07:09Z</dcterms:modified>
</cp:coreProperties>
</file>