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69 - La Poste BSCC (Marc Berchoud)\Dossier labellisation\"/>
    </mc:Choice>
  </mc:AlternateContent>
  <bookViews>
    <workbookView xWindow="0" yWindow="0" windowWidth="28800" windowHeight="1302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11" i="1" l="1"/>
  <c r="B12" i="1" s="1"/>
  <c r="B7" i="1"/>
  <c r="B10" i="1" l="1"/>
  <c r="B9" i="1"/>
  <c r="B8" i="1"/>
  <c r="B13" i="1" s="1"/>
  <c r="D3" i="1"/>
  <c r="H3" i="1" s="1"/>
  <c r="L3" i="1" s="1"/>
  <c r="D4" i="1" l="1"/>
  <c r="H4" i="1" s="1"/>
  <c r="L4" i="1" s="1"/>
  <c r="L5" i="1" s="1"/>
</calcChain>
</file>

<file path=xl/sharedStrings.xml><?xml version="1.0" encoding="utf-8"?>
<sst xmlns="http://schemas.openxmlformats.org/spreadsheetml/2006/main" count="22" uniqueCount="22">
  <si>
    <t>REA forêt</t>
  </si>
  <si>
    <t>REA produits</t>
  </si>
  <si>
    <t>REI substitution</t>
  </si>
  <si>
    <t>REE</t>
  </si>
  <si>
    <t>Sol</t>
  </si>
  <si>
    <t>Litière</t>
  </si>
  <si>
    <t>Bois mort</t>
  </si>
  <si>
    <t>Boisement peuplier Koster</t>
  </si>
  <si>
    <t>Boisement chêne rouge d'Amérique</t>
  </si>
  <si>
    <t>REE (tCO₂)</t>
  </si>
  <si>
    <r>
      <t>REA forêt (tCO</t>
    </r>
    <r>
      <rPr>
        <b/>
        <sz val="11"/>
        <color theme="1"/>
        <rFont val="Calibri"/>
        <family val="2"/>
      </rPr>
      <t>₂/ha</t>
    </r>
    <r>
      <rPr>
        <b/>
        <sz val="11"/>
        <color theme="1"/>
        <rFont val="Calibri"/>
        <family val="2"/>
        <scheme val="minor"/>
      </rPr>
      <t>)</t>
    </r>
  </si>
  <si>
    <t>REA produits 
(tCO₂/ha)</t>
  </si>
  <si>
    <t>REI substitution
(tCO₂/ha)</t>
  </si>
  <si>
    <t>REE (tCO₂/ha)</t>
  </si>
  <si>
    <t>Rabais non calcul 
VAN economique</t>
  </si>
  <si>
    <t>Rabais risque 
non permanence</t>
  </si>
  <si>
    <t>Surface (ha)</t>
  </si>
  <si>
    <t>TOTAL</t>
  </si>
  <si>
    <t>Biomasse</t>
  </si>
  <si>
    <t>REA forêts générables</t>
  </si>
  <si>
    <t>REA produits générables</t>
  </si>
  <si>
    <t>REI substitution générables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</si>
</sst>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cument%2010%20-%20Quantification%20CO2%20ch&#234;ne%20rou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11">
          <cell r="M11">
            <v>279.63070054974122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J9" sqref="J9"/>
    </sheetView>
  </sheetViews>
  <sheetFormatPr baseColWidth="10" defaultRowHeight="15" x14ac:dyDescent="0.25"/>
  <cols>
    <col min="1" max="1" width="34" bestFit="1" customWidth="1"/>
    <col min="2" max="2" width="9.28515625" bestFit="1" customWidth="1"/>
    <col min="3" max="3" width="4" bestFit="1" customWidth="1"/>
    <col min="4" max="4" width="6.7109375" bestFit="1" customWidth="1"/>
    <col min="5" max="5" width="9.42578125" bestFit="1" customWidth="1"/>
    <col min="6" max="6" width="12.28515625" bestFit="1" customWidth="1"/>
    <col min="7" max="7" width="14.85546875" bestFit="1" customWidth="1"/>
    <col min="8" max="8" width="13" bestFit="1" customWidth="1"/>
    <col min="9" max="9" width="16.7109375" bestFit="1" customWidth="1"/>
    <col min="10" max="10" width="16.7109375" customWidth="1"/>
    <col min="12" max="12" width="10" bestFit="1" customWidth="1"/>
  </cols>
  <sheetData>
    <row r="1" spans="1:12" ht="15" customHeight="1" x14ac:dyDescent="0.25">
      <c r="A1" s="1"/>
      <c r="B1" s="20" t="s">
        <v>10</v>
      </c>
      <c r="C1" s="20"/>
      <c r="D1" s="20"/>
      <c r="E1" s="20"/>
      <c r="F1" s="21" t="s">
        <v>11</v>
      </c>
      <c r="G1" s="23" t="s">
        <v>12</v>
      </c>
      <c r="H1" s="18" t="s">
        <v>13</v>
      </c>
      <c r="I1" s="25" t="s">
        <v>14</v>
      </c>
      <c r="J1" s="25" t="s">
        <v>15</v>
      </c>
      <c r="K1" s="18" t="s">
        <v>16</v>
      </c>
      <c r="L1" s="19" t="s">
        <v>9</v>
      </c>
    </row>
    <row r="2" spans="1:12" x14ac:dyDescent="0.25">
      <c r="A2" s="1"/>
      <c r="B2" s="10" t="s">
        <v>18</v>
      </c>
      <c r="C2" s="10" t="s">
        <v>4</v>
      </c>
      <c r="D2" s="10" t="s">
        <v>5</v>
      </c>
      <c r="E2" s="10" t="s">
        <v>6</v>
      </c>
      <c r="F2" s="22"/>
      <c r="G2" s="24"/>
      <c r="H2" s="18"/>
      <c r="I2" s="18"/>
      <c r="J2" s="25"/>
      <c r="K2" s="18"/>
      <c r="L2" s="19"/>
    </row>
    <row r="3" spans="1:12" x14ac:dyDescent="0.25">
      <c r="A3" s="7" t="s">
        <v>7</v>
      </c>
      <c r="B3" s="11">
        <v>90.7</v>
      </c>
      <c r="C3" s="12">
        <v>0</v>
      </c>
      <c r="D3" s="11">
        <f>30*10/30*44/12</f>
        <v>36.666666666666664</v>
      </c>
      <c r="E3" s="12">
        <v>0</v>
      </c>
      <c r="F3" s="13">
        <v>82.5</v>
      </c>
      <c r="G3" s="14">
        <v>438.4</v>
      </c>
      <c r="H3" s="8">
        <f>SUM(B3:G3)</f>
        <v>648.26666666666665</v>
      </c>
      <c r="I3" s="9">
        <v>0.05</v>
      </c>
      <c r="J3" s="9">
        <v>0.1</v>
      </c>
      <c r="K3" s="7">
        <v>0.88</v>
      </c>
      <c r="L3" s="17">
        <f>H3*(100%-I3)*(100%-J3)*K3</f>
        <v>487.75583999999992</v>
      </c>
    </row>
    <row r="4" spans="1:12" x14ac:dyDescent="0.25">
      <c r="A4" s="7" t="s">
        <v>8</v>
      </c>
      <c r="B4" s="11">
        <f>[1]Modèle!$M$11</f>
        <v>279.63070054974122</v>
      </c>
      <c r="C4" s="12">
        <v>0</v>
      </c>
      <c r="D4" s="11">
        <f>30*10/30*44/12</f>
        <v>36.666666666666664</v>
      </c>
      <c r="E4" s="12">
        <v>0</v>
      </c>
      <c r="F4" s="13">
        <v>0</v>
      </c>
      <c r="G4" s="14">
        <v>31</v>
      </c>
      <c r="H4" s="8">
        <f>SUM(B4:G4)</f>
        <v>347.29736721640791</v>
      </c>
      <c r="I4" s="9">
        <v>0.05</v>
      </c>
      <c r="J4" s="9">
        <v>0.1</v>
      </c>
      <c r="K4" s="7">
        <v>0.72</v>
      </c>
      <c r="L4" s="17">
        <f>H4*(100%-I4)*(100%-J4)*K4</f>
        <v>213.79625925842069</v>
      </c>
    </row>
    <row r="5" spans="1:12" x14ac:dyDescent="0.25">
      <c r="B5" s="2"/>
      <c r="C5" s="1"/>
      <c r="D5" s="1"/>
      <c r="E5" s="1"/>
      <c r="F5" s="1"/>
      <c r="G5" s="1"/>
      <c r="H5" s="1"/>
      <c r="I5" s="1"/>
      <c r="J5" s="1"/>
      <c r="K5" s="15" t="s">
        <v>17</v>
      </c>
      <c r="L5" s="16">
        <f>SUM(L3:L4)</f>
        <v>701.55209925842064</v>
      </c>
    </row>
    <row r="6" spans="1:12" x14ac:dyDescent="0.25">
      <c r="B6" s="2"/>
      <c r="C6" s="1"/>
      <c r="D6" s="1"/>
      <c r="E6" s="1"/>
      <c r="F6" s="1"/>
      <c r="G6" s="1"/>
      <c r="H6" s="1"/>
      <c r="I6" s="1"/>
      <c r="J6" s="1"/>
      <c r="K6" s="1"/>
    </row>
    <row r="7" spans="1:12" x14ac:dyDescent="0.25">
      <c r="A7" s="1" t="s">
        <v>0</v>
      </c>
      <c r="B7" s="3">
        <f>SUM(B3:E3)*K3+SUM(B4:E4)*K4</f>
        <v>339.81677106248037</v>
      </c>
      <c r="C7" s="1"/>
      <c r="D7" s="1"/>
      <c r="E7" s="1"/>
      <c r="F7" s="1"/>
      <c r="G7" s="1"/>
      <c r="H7" s="1"/>
      <c r="I7" s="1"/>
      <c r="J7" s="1"/>
      <c r="K7" s="1"/>
    </row>
    <row r="8" spans="1:12" x14ac:dyDescent="0.25">
      <c r="A8" s="1" t="s">
        <v>19</v>
      </c>
      <c r="B8" s="3">
        <f>B7*(100%-I3)*(100%-J3)</f>
        <v>290.5433392584207</v>
      </c>
      <c r="D8" s="1"/>
      <c r="E8" s="1"/>
      <c r="F8" s="1"/>
      <c r="G8" s="1"/>
      <c r="H8" s="1"/>
      <c r="I8" s="1"/>
      <c r="J8" s="1"/>
      <c r="K8" s="1"/>
    </row>
    <row r="9" spans="1:12" x14ac:dyDescent="0.25">
      <c r="A9" s="1" t="s">
        <v>1</v>
      </c>
      <c r="B9" s="3">
        <f>F3*K3</f>
        <v>72.599999999999994</v>
      </c>
      <c r="D9" s="1"/>
      <c r="E9" s="1"/>
      <c r="F9" s="1"/>
      <c r="G9" s="1"/>
      <c r="H9" s="1"/>
      <c r="I9" s="1"/>
      <c r="J9" s="1"/>
      <c r="K9" s="1"/>
    </row>
    <row r="10" spans="1:12" x14ac:dyDescent="0.25">
      <c r="A10" s="1" t="s">
        <v>20</v>
      </c>
      <c r="B10" s="3">
        <f>B9*(100%-I3)*(100%-J3)</f>
        <v>62.072999999999986</v>
      </c>
      <c r="D10" s="1"/>
      <c r="E10" s="1"/>
      <c r="F10" s="1"/>
      <c r="G10" s="1"/>
      <c r="H10" s="1"/>
      <c r="I10" s="1"/>
      <c r="J10" s="1"/>
      <c r="K10" s="1"/>
    </row>
    <row r="11" spans="1:12" x14ac:dyDescent="0.25">
      <c r="A11" s="1" t="s">
        <v>2</v>
      </c>
      <c r="B11" s="3">
        <f>G3*K3+G4*K4</f>
        <v>408.11199999999997</v>
      </c>
      <c r="D11" s="1"/>
      <c r="E11" s="1"/>
      <c r="F11" s="1"/>
      <c r="G11" s="1"/>
      <c r="H11" s="1"/>
      <c r="I11" s="1"/>
      <c r="J11" s="1"/>
      <c r="K11" s="1"/>
    </row>
    <row r="12" spans="1:12" x14ac:dyDescent="0.25">
      <c r="A12" s="1" t="s">
        <v>21</v>
      </c>
      <c r="B12" s="5">
        <f>B11*(100%-I3)*(100%-J3)</f>
        <v>348.93575999999996</v>
      </c>
      <c r="D12" s="1"/>
      <c r="E12" s="1"/>
      <c r="F12" s="1"/>
      <c r="G12" s="1"/>
      <c r="H12" s="1"/>
      <c r="I12" s="1"/>
      <c r="J12" s="1"/>
      <c r="K12" s="1"/>
    </row>
    <row r="13" spans="1:12" x14ac:dyDescent="0.25">
      <c r="A13" s="4" t="s">
        <v>3</v>
      </c>
      <c r="B13" s="6">
        <f>B8+B10+B12</f>
        <v>701.55209925842064</v>
      </c>
      <c r="E13" s="1"/>
    </row>
    <row r="14" spans="1:12" x14ac:dyDescent="0.25">
      <c r="E14" s="1"/>
    </row>
  </sheetData>
  <mergeCells count="8">
    <mergeCell ref="K1:K2"/>
    <mergeCell ref="L1:L2"/>
    <mergeCell ref="B1:E1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2019-09-05T14:57:21Z</dcterms:created>
  <dcterms:modified xsi:type="dcterms:W3CDTF">2020-01-22T16:27:17Z</dcterms:modified>
</cp:coreProperties>
</file>