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CI_OG\Documents\Olivier\La Poste\ASLGF Terre de Peyre\Dossier Labellisation\"/>
    </mc:Choice>
  </mc:AlternateContent>
  <bookViews>
    <workbookView xWindow="0" yWindow="0" windowWidth="28800" windowHeight="13020"/>
  </bookViews>
  <sheets>
    <sheet name="Feuil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0" i="1"/>
  <c r="B8" i="1"/>
  <c r="L4" i="1"/>
  <c r="G3" i="1"/>
  <c r="F3" i="1"/>
  <c r="D3" i="1"/>
  <c r="B3" i="1"/>
  <c r="G4" i="1"/>
  <c r="F4" i="1"/>
  <c r="D4" i="1"/>
  <c r="B4" i="1"/>
  <c r="B11" i="1" l="1"/>
  <c r="B9" i="1"/>
  <c r="B7" i="1"/>
  <c r="H3" i="1" l="1"/>
  <c r="M3" i="1" s="1"/>
  <c r="H4" i="1" l="1"/>
  <c r="M4" i="1" s="1"/>
  <c r="M5" i="1" s="1"/>
  <c r="B13" i="1"/>
</calcChain>
</file>

<file path=xl/sharedStrings.xml><?xml version="1.0" encoding="utf-8"?>
<sst xmlns="http://schemas.openxmlformats.org/spreadsheetml/2006/main" count="23" uniqueCount="23">
  <si>
    <t>REA forêt</t>
  </si>
  <si>
    <t>REA produits</t>
  </si>
  <si>
    <t>REI substitution</t>
  </si>
  <si>
    <t>REE</t>
  </si>
  <si>
    <t>Sol</t>
  </si>
  <si>
    <t>Litière</t>
  </si>
  <si>
    <t>Bois mort</t>
  </si>
  <si>
    <t>REE (tCO₂)</t>
  </si>
  <si>
    <r>
      <t>REA forêt (tCO</t>
    </r>
    <r>
      <rPr>
        <b/>
        <sz val="11"/>
        <color theme="1"/>
        <rFont val="Calibri"/>
        <family val="2"/>
      </rPr>
      <t>₂/ha</t>
    </r>
    <r>
      <rPr>
        <b/>
        <sz val="11"/>
        <color theme="1"/>
        <rFont val="Calibri"/>
        <family val="2"/>
        <scheme val="minor"/>
      </rPr>
      <t>)</t>
    </r>
  </si>
  <si>
    <t>REA produits 
(tCO₂/ha)</t>
  </si>
  <si>
    <t>REI substitution
(tCO₂/ha)</t>
  </si>
  <si>
    <t>REE (tCO₂/ha)</t>
  </si>
  <si>
    <t>Rabais non calcul 
VAN economique</t>
  </si>
  <si>
    <t>Rabais risque 
non permanence</t>
  </si>
  <si>
    <t>Surface (ha)</t>
  </si>
  <si>
    <t>TOTAL</t>
  </si>
  <si>
    <t>Biomasse</t>
  </si>
  <si>
    <t>REA forêts générables</t>
  </si>
  <si>
    <t>REA produits générables</t>
  </si>
  <si>
    <t>REI substitution générables</t>
  </si>
  <si>
    <t>Mélèze d'Europe</t>
  </si>
  <si>
    <t>Douglas</t>
  </si>
  <si>
    <t>Risque 
incendie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</si>
</sst>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1%20-%20Quantification%20CO2%20m&#233;l&#232;ze%20d'Europ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1%20-%20Quantification%20carbone%20doug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fication C"/>
    </sheetNames>
    <sheetDataSet>
      <sheetData sheetId="0">
        <row r="6">
          <cell r="W6">
            <v>190.03628960508647</v>
          </cell>
        </row>
        <row r="7">
          <cell r="W7">
            <v>36.666666666666664</v>
          </cell>
        </row>
        <row r="13">
          <cell r="W13">
            <v>55.04</v>
          </cell>
        </row>
        <row r="14">
          <cell r="W14">
            <v>3.6548966463618209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rdin 2012"/>
      <sheetName val="Quantification C"/>
    </sheetNames>
    <sheetDataSet>
      <sheetData sheetId="0" refreshError="1"/>
      <sheetData sheetId="1">
        <row r="5">
          <cell r="W5">
            <v>162.19575405356821</v>
          </cell>
        </row>
        <row r="7">
          <cell r="W7">
            <v>36.666666666666664</v>
          </cell>
        </row>
        <row r="13">
          <cell r="W13">
            <v>13.33</v>
          </cell>
        </row>
        <row r="14">
          <cell r="W14">
            <v>1.5224640541914491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B13" sqref="B13"/>
    </sheetView>
  </sheetViews>
  <sheetFormatPr baseColWidth="10" defaultRowHeight="15" x14ac:dyDescent="0.25"/>
  <cols>
    <col min="1" max="1" width="26" bestFit="1" customWidth="1"/>
    <col min="2" max="2" width="9.28515625" bestFit="1" customWidth="1"/>
    <col min="3" max="3" width="4" bestFit="1" customWidth="1"/>
    <col min="4" max="4" width="6.7109375" bestFit="1" customWidth="1"/>
    <col min="5" max="5" width="9.42578125" bestFit="1" customWidth="1"/>
    <col min="6" max="6" width="12.28515625" bestFit="1" customWidth="1"/>
    <col min="7" max="7" width="14.85546875" bestFit="1" customWidth="1"/>
    <col min="8" max="8" width="13" bestFit="1" customWidth="1"/>
    <col min="9" max="9" width="16.7109375" bestFit="1" customWidth="1"/>
    <col min="10" max="10" width="16.140625" bestFit="1" customWidth="1"/>
    <col min="11" max="11" width="8.7109375" bestFit="1" customWidth="1"/>
    <col min="13" max="13" width="10" bestFit="1" customWidth="1"/>
  </cols>
  <sheetData>
    <row r="1" spans="1:13" ht="15" customHeight="1" x14ac:dyDescent="0.25">
      <c r="A1" s="1"/>
      <c r="B1" s="20" t="s">
        <v>8</v>
      </c>
      <c r="C1" s="20"/>
      <c r="D1" s="20"/>
      <c r="E1" s="20"/>
      <c r="F1" s="21" t="s">
        <v>9</v>
      </c>
      <c r="G1" s="23" t="s">
        <v>10</v>
      </c>
      <c r="H1" s="18" t="s">
        <v>11</v>
      </c>
      <c r="I1" s="25" t="s">
        <v>12</v>
      </c>
      <c r="J1" s="25" t="s">
        <v>13</v>
      </c>
      <c r="K1" s="26" t="s">
        <v>22</v>
      </c>
      <c r="L1" s="18" t="s">
        <v>14</v>
      </c>
      <c r="M1" s="19" t="s">
        <v>7</v>
      </c>
    </row>
    <row r="2" spans="1:13" x14ac:dyDescent="0.25">
      <c r="A2" s="1"/>
      <c r="B2" s="10" t="s">
        <v>16</v>
      </c>
      <c r="C2" s="10" t="s">
        <v>4</v>
      </c>
      <c r="D2" s="10" t="s">
        <v>5</v>
      </c>
      <c r="E2" s="10" t="s">
        <v>6</v>
      </c>
      <c r="F2" s="22"/>
      <c r="G2" s="24"/>
      <c r="H2" s="18"/>
      <c r="I2" s="18"/>
      <c r="J2" s="25"/>
      <c r="K2" s="27"/>
      <c r="L2" s="18"/>
      <c r="M2" s="19"/>
    </row>
    <row r="3" spans="1:13" x14ac:dyDescent="0.25">
      <c r="A3" s="7" t="s">
        <v>20</v>
      </c>
      <c r="B3" s="11">
        <f>+'[1]Quantification C'!$W$6</f>
        <v>190.03628960508647</v>
      </c>
      <c r="C3" s="12">
        <v>0</v>
      </c>
      <c r="D3" s="11">
        <f>+'[1]Quantification C'!$W$7</f>
        <v>36.666666666666664</v>
      </c>
      <c r="E3" s="12">
        <v>0</v>
      </c>
      <c r="F3" s="16">
        <f>+'[1]Quantification C'!$W$14</f>
        <v>3.6548966463618209</v>
      </c>
      <c r="G3" s="17">
        <f>+'[1]Quantification C'!$W$13</f>
        <v>55.04</v>
      </c>
      <c r="H3" s="8">
        <f>SUM(B3:G3)</f>
        <v>285.39785291811495</v>
      </c>
      <c r="I3" s="9">
        <v>0.05</v>
      </c>
      <c r="J3" s="9">
        <v>0.1</v>
      </c>
      <c r="K3" s="9">
        <v>0.05</v>
      </c>
      <c r="L3" s="7">
        <v>0.71</v>
      </c>
      <c r="M3" s="15">
        <f>H3*(100%-I3)*(100%-J3)*L3</f>
        <v>173.25076661394166</v>
      </c>
    </row>
    <row r="4" spans="1:13" x14ac:dyDescent="0.25">
      <c r="A4" s="7" t="s">
        <v>21</v>
      </c>
      <c r="B4" s="11">
        <f>'[2]Quantification C'!$W$5</f>
        <v>162.19575405356821</v>
      </c>
      <c r="C4" s="12">
        <v>0</v>
      </c>
      <c r="D4" s="11">
        <f>'[2]Quantification C'!$W$7</f>
        <v>36.666666666666664</v>
      </c>
      <c r="E4" s="12">
        <v>0</v>
      </c>
      <c r="F4" s="16">
        <f>'[2]Quantification C'!$W$14</f>
        <v>1.5224640541914491</v>
      </c>
      <c r="G4" s="17">
        <f>'[2]Quantification C'!$W$13</f>
        <v>13.33</v>
      </c>
      <c r="H4" s="8">
        <f>SUM(B4:G4)</f>
        <v>213.71488477442634</v>
      </c>
      <c r="I4" s="9">
        <v>0.05</v>
      </c>
      <c r="J4" s="9">
        <v>0.1</v>
      </c>
      <c r="K4" s="9">
        <v>0.05</v>
      </c>
      <c r="L4" s="7">
        <f>2.4+0.29</f>
        <v>2.69</v>
      </c>
      <c r="M4" s="15">
        <f>H4*(100%-I4)*(100%-J4)*L4</f>
        <v>491.53354923694184</v>
      </c>
    </row>
    <row r="5" spans="1:13" x14ac:dyDescent="0.25">
      <c r="B5" s="2"/>
      <c r="C5" s="1"/>
      <c r="D5" s="1"/>
      <c r="E5" s="1"/>
      <c r="F5" s="1"/>
      <c r="G5" s="1"/>
      <c r="H5" s="1"/>
      <c r="I5" s="1"/>
      <c r="J5" s="1"/>
      <c r="K5" s="1"/>
      <c r="L5" s="13" t="s">
        <v>15</v>
      </c>
      <c r="M5" s="14">
        <f>SUM(M3:M4)</f>
        <v>664.78431585088356</v>
      </c>
    </row>
    <row r="6" spans="1:13" x14ac:dyDescent="0.25">
      <c r="B6" s="2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x14ac:dyDescent="0.25">
      <c r="A7" s="1" t="s">
        <v>0</v>
      </c>
      <c r="B7" s="3">
        <f>SUM(B3:E3)*L3+SUM(B4:E4)*L4</f>
        <v>695.89901069037649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3" x14ac:dyDescent="0.25">
      <c r="A8" s="1" t="s">
        <v>17</v>
      </c>
      <c r="B8" s="3">
        <f>B7*(100%-I3)*(100%-J3)*(100%-K3)</f>
        <v>565.24397143325825</v>
      </c>
      <c r="D8" s="1"/>
      <c r="E8" s="1"/>
      <c r="F8" s="1"/>
      <c r="G8" s="1"/>
      <c r="H8" s="1"/>
      <c r="I8" s="1"/>
      <c r="J8" s="1"/>
      <c r="K8" s="1"/>
      <c r="L8" s="1"/>
    </row>
    <row r="9" spans="1:13" x14ac:dyDescent="0.25">
      <c r="A9" s="1" t="s">
        <v>1</v>
      </c>
      <c r="B9" s="3">
        <f>F3*L3+F4*L4</f>
        <v>6.6904049246918911</v>
      </c>
      <c r="D9" s="1"/>
      <c r="E9" s="1"/>
      <c r="F9" s="1"/>
      <c r="G9" s="1"/>
      <c r="H9" s="1"/>
    </row>
    <row r="10" spans="1:13" x14ac:dyDescent="0.25">
      <c r="A10" s="1" t="s">
        <v>18</v>
      </c>
      <c r="B10" s="3">
        <f>B9*(100%-I3)*(100%-J3)*(100%-K3)</f>
        <v>5.4342814000809883</v>
      </c>
      <c r="D10" s="1"/>
      <c r="E10" s="1"/>
      <c r="F10" s="1"/>
      <c r="G10" s="1"/>
      <c r="H10" s="1"/>
    </row>
    <row r="11" spans="1:13" x14ac:dyDescent="0.25">
      <c r="A11" s="1" t="s">
        <v>2</v>
      </c>
      <c r="B11" s="3">
        <f>G3*L3+G4*L4</f>
        <v>74.936099999999996</v>
      </c>
      <c r="D11" s="1"/>
      <c r="E11" s="1"/>
      <c r="F11" s="1"/>
      <c r="G11" s="1"/>
      <c r="H11" s="1"/>
    </row>
    <row r="12" spans="1:13" x14ac:dyDescent="0.25">
      <c r="A12" s="1" t="s">
        <v>19</v>
      </c>
      <c r="B12" s="5">
        <f>B11*(100%-I3)*(100%-J3)*(100%-K3)</f>
        <v>60.866847224999994</v>
      </c>
      <c r="D12" s="1"/>
      <c r="E12" s="1"/>
      <c r="F12" s="1"/>
      <c r="G12" s="1"/>
      <c r="H12" s="1"/>
    </row>
    <row r="13" spans="1:13" x14ac:dyDescent="0.25">
      <c r="A13" s="4" t="s">
        <v>3</v>
      </c>
      <c r="B13" s="6">
        <f>B8+B10+B12</f>
        <v>631.54510005833924</v>
      </c>
      <c r="E13" s="1"/>
    </row>
    <row r="14" spans="1:13" x14ac:dyDescent="0.25">
      <c r="E14" s="1"/>
      <c r="G14" s="1"/>
      <c r="H14" s="1"/>
    </row>
  </sheetData>
  <mergeCells count="9">
    <mergeCell ref="L1:L2"/>
    <mergeCell ref="M1:M2"/>
    <mergeCell ref="B1:E1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OCCI_OG</cp:lastModifiedBy>
  <dcterms:created xsi:type="dcterms:W3CDTF">2019-09-05T14:57:21Z</dcterms:created>
  <dcterms:modified xsi:type="dcterms:W3CDTF">2020-01-07T16:20:37Z</dcterms:modified>
</cp:coreProperties>
</file>