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wnloads\18_EARL les Tilleuls - Claude Sollier\Dossier d_instruction\"/>
    </mc:Choice>
  </mc:AlternateContent>
  <xr:revisionPtr revIDLastSave="0" documentId="13_ncr:1_{75C42EB1-3307-4A48-ACE7-9FE91C955941}" xr6:coauthVersionLast="47" xr6:coauthVersionMax="47" xr10:uidLastSave="{00000000-0000-0000-0000-000000000000}"/>
  <bookViews>
    <workbookView xWindow="-108" yWindow="-108" windowWidth="23256" windowHeight="12576" tabRatio="702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L22" i="2" s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<sst xmlns="http://schemas.openxmlformats.org/spreadsheetml/2006/main" count="892" uniqueCount="352">
  <si>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</si>
  <si>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</si>
  <si>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</si>
  <si>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</si>
  <si>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</si>
  <si>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</si>
  <si>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</si>
  <si>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</si>
  <si>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</si>
  <si>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</si>
  <si>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</si>
  <si>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</si>
  <si>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</si>
  <si>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</si>
  <si>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</si>
  <si>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</si>
  <si>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</si>
  <si>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</si>
  <si>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</si>
  <si>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</si>
  <si>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</si>
  <si>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</si>
  <si>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</si>
  <si>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</si>
  <si>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</si>
  <si>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</si>
  <si>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</si>
  <si>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</si>
  <si>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</si>
  <si>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</si>
  <si>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</si>
  <si>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</si>
  <si>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</si>
  <si>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</si>
  <si>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</si>
  <si>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</si>
  <si>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</si>
  <si>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</si>
  <si>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</si>
  <si>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</si>
  <si>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</si>
  <si>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</si>
  <si>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</si>
  <si>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</si>
  <si>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</si>
  <si>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</si>
  <si>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</si>
  <si>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</si>
  <si>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</si>
  <si>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</si>
  <si>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</si>
  <si>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</si>
  <si>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</si>
  <si>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</si>
  <si>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</si>
  <si>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</si>
  <si>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</si>
  <si>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</si>
  <si>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</si>
  <si>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</si>
  <si>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</si>
  <si>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</si>
  <si>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</si>
  <si>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</si>
  <si>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</si>
  <si>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</si>
  <si>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</si>
  <si>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</si>
  <si>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</si>
  <si>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</si>
  <si>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</si>
  <si>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</si>
  <si>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</si>
  <si>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</si>
  <si>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</si>
  <si>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</si>
  <si>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</si>
  <si>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</si>
  <si>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</si>
  <si>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</si>
  <si>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</si>
  <si>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</si>
  <si>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</si>
  <si>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</si>
  <si>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</si>
  <si>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</si>
  <si>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</si>
  <si>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</si>
  <si>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</si>
  <si>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</si>
  <si>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</si>
  <si>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</si>
  <si>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</si>
  <si>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</si>
  <si>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</si>
  <si>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</si>
  <si>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</si>
  <si>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</si>
  <si>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</si>
  <si>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</si>
  <si>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</si>
  <si>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</si>
  <si>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</si>
  <si>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</si>
  <si>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</si>
  <si>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</si>
  <si>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</si>
  <si>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</si>
  <si>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</si>
  <si>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</si>
  <si>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</si>
  <si>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</si>
  <si>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</si>
  <si>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</si>
  <si>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</si>
  <si>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</si>
  <si>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</si>
  <si>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</si>
  <si>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</si>
  <si>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</si>
  <si>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</si>
  <si>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</si>
  <si>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</si>
  <si>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</si>
  <si>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</si>
  <si>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</si>
  <si>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</si>
  <si>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</si>
  <si>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</si>
  <si>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</si>
  <si>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</si>
  <si>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</si>
  <si>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</si>
  <si>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</si>
  <si>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</si>
  <si>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</si>
  <si>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</si>
  <si>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</si>
  <si>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</si>
  <si>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</si>
  <si>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</si>
  <si>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</si>
  <si>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</si>
  <si>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</si>
  <si>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</si>
  <si>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</si>
  <si>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</si>
  <si>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</si>
  <si>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</si>
  <si>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</si>
  <si>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</si>
  <si>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</si>
  <si>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</si>
  <si>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</si>
  <si>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</si>
  <si>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</si>
  <si>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</si>
  <si>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</si>
  <si>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</si>
  <si>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</si>
  <si>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</si>
  <si>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</si>
  <si>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</si>
  <si>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</si>
  <si>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</si>
  <si>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</si>
  <si>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</si>
  <si>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</si>
  <si>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</si>
  <si>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</si>
  <si>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</si>
  <si>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</si>
  <si>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</si>
  <si>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</si>
  <si>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</si>
  <si>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</si>
  <si>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</si>
  <si>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</si>
  <si>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</si>
  <si>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</si>
  <si>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</si>
  <si>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</si>
  <si>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</si>
  <si>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</si>
  <si>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</si>
  <si>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</si>
  <si>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</si>
  <si>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</si>
  <si>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</si>
  <si>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</si>
  <si>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</si>
  <si>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</si>
  <si>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</si>
  <si>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</si>
  <si>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</si>
  <si>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</si>
  <si>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</si>
  <si>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</si>
  <si>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</si>
  <si>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</si>
  <si>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</si>
  <si>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</si>
  <si>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</si>
  <si>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</si>
  <si>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</si>
  <si>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</si>
  <si>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</si>
  <si>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</si>
  <si>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</si>
  <si>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</si>
  <si>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</si>
  <si>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</si>
  <si>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</si>
  <si>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</si>
  <si>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</si>
  <si>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</si>
  <si>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</si>
  <si>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</si>
  <si>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</si>
  <si>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</si>
  <si>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</si>
  <si>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</si>
  <si>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</si>
  <si>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</si>
  <si>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</si>
  <si>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</si>
  <si>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</si>
  <si>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</si>
  <si>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</si>
  <si>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</si>
  <si>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</si>
  <si>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</si>
  <si>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</si>
  <si>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</si>
  <si>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</si>
  <si>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</si>
  <si>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</si>
  <si>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</si>
  <si>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</si>
  <si>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</si>
  <si>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</si>
  <si>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</si>
  <si>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</si>
  <si>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</si>
  <si>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</si>
  <si>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</si>
  <si>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</si>
  <si>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</si>
  <si>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</si>
  <si>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</si>
  <si>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</si>
  <si>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</si>
  <si>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</si>
  <si>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</si>
  <si>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</si>
  <si>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</si>
  <si>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</si>
  <si>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</si>
  <si>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</si>
  <si>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</si>
  <si>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</si>
  <si>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</si>
  <si>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</si>
  <si>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</si>
  <si>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</si>
  <si>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</si>
  <si>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</si>
  <si>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</si>
  <si>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</si>
  <si>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</si>
  <si>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</si>
  <si>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</si>
  <si>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</si>
  <si>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</si>
  <si>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</si>
  <si>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</si>
  <si>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</si>
  <si>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</si>
  <si>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</si>
  <si>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</si>
  <si>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</si>
  <si>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</si>
  <si>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</si>
  <si>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</si>
  <si>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</si>
  <si>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</si>
  <si>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</si>
  <si>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</si>
  <si>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</si>
  <si>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</si>
  <si>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</si>
  <si>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</si>
  <si>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</si>
  <si>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</si>
  <si>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</si>
  <si>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</si>
  <si>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</si>
  <si>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</si>
  <si>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</si>
  <si>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</si>
  <si>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</si>
  <si>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</si>
  <si>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</si>
  <si>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</si>
  <si>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</si>
  <si>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</si>
  <si>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</si>
  <si>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</si>
  <si>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</si>
  <si>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</si>
  <si>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</si>
  <si>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</si>
  <si>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</si>
  <si>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</si>
  <si>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</si>
  <si>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</si>
  <si>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</si>
  <si>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</si>
  <si>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</si>
  <si>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</si>
  <si>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</si>
  <si>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</si>
  <si>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</si>
  <si>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</si>
  <si>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</si>
  <si>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</si>
  <si>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</si>
  <si>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</si>
  <si>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</si>
  <si>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</si>
  <si>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</si>
  <si>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</si>
  <si>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</si>
  <si>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</si>
  <si>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</si>
  <si>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</si>
  <si>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</si>
  <si>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</si>
  <si>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</si>
  <si>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</si>
  <si>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</si>
  <si>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</si>
  <si>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</si>
  <si>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</si>
  <si>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</si>
  <si>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</si>
  <si>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</si>
  <si>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</si>
  <si>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</si>
  <si>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</si>
  <si>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</si>
  <si>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Apt 84400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</si>
</sst>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3" zoomScale="80" zoomScaleNormal="80" workbookViewId="0">
      <selection activeCell="D13" sqref="D13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1.1499999999999999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1.1499999999999999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36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1666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5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0.8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96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96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73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(19.83+20.66+17.2)/3</f>
        <v>19.23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17.2+1.15+2.5</f>
        <v>20.849999999999998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Cerisier - Axe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 t="e">
        <f>IF(B12="","",VLOOKUP(B26,'(ne pas modifier) BDD_REF'!$C$21:$D$42,2,FALSE))</f>
        <v>#N/A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e">
        <f t="shared" ref="B28:K28" si="1">IF(B12="","",IF(B12&gt;=B27,"OUI","NON"))</f>
        <v>#N/A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Climat Sec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43.2" hidden="1" x14ac:dyDescent="0.3">
      <c r="A35" s="7" t="s">
        <v>64</v>
      </c>
      <c r="B35" s="43" t="str">
        <f>CONCATENATE(Eligibilité_projet!B14," - ",Eligibilité_projet!B16,"-",Eligibilité_projet!B13)</f>
        <v>20 - Grandes cultures-Climat Sec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26.311999999999994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26.311999999999994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42.210841269841261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42.210841269841261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68.522841269841251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68.522841269841251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/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1.9758967154870937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1.9758967154870937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-11.361406114050789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-11.361406114050789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R111" sqref="R111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1.9758967154870937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1.9758967154870937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">
      <c r="B8" s="7" t="s">
        <v>313</v>
      </c>
      <c r="C8" s="80">
        <v>0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0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0</v>
      </c>
    </row>
    <row r="12" spans="1:15" x14ac:dyDescent="0.3">
      <c r="B12" s="19" t="s">
        <v>330</v>
      </c>
      <c r="C12" s="39">
        <f>(C7+C8+C9)*'(ne pas modifier) BDD_REF'!$B$222*'(ne pas modifier) BDD_REF'!$B$210</f>
        <v>0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100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100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0.30709999999999998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0.30709999999999998</v>
      </c>
    </row>
    <row r="20" spans="1:108" x14ac:dyDescent="0.3">
      <c r="B20" s="7" t="s">
        <v>321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x14ac:dyDescent="0.3">
      <c r="B21" s="3" t="s">
        <v>184</v>
      </c>
      <c r="C21" s="39">
        <f>(C20*'(ne pas modifier) BDD_REF'!$B$211)/1000</f>
        <v>0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0</v>
      </c>
    </row>
    <row r="22" spans="1:108" s="16" customFormat="1" x14ac:dyDescent="0.3">
      <c r="A22" s="18"/>
      <c r="B22" s="19" t="s">
        <v>185</v>
      </c>
      <c r="C22" s="81">
        <f>C19+C21</f>
        <v>0.30709999999999998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0.30709999999999998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0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0</v>
      </c>
    </row>
    <row r="24" spans="1:108" x14ac:dyDescent="0.3">
      <c r="B24" s="7" t="s">
        <v>323</v>
      </c>
      <c r="C24" s="80">
        <v>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>
        <v>5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5</v>
      </c>
    </row>
    <row r="28" spans="1:108" x14ac:dyDescent="0.3">
      <c r="B28" s="7" t="s">
        <v>325</v>
      </c>
      <c r="C28" s="80">
        <v>0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326</v>
      </c>
      <c r="C29" s="80">
        <v>0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3.0045000000000002E-2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3.0045000000000002E-2</v>
      </c>
    </row>
    <row r="32" spans="1:108" s="16" customFormat="1" x14ac:dyDescent="0.3">
      <c r="A32" s="18"/>
      <c r="B32" s="19" t="s">
        <v>186</v>
      </c>
      <c r="C32" s="81">
        <f>C25+C26+C31</f>
        <v>3.0045000000000002E-2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3.0045000000000002E-2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0.33714499999999997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0.33714499999999997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">
      <c r="B35" s="7" t="s">
        <v>313</v>
      </c>
      <c r="C35" s="80">
        <v>30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30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0.18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0.18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6.3E-2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6.3E-2</v>
      </c>
    </row>
    <row r="39" spans="1:108" x14ac:dyDescent="0.3">
      <c r="B39" s="19" t="s">
        <v>330</v>
      </c>
      <c r="C39" s="39">
        <f>(C34+C35+C36)*'(ne pas modifier) BDD_REF'!$B$222*'(ne pas modifier) BDD_REF'!$B$210</f>
        <v>7.9199999999999993E-2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7.9199999999999993E-2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100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100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0.30709999999999998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0.30709999999999998</v>
      </c>
    </row>
    <row r="47" spans="1:108" x14ac:dyDescent="0.3">
      <c r="B47" s="7" t="s">
        <v>321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3">
      <c r="B48" s="3" t="s">
        <v>184</v>
      </c>
      <c r="C48" s="39">
        <f>(C47*'(ne pas modifier) BDD_REF'!$B$211)/1000</f>
        <v>0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0</v>
      </c>
    </row>
    <row r="49" spans="1:108" s="16" customFormat="1" x14ac:dyDescent="0.3">
      <c r="A49" s="18"/>
      <c r="B49" s="19" t="s">
        <v>185</v>
      </c>
      <c r="C49" s="81">
        <f>C46+C48</f>
        <v>0.30709999999999998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0.30709999999999998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30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30</v>
      </c>
    </row>
    <row r="51" spans="1:108" x14ac:dyDescent="0.3">
      <c r="B51" s="7" t="s">
        <v>323</v>
      </c>
      <c r="C51" s="80">
        <v>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4.3499999999999997E-2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4.3499999999999997E-2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>
        <v>6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6</v>
      </c>
    </row>
    <row r="55" spans="1:108" x14ac:dyDescent="0.3">
      <c r="B55" s="7" t="s">
        <v>325</v>
      </c>
      <c r="C55" s="80">
        <v>0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326</v>
      </c>
      <c r="C56" s="80">
        <v>0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3.6054000000000003E-2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3.6054000000000003E-2</v>
      </c>
    </row>
    <row r="59" spans="1:108" s="16" customFormat="1" x14ac:dyDescent="0.3">
      <c r="A59" s="18"/>
      <c r="B59" s="19" t="s">
        <v>186</v>
      </c>
      <c r="C59" s="81">
        <f>C52+C53+C58</f>
        <v>7.9554E-2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7.9554E-2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0.52082728571428571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0.52082728571428571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">
      <c r="B62" s="7" t="s">
        <v>313</v>
      </c>
      <c r="C62" s="80">
        <v>40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40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0.24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0.24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8.4000000000000005E-2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8.4000000000000005E-2</v>
      </c>
    </row>
    <row r="66" spans="1:108" x14ac:dyDescent="0.3">
      <c r="B66" s="19" t="s">
        <v>330</v>
      </c>
      <c r="C66" s="39">
        <f>(C61+C62+C63)*'(ne pas modifier) BDD_REF'!$B$222*'(ne pas modifier) BDD_REF'!$B$210</f>
        <v>0.10559999999999999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0.10559999999999999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150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150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0.46065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0.46065</v>
      </c>
    </row>
    <row r="74" spans="1:108" x14ac:dyDescent="0.3">
      <c r="B74" s="7" t="s">
        <v>321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3">
      <c r="B75" s="3" t="s">
        <v>184</v>
      </c>
      <c r="C75" s="39">
        <f>(C74*'(ne pas modifier) BDD_REF'!$B$211)/1000</f>
        <v>0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0</v>
      </c>
    </row>
    <row r="76" spans="1:108" s="16" customFormat="1" x14ac:dyDescent="0.3">
      <c r="A76" s="18"/>
      <c r="B76" s="19" t="s">
        <v>185</v>
      </c>
      <c r="C76" s="81">
        <f>C73+C75</f>
        <v>0.46065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0.46065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40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40</v>
      </c>
    </row>
    <row r="78" spans="1:108" x14ac:dyDescent="0.3">
      <c r="B78" s="7" t="s">
        <v>323</v>
      </c>
      <c r="C78" s="80">
        <v>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5.8000000000000003E-2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5.8000000000000003E-2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>
        <v>6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6</v>
      </c>
    </row>
    <row r="82" spans="1:108" x14ac:dyDescent="0.3">
      <c r="B82" s="7" t="s">
        <v>325</v>
      </c>
      <c r="C82" s="80">
        <v>0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">
      <c r="B83" s="7" t="s">
        <v>326</v>
      </c>
      <c r="C83" s="80">
        <v>0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3.6054000000000003E-2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3.6054000000000003E-2</v>
      </c>
    </row>
    <row r="86" spans="1:108" s="16" customFormat="1" x14ac:dyDescent="0.3">
      <c r="A86" s="18"/>
      <c r="B86" s="19" t="s">
        <v>186</v>
      </c>
      <c r="C86" s="81">
        <f>C79+C80+C85</f>
        <v>9.4053999999999999E-2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9.4053999999999999E-2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0.7336017142857143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0.7336017142857143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">
      <c r="B89" s="7" t="s">
        <v>313</v>
      </c>
      <c r="C89" s="80">
        <v>50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50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0.3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0.3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0.105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0.105</v>
      </c>
    </row>
    <row r="93" spans="1:108" x14ac:dyDescent="0.3">
      <c r="B93" s="19" t="s">
        <v>330</v>
      </c>
      <c r="C93" s="39">
        <f>(C88+C89+C90)*'(ne pas modifier) BDD_REF'!$B$222*'(ne pas modifier) BDD_REF'!$B$210</f>
        <v>0.13200000000000001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0.13200000000000001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150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150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0.46065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0.46065</v>
      </c>
    </row>
    <row r="101" spans="1:108" x14ac:dyDescent="0.3">
      <c r="B101" s="7" t="s">
        <v>321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3">
      <c r="B102" s="3" t="s">
        <v>184</v>
      </c>
      <c r="C102" s="39">
        <f>(C101*'(ne pas modifier) BDD_REF'!$B$211)/1000</f>
        <v>0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0</v>
      </c>
    </row>
    <row r="103" spans="1:108" s="16" customFormat="1" x14ac:dyDescent="0.3">
      <c r="A103" s="18"/>
      <c r="B103" s="19" t="s">
        <v>185</v>
      </c>
      <c r="C103" s="81">
        <f>C100+C102</f>
        <v>0.46065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0.46065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50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50</v>
      </c>
    </row>
    <row r="105" spans="1:108" x14ac:dyDescent="0.3">
      <c r="B105" s="7" t="s">
        <v>323</v>
      </c>
      <c r="C105" s="80">
        <v>30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30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9.3799999999999994E-2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9.3799999999999994E-2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>
        <v>7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7</v>
      </c>
    </row>
    <row r="109" spans="1:108" x14ac:dyDescent="0.3">
      <c r="B109" s="7" t="s">
        <v>325</v>
      </c>
      <c r="C109" s="80">
        <v>0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326</v>
      </c>
      <c r="C110" s="80">
        <v>0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4.2063000000000003E-2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4.2063000000000003E-2</v>
      </c>
    </row>
    <row r="113" spans="1:108" s="16" customFormat="1" x14ac:dyDescent="0.3">
      <c r="A113" s="18"/>
      <c r="B113" s="19" t="s">
        <v>186</v>
      </c>
      <c r="C113" s="81">
        <f>C106+C107+C112</f>
        <v>0.13586300000000001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0.13586300000000001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0.82013514285714284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0.82013514285714284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">
      <c r="B116" s="7" t="s">
        <v>313</v>
      </c>
      <c r="C116" s="80">
        <v>70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70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0.42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0.42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0.14699999999999999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0.14699999999999999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0.18479999999999999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0.18479999999999999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150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150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0.46065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0.46065</v>
      </c>
    </row>
    <row r="128" spans="1:108" x14ac:dyDescent="0.3">
      <c r="B128" s="7" t="s">
        <v>321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3">
      <c r="B129" s="3" t="s">
        <v>184</v>
      </c>
      <c r="C129" s="39">
        <f>(C128*'(ne pas modifier) BDD_REF'!$B$211)/1000</f>
        <v>0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0</v>
      </c>
    </row>
    <row r="130" spans="1:108" s="16" customFormat="1" x14ac:dyDescent="0.3">
      <c r="A130" s="18"/>
      <c r="B130" s="19" t="s">
        <v>185</v>
      </c>
      <c r="C130" s="81">
        <f>C127+C129</f>
        <v>0.46065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0.46065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70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70</v>
      </c>
    </row>
    <row r="132" spans="1:108" x14ac:dyDescent="0.3">
      <c r="B132" s="7" t="s">
        <v>323</v>
      </c>
      <c r="C132" s="80">
        <v>50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50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0.13700000000000001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0.13700000000000001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>
        <v>7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7</v>
      </c>
    </row>
    <row r="136" spans="1:108" x14ac:dyDescent="0.3">
      <c r="B136" s="7" t="s">
        <v>325</v>
      </c>
      <c r="C136" s="80">
        <v>0.5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0.5</v>
      </c>
    </row>
    <row r="137" spans="1:108" x14ac:dyDescent="0.3">
      <c r="B137" s="7" t="s">
        <v>326</v>
      </c>
      <c r="C137" s="80">
        <v>5.0000000000000001E-3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5.0000000000000001E-3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4.6681170000000001E-2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4.6681170000000001E-2</v>
      </c>
    </row>
    <row r="140" spans="1:108" s="16" customFormat="1" x14ac:dyDescent="0.3">
      <c r="A140" s="18"/>
      <c r="B140" s="19" t="s">
        <v>186</v>
      </c>
      <c r="C140" s="81">
        <f>C133+C134+C139</f>
        <v>0.18368117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0.18368117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0.95740216999999994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0.95740216999999994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3.369111312857143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3.369111312857143</v>
      </c>
    </row>
    <row r="143" spans="1:108" x14ac:dyDescent="0.3">
      <c r="B143" s="71" t="s">
        <v>222</v>
      </c>
      <c r="C143" s="71">
        <f>(C142-C5*5)</f>
        <v>-6.5103722645783257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-7.4869281042650737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-7.4869281042650737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2.4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2.4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3.72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3.72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5.04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5.04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6.36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6.36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6.6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6.6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7.7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7.7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8.8000000000000007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8.8000000000000007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9.9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9.9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11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11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12.1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12.1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12.46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12.46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12.82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12.82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13.18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13.18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13.54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13.54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13.9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13.9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13.98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13.98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14.06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14.06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14.14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14.14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14.22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14.22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14.3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14.3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210.22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210.22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42.210841269841261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42.210841269841261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43.1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43.1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41.5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41.5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0.8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0.8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26.311999999999994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26.311999999999994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-7.4869281042650737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42.210841269841261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26.311999999999994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76.009769374106327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-7.4869281042650737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37.989757142857137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26.311999999999994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57.871581428571417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65.358509532836493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Clément GARIN</cp:lastModifiedBy>
  <dcterms:created xsi:type="dcterms:W3CDTF">2020-09-28T09:31:11Z</dcterms:created>
  <dcterms:modified xsi:type="dcterms:W3CDTF">2024-02-07T16:49:49Z</dcterms:modified>
</cp:coreProperties>
</file>