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SCEA Novo Agri - Bertrand Petit 2 Unicoque\Dossier d_instruction\"/>
    </mc:Choice>
  </mc:AlternateContent>
  <xr:revisionPtr revIDLastSave="0" documentId="13_ncr:1_{6EA9D574-AF96-4C8B-83D0-3C8FD8A1D5D6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22" i="2"/>
  <c r="B21" i="2"/>
  <c r="M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E25" i="9" l="1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<sst xmlns="http://schemas.openxmlformats.org/spreadsheetml/2006/main" count="908" uniqueCount="354">
  <si>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</si>
  <si>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</si>
  <si>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</si>
  <si>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</si>
  <si>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</si>
  <si>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</si>
  <si>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</si>
  <si>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</si>
  <si>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</si>
  <si>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</si>
  <si>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</si>
  <si>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</si>
  <si>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</si>
  <si>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</si>
  <si>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</si>
  <si>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</si>
  <si>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</si>
  <si>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</si>
  <si>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</si>
  <si>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</si>
  <si>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</si>
  <si>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</si>
  <si>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</si>
  <si>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</si>
  <si>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</si>
  <si>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</si>
  <si>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</si>
  <si>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</si>
  <si>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</si>
  <si>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</si>
  <si>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</si>
  <si>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</si>
  <si>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</si>
  <si>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</si>
  <si>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</si>
  <si>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</si>
  <si>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</si>
  <si>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</si>
  <si>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</si>
  <si>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</si>
  <si>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</si>
  <si>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</si>
  <si>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</si>
  <si>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</si>
  <si>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</si>
  <si>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</si>
  <si>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</si>
  <si>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</si>
  <si>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</si>
  <si>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</si>
  <si>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</si>
  <si>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</si>
  <si>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</si>
  <si>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</si>
  <si>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</si>
  <si>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</si>
  <si>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</si>
  <si>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</si>
  <si>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</si>
  <si>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</si>
  <si>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</si>
  <si>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</si>
  <si>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</si>
  <si>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</si>
  <si>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</si>
  <si>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</si>
  <si>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</si>
  <si>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</si>
  <si>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</si>
  <si>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</si>
  <si>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</si>
  <si>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</si>
  <si>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</si>
  <si>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</si>
  <si>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</si>
  <si>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</si>
  <si>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</si>
  <si>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</si>
  <si>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</si>
  <si>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</si>
  <si>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</si>
  <si>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</si>
  <si>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</si>
  <si>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</si>
  <si>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</si>
  <si>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</si>
  <si>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</si>
  <si>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</si>
  <si>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</si>
  <si>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</si>
  <si>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</si>
  <si>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</si>
  <si>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</si>
  <si>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</si>
  <si>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</si>
  <si>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</si>
  <si>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</si>
  <si>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</si>
  <si>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</si>
  <si>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</si>
  <si>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</si>
  <si>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</si>
  <si>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</si>
  <si>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</si>
  <si>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</si>
  <si>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</si>
  <si>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</si>
  <si>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</si>
  <si>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</si>
  <si>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</si>
  <si>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</si>
  <si>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</si>
  <si>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</si>
  <si>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</si>
  <si>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</si>
  <si>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</si>
  <si>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</si>
  <si>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</si>
  <si>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</si>
  <si>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</si>
  <si>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</si>
  <si>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</si>
  <si>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</si>
  <si>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</si>
  <si>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</si>
  <si>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</si>
  <si>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</si>
  <si>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</si>
  <si>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</si>
  <si>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</si>
  <si>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</si>
  <si>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</si>
  <si>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</si>
  <si>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</si>
  <si>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</si>
  <si>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</si>
  <si>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</si>
  <si>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</si>
  <si>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</si>
  <si>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</si>
  <si>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</si>
  <si>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</si>
  <si>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</si>
  <si>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</si>
  <si>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</si>
  <si>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</si>
  <si>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</si>
  <si>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</si>
  <si>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</si>
  <si>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</si>
  <si>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</si>
  <si>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</si>
  <si>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</si>
  <si>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</si>
  <si>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</si>
  <si>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</si>
  <si>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</si>
  <si>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</si>
  <si>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</si>
  <si>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</si>
  <si>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</si>
  <si>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</si>
  <si>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</si>
  <si>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</si>
  <si>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</si>
  <si>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</si>
  <si>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</si>
  <si>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</si>
  <si>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</si>
  <si>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</si>
  <si>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</si>
  <si>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</si>
  <si>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</si>
  <si>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</si>
  <si>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</si>
  <si>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</si>
  <si>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</si>
  <si>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</si>
  <si>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</si>
  <si>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</si>
  <si>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</si>
  <si>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</si>
  <si>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</si>
  <si>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</si>
  <si>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</si>
  <si>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</si>
  <si>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</si>
  <si>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</si>
  <si>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</si>
  <si>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</si>
  <si>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</si>
  <si>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</si>
  <si>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</si>
  <si>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</si>
  <si>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</si>
  <si>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</si>
  <si>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</si>
  <si>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</si>
  <si>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</si>
  <si>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</si>
  <si>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</si>
  <si>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</si>
  <si>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</si>
  <si>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</si>
  <si>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</si>
  <si>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</si>
  <si>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</si>
  <si>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</si>
  <si>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</si>
  <si>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</si>
  <si>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</si>
  <si>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</si>
  <si>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</si>
  <si>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</si>
  <si>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</si>
  <si>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</si>
  <si>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</si>
  <si>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</si>
  <si>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</si>
  <si>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</si>
  <si>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</si>
  <si>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</si>
  <si>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</si>
  <si>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</si>
  <si>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</si>
  <si>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</si>
  <si>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</si>
  <si>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</si>
  <si>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</si>
  <si>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</si>
  <si>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</si>
  <si>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</si>
  <si>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</si>
  <si>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</si>
  <si>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</si>
  <si>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</si>
  <si>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</si>
  <si>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</si>
  <si>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</si>
  <si>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</si>
  <si>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</si>
  <si>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</si>
  <si>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</si>
  <si>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</si>
  <si>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</si>
  <si>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</si>
  <si>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</si>
  <si>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</si>
  <si>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</si>
  <si>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</si>
  <si>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</si>
  <si>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</si>
  <si>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</si>
  <si>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</si>
  <si>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</si>
  <si>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</si>
  <si>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</si>
  <si>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</si>
  <si>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</si>
  <si>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</si>
  <si>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</si>
  <si>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</si>
  <si>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</si>
  <si>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</si>
  <si>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</si>
  <si>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</si>
  <si>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</si>
  <si>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</si>
  <si>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</si>
  <si>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</si>
  <si>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</si>
  <si>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</si>
  <si>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</si>
  <si>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</si>
  <si>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</si>
  <si>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</si>
  <si>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</si>
  <si>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</si>
  <si>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</si>
  <si>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</si>
  <si>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</si>
  <si>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</si>
  <si>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</si>
  <si>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</si>
  <si>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</si>
  <si>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</si>
  <si>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</si>
  <si>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</si>
  <si>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</si>
  <si>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</si>
  <si>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</si>
  <si>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</si>
  <si>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</si>
  <si>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</si>
  <si>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</si>
  <si>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</si>
  <si>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</si>
  <si>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</si>
  <si>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</si>
  <si>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</si>
  <si>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</si>
  <si>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</si>
  <si>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</si>
  <si>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</si>
  <si>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</si>
  <si>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</si>
  <si>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</si>
  <si>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</si>
  <si>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</si>
  <si>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</si>
  <si>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</si>
  <si>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</si>
  <si>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</si>
  <si>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</si>
  <si>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</si>
  <si>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</si>
  <si>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</si>
  <si>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</si>
  <si>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</si>
  <si>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</si>
  <si>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</si>
  <si>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</si>
  <si>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</si>
  <si>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</si>
  <si>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</si>
  <si>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</si>
  <si>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</si>
  <si>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</si>
  <si>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</si>
  <si>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</si>
  <si>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</si>
  <si>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</si>
  <si>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</si>
  <si>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</si>
  <si>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</si>
  <si>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</si>
  <si>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</si>
  <si>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</si>
  <si>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</si>
  <si>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</si>
  <si>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</si>
  <si>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</si>
  <si>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</si>
  <si>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</si>
  <si>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</si>
  <si>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</si>
  <si>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</si>
  <si>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</si>
  <si>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</si>
  <si>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</si>
  <si>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</si>
  <si>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Senantes 28210</t>
  </si>
  <si>
    <t>Villiers-le-Morhier 28130</t>
  </si>
  <si>
    <t>Coulombs 28210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</si>
</sst>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F21" sqref="F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353</v>
      </c>
      <c r="C7" s="1" t="s">
        <v>352</v>
      </c>
      <c r="D7" s="1" t="s">
        <v>351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3.03</v>
      </c>
      <c r="C8" s="25">
        <v>5.17</v>
      </c>
      <c r="D8" s="25">
        <v>1.8</v>
      </c>
      <c r="E8" s="25"/>
      <c r="F8" s="25"/>
      <c r="G8" s="25"/>
      <c r="H8" s="25"/>
      <c r="I8" s="25"/>
      <c r="J8" s="25"/>
      <c r="K8" s="25"/>
      <c r="L8" s="88">
        <f>SUM(B8:K8)</f>
        <v>10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 t="s">
        <v>44</v>
      </c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666</v>
      </c>
      <c r="C12" s="1">
        <v>666</v>
      </c>
      <c r="D12" s="1">
        <v>666</v>
      </c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 t="s">
        <v>6</v>
      </c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0.66</v>
      </c>
      <c r="C15" s="28">
        <v>0.66</v>
      </c>
      <c r="D15" s="28">
        <v>0.66</v>
      </c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 t="s">
        <v>78</v>
      </c>
      <c r="D17" s="1" t="s">
        <v>78</v>
      </c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81</v>
      </c>
      <c r="C18" s="1" t="s">
        <v>81</v>
      </c>
      <c r="D18" s="1" t="s">
        <v>81</v>
      </c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 t="s">
        <v>78</v>
      </c>
      <c r="D19" s="1" t="s">
        <v>78</v>
      </c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(0+10.61+21.8)/3</f>
        <v>10.803333333333333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21.8+10</f>
        <v>31.8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>Noisetier - Gobelet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>
        <f>IF(D12="","",VLOOKUP(D26,'(ne pas modifier) BDD_REF'!$C$21:$D$42,2,FALSE))</f>
        <v>250</v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16.309479999999997</v>
      </c>
      <c r="C36" s="44">
        <f>RECant_sol!D9</f>
        <v>27.828386666666663</v>
      </c>
      <c r="D36" s="44">
        <f>RECant_sol!E9</f>
        <v>9.6887999999999987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53.826666666666661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124.27328571428571</v>
      </c>
      <c r="C37" s="45">
        <f>RECant_biom!D28</f>
        <v>212.04385714285715</v>
      </c>
      <c r="D37" s="44">
        <f>RECant_biom!E28</f>
        <v>73.825714285714298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410.14285714285717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140.5827657142857</v>
      </c>
      <c r="C38" s="45">
        <f t="shared" si="3"/>
        <v>239.87224380952381</v>
      </c>
      <c r="D38" s="44">
        <f t="shared" si="3"/>
        <v>83.514514285714299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463.96952380952382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>OUI</v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3.0947210371793337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3.0947210371793337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3.0947210371793337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9.2841631115380014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-46.885023713266904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-79.998538811085766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-27.852489334614003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-154.73605185896668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3" zoomScale="70" zoomScaleNormal="70" workbookViewId="0">
      <selection activeCell="G133" sqref="G13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3.0947210371793337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3.0947210371793337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3.0947210371793337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9.2841631115380014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>
        <v>20</v>
      </c>
      <c r="F7" s="80"/>
      <c r="G7" s="80"/>
      <c r="H7" s="80"/>
      <c r="I7" s="80"/>
      <c r="J7" s="80"/>
      <c r="K7" s="80"/>
      <c r="L7" s="80"/>
      <c r="M7" s="39">
        <f t="shared" ref="M7:M38" si="0">SUM(C7:L7)</f>
        <v>60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0.32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0.96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2.2000000000000002E-2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6.6000000000000003E-2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5.2799999999999993E-2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0.15839999999999999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>
        <v>63</v>
      </c>
      <c r="F14" s="80"/>
      <c r="G14" s="80"/>
      <c r="H14" s="80"/>
      <c r="I14" s="80"/>
      <c r="J14" s="80"/>
      <c r="K14" s="80"/>
      <c r="L14" s="80"/>
      <c r="M14" s="39">
        <f t="shared" si="0"/>
        <v>189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0.19347299999999998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0.58041899999999991</v>
      </c>
    </row>
    <row r="20" spans="1:108" x14ac:dyDescent="0.3">
      <c r="B20" s="7" t="s">
        <v>321</v>
      </c>
      <c r="C20" s="80">
        <v>75</v>
      </c>
      <c r="D20" s="80">
        <v>75</v>
      </c>
      <c r="E20" s="80">
        <v>75</v>
      </c>
      <c r="F20" s="80"/>
      <c r="G20" s="80"/>
      <c r="H20" s="80"/>
      <c r="I20" s="80"/>
      <c r="J20" s="80"/>
      <c r="K20" s="80"/>
      <c r="L20" s="80"/>
      <c r="M20" s="39">
        <f t="shared" si="0"/>
        <v>225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4.2750000000000002E-3</v>
      </c>
      <c r="E21" s="39">
        <f>(E20*'(ne pas modifier) BDD_REF'!$B$211)/1000</f>
        <v>4.2750000000000002E-3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1.2825E-2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0.19774799999999998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0.59324399999999988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>
        <v>23</v>
      </c>
      <c r="F23" s="80"/>
      <c r="G23" s="80"/>
      <c r="H23" s="80"/>
      <c r="I23" s="80"/>
      <c r="J23" s="80"/>
      <c r="K23" s="80"/>
      <c r="L23" s="80"/>
      <c r="M23" s="39">
        <f t="shared" si="0"/>
        <v>69</v>
      </c>
    </row>
    <row r="24" spans="1:108" x14ac:dyDescent="0.3">
      <c r="B24" s="7" t="s">
        <v>323</v>
      </c>
      <c r="C24" s="80">
        <v>0</v>
      </c>
      <c r="D24" s="80">
        <v>0</v>
      </c>
      <c r="E24" s="80">
        <v>0</v>
      </c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0.12354999999999998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0.37064999999999992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>
        <v>0</v>
      </c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>
        <v>1.75</v>
      </c>
      <c r="F28" s="80"/>
      <c r="G28" s="80"/>
      <c r="H28" s="80"/>
      <c r="I28" s="80"/>
      <c r="J28" s="80"/>
      <c r="K28" s="80"/>
      <c r="L28" s="80"/>
      <c r="M28" s="39">
        <f t="shared" si="0"/>
        <v>5.25</v>
      </c>
    </row>
    <row r="29" spans="1:108" x14ac:dyDescent="0.3">
      <c r="B29" s="7" t="s">
        <v>326</v>
      </c>
      <c r="C29" s="80">
        <v>0.15</v>
      </c>
      <c r="D29" s="80">
        <v>0.15</v>
      </c>
      <c r="E29" s="80">
        <v>0.15</v>
      </c>
      <c r="F29" s="80"/>
      <c r="G29" s="80"/>
      <c r="H29" s="80"/>
      <c r="I29" s="80"/>
      <c r="J29" s="80"/>
      <c r="K29" s="80"/>
      <c r="L29" s="80"/>
      <c r="M29" s="39">
        <f t="shared" si="0"/>
        <v>0.44999999999999996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1.949385E-2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5.848155E-2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0.14304384999999997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0.42913154999999992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0.50519784999999995</v>
      </c>
      <c r="E33" s="20">
        <f>((E10+E11+E12)/1000*44/28*'(ne pas modifier) BDD_REF'!$B$232)+'RECeff + REIamont (2)'!E22+'RECeff + REIamont (2)'!E32</f>
        <v>0.50519784999999995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1.5155935499999997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>
        <v>30</v>
      </c>
      <c r="F34" s="80"/>
      <c r="G34" s="80"/>
      <c r="H34" s="80"/>
      <c r="I34" s="80"/>
      <c r="J34" s="80"/>
      <c r="K34" s="80"/>
      <c r="L34" s="80"/>
      <c r="M34" s="39">
        <f t="shared" si="0"/>
        <v>90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0.48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1.44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3.3000000000000002E-2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9.9000000000000005E-2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7.9199999999999993E-2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0.23759999999999998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>
        <v>63</v>
      </c>
      <c r="F41" s="80"/>
      <c r="G41" s="80"/>
      <c r="H41" s="80"/>
      <c r="I41" s="80"/>
      <c r="J41" s="80"/>
      <c r="K41" s="80"/>
      <c r="L41" s="80"/>
      <c r="M41" s="39">
        <f t="shared" si="3"/>
        <v>189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0.19347299999999998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0.58041899999999991</v>
      </c>
    </row>
    <row r="47" spans="1:108" x14ac:dyDescent="0.3">
      <c r="B47" s="7" t="s">
        <v>321</v>
      </c>
      <c r="C47" s="80">
        <v>90</v>
      </c>
      <c r="D47" s="80">
        <v>90</v>
      </c>
      <c r="E47" s="80">
        <v>90</v>
      </c>
      <c r="F47" s="80"/>
      <c r="G47" s="80"/>
      <c r="H47" s="80"/>
      <c r="I47" s="80"/>
      <c r="J47" s="80"/>
      <c r="K47" s="80"/>
      <c r="L47" s="80"/>
      <c r="M47" s="39">
        <f t="shared" si="3"/>
        <v>270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5.13E-3</v>
      </c>
      <c r="E48" s="39">
        <f>(E47*'(ne pas modifier) BDD_REF'!$B$211)/1000</f>
        <v>5.13E-3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1.5390000000000001E-2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0.19860299999999997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0.59580899999999992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>
        <v>34</v>
      </c>
      <c r="F50" s="80"/>
      <c r="G50" s="80"/>
      <c r="H50" s="80"/>
      <c r="I50" s="80"/>
      <c r="J50" s="80"/>
      <c r="K50" s="80"/>
      <c r="L50" s="80"/>
      <c r="M50" s="39">
        <f t="shared" si="3"/>
        <v>102</v>
      </c>
    </row>
    <row r="51" spans="1:108" x14ac:dyDescent="0.3">
      <c r="B51" s="7" t="s">
        <v>323</v>
      </c>
      <c r="C51" s="80">
        <v>0</v>
      </c>
      <c r="D51" s="80">
        <v>0</v>
      </c>
      <c r="E51" s="80">
        <v>0</v>
      </c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0.18459999999999996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0.55379999999999985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>
        <v>0</v>
      </c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>
        <v>1.75</v>
      </c>
      <c r="F55" s="80"/>
      <c r="G55" s="80"/>
      <c r="H55" s="80"/>
      <c r="I55" s="80"/>
      <c r="J55" s="80"/>
      <c r="K55" s="80"/>
      <c r="L55" s="80"/>
      <c r="M55" s="39">
        <f t="shared" si="3"/>
        <v>5.25</v>
      </c>
    </row>
    <row r="56" spans="1:108" x14ac:dyDescent="0.3">
      <c r="B56" s="7" t="s">
        <v>326</v>
      </c>
      <c r="C56" s="80">
        <v>0.15</v>
      </c>
      <c r="D56" s="80">
        <v>0.15</v>
      </c>
      <c r="E56" s="80">
        <v>0.15</v>
      </c>
      <c r="F56" s="80"/>
      <c r="G56" s="80"/>
      <c r="H56" s="80"/>
      <c r="I56" s="80"/>
      <c r="J56" s="80"/>
      <c r="K56" s="80"/>
      <c r="L56" s="80"/>
      <c r="M56" s="39">
        <f t="shared" si="3"/>
        <v>0.44999999999999996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1.949385E-2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5.848155E-2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0.20409384999999997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0.61228154999999984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0.64930584999999996</v>
      </c>
      <c r="E60" s="20">
        <f>((E37+E38+E39)/1000*44/28*'(ne pas modifier) BDD_REF'!$B$232)+'RECeff + REIamont (2)'!E49+'RECeff + REIamont (2)'!E59</f>
        <v>0.64930584999999996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1.9479175499999999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>
        <v>40</v>
      </c>
      <c r="F61" s="80"/>
      <c r="G61" s="80"/>
      <c r="H61" s="80"/>
      <c r="I61" s="80"/>
      <c r="J61" s="80"/>
      <c r="K61" s="80"/>
      <c r="L61" s="80"/>
      <c r="M61" s="39">
        <f t="shared" si="3"/>
        <v>120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0.64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1.92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4.4000000000000004E-2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0.13200000000000001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0.10559999999999999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0.31679999999999997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>
        <v>90</v>
      </c>
      <c r="F68" s="80"/>
      <c r="G68" s="80"/>
      <c r="H68" s="80"/>
      <c r="I68" s="80"/>
      <c r="J68" s="80"/>
      <c r="K68" s="80"/>
      <c r="L68" s="80"/>
      <c r="M68" s="39">
        <f t="shared" si="3"/>
        <v>270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0.27638999999999997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0.82916999999999996</v>
      </c>
    </row>
    <row r="74" spans="1:108" x14ac:dyDescent="0.3">
      <c r="B74" s="7" t="s">
        <v>321</v>
      </c>
      <c r="C74" s="80">
        <v>120</v>
      </c>
      <c r="D74" s="80">
        <v>120</v>
      </c>
      <c r="E74" s="80">
        <v>120</v>
      </c>
      <c r="F74" s="80"/>
      <c r="G74" s="80"/>
      <c r="H74" s="80"/>
      <c r="I74" s="80"/>
      <c r="J74" s="80"/>
      <c r="K74" s="80"/>
      <c r="L74" s="80"/>
      <c r="M74" s="39">
        <f t="shared" si="6"/>
        <v>360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6.8399999999999997E-3</v>
      </c>
      <c r="E75" s="39">
        <f>(E74*'(ne pas modifier) BDD_REF'!$B$211)/1000</f>
        <v>6.8399999999999997E-3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2.052E-2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0.28322999999999998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0.84968999999999995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>
        <v>34</v>
      </c>
      <c r="F77" s="80"/>
      <c r="G77" s="80"/>
      <c r="H77" s="80"/>
      <c r="I77" s="80"/>
      <c r="J77" s="80"/>
      <c r="K77" s="80"/>
      <c r="L77" s="80"/>
      <c r="M77" s="39">
        <f t="shared" si="6"/>
        <v>102</v>
      </c>
    </row>
    <row r="78" spans="1:108" x14ac:dyDescent="0.3">
      <c r="B78" s="7" t="s">
        <v>323</v>
      </c>
      <c r="C78" s="80">
        <v>0</v>
      </c>
      <c r="D78" s="80">
        <v>0</v>
      </c>
      <c r="E78" s="80">
        <v>0</v>
      </c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0.22969999999999999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0.68909999999999993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>
        <v>0.1875</v>
      </c>
      <c r="F81" s="80"/>
      <c r="G81" s="80"/>
      <c r="H81" s="80"/>
      <c r="I81" s="80"/>
      <c r="J81" s="80"/>
      <c r="K81" s="80"/>
      <c r="L81" s="80"/>
      <c r="M81" s="39">
        <f t="shared" si="6"/>
        <v>0.5625</v>
      </c>
    </row>
    <row r="82" spans="1:108" x14ac:dyDescent="0.3">
      <c r="B82" s="7" t="s">
        <v>325</v>
      </c>
      <c r="C82" s="80">
        <v>1.75</v>
      </c>
      <c r="D82" s="80">
        <v>1.75</v>
      </c>
      <c r="E82" s="80">
        <v>1.75</v>
      </c>
      <c r="F82" s="80"/>
      <c r="G82" s="80"/>
      <c r="H82" s="80"/>
      <c r="I82" s="80"/>
      <c r="J82" s="80"/>
      <c r="K82" s="80"/>
      <c r="L82" s="80"/>
      <c r="M82" s="39">
        <f t="shared" si="6"/>
        <v>5.25</v>
      </c>
    </row>
    <row r="83" spans="1:108" x14ac:dyDescent="0.3">
      <c r="B83" s="7" t="s">
        <v>326</v>
      </c>
      <c r="C83" s="80">
        <v>0.15</v>
      </c>
      <c r="D83" s="80">
        <v>0.15</v>
      </c>
      <c r="E83" s="80">
        <v>0.15</v>
      </c>
      <c r="F83" s="80"/>
      <c r="G83" s="80"/>
      <c r="H83" s="80"/>
      <c r="I83" s="80"/>
      <c r="J83" s="80"/>
      <c r="K83" s="80"/>
      <c r="L83" s="80"/>
      <c r="M83" s="39">
        <f t="shared" si="6"/>
        <v>0.44999999999999996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2.0620537499999998E-2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6.1861612499999996E-2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0.2503205375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0.75096161250000004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0.86236253749999991</v>
      </c>
      <c r="E87" s="20">
        <f>((E64+E65+E66)/1000*44/28*'(ne pas modifier) BDD_REF'!$B$232)+'RECeff + REIamont (2)'!E76+'RECeff + REIamont (2)'!E86</f>
        <v>0.86236253749999991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2.5870876124999995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>
        <v>50</v>
      </c>
      <c r="F88" s="80"/>
      <c r="G88" s="80"/>
      <c r="H88" s="80"/>
      <c r="I88" s="80"/>
      <c r="J88" s="80"/>
      <c r="K88" s="80"/>
      <c r="L88" s="80"/>
      <c r="M88" s="39">
        <f t="shared" si="6"/>
        <v>150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0.8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2.4000000000000004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5.5E-2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0.16500000000000001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0.13200000000000001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0.39600000000000002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>
        <v>141</v>
      </c>
      <c r="F95" s="80"/>
      <c r="G95" s="80"/>
      <c r="H95" s="80"/>
      <c r="I95" s="80"/>
      <c r="J95" s="80"/>
      <c r="K95" s="80"/>
      <c r="L95" s="80"/>
      <c r="M95" s="39">
        <f t="shared" si="6"/>
        <v>423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0.43301099999999998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1.2990329999999999</v>
      </c>
    </row>
    <row r="101" spans="1:108" x14ac:dyDescent="0.3">
      <c r="B101" s="7" t="s">
        <v>321</v>
      </c>
      <c r="C101" s="80">
        <v>150</v>
      </c>
      <c r="D101" s="80">
        <v>150</v>
      </c>
      <c r="E101" s="80">
        <v>150</v>
      </c>
      <c r="F101" s="80"/>
      <c r="G101" s="80"/>
      <c r="H101" s="80"/>
      <c r="I101" s="80"/>
      <c r="J101" s="80"/>
      <c r="K101" s="80"/>
      <c r="L101" s="80"/>
      <c r="M101" s="39">
        <f t="shared" si="6"/>
        <v>450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8.5500000000000003E-3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2.5649999999999999E-2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0.44156099999999998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1.3246829999999998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>
        <v>18</v>
      </c>
      <c r="F104" s="80"/>
      <c r="G104" s="80"/>
      <c r="H104" s="80"/>
      <c r="I104" s="80"/>
      <c r="J104" s="80"/>
      <c r="K104" s="80"/>
      <c r="L104" s="80"/>
      <c r="M104" s="39">
        <f t="shared" si="10"/>
        <v>54</v>
      </c>
    </row>
    <row r="105" spans="1:108" x14ac:dyDescent="0.3">
      <c r="B105" s="7" t="s">
        <v>323</v>
      </c>
      <c r="C105" s="80">
        <v>10</v>
      </c>
      <c r="D105" s="80">
        <v>10</v>
      </c>
      <c r="E105" s="80">
        <v>10</v>
      </c>
      <c r="F105" s="80"/>
      <c r="G105" s="80"/>
      <c r="H105" s="80"/>
      <c r="I105" s="80"/>
      <c r="J105" s="80"/>
      <c r="K105" s="80"/>
      <c r="L105" s="80"/>
      <c r="M105" s="39">
        <f t="shared" si="10"/>
        <v>30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0.25869999999999999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0.77610000000000001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>
        <v>0.1875</v>
      </c>
      <c r="F108" s="80"/>
      <c r="G108" s="80"/>
      <c r="H108" s="80"/>
      <c r="I108" s="80"/>
      <c r="J108" s="80"/>
      <c r="K108" s="80"/>
      <c r="L108" s="80"/>
      <c r="M108" s="39">
        <f t="shared" si="10"/>
        <v>0.5625</v>
      </c>
    </row>
    <row r="109" spans="1:108" x14ac:dyDescent="0.3">
      <c r="B109" s="7" t="s">
        <v>325</v>
      </c>
      <c r="C109" s="80">
        <v>3.1</v>
      </c>
      <c r="D109" s="80">
        <v>3.1</v>
      </c>
      <c r="E109" s="80">
        <v>3.1</v>
      </c>
      <c r="F109" s="80"/>
      <c r="G109" s="80"/>
      <c r="H109" s="80"/>
      <c r="I109" s="80"/>
      <c r="J109" s="80"/>
      <c r="K109" s="80"/>
      <c r="L109" s="80"/>
      <c r="M109" s="39">
        <f t="shared" si="10"/>
        <v>9.3000000000000007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>
        <v>7.68</v>
      </c>
      <c r="F110" s="80"/>
      <c r="G110" s="80"/>
      <c r="H110" s="80"/>
      <c r="I110" s="80"/>
      <c r="J110" s="80"/>
      <c r="K110" s="80"/>
      <c r="L110" s="80"/>
      <c r="M110" s="39">
        <f t="shared" si="10"/>
        <v>23.04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0.2220093075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0.66602792249999998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0.48070930749999996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1.4421279224999999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1.3332853075</v>
      </c>
      <c r="E114" s="20">
        <f>((E91+E92+E93)/1000*44/28*'(ne pas modifier) BDD_REF'!$B$232)+'RECeff + REIamont (2)'!E103+'RECeff + REIamont (2)'!E113</f>
        <v>1.3332853075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3.9998559225000001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>
        <v>60</v>
      </c>
      <c r="F115" s="80"/>
      <c r="G115" s="80"/>
      <c r="H115" s="80"/>
      <c r="I115" s="80"/>
      <c r="J115" s="80"/>
      <c r="K115" s="80"/>
      <c r="L115" s="80"/>
      <c r="M115" s="39">
        <f t="shared" si="10"/>
        <v>180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0.96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2.88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6.6000000000000003E-2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0.19800000000000001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0.15839999999999999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0.47519999999999996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>
        <v>157</v>
      </c>
      <c r="F122" s="80"/>
      <c r="G122" s="80"/>
      <c r="H122" s="80"/>
      <c r="I122" s="80"/>
      <c r="J122" s="80"/>
      <c r="K122" s="80"/>
      <c r="L122" s="80"/>
      <c r="M122" s="39">
        <f t="shared" si="10"/>
        <v>471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0.48214699999999994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1.4464409999999999</v>
      </c>
    </row>
    <row r="128" spans="1:108" x14ac:dyDescent="0.3">
      <c r="B128" s="7" t="s">
        <v>321</v>
      </c>
      <c r="C128" s="80">
        <v>180</v>
      </c>
      <c r="D128" s="80">
        <v>180</v>
      </c>
      <c r="E128" s="80">
        <v>180</v>
      </c>
      <c r="F128" s="80"/>
      <c r="G128" s="80"/>
      <c r="H128" s="80"/>
      <c r="I128" s="80"/>
      <c r="J128" s="80"/>
      <c r="K128" s="80"/>
      <c r="L128" s="80"/>
      <c r="M128" s="39">
        <f t="shared" si="10"/>
        <v>540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1.026E-2</v>
      </c>
      <c r="E129" s="39">
        <f>(E128*'(ne pas modifier) BDD_REF'!$B$211)/1000</f>
        <v>1.026E-2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3.0780000000000002E-2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0.49240699999999993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1.4772209999999997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>
        <v>18</v>
      </c>
      <c r="F131" s="80"/>
      <c r="G131" s="80"/>
      <c r="H131" s="80"/>
      <c r="I131" s="80"/>
      <c r="J131" s="80"/>
      <c r="K131" s="80"/>
      <c r="L131" s="80"/>
      <c r="M131" s="39">
        <f t="shared" si="10"/>
        <v>54</v>
      </c>
    </row>
    <row r="132" spans="1:108" x14ac:dyDescent="0.3">
      <c r="B132" s="7" t="s">
        <v>323</v>
      </c>
      <c r="C132" s="80">
        <v>20</v>
      </c>
      <c r="D132" s="80">
        <v>20</v>
      </c>
      <c r="E132" s="80">
        <v>20</v>
      </c>
      <c r="F132" s="80"/>
      <c r="G132" s="80"/>
      <c r="H132" s="80"/>
      <c r="I132" s="80"/>
      <c r="J132" s="80"/>
      <c r="K132" s="80"/>
      <c r="L132" s="80"/>
      <c r="M132" s="39">
        <f t="shared" si="10"/>
        <v>60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0.31089999999999995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0.93269999999999986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>
        <v>0.1875</v>
      </c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0.5625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>
        <v>3.55</v>
      </c>
      <c r="F136" s="80"/>
      <c r="G136" s="80"/>
      <c r="H136" s="80"/>
      <c r="I136" s="80"/>
      <c r="J136" s="80"/>
      <c r="K136" s="80"/>
      <c r="L136" s="80"/>
      <c r="M136" s="39">
        <f t="shared" si="13"/>
        <v>10.649999999999999</v>
      </c>
    </row>
    <row r="137" spans="1:108" x14ac:dyDescent="0.3">
      <c r="B137" s="7" t="s">
        <v>326</v>
      </c>
      <c r="C137" s="80">
        <v>9.9</v>
      </c>
      <c r="D137" s="80">
        <v>9.9</v>
      </c>
      <c r="E137" s="80">
        <v>9.9</v>
      </c>
      <c r="F137" s="80"/>
      <c r="G137" s="80"/>
      <c r="H137" s="80"/>
      <c r="I137" s="80"/>
      <c r="J137" s="80"/>
      <c r="K137" s="80"/>
      <c r="L137" s="80"/>
      <c r="M137" s="39">
        <f t="shared" si="13"/>
        <v>29.700000000000003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0.28185003749999998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0.84555011250000001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0.59275003749999988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1.7782501124999996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1.5783750374999999</v>
      </c>
      <c r="E141" s="20">
        <f>((E118+E119+E120)/1000*44/28*'(ne pas modifier) BDD_REF'!$B$232)+'RECeff + REIamont (2)'!E130+'RECeff + REIamont (2)'!E140</f>
        <v>1.5783750374999999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4.7351251124999996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4.9285265824999991</v>
      </c>
      <c r="E142" s="71">
        <f t="shared" si="15"/>
        <v>4.9285265824999991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14.785579747499998</v>
      </c>
    </row>
    <row r="143" spans="1:108" x14ac:dyDescent="0.3">
      <c r="B143" s="71" t="s">
        <v>222</v>
      </c>
      <c r="C143" s="71">
        <f>(C142-C5*5)</f>
        <v>-10.545078603396668</v>
      </c>
      <c r="D143" s="71">
        <f t="shared" ref="D143:L143" si="16">(D142-D5*5)</f>
        <v>-10.545078603396668</v>
      </c>
      <c r="E143" s="71">
        <f t="shared" si="16"/>
        <v>-10.545078603396668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-31.951588168291902</v>
      </c>
      <c r="D144" s="21">
        <f>D143*Eligibilité_projet!C8</f>
        <v>-54.518056379560775</v>
      </c>
      <c r="E144" s="21">
        <f>E143*Eligibilité_projet!D8</f>
        <v>-18.981141486114002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-105.45078603396668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12.600000000000001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16.799999999999997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21.299999999999997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22.200000000000003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25.799999999999997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29.400000000000002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33.299999999999997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36.900000000000006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40.5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41.7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42.900000000000006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44.099999999999994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45.3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46.8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46.8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47.099999999999994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47.400000000000006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47.7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70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124.27328571428571</v>
      </c>
      <c r="D28" s="24">
        <f>((D25/D27)-D26)*Eligibilité_projet!C8*44/12</f>
        <v>212.04385714285715</v>
      </c>
      <c r="E28" s="24">
        <f>((E25/E27)-E26)*Eligibilité_projet!D8*44/12</f>
        <v>73.825714285714298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410.14285714285717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156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141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0.66</v>
      </c>
      <c r="D7" s="22">
        <f>Eligibilité_projet!C15</f>
        <v>0.66</v>
      </c>
      <c r="E7" s="22">
        <f>Eligibilité_projet!D15</f>
        <v>0.66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1.98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60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16.309479999999997</v>
      </c>
      <c r="D9" s="21">
        <f>((D6-D5)+('(ne pas modifier) BDD_REF'!$B$276*D7*D8))*Eligibilité_projet!C8*44/12</f>
        <v>27.828386666666663</v>
      </c>
      <c r="E9" s="21">
        <f>((E6-E5)+('(ne pas modifier) BDD_REF'!$B$276*E7*E8))*Eligibilité_projet!D8*44/12</f>
        <v>9.6887999999999987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53.826666666666661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-105.45078603396668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410.14285714285717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53.826666666666661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569.42030984349049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-105.45078603396668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369.12857142857143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53.826666666666661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380.6597142857143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486.11050031968097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2024-01-11T10:06:58Z</dcterms:modified>
</cp:coreProperties>
</file>