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P BOIS/LEGALL Tony/Cestas/2.Dossier_LBC_déposé/"/>
    </mc:Choice>
  </mc:AlternateContent>
  <xr:revisionPtr revIDLastSave="21" documentId="11_E6967C7E78D5A5CAE6D435F968EBF6B69F8688AF" xr6:coauthVersionLast="47" xr6:coauthVersionMax="47" xr10:uidLastSave="{9AB662A9-5C15-45E4-B296-C102D8CC6904}"/>
  <bookViews>
    <workbookView xWindow="-120" yWindow="-16320" windowWidth="29040" windowHeight="15720" tabRatio="866" firstSheet="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<sst xmlns="http://schemas.openxmlformats.org/spreadsheetml/2006/main" count="1172" uniqueCount="325">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</sst>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5" zoomScale="80" zoomScaleNormal="80" workbookViewId="0">
      <selection activeCell="E11" sqref="E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39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229</v>
      </c>
      <c r="C9" s="32">
        <v>0.99</v>
      </c>
      <c r="D9" s="33">
        <f t="shared" ref="D9:D18" si="0">C9*$C$5</f>
        <v>38.61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">
        <v>143</v>
      </c>
      <c r="C10" s="32">
        <v>0.01</v>
      </c>
      <c r="D10" s="33">
        <f t="shared" si="0"/>
        <v>0.39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39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Chêne sessile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87.705128205128204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44</v>
      </c>
      <c r="B63" s="60">
        <v>162.42307692307691</v>
      </c>
      <c r="C63" s="60">
        <v>1</v>
      </c>
      <c r="D63" s="60">
        <v>64.416666666666657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51</v>
      </c>
      <c r="B64" s="60">
        <v>145.78846153846152</v>
      </c>
      <c r="C64" s="60">
        <v>2</v>
      </c>
      <c r="D64" s="60">
        <v>37.685897435897431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6.826007326007324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59</v>
      </c>
      <c r="B65" s="60">
        <v>159.25641025641025</v>
      </c>
      <c r="C65" s="60">
        <v>3</v>
      </c>
      <c r="D65" s="60">
        <v>38.942307692307693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6.3942307692307701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67</v>
      </c>
      <c r="B66" s="60">
        <v>167.85897435897436</v>
      </c>
      <c r="C66" s="60">
        <v>4</v>
      </c>
      <c r="D66" s="60">
        <v>31.993589743589741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75</v>
      </c>
      <c r="B67" s="60">
        <v>181.38461538461536</v>
      </c>
      <c r="C67" s="60">
        <v>5</v>
      </c>
      <c r="D67" s="60">
        <v>30.916666666666664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200.00641025641025</v>
      </c>
      <c r="C68" s="60">
        <v>6</v>
      </c>
      <c r="D68" s="60">
        <v>35.083333333333329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93</v>
      </c>
      <c r="B69" s="50">
        <v>212.26923076923075</v>
      </c>
      <c r="C69" s="50">
        <v>7</v>
      </c>
      <c r="D69" s="50">
        <v>30.083333333333332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103</v>
      </c>
      <c r="B70" s="50">
        <v>234.76923076923077</v>
      </c>
      <c r="C70" s="50">
        <v>8</v>
      </c>
      <c r="D70" s="50">
        <v>39.512820512820511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113</v>
      </c>
      <c r="B71" s="50">
        <v>246.21794871794873</v>
      </c>
      <c r="C71" s="50">
        <v>9</v>
      </c>
      <c r="D71" s="50">
        <v>31.602564102564099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125</v>
      </c>
      <c r="B72" s="50">
        <v>278.29487179487177</v>
      </c>
      <c r="C72" s="50">
        <v>10</v>
      </c>
      <c r="D72" s="50">
        <v>48.160256410256409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137</v>
      </c>
      <c r="B73" s="50">
        <v>293.07051282051282</v>
      </c>
      <c r="C73" s="50">
        <v>11</v>
      </c>
      <c r="D73" s="50">
        <v>51.160256410256409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149</v>
      </c>
      <c r="B74" s="50">
        <v>303.18589743589746</v>
      </c>
      <c r="C74" s="50">
        <v>12</v>
      </c>
      <c r="D74" s="50">
        <v>120.50641025641026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153</v>
      </c>
      <c r="B75" s="50">
        <v>195.05769230769226</v>
      </c>
      <c r="C75" s="50">
        <v>13</v>
      </c>
      <c r="D75" s="50">
        <v>70.115384615384613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3.0945512820512704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157</v>
      </c>
      <c r="B76" s="50">
        <v>132.42948717948718</v>
      </c>
      <c r="C76" s="50">
        <v>14</v>
      </c>
      <c r="D76" s="50">
        <v>45.71153846153846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1.8717948717948829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161</v>
      </c>
      <c r="B77" s="50">
        <v>91.365384615384613</v>
      </c>
      <c r="C77" s="50">
        <v>15</v>
      </c>
      <c r="D77" s="50">
        <v>91.365384615384613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197.78572767493569</v>
      </c>
      <c r="T3" s="59">
        <f>IF('Données projet'!E9&gt;30,$R$33-$H$33,LOOKUP('Données projet'!$E$9,$A$3:$A$203,R3:R203)-LOOKUP('Données projet'!$E$9,$A$3:$A$203,$H$3:$H$203))</f>
        <v>288.66487031729008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213.54857791046686</v>
      </c>
      <c r="AO3" s="59">
        <f>IF('Données projet'!E10&gt;30,$AM$33-$H$33,LOOKUP('Données projet'!$E$10,$A$3:$A$203,AM3:AM203)-LOOKUP('Données projet'!$E$10,$A$3:$A$203,$H$3:$H$203))</f>
        <v>138.46877538074244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197.78572767493569</v>
      </c>
      <c r="T4" s="59">
        <f>$T$3</f>
        <v>288.66487031729008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1.0503162663764722</v>
      </c>
      <c r="AK4" s="13">
        <f>EXP(-1.0587+0.8836*LN(AJ4)+0.284)</f>
        <v>0.48127189162287909</v>
      </c>
      <c r="AL4" s="20">
        <f t="shared" ref="AL4:AL67" si="4">(AJ4+AK4)*0.475*44/12</f>
        <v>2.6675160418488701</v>
      </c>
      <c r="AM4" s="59">
        <f t="shared" ref="AM4:AM67" si="5">AL4+(AD4+AE4)*44/12</f>
        <v>296.00084937518216</v>
      </c>
      <c r="AN4" s="59">
        <f ca="1">AVERAGE(OFFSET($AM$3,0,0,'Données projet'!$E$10+1,1))-AVERAGE(OFFSET($H$3,0,0,'Données projet'!$E$10+1,1))</f>
        <v>213.54857791046686</v>
      </c>
      <c r="AO4" s="59">
        <f>$AO$3</f>
        <v>138.46877538074244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197.78572767493569</v>
      </c>
      <c r="T5" s="59">
        <f t="shared" ref="T5:T68" si="34">$T$3</f>
        <v>288.66487031729008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1.2192354768070435</v>
      </c>
      <c r="AK5" s="13">
        <f t="shared" ref="AK5:AK68" si="35">EXP(-1.0587+0.8836*LN(AJ5)+0.284)</f>
        <v>0.54905905766229002</v>
      </c>
      <c r="AL5" s="20">
        <f t="shared" si="4"/>
        <v>3.0797796475340888</v>
      </c>
      <c r="AM5" s="59">
        <f t="shared" si="5"/>
        <v>296.41311298086742</v>
      </c>
      <c r="AN5" s="59">
        <f ca="1">AVERAGE(OFFSET($AM$3,0,0,'Données projet'!$E$10+1,1))-AVERAGE(OFFSET($H$3,0,0,'Données projet'!$E$10+1,1))</f>
        <v>213.54857791046686</v>
      </c>
      <c r="AO5" s="59">
        <f t="shared" ref="AO5:AO68" si="36">$AO$3</f>
        <v>138.46877538074244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197.78572767493569</v>
      </c>
      <c r="T6" s="59">
        <f t="shared" si="34"/>
        <v>288.66487031729008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1.415321456491724</v>
      </c>
      <c r="AK6" s="13">
        <f t="shared" si="35"/>
        <v>0.62639404887004735</v>
      </c>
      <c r="AL6" s="20">
        <f t="shared" si="4"/>
        <v>3.5559878385050854</v>
      </c>
      <c r="AM6" s="59">
        <f t="shared" si="5"/>
        <v>296.88932117183839</v>
      </c>
      <c r="AN6" s="59">
        <f ca="1">AVERAGE(OFFSET($AM$3,0,0,'Données projet'!$E$10+1,1))-AVERAGE(OFFSET($H$3,0,0,'Données projet'!$E$10+1,1))</f>
        <v>213.54857791046686</v>
      </c>
      <c r="AO6" s="59">
        <f t="shared" si="36"/>
        <v>138.46877538074244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197.78572767493569</v>
      </c>
      <c r="T7" s="59">
        <f t="shared" si="34"/>
        <v>288.66487031729008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1.6429433553325583</v>
      </c>
      <c r="AK7" s="13">
        <f t="shared" si="35"/>
        <v>0.71462167681995736</v>
      </c>
      <c r="AL7" s="20">
        <f t="shared" si="4"/>
        <v>4.1060924309989639</v>
      </c>
      <c r="AM7" s="59">
        <f t="shared" si="5"/>
        <v>297.43942576433227</v>
      </c>
      <c r="AN7" s="59">
        <f ca="1">AVERAGE(OFFSET($AM$3,0,0,'Données projet'!$E$10+1,1))-AVERAGE(OFFSET($H$3,0,0,'Données projet'!$E$10+1,1))</f>
        <v>213.54857791046686</v>
      </c>
      <c r="AO7" s="59">
        <f t="shared" si="36"/>
        <v>138.46877538074244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197.78572767493569</v>
      </c>
      <c r="T8" s="59">
        <f t="shared" si="34"/>
        <v>288.66487031729008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1.9071730004873191</v>
      </c>
      <c r="AK8" s="13">
        <f t="shared" si="35"/>
        <v>0.81527616985217366</v>
      </c>
      <c r="AL8" s="20">
        <f t="shared" si="4"/>
        <v>4.7415989716746161</v>
      </c>
      <c r="AM8" s="59">
        <f t="shared" si="5"/>
        <v>298.07493230500791</v>
      </c>
      <c r="AN8" s="59">
        <f ca="1">AVERAGE(OFFSET($AM$3,0,0,'Données projet'!$E$10+1,1))-AVERAGE(OFFSET($H$3,0,0,'Données projet'!$E$10+1,1))</f>
        <v>213.54857791046686</v>
      </c>
      <c r="AO8" s="59">
        <f t="shared" si="36"/>
        <v>138.46877538074244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197.78572767493569</v>
      </c>
      <c r="T9" s="59">
        <f t="shared" si="34"/>
        <v>288.66487031729008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2.2138979058420154</v>
      </c>
      <c r="AK9" s="13">
        <f t="shared" si="35"/>
        <v>0.93010785243265093</v>
      </c>
      <c r="AL9" s="20">
        <f t="shared" si="4"/>
        <v>5.4758100289950429</v>
      </c>
      <c r="AM9" s="59">
        <f t="shared" si="5"/>
        <v>298.80914336232837</v>
      </c>
      <c r="AN9" s="59">
        <f ca="1">AVERAGE(OFFSET($AM$3,0,0,'Données projet'!$E$10+1,1))-AVERAGE(OFFSET($H$3,0,0,'Données projet'!$E$10+1,1))</f>
        <v>213.54857791046686</v>
      </c>
      <c r="AO9" s="59">
        <f t="shared" si="36"/>
        <v>138.46877538074244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197.78572767493569</v>
      </c>
      <c r="T10" s="59">
        <f t="shared" si="34"/>
        <v>288.66487031729008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2.5699524564574232</v>
      </c>
      <c r="AK10" s="13">
        <f t="shared" si="35"/>
        <v>1.0611135823014897</v>
      </c>
      <c r="AL10" s="20">
        <f t="shared" si="4"/>
        <v>6.3241066841717739</v>
      </c>
      <c r="AM10" s="59">
        <f t="shared" si="5"/>
        <v>299.65744001750511</v>
      </c>
      <c r="AN10" s="59">
        <f ca="1">AVERAGE(OFFSET($AM$3,0,0,'Données projet'!$E$10+1,1))-AVERAGE(OFFSET($H$3,0,0,'Données projet'!$E$10+1,1))</f>
        <v>213.54857791046686</v>
      </c>
      <c r="AO10" s="59">
        <f t="shared" si="36"/>
        <v>138.46877538074244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197.78572767493569</v>
      </c>
      <c r="T11" s="59">
        <f t="shared" si="34"/>
        <v>288.66487031729008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2.9832701910161412</v>
      </c>
      <c r="AK11" s="13">
        <f t="shared" si="35"/>
        <v>1.2105714746948997</v>
      </c>
      <c r="AL11" s="20">
        <f t="shared" si="4"/>
        <v>7.3042742344467291</v>
      </c>
      <c r="AM11" s="59">
        <f t="shared" si="5"/>
        <v>300.63760756778004</v>
      </c>
      <c r="AN11" s="59">
        <f ca="1">AVERAGE(OFFSET($AM$3,0,0,'Données projet'!$E$10+1,1))-AVERAGE(OFFSET($H$3,0,0,'Données projet'!$E$10+1,1))</f>
        <v>213.54857791046686</v>
      </c>
      <c r="AO11" s="59">
        <f t="shared" si="36"/>
        <v>138.46877538074244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197.78572767493569</v>
      </c>
      <c r="T12" s="59">
        <f t="shared" si="34"/>
        <v>288.66487031729008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3.4630605753982087</v>
      </c>
      <c r="AK12" s="13">
        <f t="shared" si="35"/>
        <v>1.3810805174752749</v>
      </c>
      <c r="AL12" s="20">
        <f t="shared" si="4"/>
        <v>8.4368790700879845</v>
      </c>
      <c r="AM12" s="59">
        <f t="shared" si="5"/>
        <v>301.77021240342128</v>
      </c>
      <c r="AN12" s="59">
        <f ca="1">AVERAGE(OFFSET($AM$3,0,0,'Données projet'!$E$10+1,1))-AVERAGE(OFFSET($H$3,0,0,'Données projet'!$E$10+1,1))</f>
        <v>213.54857791046686</v>
      </c>
      <c r="AO12" s="59">
        <f t="shared" si="36"/>
        <v>138.46877538074244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197.78572767493569</v>
      </c>
      <c r="T13" s="59">
        <f t="shared" si="34"/>
        <v>288.66487031729008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4.0200142062199431</v>
      </c>
      <c r="AK13" s="13">
        <f t="shared" si="35"/>
        <v>1.5756057660539962</v>
      </c>
      <c r="AL13" s="20">
        <f t="shared" si="4"/>
        <v>9.7457047850437757</v>
      </c>
      <c r="AM13" s="59">
        <f t="shared" si="5"/>
        <v>303.07903811837707</v>
      </c>
      <c r="AN13" s="59">
        <f ca="1">AVERAGE(OFFSET($AM$3,0,0,'Données projet'!$E$10+1,1))-AVERAGE(OFFSET($H$3,0,0,'Données projet'!$E$10+1,1))</f>
        <v>213.54857791046686</v>
      </c>
      <c r="AO13" s="59">
        <f t="shared" si="36"/>
        <v>138.46877538074244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197.78572767493569</v>
      </c>
      <c r="T14" s="59">
        <f t="shared" si="34"/>
        <v>288.66487031729008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4.6665410166415882</v>
      </c>
      <c r="AK14" s="13">
        <f t="shared" si="35"/>
        <v>1.7975299040209971</v>
      </c>
      <c r="AL14" s="20">
        <f t="shared" si="4"/>
        <v>11.258256853487337</v>
      </c>
      <c r="AM14" s="59">
        <f t="shared" si="5"/>
        <v>304.59159018682067</v>
      </c>
      <c r="AN14" s="59">
        <f ca="1">AVERAGE(OFFSET($AM$3,0,0,'Données projet'!$E$10+1,1))-AVERAGE(OFFSET($H$3,0,0,'Données projet'!$E$10+1,1))</f>
        <v>213.54857791046686</v>
      </c>
      <c r="AO14" s="59">
        <f t="shared" si="36"/>
        <v>138.46877538074244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197.78572767493569</v>
      </c>
      <c r="T15" s="59">
        <f t="shared" si="34"/>
        <v>288.66487031729008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5.4170467920995362</v>
      </c>
      <c r="AK15" s="13">
        <f t="shared" si="35"/>
        <v>2.05071206609116</v>
      </c>
      <c r="AL15" s="20">
        <f t="shared" si="4"/>
        <v>13.006346678015461</v>
      </c>
      <c r="AM15" s="59">
        <f t="shared" si="5"/>
        <v>306.33968001134878</v>
      </c>
      <c r="AN15" s="59">
        <f ca="1">AVERAGE(OFFSET($AM$3,0,0,'Données projet'!$E$10+1,1))-AVERAGE(OFFSET($H$3,0,0,'Données projet'!$E$10+1,1))</f>
        <v>213.54857791046686</v>
      </c>
      <c r="AO15" s="59">
        <f t="shared" si="36"/>
        <v>138.46877538074244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197.78572767493569</v>
      </c>
      <c r="T16" s="59">
        <f t="shared" si="34"/>
        <v>288.66487031729008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6.2882541572332364</v>
      </c>
      <c r="AK16" s="13">
        <f t="shared" si="35"/>
        <v>2.3395549462651668</v>
      </c>
      <c r="AL16" s="20">
        <f t="shared" si="4"/>
        <v>15.026767521926386</v>
      </c>
      <c r="AM16" s="59">
        <f t="shared" si="5"/>
        <v>308.3601008552597</v>
      </c>
      <c r="AN16" s="59">
        <f ca="1">AVERAGE(OFFSET($AM$3,0,0,'Données projet'!$E$10+1,1))-AVERAGE(OFFSET($H$3,0,0,'Données projet'!$E$10+1,1))</f>
        <v>213.54857791046686</v>
      </c>
      <c r="AO16" s="59">
        <f t="shared" si="36"/>
        <v>138.46877538074244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197.78572767493569</v>
      </c>
      <c r="T17" s="59">
        <f t="shared" si="34"/>
        <v>288.66487031729008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7.2995751861754465</v>
      </c>
      <c r="AK17" s="13">
        <f t="shared" si="35"/>
        <v>2.6690813581776105</v>
      </c>
      <c r="AL17" s="20">
        <f t="shared" si="4"/>
        <v>17.362076814748239</v>
      </c>
      <c r="AM17" s="59">
        <f t="shared" si="5"/>
        <v>310.69541014808158</v>
      </c>
      <c r="AN17" s="59">
        <f ca="1">AVERAGE(OFFSET($AM$3,0,0,'Données projet'!$E$10+1,1))-AVERAGE(OFFSET($H$3,0,0,'Données projet'!$E$10+1,1))</f>
        <v>213.54857791046686</v>
      </c>
      <c r="AO17" s="59">
        <f t="shared" si="36"/>
        <v>138.46877538074244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197.78572767493569</v>
      </c>
      <c r="T18" s="59">
        <f t="shared" si="34"/>
        <v>288.66487031729008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8.4735439386363147</v>
      </c>
      <c r="AK18" s="13">
        <f t="shared" si="35"/>
        <v>3.045021578973337</v>
      </c>
      <c r="AL18" s="20">
        <f t="shared" si="4"/>
        <v>20.06150160983681</v>
      </c>
      <c r="AM18" s="59">
        <f t="shared" si="5"/>
        <v>313.39483494317011</v>
      </c>
      <c r="AN18" s="59">
        <f ca="1">AVERAGE(OFFSET($AM$3,0,0,'Données projet'!$E$10+1,1))-AVERAGE(OFFSET($H$3,0,0,'Données projet'!$E$10+1,1))</f>
        <v>213.54857791046686</v>
      </c>
      <c r="AO18" s="59">
        <f t="shared" si="36"/>
        <v>138.46877538074244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197.78572767493569</v>
      </c>
      <c r="T19" s="59">
        <f t="shared" si="34"/>
        <v>288.66487031729008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9.8363185594667133</v>
      </c>
      <c r="AK19" s="13">
        <f t="shared" si="35"/>
        <v>3.4739129955724146</v>
      </c>
      <c r="AL19" s="20">
        <f t="shared" si="4"/>
        <v>23.181986625026479</v>
      </c>
      <c r="AM19" s="59">
        <f t="shared" si="5"/>
        <v>316.51531995835978</v>
      </c>
      <c r="AN19" s="59">
        <f ca="1">AVERAGE(OFFSET($AM$3,0,0,'Données projet'!$E$10+1,1))-AVERAGE(OFFSET($H$3,0,0,'Données projet'!$E$10+1,1))</f>
        <v>213.54857791046686</v>
      </c>
      <c r="AO19" s="59">
        <f t="shared" si="36"/>
        <v>138.46877538074244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197.78572767493569</v>
      </c>
      <c r="T20" s="59">
        <f t="shared" si="34"/>
        <v>288.66487031729008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11.418264129386252</v>
      </c>
      <c r="AK20" s="13">
        <f t="shared" si="35"/>
        <v>3.9632137861156949</v>
      </c>
      <c r="AL20" s="20">
        <f t="shared" si="4"/>
        <v>26.789407369499227</v>
      </c>
      <c r="AM20" s="59">
        <f t="shared" si="5"/>
        <v>320.12274070283252</v>
      </c>
      <c r="AN20" s="59">
        <f ca="1">AVERAGE(OFFSET($AM$3,0,0,'Données projet'!$E$10+1,1))-AVERAGE(OFFSET($H$3,0,0,'Données projet'!$E$10+1,1))</f>
        <v>213.54857791046686</v>
      </c>
      <c r="AO20" s="59">
        <f t="shared" si="36"/>
        <v>138.46877538074244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197.78572767493569</v>
      </c>
      <c r="T21" s="59">
        <f t="shared" si="34"/>
        <v>288.66487031729008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13.254629253843246</v>
      </c>
      <c r="AK21" s="13">
        <f t="shared" si="35"/>
        <v>4.5214326134467182</v>
      </c>
      <c r="AL21" s="20">
        <f t="shared" si="4"/>
        <v>30.959974418863357</v>
      </c>
      <c r="AM21" s="59">
        <f t="shared" si="5"/>
        <v>324.29330775219665</v>
      </c>
      <c r="AN21" s="59">
        <f ca="1">AVERAGE(OFFSET($AM$3,0,0,'Données projet'!$E$10+1,1))-AVERAGE(OFFSET($H$3,0,0,'Données projet'!$E$10+1,1))</f>
        <v>213.54857791046686</v>
      </c>
      <c r="AO21" s="59">
        <f t="shared" si="36"/>
        <v>138.46877538074244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197.78572767493569</v>
      </c>
      <c r="T22" s="59">
        <f t="shared" si="34"/>
        <v>288.66487031729008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15.386331465628878</v>
      </c>
      <c r="AK22" s="13">
        <f t="shared" si="35"/>
        <v>5.1582765859259734</v>
      </c>
      <c r="AL22" s="20">
        <f t="shared" si="4"/>
        <v>35.781859023124703</v>
      </c>
      <c r="AM22" s="59">
        <f t="shared" si="5"/>
        <v>329.11519235645801</v>
      </c>
      <c r="AN22" s="59">
        <f ca="1">AVERAGE(OFFSET($AM$3,0,0,'Données projet'!$E$10+1,1))-AVERAGE(OFFSET($H$3,0,0,'Données projet'!$E$10+1,1))</f>
        <v>213.54857791046686</v>
      </c>
      <c r="AO22" s="59">
        <f t="shared" si="36"/>
        <v>138.46877538074244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197.78572767493569</v>
      </c>
      <c r="T23" s="59">
        <f t="shared" si="34"/>
        <v>288.66487031729008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17.860868941434749</v>
      </c>
      <c r="AK23" s="13">
        <f t="shared" si="35"/>
        <v>5.8848200585320249</v>
      </c>
      <c r="AL23" s="20">
        <f t="shared" si="4"/>
        <v>41.357075008275459</v>
      </c>
      <c r="AM23" s="59">
        <f t="shared" si="5"/>
        <v>334.69040834160876</v>
      </c>
      <c r="AN23" s="59">
        <f ca="1">AVERAGE(OFFSET($AM$3,0,0,'Données projet'!$E$10+1,1))-AVERAGE(OFFSET($H$3,0,0,'Données projet'!$E$10+1,1))</f>
        <v>213.54857791046686</v>
      </c>
      <c r="AO23" s="59">
        <f t="shared" si="36"/>
        <v>138.46877538074244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197.78572767493569</v>
      </c>
      <c r="T24" s="59">
        <f t="shared" si="34"/>
        <v>288.66487031729008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20.733378847046019</v>
      </c>
      <c r="AK24" s="13">
        <f t="shared" si="35"/>
        <v>6.713697209604776</v>
      </c>
      <c r="AL24" s="20">
        <f t="shared" si="4"/>
        <v>47.803657465333458</v>
      </c>
      <c r="AM24" s="59">
        <f t="shared" si="5"/>
        <v>341.13699079866677</v>
      </c>
      <c r="AN24" s="59">
        <f ca="1">AVERAGE(OFFSET($AM$3,0,0,'Données projet'!$E$10+1,1))-AVERAGE(OFFSET($H$3,0,0,'Données projet'!$E$10+1,1))</f>
        <v>213.54857791046686</v>
      </c>
      <c r="AO24" s="59">
        <f t="shared" si="36"/>
        <v>138.46877538074244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197.78572767493569</v>
      </c>
      <c r="T25" s="59">
        <f t="shared" si="34"/>
        <v>288.66487031729008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24.06786589301316</v>
      </c>
      <c r="AK25" s="13">
        <f t="shared" si="35"/>
        <v>7.6593217420310804</v>
      </c>
      <c r="AL25" s="20">
        <f t="shared" si="4"/>
        <v>55.258185131035383</v>
      </c>
      <c r="AM25" s="59">
        <f t="shared" si="5"/>
        <v>348.59151846436868</v>
      </c>
      <c r="AN25" s="59">
        <f ca="1">AVERAGE(OFFSET($AM$3,0,0,'Données projet'!$E$10+1,1))-AVERAGE(OFFSET($H$3,0,0,'Données projet'!$E$10+1,1))</f>
        <v>213.54857791046686</v>
      </c>
      <c r="AO25" s="59">
        <f t="shared" si="36"/>
        <v>138.46877538074244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197.78572767493569</v>
      </c>
      <c r="T26" s="59">
        <f t="shared" si="34"/>
        <v>288.66487031729008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27.938628475242293</v>
      </c>
      <c r="AK26" s="13">
        <f t="shared" si="35"/>
        <v>8.7381375293515138</v>
      </c>
      <c r="AL26" s="20">
        <f t="shared" si="4"/>
        <v>63.878700791334211</v>
      </c>
      <c r="AM26" s="59">
        <f t="shared" si="5"/>
        <v>357.21203412466753</v>
      </c>
      <c r="AN26" s="59">
        <f ca="1">AVERAGE(OFFSET($AM$3,0,0,'Données projet'!$E$10+1,1))-AVERAGE(OFFSET($H$3,0,0,'Données projet'!$E$10+1,1))</f>
        <v>213.54857791046686</v>
      </c>
      <c r="AO26" s="59">
        <f t="shared" si="36"/>
        <v>138.46877538074244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197.78572767493569</v>
      </c>
      <c r="T27" s="59">
        <f t="shared" si="34"/>
        <v>288.66487031729008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32.431914177493233</v>
      </c>
      <c r="AK27" s="13">
        <f t="shared" si="35"/>
        <v>9.9689045653817558</v>
      </c>
      <c r="AL27" s="20">
        <f t="shared" si="4"/>
        <v>73.848092643840616</v>
      </c>
      <c r="AM27" s="59">
        <f t="shared" si="5"/>
        <v>367.18142597717394</v>
      </c>
      <c r="AN27" s="59">
        <f ca="1">AVERAGE(OFFSET($AM$3,0,0,'Données projet'!$E$10+1,1))-AVERAGE(OFFSET($H$3,0,0,'Données projet'!$E$10+1,1))</f>
        <v>213.54857791046686</v>
      </c>
      <c r="AO27" s="59">
        <f t="shared" si="36"/>
        <v>138.46877538074244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197.78572767493569</v>
      </c>
      <c r="T28" s="59">
        <f t="shared" si="34"/>
        <v>288.66487031729008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37.647841523371881</v>
      </c>
      <c r="AK28" s="13">
        <f t="shared" si="35"/>
        <v>11.373025189850091</v>
      </c>
      <c r="AL28" s="20">
        <f t="shared" si="4"/>
        <v>85.37800952552827</v>
      </c>
      <c r="AM28" s="59">
        <f t="shared" si="5"/>
        <v>378.7113428588616</v>
      </c>
      <c r="AN28" s="59">
        <f ca="1">AVERAGE(OFFSET($AM$3,0,0,'Données projet'!$E$10+1,1))-AVERAGE(OFFSET($H$3,0,0,'Données projet'!$E$10+1,1))</f>
        <v>213.54857791046686</v>
      </c>
      <c r="AO28" s="59">
        <f t="shared" si="36"/>
        <v>138.46877538074244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197.78572767493569</v>
      </c>
      <c r="T29" s="59">
        <f t="shared" si="34"/>
        <v>288.66487031729008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43.702630797923383</v>
      </c>
      <c r="AK29" s="13">
        <f t="shared" si="35"/>
        <v>12.974916262929579</v>
      </c>
      <c r="AL29" s="20">
        <f t="shared" si="4"/>
        <v>98.71339446431891</v>
      </c>
      <c r="AM29" s="59">
        <f t="shared" si="5"/>
        <v>392.04672779765224</v>
      </c>
      <c r="AN29" s="59">
        <f ca="1">AVERAGE(OFFSET($AM$3,0,0,'Données projet'!$E$10+1,1))-AVERAGE(OFFSET($H$3,0,0,'Données projet'!$E$10+1,1))</f>
        <v>213.54857791046686</v>
      </c>
      <c r="AO29" s="59">
        <f t="shared" si="36"/>
        <v>138.46877538074244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197.78572767493569</v>
      </c>
      <c r="T30" s="59">
        <f t="shared" si="34"/>
        <v>288.66487031729008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50.731193645561802</v>
      </c>
      <c r="AK30" s="13">
        <f t="shared" si="35"/>
        <v>14.802433760568636</v>
      </c>
      <c r="AL30" s="20">
        <f t="shared" si="4"/>
        <v>114.13773439901051</v>
      </c>
      <c r="AM30" s="59">
        <f t="shared" si="5"/>
        <v>407.47106773234384</v>
      </c>
      <c r="AN30" s="59">
        <f ca="1">AVERAGE(OFFSET($AM$3,0,0,'Données projet'!$E$10+1,1))-AVERAGE(OFFSET($H$3,0,0,'Données projet'!$E$10+1,1))</f>
        <v>213.54857791046686</v>
      </c>
      <c r="AO30" s="59">
        <f t="shared" si="36"/>
        <v>138.46877538074244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197.78572767493569</v>
      </c>
      <c r="T31" s="59">
        <f t="shared" si="34"/>
        <v>288.66487031729008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58.89013914525674</v>
      </c>
      <c r="AK31" s="13">
        <f t="shared" si="35"/>
        <v>16.887357174091651</v>
      </c>
      <c r="AL31" s="20">
        <f t="shared" si="4"/>
        <v>131.9791394228651</v>
      </c>
      <c r="AM31" s="59">
        <f t="shared" si="5"/>
        <v>425.31247275619842</v>
      </c>
      <c r="AN31" s="59">
        <f ca="1">AVERAGE(OFFSET($AM$3,0,0,'Données projet'!$E$10+1,1))-AVERAGE(OFFSET($H$3,0,0,'Données projet'!$E$10+1,1))</f>
        <v>213.54857791046686</v>
      </c>
      <c r="AO31" s="59">
        <f t="shared" si="36"/>
        <v>138.46877538074244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197.78572767493569</v>
      </c>
      <c r="T32" s="59">
        <f t="shared" si="34"/>
        <v>288.66487031729008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68.36126334376327</v>
      </c>
      <c r="AK32" s="13">
        <f t="shared" si="35"/>
        <v>19.265942137503561</v>
      </c>
      <c r="AL32" s="20">
        <f t="shared" si="4"/>
        <v>152.61738287987308</v>
      </c>
      <c r="AM32" s="59">
        <f t="shared" si="5"/>
        <v>445.95071621320642</v>
      </c>
      <c r="AN32" s="59">
        <f ca="1">AVERAGE(OFFSET($AM$3,0,0,'Données projet'!$E$10+1,1))-AVERAGE(OFFSET($H$3,0,0,'Données projet'!$E$10+1,1))</f>
        <v>213.54857791046686</v>
      </c>
      <c r="AO32" s="59">
        <f t="shared" si="36"/>
        <v>138.46877538074244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197.78572767493569</v>
      </c>
      <c r="T33" s="59">
        <f t="shared" si="34"/>
        <v>288.66487031729008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79.355599999999995</v>
      </c>
      <c r="AK33" s="13">
        <f t="shared" si="35"/>
        <v>21.979550892373382</v>
      </c>
      <c r="AL33" s="20">
        <f t="shared" si="4"/>
        <v>176.49205447088363</v>
      </c>
      <c r="AM33" s="59">
        <f t="shared" si="5"/>
        <v>469.82538780421692</v>
      </c>
      <c r="AN33" s="59">
        <f ca="1">AVERAGE(OFFSET($AM$3,0,0,'Données projet'!$E$10+1,1))-AVERAGE(OFFSET($H$3,0,0,'Données projet'!$E$10+1,1))</f>
        <v>213.54857791046686</v>
      </c>
      <c r="AO33" s="59">
        <f t="shared" si="36"/>
        <v>138.46877538074244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197.78572767493569</v>
      </c>
      <c r="T34" s="59">
        <f t="shared" si="34"/>
        <v>288.66487031729008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84.184514285714286</v>
      </c>
      <c r="AK34" s="13">
        <f t="shared" si="35"/>
        <v>23.157263963315572</v>
      </c>
      <c r="AL34" s="20">
        <f t="shared" si="4"/>
        <v>186.95359711706033</v>
      </c>
      <c r="AM34" s="59">
        <f t="shared" si="5"/>
        <v>480.28693045039364</v>
      </c>
      <c r="AN34" s="59">
        <f ca="1">AVERAGE(OFFSET($AM$3,0,0,'Données projet'!$E$10+1,1))-AVERAGE(OFFSET($H$3,0,0,'Données projet'!$E$10+1,1))</f>
        <v>213.54857791046686</v>
      </c>
      <c r="AO34" s="59">
        <f t="shared" si="36"/>
        <v>138.46877538074244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197.78572767493569</v>
      </c>
      <c r="T35" s="59">
        <f t="shared" si="34"/>
        <v>288.66487031729008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89.013428571428562</v>
      </c>
      <c r="AK35" s="13">
        <f t="shared" si="35"/>
        <v>24.327135299174682</v>
      </c>
      <c r="AL35" s="20">
        <f t="shared" si="4"/>
        <v>197.40148207463395</v>
      </c>
      <c r="AM35" s="59">
        <f t="shared" si="5"/>
        <v>490.73481540796729</v>
      </c>
      <c r="AN35" s="59">
        <f ca="1">AVERAGE(OFFSET($AM$3,0,0,'Données projet'!$E$10+1,1))-AVERAGE(OFFSET($H$3,0,0,'Données projet'!$E$10+1,1))</f>
        <v>213.54857791046686</v>
      </c>
      <c r="AO35" s="59">
        <f t="shared" si="36"/>
        <v>138.46877538074244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197.78572767493569</v>
      </c>
      <c r="T36" s="59">
        <f t="shared" si="34"/>
        <v>288.66487031729008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93.842342857142853</v>
      </c>
      <c r="AK36" s="13">
        <f t="shared" si="35"/>
        <v>25.489638806781517</v>
      </c>
      <c r="AL36" s="20">
        <f t="shared" si="4"/>
        <v>207.83653473133492</v>
      </c>
      <c r="AM36" s="59">
        <f t="shared" si="5"/>
        <v>501.16986806466821</v>
      </c>
      <c r="AN36" s="59">
        <f ca="1">AVERAGE(OFFSET($AM$3,0,0,'Données projet'!$E$10+1,1))-AVERAGE(OFFSET($H$3,0,0,'Données projet'!$E$10+1,1))</f>
        <v>213.54857791046686</v>
      </c>
      <c r="AO36" s="59">
        <f t="shared" si="36"/>
        <v>138.46877538074244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197.78572767493569</v>
      </c>
      <c r="T37" s="59">
        <f t="shared" si="34"/>
        <v>288.66487031729008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98.671257142857144</v>
      </c>
      <c r="AK37" s="13">
        <f t="shared" si="35"/>
        <v>26.645196865813876</v>
      </c>
      <c r="AL37" s="20">
        <f t="shared" si="4"/>
        <v>218.25949073176866</v>
      </c>
      <c r="AM37" s="59">
        <f t="shared" si="5"/>
        <v>511.59282406510198</v>
      </c>
      <c r="AN37" s="59">
        <f ca="1">AVERAGE(OFFSET($AM$3,0,0,'Données projet'!$E$10+1,1))-AVERAGE(OFFSET($H$3,0,0,'Données projet'!$E$10+1,1))</f>
        <v>213.54857791046686</v>
      </c>
      <c r="AO37" s="59">
        <f t="shared" si="36"/>
        <v>138.46877538074244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197.78572767493569</v>
      </c>
      <c r="T38" s="59">
        <f t="shared" si="34"/>
        <v>288.66487031729008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103.50017142857141</v>
      </c>
      <c r="AK38" s="13">
        <f t="shared" si="35"/>
        <v>27.794188178262466</v>
      </c>
      <c r="AL38" s="20">
        <f t="shared" si="4"/>
        <v>228.67100964856897</v>
      </c>
      <c r="AM38" s="59">
        <f t="shared" si="5"/>
        <v>522.00434298190225</v>
      </c>
      <c r="AN38" s="59">
        <f ca="1">AVERAGE(OFFSET($AM$3,0,0,'Données projet'!$E$10+1,1))-AVERAGE(OFFSET($H$3,0,0,'Données projet'!$E$10+1,1))</f>
        <v>213.54857791046686</v>
      </c>
      <c r="AO38" s="59">
        <f t="shared" si="36"/>
        <v>138.46877538074244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197.78572767493569</v>
      </c>
      <c r="T39" s="59">
        <f t="shared" si="34"/>
        <v>288.66487031729008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108.32908571428571</v>
      </c>
      <c r="AK39" s="13">
        <f t="shared" si="35"/>
        <v>28.936954111534238</v>
      </c>
      <c r="AL39" s="20">
        <f t="shared" si="4"/>
        <v>239.07168602996975</v>
      </c>
      <c r="AM39" s="59">
        <f t="shared" si="5"/>
        <v>532.40501936330304</v>
      </c>
      <c r="AN39" s="59">
        <f ca="1">AVERAGE(OFFSET($AM$3,0,0,'Données projet'!$E$10+1,1))-AVERAGE(OFFSET($H$3,0,0,'Données projet'!$E$10+1,1))</f>
        <v>213.54857791046686</v>
      </c>
      <c r="AO39" s="59">
        <f t="shared" si="36"/>
        <v>138.46877538074244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197.78572767493569</v>
      </c>
      <c r="T40" s="59">
        <f t="shared" si="34"/>
        <v>288.66487031729008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113.15799999999999</v>
      </c>
      <c r="AK40" s="13">
        <f t="shared" si="35"/>
        <v>30.073803878601733</v>
      </c>
      <c r="AL40" s="20">
        <f t="shared" si="4"/>
        <v>249.46205842189795</v>
      </c>
      <c r="AM40" s="59">
        <f t="shared" si="5"/>
        <v>542.79539175523132</v>
      </c>
      <c r="AN40" s="59">
        <f ca="1">AVERAGE(OFFSET($AM$3,0,0,'Données projet'!$E$10+1,1))-AVERAGE(OFFSET($H$3,0,0,'Données projet'!$E$10+1,1))</f>
        <v>213.54857791046686</v>
      </c>
      <c r="AO40" s="59">
        <f t="shared" si="36"/>
        <v>138.46877538074244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197.78572767493569</v>
      </c>
      <c r="T41" s="59">
        <f t="shared" si="34"/>
        <v>288.66487031729008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117.98691428571428</v>
      </c>
      <c r="AK41" s="13">
        <f t="shared" si="35"/>
        <v>31.205018808985951</v>
      </c>
      <c r="AL41" s="20">
        <f t="shared" si="4"/>
        <v>259.8426168066029</v>
      </c>
      <c r="AM41" s="59">
        <f t="shared" si="5"/>
        <v>553.17595013993628</v>
      </c>
      <c r="AN41" s="59">
        <f ca="1">AVERAGE(OFFSET($AM$3,0,0,'Données projet'!$E$10+1,1))-AVERAGE(OFFSET($H$3,0,0,'Données projet'!$E$10+1,1))</f>
        <v>213.54857791046686</v>
      </c>
      <c r="AO41" s="59">
        <f t="shared" si="36"/>
        <v>138.46877538074244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197.78572767493569</v>
      </c>
      <c r="T42" s="59">
        <f t="shared" si="34"/>
        <v>288.66487031729008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122.81582857142857</v>
      </c>
      <c r="AK42" s="13">
        <f t="shared" si="35"/>
        <v>32.330855900842984</v>
      </c>
      <c r="AL42" s="20">
        <f t="shared" si="4"/>
        <v>270.21380878920627</v>
      </c>
      <c r="AM42" s="59">
        <f t="shared" si="5"/>
        <v>563.54714212253953</v>
      </c>
      <c r="AN42" s="59">
        <f ca="1">AVERAGE(OFFSET($AM$3,0,0,'Données projet'!$E$10+1,1))-AVERAGE(OFFSET($H$3,0,0,'Données projet'!$E$10+1,1))</f>
        <v>213.54857791046686</v>
      </c>
      <c r="AO42" s="59">
        <f t="shared" si="36"/>
        <v>138.46877538074244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197.78572767493569</v>
      </c>
      <c r="T43" s="59">
        <f t="shared" si="34"/>
        <v>288.66487031729008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127.64474285714284</v>
      </c>
      <c r="AK43" s="13">
        <f t="shared" si="35"/>
        <v>33.451550798682433</v>
      </c>
      <c r="AL43" s="20">
        <f t="shared" si="4"/>
        <v>280.57604478389567</v>
      </c>
      <c r="AM43" s="59">
        <f t="shared" si="5"/>
        <v>573.90937811722893</v>
      </c>
      <c r="AN43" s="59">
        <f ca="1">AVERAGE(OFFSET($AM$3,0,0,'Données projet'!$E$10+1,1))-AVERAGE(OFFSET($H$3,0,0,'Données projet'!$E$10+1,1))</f>
        <v>213.54857791046686</v>
      </c>
      <c r="AO43" s="59">
        <f t="shared" si="36"/>
        <v>138.46877538074244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197.78572767493569</v>
      </c>
      <c r="T44" s="59">
        <f t="shared" si="34"/>
        <v>288.66487031729008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132.47365714285712</v>
      </c>
      <c r="AK44" s="13">
        <f t="shared" si="35"/>
        <v>34.567320307816402</v>
      </c>
      <c r="AL44" s="20">
        <f t="shared" si="4"/>
        <v>290.92970239325638</v>
      </c>
      <c r="AM44" s="59">
        <f t="shared" si="5"/>
        <v>584.26303572658969</v>
      </c>
      <c r="AN44" s="59">
        <f ca="1">AVERAGE(OFFSET($AM$3,0,0,'Données projet'!$E$10+1,1))-AVERAGE(OFFSET($H$3,0,0,'Données projet'!$E$10+1,1))</f>
        <v>213.54857791046686</v>
      </c>
      <c r="AO44" s="59">
        <f t="shared" si="36"/>
        <v>138.46877538074244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197.78572767493569</v>
      </c>
      <c r="T45" s="59">
        <f t="shared" si="34"/>
        <v>288.66487031729008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137.30257142857138</v>
      </c>
      <c r="AK45" s="13">
        <f t="shared" si="35"/>
        <v>35.678364531877897</v>
      </c>
      <c r="AL45" s="20">
        <f t="shared" si="4"/>
        <v>301.27513013111576</v>
      </c>
      <c r="AM45" s="59">
        <f t="shared" si="5"/>
        <v>594.60846346444907</v>
      </c>
      <c r="AN45" s="59">
        <f ca="1">AVERAGE(OFFSET($AM$3,0,0,'Données projet'!$E$10+1,1))-AVERAGE(OFFSET($H$3,0,0,'Données projet'!$E$10+1,1))</f>
        <v>213.54857791046686</v>
      </c>
      <c r="AO45" s="59">
        <f t="shared" si="36"/>
        <v>138.46877538074244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197.78572767493569</v>
      </c>
      <c r="T46" s="59">
        <f t="shared" si="34"/>
        <v>288.66487031729008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142.13148571428567</v>
      </c>
      <c r="AK46" s="13">
        <f t="shared" si="35"/>
        <v>36.784868701185438</v>
      </c>
      <c r="AL46" s="20">
        <f t="shared" si="4"/>
        <v>311.61265060694552</v>
      </c>
      <c r="AM46" s="59">
        <f t="shared" si="5"/>
        <v>604.94598394027889</v>
      </c>
      <c r="AN46" s="59">
        <f ca="1">AVERAGE(OFFSET($AM$3,0,0,'Données projet'!$E$10+1,1))-AVERAGE(OFFSET($H$3,0,0,'Données projet'!$E$10+1,1))</f>
        <v>213.54857791046686</v>
      </c>
      <c r="AO46" s="59">
        <f t="shared" si="36"/>
        <v>138.46877538074244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197.78572767493569</v>
      </c>
      <c r="T47" s="59">
        <f t="shared" si="34"/>
        <v>288.66487031729008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146.96039999999991</v>
      </c>
      <c r="AK47" s="13">
        <f t="shared" si="35"/>
        <v>37.887004745652405</v>
      </c>
      <c r="AL47" s="20">
        <f t="shared" si="4"/>
        <v>321.94256326534446</v>
      </c>
      <c r="AM47" s="59">
        <f t="shared" si="5"/>
        <v>615.27589659867772</v>
      </c>
      <c r="AN47" s="59">
        <f ca="1">AVERAGE(OFFSET($AM$3,0,0,'Données projet'!$E$10+1,1))-AVERAGE(OFFSET($H$3,0,0,'Données projet'!$E$10+1,1))</f>
        <v>213.54857791046686</v>
      </c>
      <c r="AO47" s="59">
        <f t="shared" si="36"/>
        <v>138.46877538074244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197.78572767493569</v>
      </c>
      <c r="T48" s="59">
        <f t="shared" si="34"/>
        <v>288.66487031729008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94.852371428571374</v>
      </c>
      <c r="AK48" s="13">
        <f t="shared" si="35"/>
        <v>25.731899613510901</v>
      </c>
      <c r="AL48" s="20">
        <f t="shared" si="4"/>
        <v>210.01760539829328</v>
      </c>
      <c r="AM48" s="59">
        <f t="shared" si="5"/>
        <v>503.35093873162657</v>
      </c>
      <c r="AN48" s="59">
        <f ca="1">AVERAGE(OFFSET($AM$3,0,0,'Données projet'!$E$10+1,1))-AVERAGE(OFFSET($H$3,0,0,'Données projet'!$E$10+1,1))</f>
        <v>213.54857791046686</v>
      </c>
      <c r="AO48" s="59">
        <f t="shared" si="36"/>
        <v>138.46877538074244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197.78572767493569</v>
      </c>
      <c r="T49" s="59">
        <f t="shared" si="34"/>
        <v>288.66487031729008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101.0285428571428</v>
      </c>
      <c r="AK49" s="13">
        <f t="shared" si="35"/>
        <v>27.206887577634099</v>
      </c>
      <c r="AL49" s="20">
        <f t="shared" si="4"/>
        <v>223.3433746739031</v>
      </c>
      <c r="AM49" s="59">
        <f t="shared" si="5"/>
        <v>516.67670800723636</v>
      </c>
      <c r="AN49" s="59">
        <f ca="1">AVERAGE(OFFSET($AM$3,0,0,'Données projet'!$E$10+1,1))-AVERAGE(OFFSET($H$3,0,0,'Données projet'!$E$10+1,1))</f>
        <v>213.54857791046686</v>
      </c>
      <c r="AO49" s="59">
        <f t="shared" si="36"/>
        <v>138.46877538074244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197.78572767493569</v>
      </c>
      <c r="T50" s="59">
        <f t="shared" si="34"/>
        <v>288.66487031729008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107.20471428571423</v>
      </c>
      <c r="AK50" s="13">
        <f t="shared" si="35"/>
        <v>28.671410088969473</v>
      </c>
      <c r="AL50" s="20">
        <f t="shared" si="4"/>
        <v>236.65091661924077</v>
      </c>
      <c r="AM50" s="59">
        <f t="shared" si="5"/>
        <v>529.98424995257415</v>
      </c>
      <c r="AN50" s="59">
        <f ca="1">AVERAGE(OFFSET($AM$3,0,0,'Données projet'!$E$10+1,1))-AVERAGE(OFFSET($H$3,0,0,'Données projet'!$E$10+1,1))</f>
        <v>213.54857791046686</v>
      </c>
      <c r="AO50" s="59">
        <f t="shared" si="36"/>
        <v>138.46877538074244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197.78572767493569</v>
      </c>
      <c r="T51" s="59">
        <f t="shared" si="34"/>
        <v>288.66487031729008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113.38088571428565</v>
      </c>
      <c r="AK51" s="13">
        <f t="shared" si="35"/>
        <v>30.126138765380961</v>
      </c>
      <c r="AL51" s="20">
        <f t="shared" si="4"/>
        <v>249.94140096875267</v>
      </c>
      <c r="AM51" s="59">
        <f t="shared" si="5"/>
        <v>543.27473430208602</v>
      </c>
      <c r="AN51" s="59">
        <f ca="1">AVERAGE(OFFSET($AM$3,0,0,'Données projet'!$E$10+1,1))-AVERAGE(OFFSET($H$3,0,0,'Données projet'!$E$10+1,1))</f>
        <v>213.54857791046686</v>
      </c>
      <c r="AO51" s="59">
        <f t="shared" si="36"/>
        <v>138.46877538074244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197.78572767493569</v>
      </c>
      <c r="T52" s="59">
        <f t="shared" si="34"/>
        <v>288.66487031729008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119.55705714285709</v>
      </c>
      <c r="AK52" s="13">
        <f t="shared" si="35"/>
        <v>31.571667922473026</v>
      </c>
      <c r="AL52" s="20">
        <f t="shared" si="4"/>
        <v>263.21586282211655</v>
      </c>
      <c r="AM52" s="59">
        <f t="shared" si="5"/>
        <v>556.54919615544986</v>
      </c>
      <c r="AN52" s="59">
        <f ca="1">AVERAGE(OFFSET($AM$3,0,0,'Données projet'!$E$10+1,1))-AVERAGE(OFFSET($H$3,0,0,'Données projet'!$E$10+1,1))</f>
        <v>213.54857791046686</v>
      </c>
      <c r="AO52" s="59">
        <f t="shared" si="36"/>
        <v>138.46877538074244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197.78572767493569</v>
      </c>
      <c r="T53" s="59">
        <f t="shared" si="34"/>
        <v>288.66487031729008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125.73322857142851</v>
      </c>
      <c r="AK53" s="13">
        <f t="shared" si="35"/>
        <v>33.008527004415768</v>
      </c>
      <c r="AL53" s="20">
        <f t="shared" si="4"/>
        <v>276.47522429459542</v>
      </c>
      <c r="AM53" s="59">
        <f t="shared" si="5"/>
        <v>569.80855762792874</v>
      </c>
      <c r="AN53" s="59">
        <f ca="1">AVERAGE(OFFSET($AM$3,0,0,'Données projet'!$E$10+1,1))-AVERAGE(OFFSET($H$3,0,0,'Données projet'!$E$10+1,1))</f>
        <v>213.54857791046686</v>
      </c>
      <c r="AO53" s="59">
        <f t="shared" si="36"/>
        <v>138.46877538074244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197.78572767493569</v>
      </c>
      <c r="T54" s="59">
        <f t="shared" si="34"/>
        <v>288.66487031729008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145.78846153846152</v>
      </c>
      <c r="AG54" s="12">
        <f>VLOOKUP(A54,'Données projet'!$A$61:$I$81,9,0)</f>
        <v>6.826007326007324</v>
      </c>
      <c r="AH54" s="12">
        <f t="array" ref="AH54">INDEX(AG:AG,MIN(IF(ISNUMBER(AG54:AG250),ROW(AG54:AG250),"")))</f>
        <v>6.826007326007324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131.90939999999995</v>
      </c>
      <c r="AK54" s="13">
        <f t="shared" si="35"/>
        <v>34.437190502969557</v>
      </c>
      <c r="AL54" s="20">
        <f t="shared" si="4"/>
        <v>289.72031179267179</v>
      </c>
      <c r="AM54" s="59">
        <f t="shared" si="5"/>
        <v>583.05364512600511</v>
      </c>
      <c r="AN54" s="59">
        <f ca="1">AVERAGE(OFFSET($AM$3,0,0,'Données projet'!$E$10+1,1))-AVERAGE(OFFSET($H$3,0,0,'Données projet'!$E$10+1,1))</f>
        <v>213.54857791046686</v>
      </c>
      <c r="AO54" s="59">
        <f t="shared" si="36"/>
        <v>138.46877538074244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197.78572767493569</v>
      </c>
      <c r="T55" s="59">
        <f t="shared" si="34"/>
        <v>288.66487031729008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6.3942307692307701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103.59669999999997</v>
      </c>
      <c r="AK55" s="13">
        <f t="shared" si="35"/>
        <v>27.817091630299288</v>
      </c>
      <c r="AL55" s="20">
        <f t="shared" si="4"/>
        <v>228.87902042277122</v>
      </c>
      <c r="AM55" s="59">
        <f t="shared" si="5"/>
        <v>522.21235375610456</v>
      </c>
      <c r="AN55" s="59">
        <f ca="1">AVERAGE(OFFSET($AM$3,0,0,'Données projet'!$E$10+1,1))-AVERAGE(OFFSET($H$3,0,0,'Données projet'!$E$10+1,1))</f>
        <v>213.54857791046686</v>
      </c>
      <c r="AO55" s="59">
        <f t="shared" si="36"/>
        <v>138.46877538074244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197.78572767493569</v>
      </c>
      <c r="T56" s="59">
        <f t="shared" si="34"/>
        <v>288.66487031729008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6.3942307692307701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109.38219999999997</v>
      </c>
      <c r="AK56" s="13">
        <f t="shared" si="35"/>
        <v>29.185378395108014</v>
      </c>
      <c r="AL56" s="20">
        <f t="shared" si="4"/>
        <v>241.33853237147972</v>
      </c>
      <c r="AM56" s="59">
        <f t="shared" si="5"/>
        <v>534.67186570481306</v>
      </c>
      <c r="AN56" s="59">
        <f ca="1">AVERAGE(OFFSET($AM$3,0,0,'Données projet'!$E$10+1,1))-AVERAGE(OFFSET($H$3,0,0,'Données projet'!$E$10+1,1))</f>
        <v>213.54857791046686</v>
      </c>
      <c r="AO56" s="59">
        <f t="shared" si="36"/>
        <v>138.46877538074244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197.78572767493569</v>
      </c>
      <c r="T57" s="59">
        <f t="shared" si="34"/>
        <v>288.66487031729008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6.3942307692307701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115.16769999999995</v>
      </c>
      <c r="AK57" s="13">
        <f t="shared" si="35"/>
        <v>30.545262787038261</v>
      </c>
      <c r="AL57" s="20">
        <f t="shared" si="4"/>
        <v>253.78341018742489</v>
      </c>
      <c r="AM57" s="59">
        <f t="shared" si="5"/>
        <v>547.11674352075818</v>
      </c>
      <c r="AN57" s="59">
        <f ca="1">AVERAGE(OFFSET($AM$3,0,0,'Données projet'!$E$10+1,1))-AVERAGE(OFFSET($H$3,0,0,'Données projet'!$E$10+1,1))</f>
        <v>213.54857791046686</v>
      </c>
      <c r="AO57" s="59">
        <f t="shared" si="36"/>
        <v>138.46877538074244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197.78572767493569</v>
      </c>
      <c r="T58" s="59">
        <f t="shared" si="34"/>
        <v>288.66487031729008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6.3942307692307701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120.95319999999997</v>
      </c>
      <c r="AK58" s="13">
        <f t="shared" si="35"/>
        <v>31.897215065171491</v>
      </c>
      <c r="AL58" s="20">
        <f t="shared" si="4"/>
        <v>266.21447290517364</v>
      </c>
      <c r="AM58" s="59">
        <f t="shared" si="5"/>
        <v>559.54780623850695</v>
      </c>
      <c r="AN58" s="59">
        <f ca="1">AVERAGE(OFFSET($AM$3,0,0,'Données projet'!$E$10+1,1))-AVERAGE(OFFSET($H$3,0,0,'Données projet'!$E$10+1,1))</f>
        <v>213.54857791046686</v>
      </c>
      <c r="AO58" s="59">
        <f t="shared" si="36"/>
        <v>138.46877538074244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197.78572767493569</v>
      </c>
      <c r="T59" s="59">
        <f t="shared" si="34"/>
        <v>288.66487031729008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6.3942307692307701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126.73869999999998</v>
      </c>
      <c r="AK59" s="13">
        <f t="shared" si="35"/>
        <v>33.241657959244336</v>
      </c>
      <c r="AL59" s="20">
        <f t="shared" si="4"/>
        <v>278.63245677901716</v>
      </c>
      <c r="AM59" s="59">
        <f t="shared" si="5"/>
        <v>571.96579011235053</v>
      </c>
      <c r="AN59" s="59">
        <f ca="1">AVERAGE(OFFSET($AM$3,0,0,'Données projet'!$E$10+1,1))-AVERAGE(OFFSET($H$3,0,0,'Données projet'!$E$10+1,1))</f>
        <v>213.54857791046686</v>
      </c>
      <c r="AO59" s="59">
        <f t="shared" si="36"/>
        <v>138.46877538074244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197.78572767493569</v>
      </c>
      <c r="T60" s="59">
        <f t="shared" si="34"/>
        <v>288.66487031729008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6.3942307692307701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132.52419999999998</v>
      </c>
      <c r="AK60" s="13">
        <f t="shared" si="35"/>
        <v>34.578973423062216</v>
      </c>
      <c r="AL60" s="20">
        <f t="shared" si="4"/>
        <v>291.03802704516664</v>
      </c>
      <c r="AM60" s="59">
        <f t="shared" si="5"/>
        <v>584.37136037849996</v>
      </c>
      <c r="AN60" s="59">
        <f ca="1">AVERAGE(OFFSET($AM$3,0,0,'Données projet'!$E$10+1,1))-AVERAGE(OFFSET($H$3,0,0,'Données projet'!$E$10+1,1))</f>
        <v>213.54857791046686</v>
      </c>
      <c r="AO60" s="59">
        <f t="shared" si="36"/>
        <v>138.46877538074244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197.78572767493569</v>
      </c>
      <c r="T61" s="59">
        <f t="shared" si="34"/>
        <v>288.66487031729008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6.3942307692307701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138.30969999999999</v>
      </c>
      <c r="AK61" s="13">
        <f t="shared" si="35"/>
        <v>35.909508175318372</v>
      </c>
      <c r="AL61" s="20">
        <f t="shared" si="4"/>
        <v>303.43178757201281</v>
      </c>
      <c r="AM61" s="59">
        <f t="shared" si="5"/>
        <v>596.76512090534607</v>
      </c>
      <c r="AN61" s="59">
        <f ca="1">AVERAGE(OFFSET($AM$3,0,0,'Données projet'!$E$10+1,1))-AVERAGE(OFFSET($H$3,0,0,'Données projet'!$E$10+1,1))</f>
        <v>213.54857791046686</v>
      </c>
      <c r="AO61" s="59">
        <f t="shared" si="36"/>
        <v>138.46877538074244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197.78572767493569</v>
      </c>
      <c r="T62" s="59">
        <f t="shared" si="34"/>
        <v>288.66487031729008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6.3942307692307701</v>
      </c>
      <c r="AH62" s="12">
        <f t="array" ref="AH62">INDEX(AG:AG,MIN(IF(ISNUMBER(AG62:AG258),ROW(AG62:AG258),"")))</f>
        <v>6.3942307692307701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144.09520000000001</v>
      </c>
      <c r="AK62" s="13">
        <f t="shared" si="35"/>
        <v>37.23357828719589</v>
      </c>
      <c r="AL62" s="20">
        <f t="shared" si="4"/>
        <v>315.81428885019949</v>
      </c>
      <c r="AM62" s="59">
        <f t="shared" si="5"/>
        <v>609.1476221835328</v>
      </c>
      <c r="AN62" s="59">
        <f ca="1">AVERAGE(OFFSET($AM$3,0,0,'Données projet'!$E$10+1,1))-AVERAGE(OFFSET($H$3,0,0,'Données projet'!$E$10+1,1))</f>
        <v>213.54857791046686</v>
      </c>
      <c r="AO62" s="59">
        <f t="shared" si="36"/>
        <v>138.46877538074244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197.78572767493569</v>
      </c>
      <c r="T63" s="59">
        <f t="shared" si="34"/>
        <v>288.66487031729008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114.23752499999999</v>
      </c>
      <c r="AK63" s="13">
        <f t="shared" si="35"/>
        <v>30.327171529636239</v>
      </c>
      <c r="AL63" s="20">
        <f t="shared" si="4"/>
        <v>251.78351312244976</v>
      </c>
      <c r="AM63" s="59">
        <f t="shared" si="5"/>
        <v>545.11684645578305</v>
      </c>
      <c r="AN63" s="59">
        <f ca="1">AVERAGE(OFFSET($AM$3,0,0,'Données projet'!$E$10+1,1))-AVERAGE(OFFSET($H$3,0,0,'Données projet'!$E$10+1,1))</f>
        <v>213.54857791046686</v>
      </c>
      <c r="AO63" s="59">
        <f t="shared" si="36"/>
        <v>138.46877538074244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197.78572767493569</v>
      </c>
      <c r="T64" s="59">
        <f t="shared" si="34"/>
        <v>288.66487031729008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119.61484999999999</v>
      </c>
      <c r="AK64" s="13">
        <f t="shared" si="35"/>
        <v>31.585152581402479</v>
      </c>
      <c r="AL64" s="20">
        <f t="shared" si="4"/>
        <v>263.34000449594265</v>
      </c>
      <c r="AM64" s="59">
        <f t="shared" si="5"/>
        <v>556.67333782927597</v>
      </c>
      <c r="AN64" s="59">
        <f ca="1">AVERAGE(OFFSET($AM$3,0,0,'Données projet'!$E$10+1,1))-AVERAGE(OFFSET($H$3,0,0,'Données projet'!$E$10+1,1))</f>
        <v>213.54857791046686</v>
      </c>
      <c r="AO64" s="59">
        <f t="shared" si="36"/>
        <v>138.46877538074244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197.78572767493569</v>
      </c>
      <c r="T65" s="59">
        <f t="shared" si="34"/>
        <v>288.66487031729008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124.99217499999997</v>
      </c>
      <c r="AK65" s="13">
        <f t="shared" si="35"/>
        <v>32.836565726562206</v>
      </c>
      <c r="AL65" s="20">
        <f t="shared" si="4"/>
        <v>274.88505676542917</v>
      </c>
      <c r="AM65" s="59">
        <f t="shared" si="5"/>
        <v>568.21839009876248</v>
      </c>
      <c r="AN65" s="59">
        <f ca="1">AVERAGE(OFFSET($AM$3,0,0,'Données projet'!$E$10+1,1))-AVERAGE(OFFSET($H$3,0,0,'Données projet'!$E$10+1,1))</f>
        <v>213.54857791046686</v>
      </c>
      <c r="AO65" s="59">
        <f t="shared" si="36"/>
        <v>138.46877538074244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197.78572767493569</v>
      </c>
      <c r="T66" s="59">
        <f t="shared" si="34"/>
        <v>288.66487031729008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130.36949999999999</v>
      </c>
      <c r="AK66" s="13">
        <f t="shared" si="35"/>
        <v>34.081725824623319</v>
      </c>
      <c r="AL66" s="20">
        <f t="shared" si="4"/>
        <v>286.41921831121891</v>
      </c>
      <c r="AM66" s="59">
        <f t="shared" si="5"/>
        <v>579.75255164455223</v>
      </c>
      <c r="AN66" s="59">
        <f ca="1">AVERAGE(OFFSET($AM$3,0,0,'Données projet'!$E$10+1,1))-AVERAGE(OFFSET($H$3,0,0,'Données projet'!$E$10+1,1))</f>
        <v>213.54857791046686</v>
      </c>
      <c r="AO66" s="59">
        <f t="shared" si="36"/>
        <v>138.46877538074244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197.78572767493569</v>
      </c>
      <c r="T67" s="59">
        <f t="shared" si="34"/>
        <v>288.66487031729008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135.746825</v>
      </c>
      <c r="AK67" s="13">
        <f t="shared" si="35"/>
        <v>35.320920291530086</v>
      </c>
      <c r="AL67" s="20">
        <f t="shared" si="4"/>
        <v>297.94298971608151</v>
      </c>
      <c r="AM67" s="59">
        <f t="shared" si="5"/>
        <v>591.27632304941483</v>
      </c>
      <c r="AN67" s="59">
        <f ca="1">AVERAGE(OFFSET($AM$3,0,0,'Données projet'!$E$10+1,1))-AVERAGE(OFFSET($H$3,0,0,'Données projet'!$E$10+1,1))</f>
        <v>213.54857791046686</v>
      </c>
      <c r="AO67" s="59">
        <f t="shared" si="36"/>
        <v>138.46877538074244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197.78572767493569</v>
      </c>
      <c r="T68" s="59">
        <f t="shared" si="34"/>
        <v>288.66487031729008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141.12414999999999</v>
      </c>
      <c r="AK68" s="13">
        <f t="shared" si="35"/>
        <v>36.554412483418083</v>
      </c>
      <c r="AL68" s="20">
        <f t="shared" ref="AL68:AL131" si="58">(AJ68+AK68)*0.475*44/12</f>
        <v>309.45682965861977</v>
      </c>
      <c r="AM68" s="59">
        <f t="shared" ref="AM68:AM131" si="59">AL68+(AD68+AE68)*44/12</f>
        <v>602.79016299195314</v>
      </c>
      <c r="AN68" s="59">
        <f ca="1">AVERAGE(OFFSET($AM$3,0,0,'Données projet'!$E$10+1,1))-AVERAGE(OFFSET($H$3,0,0,'Données projet'!$E$10+1,1))</f>
        <v>213.54857791046686</v>
      </c>
      <c r="AO68" s="59">
        <f t="shared" si="36"/>
        <v>138.46877538074244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197.78572767493569</v>
      </c>
      <c r="T69" s="59">
        <f t="shared" ref="T69:T132" si="88">$T$3</f>
        <v>288.66487031729008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146.501475</v>
      </c>
      <c r="AK69" s="13">
        <f t="shared" ref="AK69:AK132" si="89">EXP(-1.0587+0.8836*LN(AJ69)+0.284)</f>
        <v>37.782444550133206</v>
      </c>
      <c r="AL69" s="20">
        <f t="shared" si="58"/>
        <v>320.96115988314858</v>
      </c>
      <c r="AM69" s="59">
        <f t="shared" si="59"/>
        <v>614.2944932164819</v>
      </c>
      <c r="AN69" s="59">
        <f ca="1">AVERAGE(OFFSET($AM$3,0,0,'Données projet'!$E$10+1,1))-AVERAGE(OFFSET($H$3,0,0,'Données projet'!$E$10+1,1))</f>
        <v>213.54857791046686</v>
      </c>
      <c r="AO69" s="59">
        <f t="shared" ref="AO69:AO132" si="90">$AO$3</f>
        <v>138.46877538074244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197.78572767493569</v>
      </c>
      <c r="T70" s="59">
        <f t="shared" si="88"/>
        <v>288.66487031729008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151.87880000000001</v>
      </c>
      <c r="AK70" s="13">
        <f t="shared" si="89"/>
        <v>39.005239858021888</v>
      </c>
      <c r="AL70" s="20">
        <f t="shared" si="58"/>
        <v>332.45636941938818</v>
      </c>
      <c r="AM70" s="59">
        <f t="shared" si="59"/>
        <v>625.7897027527215</v>
      </c>
      <c r="AN70" s="59">
        <f ca="1">AVERAGE(OFFSET($AM$3,0,0,'Données projet'!$E$10+1,1))-AVERAGE(OFFSET($H$3,0,0,'Données projet'!$E$10+1,1))</f>
        <v>213.54857791046686</v>
      </c>
      <c r="AO70" s="59">
        <f t="shared" si="90"/>
        <v>138.46877538074244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197.78572767493569</v>
      </c>
      <c r="T71" s="59">
        <f t="shared" si="88"/>
        <v>288.66487031729008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128.07922499999998</v>
      </c>
      <c r="AK71" s="13">
        <f t="shared" si="89"/>
        <v>33.552140849481908</v>
      </c>
      <c r="AL71" s="20">
        <f t="shared" si="58"/>
        <v>281.50796218784762</v>
      </c>
      <c r="AM71" s="59">
        <f t="shared" si="59"/>
        <v>574.84129552118088</v>
      </c>
      <c r="AN71" s="59">
        <f ca="1">AVERAGE(OFFSET($AM$3,0,0,'Données projet'!$E$10+1,1))-AVERAGE(OFFSET($H$3,0,0,'Données projet'!$E$10+1,1))</f>
        <v>213.54857791046686</v>
      </c>
      <c r="AO71" s="59">
        <f t="shared" si="90"/>
        <v>138.46877538074244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197.78572767493569</v>
      </c>
      <c r="T72" s="59">
        <f t="shared" si="88"/>
        <v>288.66487031729008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133.22744999999998</v>
      </c>
      <c r="AK72" s="13">
        <f t="shared" si="89"/>
        <v>34.741060528773644</v>
      </c>
      <c r="AL72" s="20">
        <f t="shared" si="58"/>
        <v>292.545155837614</v>
      </c>
      <c r="AM72" s="59">
        <f t="shared" si="59"/>
        <v>585.87848917094732</v>
      </c>
      <c r="AN72" s="59">
        <f ca="1">AVERAGE(OFFSET($AM$3,0,0,'Données projet'!$E$10+1,1))-AVERAGE(OFFSET($H$3,0,0,'Données projet'!$E$10+1,1))</f>
        <v>213.54857791046686</v>
      </c>
      <c r="AO72" s="59">
        <f t="shared" si="90"/>
        <v>138.46877538074244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197.78572767493569</v>
      </c>
      <c r="T73" s="59">
        <f t="shared" si="88"/>
        <v>288.66487031729008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138.37567499999997</v>
      </c>
      <c r="AK73" s="13">
        <f t="shared" si="89"/>
        <v>35.924643086227974</v>
      </c>
      <c r="AL73" s="20">
        <f t="shared" si="58"/>
        <v>303.57305400018032</v>
      </c>
      <c r="AM73" s="59">
        <f t="shared" si="59"/>
        <v>596.90638733351363</v>
      </c>
      <c r="AN73" s="59">
        <f ca="1">AVERAGE(OFFSET($AM$3,0,0,'Données projet'!$E$10+1,1))-AVERAGE(OFFSET($H$3,0,0,'Données projet'!$E$10+1,1))</f>
        <v>213.54857791046686</v>
      </c>
      <c r="AO73" s="59">
        <f t="shared" si="90"/>
        <v>138.46877538074244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197.78572767493569</v>
      </c>
      <c r="T74" s="59">
        <f t="shared" si="88"/>
        <v>288.66487031729008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143.52389999999997</v>
      </c>
      <c r="AK74" s="13">
        <f t="shared" si="89"/>
        <v>37.103109825509961</v>
      </c>
      <c r="AL74" s="20">
        <f t="shared" si="58"/>
        <v>314.59204211276312</v>
      </c>
      <c r="AM74" s="59">
        <f t="shared" si="59"/>
        <v>607.9253754460965</v>
      </c>
      <c r="AN74" s="59">
        <f ca="1">AVERAGE(OFFSET($AM$3,0,0,'Données projet'!$E$10+1,1))-AVERAGE(OFFSET($H$3,0,0,'Données projet'!$E$10+1,1))</f>
        <v>213.54857791046686</v>
      </c>
      <c r="AO74" s="59">
        <f t="shared" si="90"/>
        <v>138.46877538074244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197.78572767493569</v>
      </c>
      <c r="T75" s="59">
        <f t="shared" si="88"/>
        <v>288.66487031729008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148.67212499999997</v>
      </c>
      <c r="AK75" s="13">
        <f t="shared" si="89"/>
        <v>38.276665273939201</v>
      </c>
      <c r="AL75" s="20">
        <f t="shared" si="58"/>
        <v>325.60247639377735</v>
      </c>
      <c r="AM75" s="59">
        <f t="shared" si="59"/>
        <v>618.93580972711061</v>
      </c>
      <c r="AN75" s="59">
        <f ca="1">AVERAGE(OFFSET($AM$3,0,0,'Données projet'!$E$10+1,1))-AVERAGE(OFFSET($H$3,0,0,'Données projet'!$E$10+1,1))</f>
        <v>213.54857791046686</v>
      </c>
      <c r="AO75" s="59">
        <f t="shared" si="90"/>
        <v>138.46877538074244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197.78572767493569</v>
      </c>
      <c r="T76" s="59">
        <f t="shared" si="88"/>
        <v>288.66487031729008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153.82034999999993</v>
      </c>
      <c r="AK76" s="13">
        <f t="shared" si="89"/>
        <v>39.445498990742948</v>
      </c>
      <c r="AL76" s="20">
        <f t="shared" si="58"/>
        <v>336.60468699221047</v>
      </c>
      <c r="AM76" s="59">
        <f t="shared" si="59"/>
        <v>629.93802032554379</v>
      </c>
      <c r="AN76" s="59">
        <f ca="1">AVERAGE(OFFSET($AM$3,0,0,'Données projet'!$E$10+1,1))-AVERAGE(OFFSET($H$3,0,0,'Données projet'!$E$10+1,1))</f>
        <v>213.54857791046686</v>
      </c>
      <c r="AO76" s="59">
        <f t="shared" si="90"/>
        <v>138.46877538074244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197.78572767493569</v>
      </c>
      <c r="T77" s="59">
        <f t="shared" si="88"/>
        <v>288.66487031729008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158.96857499999996</v>
      </c>
      <c r="AK77" s="13">
        <f t="shared" si="89"/>
        <v>40.609787126426944</v>
      </c>
      <c r="AL77" s="20">
        <f t="shared" si="58"/>
        <v>347.59898070352688</v>
      </c>
      <c r="AM77" s="59">
        <f t="shared" si="59"/>
        <v>640.93231403686013</v>
      </c>
      <c r="AN77" s="59">
        <f ca="1">AVERAGE(OFFSET($AM$3,0,0,'Données projet'!$E$10+1,1))-AVERAGE(OFFSET($H$3,0,0,'Données projet'!$E$10+1,1))</f>
        <v>213.54857791046686</v>
      </c>
      <c r="AO77" s="59">
        <f t="shared" si="90"/>
        <v>138.46877538074244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197.78572767493569</v>
      </c>
      <c r="T78" s="59">
        <f t="shared" si="88"/>
        <v>288.66487031729008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164.11679999999993</v>
      </c>
      <c r="AK78" s="13">
        <f t="shared" si="89"/>
        <v>41.769693774469289</v>
      </c>
      <c r="AL78" s="20">
        <f t="shared" si="58"/>
        <v>358.58564332386726</v>
      </c>
      <c r="AM78" s="59">
        <f t="shared" si="59"/>
        <v>651.91897665720057</v>
      </c>
      <c r="AN78" s="59">
        <f ca="1">AVERAGE(OFFSET($AM$3,0,0,'Données projet'!$E$10+1,1))-AVERAGE(OFFSET($H$3,0,0,'Données projet'!$E$10+1,1))</f>
        <v>213.54857791046686</v>
      </c>
      <c r="AO78" s="59">
        <f t="shared" si="90"/>
        <v>138.46877538074244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9.3080532995629337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9.3080532995629337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197.78572767493569</v>
      </c>
      <c r="T79" s="59">
        <f t="shared" si="88"/>
        <v>288.66487031729008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141.12366666666662</v>
      </c>
      <c r="AK79" s="13">
        <f t="shared" si="89"/>
        <v>36.554301861544381</v>
      </c>
      <c r="AL79" s="20">
        <f t="shared" si="58"/>
        <v>309.45579518663413</v>
      </c>
      <c r="AM79" s="59">
        <f t="shared" si="59"/>
        <v>602.78912851996745</v>
      </c>
      <c r="AN79" s="59">
        <f ca="1">AVERAGE(OFFSET($AM$3,0,0,'Données projet'!$E$10+1,1))-AVERAGE(OFFSET($H$3,0,0,'Données projet'!$E$10+1,1))</f>
        <v>213.54857791046686</v>
      </c>
      <c r="AO79" s="59">
        <f t="shared" si="90"/>
        <v>138.46877538074244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9.1255280517104254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9.1255280517104254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197.78572767493569</v>
      </c>
      <c r="T80" s="59">
        <f t="shared" si="88"/>
        <v>288.66487031729008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146.10393333333329</v>
      </c>
      <c r="AK80" s="13">
        <f t="shared" si="89"/>
        <v>37.691838944088502</v>
      </c>
      <c r="AL80" s="20">
        <f t="shared" si="58"/>
        <v>320.11097004984299</v>
      </c>
      <c r="AM80" s="59">
        <f t="shared" si="59"/>
        <v>613.44430338317625</v>
      </c>
      <c r="AN80" s="59">
        <f ca="1">AVERAGE(OFFSET($AM$3,0,0,'Données projet'!$E$10+1,1))-AVERAGE(OFFSET($H$3,0,0,'Données projet'!$E$10+1,1))</f>
        <v>213.54857791046686</v>
      </c>
      <c r="AO80" s="59">
        <f t="shared" si="90"/>
        <v>138.46877538074244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8.9465820126388955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8.9465820126388955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197.78572767493569</v>
      </c>
      <c r="T81" s="59">
        <f t="shared" si="88"/>
        <v>288.66487031729008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151.08419999999992</v>
      </c>
      <c r="AK81" s="13">
        <f t="shared" si="89"/>
        <v>38.824870591002266</v>
      </c>
      <c r="AL81" s="20">
        <f t="shared" si="58"/>
        <v>330.75829794599554</v>
      </c>
      <c r="AM81" s="59">
        <f t="shared" si="59"/>
        <v>624.09163127932879</v>
      </c>
      <c r="AN81" s="59">
        <f ca="1">AVERAGE(OFFSET($AM$3,0,0,'Données projet'!$E$10+1,1))-AVERAGE(OFFSET($H$3,0,0,'Données projet'!$E$10+1,1))</f>
        <v>213.54857791046686</v>
      </c>
      <c r="AO81" s="59">
        <f t="shared" si="90"/>
        <v>138.46877538074244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8.7711449962472532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8.7711449962472532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197.78572767493569</v>
      </c>
      <c r="T82" s="59">
        <f t="shared" si="88"/>
        <v>288.66487031729008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156.06446666666659</v>
      </c>
      <c r="AK82" s="13">
        <f t="shared" si="89"/>
        <v>39.953562347640762</v>
      </c>
      <c r="AL82" s="20">
        <f t="shared" si="58"/>
        <v>341.39806719991861</v>
      </c>
      <c r="AM82" s="59">
        <f t="shared" si="59"/>
        <v>634.73140053325187</v>
      </c>
      <c r="AN82" s="59">
        <f ca="1">AVERAGE(OFFSET($AM$3,0,0,'Données projet'!$E$10+1,1))-AVERAGE(OFFSET($H$3,0,0,'Données projet'!$E$10+1,1))</f>
        <v>213.54857791046686</v>
      </c>
      <c r="AO82" s="59">
        <f t="shared" si="90"/>
        <v>138.46877538074244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8.5991481927410369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8.5991481927410369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197.78572767493569</v>
      </c>
      <c r="T83" s="59">
        <f t="shared" si="88"/>
        <v>288.66487031729008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161.04473333333328</v>
      </c>
      <c r="AK83" s="13">
        <f t="shared" si="89"/>
        <v>41.078068593790562</v>
      </c>
      <c r="AL83" s="20">
        <f t="shared" si="58"/>
        <v>352.03054668974067</v>
      </c>
      <c r="AM83" s="59">
        <f t="shared" si="59"/>
        <v>645.36388002307399</v>
      </c>
      <c r="AN83" s="59">
        <f ca="1">AVERAGE(OFFSET($AM$3,0,0,'Données projet'!$E$10+1,1))-AVERAGE(OFFSET($H$3,0,0,'Données projet'!$E$10+1,1))</f>
        <v>213.54857791046686</v>
      </c>
      <c r="AO83" s="59">
        <f t="shared" si="90"/>
        <v>138.46877538074244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8.4305241416438861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8.4305241416438861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197.78572767493569</v>
      </c>
      <c r="T84" s="59">
        <f t="shared" si="88"/>
        <v>288.66487031729008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166.02499999999992</v>
      </c>
      <c r="AK84" s="13">
        <f t="shared" si="89"/>
        <v>42.198533618502132</v>
      </c>
      <c r="AL84" s="20">
        <f t="shared" si="58"/>
        <v>362.65598771889108</v>
      </c>
      <c r="AM84" s="59">
        <f t="shared" si="59"/>
        <v>655.98932105222434</v>
      </c>
      <c r="AN84" s="59">
        <f ca="1">AVERAGE(OFFSET($AM$3,0,0,'Données projet'!$E$10+1,1))-AVERAGE(OFFSET($H$3,0,0,'Données projet'!$E$10+1,1))</f>
        <v>213.54857791046686</v>
      </c>
      <c r="AO84" s="59">
        <f t="shared" si="90"/>
        <v>138.46877538074244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8.265206705338235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8.265206705338235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197.78572767493569</v>
      </c>
      <c r="T85" s="59">
        <f t="shared" si="88"/>
        <v>288.66487031729008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171.00526666666659</v>
      </c>
      <c r="AK85" s="13">
        <f t="shared" si="89"/>
        <v>43.31509256233069</v>
      </c>
      <c r="AL85" s="20">
        <f t="shared" si="58"/>
        <v>373.27462565717025</v>
      </c>
      <c r="AM85" s="59">
        <f t="shared" si="59"/>
        <v>666.60795899050356</v>
      </c>
      <c r="AN85" s="59">
        <f ca="1">AVERAGE(OFFSET($AM$3,0,0,'Données projet'!$E$10+1,1))-AVERAGE(OFFSET($H$3,0,0,'Données projet'!$E$10+1,1))</f>
        <v>213.54857791046686</v>
      </c>
      <c r="AO85" s="59">
        <f t="shared" si="90"/>
        <v>138.46877538074244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8.1031310431248578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8.1031310431248578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197.78572767493569</v>
      </c>
      <c r="T86" s="59">
        <f t="shared" si="88"/>
        <v>288.66487031729008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175.98553333333325</v>
      </c>
      <c r="AK86" s="13">
        <f t="shared" si="89"/>
        <v>44.427872246727624</v>
      </c>
      <c r="AL86" s="20">
        <f t="shared" si="58"/>
        <v>383.88668138527265</v>
      </c>
      <c r="AM86" s="59">
        <f t="shared" si="59"/>
        <v>677.22001471860597</v>
      </c>
      <c r="AN86" s="59">
        <f ca="1">AVERAGE(OFFSET($AM$3,0,0,'Données projet'!$E$10+1,1))-AVERAGE(OFFSET($H$3,0,0,'Données projet'!$E$10+1,1))</f>
        <v>213.54857791046686</v>
      </c>
      <c r="AO86" s="59">
        <f t="shared" si="90"/>
        <v>138.46877538074244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7.9442335857910917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7.9442335857910917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197.78572767493569</v>
      </c>
      <c r="T87" s="59">
        <f t="shared" si="88"/>
        <v>288.66487031729008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180.96579999999992</v>
      </c>
      <c r="AK87" s="13">
        <f t="shared" si="89"/>
        <v>45.536991906907375</v>
      </c>
      <c r="AL87" s="20">
        <f t="shared" si="58"/>
        <v>394.49236257119691</v>
      </c>
      <c r="AM87" s="59">
        <f t="shared" si="59"/>
        <v>687.82569590453022</v>
      </c>
      <c r="AN87" s="59">
        <f ca="1">AVERAGE(OFFSET($AM$3,0,0,'Données projet'!$E$10+1,1))-AVERAGE(OFFSET($H$3,0,0,'Données projet'!$E$10+1,1))</f>
        <v>213.54857791046686</v>
      </c>
      <c r="AO87" s="59">
        <f t="shared" si="90"/>
        <v>138.46877538074244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0.30099999999999999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18.350959932823301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18.350959932823301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197.78572767493569</v>
      </c>
      <c r="T88" s="59">
        <f t="shared" si="88"/>
        <v>288.66487031729008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153.98226666666656</v>
      </c>
      <c r="AK88" s="13">
        <f t="shared" si="89"/>
        <v>39.482185325458943</v>
      </c>
      <c r="AL88" s="20">
        <f t="shared" si="58"/>
        <v>336.95058721961857</v>
      </c>
      <c r="AM88" s="59">
        <f t="shared" si="59"/>
        <v>630.28392055295194</v>
      </c>
      <c r="AN88" s="59">
        <f ca="1">AVERAGE(OFFSET($AM$3,0,0,'Données projet'!$E$10+1,1))-AVERAGE(OFFSET($H$3,0,0,'Données projet'!$E$10+1,1))</f>
        <v>213.54857791046686</v>
      </c>
      <c r="AO88" s="59">
        <f t="shared" si="90"/>
        <v>138.46877538074244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17.99110880152098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17.99110880152098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197.78572767493569</v>
      </c>
      <c r="T89" s="59">
        <f t="shared" si="88"/>
        <v>288.66487031729008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158.74213333333321</v>
      </c>
      <c r="AK89" s="13">
        <f t="shared" si="89"/>
        <v>40.558669873865824</v>
      </c>
      <c r="AL89" s="20">
        <f t="shared" si="58"/>
        <v>347.11556558587159</v>
      </c>
      <c r="AM89" s="59">
        <f t="shared" si="59"/>
        <v>640.44889891920491</v>
      </c>
      <c r="AN89" s="59">
        <f ca="1">AVERAGE(OFFSET($AM$3,0,0,'Données projet'!$E$10+1,1))-AVERAGE(OFFSET($H$3,0,0,'Données projet'!$E$10+1,1))</f>
        <v>213.54857791046686</v>
      </c>
      <c r="AO89" s="59">
        <f t="shared" si="90"/>
        <v>138.46877538074244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17.638314131415981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17.638314131415981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197.78572767493569</v>
      </c>
      <c r="T90" s="59">
        <f t="shared" si="88"/>
        <v>288.66487031729008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163.50199999999987</v>
      </c>
      <c r="AK90" s="13">
        <f t="shared" si="89"/>
        <v>41.631403185766587</v>
      </c>
      <c r="AL90" s="20">
        <f t="shared" si="58"/>
        <v>357.27401054854323</v>
      </c>
      <c r="AM90" s="59">
        <f t="shared" si="59"/>
        <v>650.60734388187655</v>
      </c>
      <c r="AN90" s="59">
        <f ca="1">AVERAGE(OFFSET($AM$3,0,0,'Données projet'!$E$10+1,1))-AVERAGE(OFFSET($H$3,0,0,'Données projet'!$E$10+1,1))</f>
        <v>213.54857791046686</v>
      </c>
      <c r="AO90" s="59">
        <f t="shared" si="90"/>
        <v>138.46877538074244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17.292437549608241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17.292437549608241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197.78572767493569</v>
      </c>
      <c r="T91" s="59">
        <f t="shared" si="88"/>
        <v>288.66487031729008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168.26186666666652</v>
      </c>
      <c r="AK91" s="13">
        <f t="shared" si="89"/>
        <v>42.700507007169499</v>
      </c>
      <c r="AL91" s="20">
        <f t="shared" si="58"/>
        <v>367.42613414859778</v>
      </c>
      <c r="AM91" s="59">
        <f t="shared" si="59"/>
        <v>660.7594674819311</v>
      </c>
      <c r="AN91" s="59">
        <f ca="1">AVERAGE(OFFSET($AM$3,0,0,'Données projet'!$E$10+1,1))-AVERAGE(OFFSET($H$3,0,0,'Données projet'!$E$10+1,1))</f>
        <v>213.54857791046686</v>
      </c>
      <c r="AO91" s="59">
        <f t="shared" si="90"/>
        <v>138.46877538074244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16.953343396605867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16.953343396605867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197.78572767493569</v>
      </c>
      <c r="T92" s="59">
        <f t="shared" si="88"/>
        <v>288.66487031729008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173.02173333333317</v>
      </c>
      <c r="AK92" s="13">
        <f t="shared" si="89"/>
        <v>43.766095804240145</v>
      </c>
      <c r="AL92" s="20">
        <f t="shared" si="58"/>
        <v>377.57213574794014</v>
      </c>
      <c r="AM92" s="59">
        <f t="shared" si="59"/>
        <v>670.9054690812734</v>
      </c>
      <c r="AN92" s="59">
        <f ca="1">AVERAGE(OFFSET($AM$3,0,0,'Données projet'!$E$10+1,1))-AVERAGE(OFFSET($H$3,0,0,'Données projet'!$E$10+1,1))</f>
        <v>213.54857791046686</v>
      </c>
      <c r="AO92" s="59">
        <f t="shared" si="90"/>
        <v>138.46877538074244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16.620898673116855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16.620898673116855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197.78572767493569</v>
      </c>
      <c r="T93" s="59">
        <f t="shared" si="88"/>
        <v>288.66487031729008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177.78159999999983</v>
      </c>
      <c r="AK93" s="13">
        <f t="shared" si="89"/>
        <v>44.828277386743572</v>
      </c>
      <c r="AL93" s="20">
        <f t="shared" si="58"/>
        <v>387.71220311524468</v>
      </c>
      <c r="AM93" s="59">
        <f t="shared" si="59"/>
        <v>681.04553644857799</v>
      </c>
      <c r="AN93" s="59">
        <f ca="1">AVERAGE(OFFSET($AM$3,0,0,'Données projet'!$E$10+1,1))-AVERAGE(OFFSET($H$3,0,0,'Données projet'!$E$10+1,1))</f>
        <v>213.54857791046686</v>
      </c>
      <c r="AO93" s="59">
        <f t="shared" si="90"/>
        <v>138.46877538074244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16.294972987884204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16.294972987884204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197.78572767493569</v>
      </c>
      <c r="T94" s="59">
        <f t="shared" si="88"/>
        <v>288.66487031729008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182.54146666666648</v>
      </c>
      <c r="AK94" s="13">
        <f t="shared" si="89"/>
        <v>45.887153462840786</v>
      </c>
      <c r="AL94" s="20">
        <f t="shared" si="58"/>
        <v>397.84651339222506</v>
      </c>
      <c r="AM94" s="59">
        <f t="shared" si="59"/>
        <v>691.17984672555838</v>
      </c>
      <c r="AN94" s="59">
        <f ca="1">AVERAGE(OFFSET($AM$3,0,0,'Données projet'!$E$10+1,1))-AVERAGE(OFFSET($H$3,0,0,'Données projet'!$E$10+1,1))</f>
        <v>213.54857791046686</v>
      </c>
      <c r="AO94" s="59">
        <f t="shared" si="90"/>
        <v>138.46877538074244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15.975438506543927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15.975438506543927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197.78572767493569</v>
      </c>
      <c r="T95" s="59">
        <f t="shared" si="88"/>
        <v>288.66487031729008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187.30133333333313</v>
      </c>
      <c r="AK95" s="13">
        <f t="shared" si="89"/>
        <v>46.942820134391475</v>
      </c>
      <c r="AL95" s="20">
        <f t="shared" si="58"/>
        <v>407.97523395628696</v>
      </c>
      <c r="AM95" s="59">
        <f t="shared" si="59"/>
        <v>701.30856728962021</v>
      </c>
      <c r="AN95" s="59">
        <f ca="1">AVERAGE(OFFSET($AM$3,0,0,'Données projet'!$E$10+1,1))-AVERAGE(OFFSET($H$3,0,0,'Données projet'!$E$10+1,1))</f>
        <v>213.54857791046686</v>
      </c>
      <c r="AO95" s="59">
        <f t="shared" si="90"/>
        <v>138.46877538074244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15.662169901485944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15.662169901485944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197.78572767493569</v>
      </c>
      <c r="T96" s="59">
        <f t="shared" si="88"/>
        <v>288.66487031729008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192.06119999999979</v>
      </c>
      <c r="AK96" s="13">
        <f t="shared" si="89"/>
        <v>47.995368340490955</v>
      </c>
      <c r="AL96" s="20">
        <f t="shared" si="58"/>
        <v>418.09852319302132</v>
      </c>
      <c r="AM96" s="59">
        <f t="shared" si="59"/>
        <v>711.43185652635464</v>
      </c>
      <c r="AN96" s="59">
        <f ca="1">AVERAGE(OFFSET($AM$3,0,0,'Données projet'!$E$10+1,1))-AVERAGE(OFFSET($H$3,0,0,'Données projet'!$E$10+1,1))</f>
        <v>213.54857791046686</v>
      </c>
      <c r="AO96" s="59">
        <f t="shared" si="90"/>
        <v>138.46877538074244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0.30099999999999999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24.412206677744578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24.412206677744578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197.78572767493569</v>
      </c>
      <c r="T97" s="59">
        <f t="shared" si="88"/>
        <v>288.66487031729008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169.59953999999976</v>
      </c>
      <c r="AK97" s="13">
        <f t="shared" si="89"/>
        <v>43.000321559740421</v>
      </c>
      <c r="AL97" s="20">
        <f t="shared" si="58"/>
        <v>370.27809221654746</v>
      </c>
      <c r="AM97" s="59">
        <f t="shared" si="59"/>
        <v>663.61142554988078</v>
      </c>
      <c r="AN97" s="59">
        <f ca="1">AVERAGE(OFFSET($AM$3,0,0,'Données projet'!$E$10+1,1))-AVERAGE(OFFSET($H$3,0,0,'Données projet'!$E$10+1,1))</f>
        <v>213.54857791046686</v>
      </c>
      <c r="AO97" s="59">
        <f t="shared" si="90"/>
        <v>138.46877538074244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23.933498194769818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23.933498194769818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197.78572767493569</v>
      </c>
      <c r="T98" s="59">
        <f t="shared" si="88"/>
        <v>288.66487031729008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174.35727999999978</v>
      </c>
      <c r="AK98" s="13">
        <f t="shared" si="89"/>
        <v>44.064467301710017</v>
      </c>
      <c r="AL98" s="20">
        <f t="shared" si="58"/>
        <v>380.41787655047784</v>
      </c>
      <c r="AM98" s="59">
        <f t="shared" si="59"/>
        <v>673.75120988381116</v>
      </c>
      <c r="AN98" s="59">
        <f ca="1">AVERAGE(OFFSET($AM$3,0,0,'Données projet'!$E$10+1,1))-AVERAGE(OFFSET($H$3,0,0,'Données projet'!$E$10+1,1))</f>
        <v>213.54857791046686</v>
      </c>
      <c r="AO98" s="59">
        <f t="shared" si="90"/>
        <v>138.46877538074244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23.46417689316285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23.46417689316285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197.78572767493569</v>
      </c>
      <c r="T99" s="59">
        <f t="shared" si="88"/>
        <v>288.66487031729008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179.11501999999976</v>
      </c>
      <c r="AK99" s="13">
        <f t="shared" si="89"/>
        <v>45.125237978705186</v>
      </c>
      <c r="AL99" s="20">
        <f t="shared" si="58"/>
        <v>390.55178264624448</v>
      </c>
      <c r="AM99" s="59">
        <f t="shared" si="59"/>
        <v>683.88511597957779</v>
      </c>
      <c r="AN99" s="59">
        <f ca="1">AVERAGE(OFFSET($AM$3,0,0,'Données projet'!$E$10+1,1))-AVERAGE(OFFSET($H$3,0,0,'Données projet'!$E$10+1,1))</f>
        <v>213.54857791046686</v>
      </c>
      <c r="AO99" s="59">
        <f t="shared" si="90"/>
        <v>138.46877538074244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23.004058696022664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23.004058696022664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197.78572767493569</v>
      </c>
      <c r="T100" s="59">
        <f t="shared" si="88"/>
        <v>288.66487031729008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183.87275999999974</v>
      </c>
      <c r="AK100" s="13">
        <f t="shared" si="89"/>
        <v>46.182733545341328</v>
      </c>
      <c r="AL100" s="20">
        <f t="shared" si="58"/>
        <v>400.67998459146901</v>
      </c>
      <c r="AM100" s="59">
        <f t="shared" si="59"/>
        <v>694.01331792480232</v>
      </c>
      <c r="AN100" s="59">
        <f ca="1">AVERAGE(OFFSET($AM$3,0,0,'Données projet'!$E$10+1,1))-AVERAGE(OFFSET($H$3,0,0,'Données projet'!$E$10+1,1))</f>
        <v>213.54857791046686</v>
      </c>
      <c r="AO100" s="59">
        <f t="shared" si="90"/>
        <v>138.46877538074244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22.55296313608401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22.55296313608401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197.78572767493569</v>
      </c>
      <c r="T101" s="59">
        <f t="shared" si="88"/>
        <v>288.66487031729008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188.63049999999973</v>
      </c>
      <c r="AK101" s="13">
        <f t="shared" si="89"/>
        <v>47.237048488890842</v>
      </c>
      <c r="AL101" s="20">
        <f t="shared" si="58"/>
        <v>410.80264695148441</v>
      </c>
      <c r="AM101" s="59">
        <f t="shared" si="59"/>
        <v>704.13598028481772</v>
      </c>
      <c r="AN101" s="59">
        <f ca="1">AVERAGE(OFFSET($AM$3,0,0,'Données projet'!$E$10+1,1))-AVERAGE(OFFSET($H$3,0,0,'Données projet'!$E$10+1,1))</f>
        <v>213.54857791046686</v>
      </c>
      <c r="AO101" s="59">
        <f t="shared" si="90"/>
        <v>138.46877538074244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22.110713284934629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22.110713284934629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197.78572767493569</v>
      </c>
      <c r="T102" s="59">
        <f t="shared" si="88"/>
        <v>288.66487031729008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193.38823999999974</v>
      </c>
      <c r="AK102" s="13">
        <f t="shared" si="89"/>
        <v>48.288272258589146</v>
      </c>
      <c r="AL102" s="20">
        <f t="shared" si="58"/>
        <v>420.91992551704237</v>
      </c>
      <c r="AM102" s="59">
        <f t="shared" si="59"/>
        <v>714.25325885037569</v>
      </c>
      <c r="AN102" s="59">
        <f ca="1">AVERAGE(OFFSET($AM$3,0,0,'Données projet'!$E$10+1,1))-AVERAGE(OFFSET($H$3,0,0,'Données projet'!$E$10+1,1))</f>
        <v>213.54857791046686</v>
      </c>
      <c r="AO102" s="59">
        <f t="shared" si="90"/>
        <v>138.46877538074244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21.677135683620513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21.677135683620513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197.78572767493569</v>
      </c>
      <c r="T103" s="59">
        <f t="shared" si="88"/>
        <v>288.66487031729008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198.14597999999972</v>
      </c>
      <c r="AK103" s="13">
        <f t="shared" si="89"/>
        <v>49.336489651503598</v>
      </c>
      <c r="AL103" s="20">
        <f t="shared" si="58"/>
        <v>431.03196797636821</v>
      </c>
      <c r="AM103" s="59">
        <f t="shared" si="59"/>
        <v>724.36530130970152</v>
      </c>
      <c r="AN103" s="59">
        <f ca="1">AVERAGE(OFFSET($AM$3,0,0,'Données projet'!$E$10+1,1))-AVERAGE(OFFSET($H$3,0,0,'Données projet'!$E$10+1,1))</f>
        <v>213.54857791046686</v>
      </c>
      <c r="AO103" s="59">
        <f t="shared" si="90"/>
        <v>138.46877538074244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21.252060274611942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21.252060274611942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197.78572767493569</v>
      </c>
      <c r="T104" s="59">
        <f t="shared" si="88"/>
        <v>288.66487031729008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202.90371999999974</v>
      </c>
      <c r="AK104" s="13">
        <f t="shared" si="89"/>
        <v>50.381781160298395</v>
      </c>
      <c r="AL104" s="20">
        <f t="shared" si="58"/>
        <v>441.13891452085255</v>
      </c>
      <c r="AM104" s="59">
        <f t="shared" si="59"/>
        <v>734.47224785418587</v>
      </c>
      <c r="AN104" s="59">
        <f ca="1">AVERAGE(OFFSET($AM$3,0,0,'Données projet'!$E$10+1,1))-AVERAGE(OFFSET($H$3,0,0,'Données projet'!$E$10+1,1))</f>
        <v>213.54857791046686</v>
      </c>
      <c r="AO104" s="59">
        <f t="shared" si="90"/>
        <v>138.46877538074244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20.835320335103631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20.835320335103631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197.78572767493569</v>
      </c>
      <c r="T105" s="59">
        <f t="shared" si="88"/>
        <v>288.66487031729008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207.66145999999972</v>
      </c>
      <c r="AK105" s="13">
        <f t="shared" si="89"/>
        <v>51.424223287461992</v>
      </c>
      <c r="AL105" s="20">
        <f t="shared" si="58"/>
        <v>451.2408983923292</v>
      </c>
      <c r="AM105" s="59">
        <f t="shared" si="59"/>
        <v>744.57423172566246</v>
      </c>
      <c r="AN105" s="59">
        <f ca="1">AVERAGE(OFFSET($AM$3,0,0,'Données projet'!$E$10+1,1))-AVERAGE(OFFSET($H$3,0,0,'Données projet'!$E$10+1,1))</f>
        <v>213.54857791046686</v>
      </c>
      <c r="AO105" s="59">
        <f t="shared" si="90"/>
        <v>138.46877538074244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20.426752411622815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20.426752411622815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197.78572767493569</v>
      </c>
      <c r="T106" s="59">
        <f t="shared" si="88"/>
        <v>288.66487031729008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212.41919999999973</v>
      </c>
      <c r="AK106" s="13">
        <f t="shared" si="89"/>
        <v>52.463888829926184</v>
      </c>
      <c r="AL106" s="20">
        <f t="shared" si="58"/>
        <v>461.33804637878757</v>
      </c>
      <c r="AM106" s="59">
        <f t="shared" si="59"/>
        <v>754.67137971212082</v>
      </c>
      <c r="AN106" s="59">
        <f ca="1">AVERAGE(OFFSET($AM$3,0,0,'Données projet'!$E$10+1,1))-AVERAGE(OFFSET($H$3,0,0,'Données projet'!$E$10+1,1))</f>
        <v>213.54857791046686</v>
      </c>
      <c r="AO106" s="59">
        <f t="shared" si="90"/>
        <v>138.46877538074244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0.30099999999999999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31.922285938379908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31.922285938379908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197.78572767493569</v>
      </c>
      <c r="T107" s="59">
        <f t="shared" si="88"/>
        <v>288.66487031729008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181.27899999999974</v>
      </c>
      <c r="AK107" s="13">
        <f t="shared" si="89"/>
        <v>45.606622736998297</v>
      </c>
      <c r="AL107" s="20">
        <f t="shared" si="58"/>
        <v>395.15912626693824</v>
      </c>
      <c r="AM107" s="59">
        <f t="shared" si="59"/>
        <v>688.49245960027156</v>
      </c>
      <c r="AN107" s="59">
        <f ca="1">AVERAGE(OFFSET($AM$3,0,0,'Données projet'!$E$10+1,1))-AVERAGE(OFFSET($H$3,0,0,'Données projet'!$E$10+1,1))</f>
        <v>213.54857791046686</v>
      </c>
      <c r="AO107" s="59">
        <f t="shared" si="90"/>
        <v>138.46877538074244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31.296309381800132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31.296309381800132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197.78572767493569</v>
      </c>
      <c r="T108" s="59">
        <f t="shared" si="88"/>
        <v>288.66487031729008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185.8899999999997</v>
      </c>
      <c r="AK108" s="13">
        <f t="shared" si="89"/>
        <v>46.630136922287527</v>
      </c>
      <c r="AL108" s="20">
        <f t="shared" si="58"/>
        <v>404.97257180631692</v>
      </c>
      <c r="AM108" s="59">
        <f t="shared" si="59"/>
        <v>698.30590513965024</v>
      </c>
      <c r="AN108" s="59">
        <f ca="1">AVERAGE(OFFSET($AM$3,0,0,'Données projet'!$E$10+1,1))-AVERAGE(OFFSET($H$3,0,0,'Données projet'!$E$10+1,1))</f>
        <v>213.54857791046686</v>
      </c>
      <c r="AO108" s="59">
        <f t="shared" si="90"/>
        <v>138.46877538074244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30.682607843686885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30.682607843686885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197.78572767493569</v>
      </c>
      <c r="T109" s="59">
        <f t="shared" si="88"/>
        <v>288.66487031729008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190.50099999999969</v>
      </c>
      <c r="AK109" s="13">
        <f t="shared" si="89"/>
        <v>47.65069985627148</v>
      </c>
      <c r="AL109" s="20">
        <f t="shared" si="58"/>
        <v>414.78087724967219</v>
      </c>
      <c r="AM109" s="59">
        <f t="shared" si="59"/>
        <v>708.1142105830055</v>
      </c>
      <c r="AN109" s="59">
        <f ca="1">AVERAGE(OFFSET($AM$3,0,0,'Données projet'!$E$10+1,1))-AVERAGE(OFFSET($H$3,0,0,'Données projet'!$E$10+1,1))</f>
        <v>213.54857791046686</v>
      </c>
      <c r="AO109" s="59">
        <f t="shared" si="90"/>
        <v>138.46877538074244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30.080940618415063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30.080940618415063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197.78572767493569</v>
      </c>
      <c r="T110" s="59">
        <f t="shared" si="88"/>
        <v>288.66487031729008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195.11199999999971</v>
      </c>
      <c r="AK110" s="13">
        <f t="shared" si="89"/>
        <v>48.668391191190658</v>
      </c>
      <c r="AL110" s="20">
        <f t="shared" si="58"/>
        <v>424.58418132465653</v>
      </c>
      <c r="AM110" s="59">
        <f t="shared" si="59"/>
        <v>717.91751465798984</v>
      </c>
      <c r="AN110" s="59">
        <f ca="1">AVERAGE(OFFSET($AM$3,0,0,'Données projet'!$E$10+1,1))-AVERAGE(OFFSET($H$3,0,0,'Données projet'!$E$10+1,1))</f>
        <v>213.54857791046686</v>
      </c>
      <c r="AO110" s="59">
        <f t="shared" si="90"/>
        <v>138.46877538074244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29.491071720450051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29.491071720450051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197.78572767493569</v>
      </c>
      <c r="T111" s="59">
        <f t="shared" si="88"/>
        <v>288.66487031729008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199.7229999999997</v>
      </c>
      <c r="AK111" s="13">
        <f t="shared" si="89"/>
        <v>49.683286599758986</v>
      </c>
      <c r="AL111" s="20">
        <f t="shared" si="58"/>
        <v>434.38261582791301</v>
      </c>
      <c r="AM111" s="59">
        <f t="shared" si="59"/>
        <v>727.71594916124627</v>
      </c>
      <c r="AN111" s="59">
        <f ca="1">AVERAGE(OFFSET($AM$3,0,0,'Données projet'!$E$10+1,1))-AVERAGE(OFFSET($H$3,0,0,'Données projet'!$E$10+1,1))</f>
        <v>213.54857791046686</v>
      </c>
      <c r="AO111" s="59">
        <f t="shared" si="90"/>
        <v>138.46877538074244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28.912769791789628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28.912769791789628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197.78572767493569</v>
      </c>
      <c r="T112" s="59">
        <f t="shared" si="88"/>
        <v>288.66487031729008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204.33399999999966</v>
      </c>
      <c r="AK112" s="13">
        <f t="shared" si="89"/>
        <v>50.695458061201691</v>
      </c>
      <c r="AL112" s="20">
        <f t="shared" si="58"/>
        <v>444.17630612325894</v>
      </c>
      <c r="AM112" s="59">
        <f t="shared" si="59"/>
        <v>737.50963945659225</v>
      </c>
      <c r="AN112" s="59">
        <f ca="1">AVERAGE(OFFSET($AM$3,0,0,'Données projet'!$E$10+1,1))-AVERAGE(OFFSET($H$3,0,0,'Données projet'!$E$10+1,1))</f>
        <v>213.54857791046686</v>
      </c>
      <c r="AO112" s="59">
        <f t="shared" si="90"/>
        <v>138.46877538074244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28.345808011220889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28.345808011220889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197.78572767493569</v>
      </c>
      <c r="T113" s="59">
        <f t="shared" si="88"/>
        <v>288.66487031729008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208.94499999999971</v>
      </c>
      <c r="AK113" s="13">
        <f t="shared" si="89"/>
        <v>51.704974120746144</v>
      </c>
      <c r="AL113" s="20">
        <f t="shared" si="58"/>
        <v>453.96537159363237</v>
      </c>
      <c r="AM113" s="59">
        <f t="shared" si="59"/>
        <v>747.29870492696568</v>
      </c>
      <c r="AN113" s="59">
        <f ca="1">AVERAGE(OFFSET($AM$3,0,0,'Données projet'!$E$10+1,1))-AVERAGE(OFFSET($H$3,0,0,'Données projet'!$E$10+1,1))</f>
        <v>213.54857791046686</v>
      </c>
      <c r="AO113" s="59">
        <f t="shared" si="90"/>
        <v>138.46877538074244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27.789964005356563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27.789964005356563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197.78572767493569</v>
      </c>
      <c r="T114" s="59">
        <f t="shared" si="88"/>
        <v>288.66487031729008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213.5559999999997</v>
      </c>
      <c r="AK114" s="13">
        <f t="shared" si="89"/>
        <v>52.71190012556103</v>
      </c>
      <c r="AL114" s="20">
        <f t="shared" si="58"/>
        <v>463.74992605201828</v>
      </c>
      <c r="AM114" s="59">
        <f t="shared" si="59"/>
        <v>757.08325938535154</v>
      </c>
      <c r="AN114" s="59">
        <f ca="1">AVERAGE(OFFSET($AM$3,0,0,'Données projet'!$E$10+1,1))-AVERAGE(OFFSET($H$3,0,0,'Données projet'!$E$10+1,1))</f>
        <v>213.54857791046686</v>
      </c>
      <c r="AO114" s="59">
        <f t="shared" si="90"/>
        <v>138.46877538074244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27.245019761415872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27.245019761415872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197.78572767493569</v>
      </c>
      <c r="T115" s="59">
        <f t="shared" si="88"/>
        <v>288.66487031729008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218.16699999999966</v>
      </c>
      <c r="AK115" s="13">
        <f t="shared" si="89"/>
        <v>53.716298439743952</v>
      </c>
      <c r="AL115" s="20">
        <f t="shared" si="58"/>
        <v>473.53007811588674</v>
      </c>
      <c r="AM115" s="59">
        <f t="shared" si="59"/>
        <v>766.86341144922005</v>
      </c>
      <c r="AN115" s="59">
        <f ca="1">AVERAGE(OFFSET($AM$3,0,0,'Données projet'!$E$10+1,1))-AVERAGE(OFFSET($H$3,0,0,'Données projet'!$E$10+1,1))</f>
        <v>213.54857791046686</v>
      </c>
      <c r="AO115" s="59">
        <f t="shared" si="90"/>
        <v>138.46877538074244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26.710761541715687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26.710761541715687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197.78572767493569</v>
      </c>
      <c r="T116" s="59">
        <f t="shared" si="88"/>
        <v>288.66487031729008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222.77799999999965</v>
      </c>
      <c r="AK116" s="13">
        <f t="shared" si="89"/>
        <v>54.718228640620396</v>
      </c>
      <c r="AL116" s="20">
        <f t="shared" si="58"/>
        <v>483.30593154907984</v>
      </c>
      <c r="AM116" s="59">
        <f t="shared" si="59"/>
        <v>776.63926488241316</v>
      </c>
      <c r="AN116" s="59">
        <f ca="1">AVERAGE(OFFSET($AM$3,0,0,'Données projet'!$E$10+1,1))-AVERAGE(OFFSET($H$3,0,0,'Données projet'!$E$10+1,1))</f>
        <v>213.54857791046686</v>
      </c>
      <c r="AO116" s="59">
        <f t="shared" si="90"/>
        <v>138.46877538074244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35.701535629580405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35.701535629580405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197.78572767493569</v>
      </c>
      <c r="T117" s="59">
        <f t="shared" si="88"/>
        <v>288.66487031729008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198.98543333333302</v>
      </c>
      <c r="AK117" s="13">
        <f t="shared" si="89"/>
        <v>49.521130725595967</v>
      </c>
      <c r="AL117" s="20">
        <f t="shared" si="58"/>
        <v>432.8155990693013</v>
      </c>
      <c r="AM117" s="59">
        <f t="shared" si="59"/>
        <v>726.14893240263461</v>
      </c>
      <c r="AN117" s="59">
        <f ca="1">AVERAGE(OFFSET($AM$3,0,0,'Données projet'!$E$10+1,1))-AVERAGE(OFFSET($H$3,0,0,'Données projet'!$E$10+1,1))</f>
        <v>213.54857791046686</v>
      </c>
      <c r="AO117" s="59">
        <f t="shared" si="90"/>
        <v>138.46877538074244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35.001450291670885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35.001450291670885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197.78572767493569</v>
      </c>
      <c r="T118" s="59">
        <f t="shared" si="88"/>
        <v>288.66487031729008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203.78686666666636</v>
      </c>
      <c r="AK118" s="13">
        <f t="shared" si="89"/>
        <v>50.57549569083951</v>
      </c>
      <c r="AL118" s="20">
        <f t="shared" si="58"/>
        <v>443.01444777265607</v>
      </c>
      <c r="AM118" s="59">
        <f t="shared" si="59"/>
        <v>736.34778110598938</v>
      </c>
      <c r="AN118" s="59">
        <f ca="1">AVERAGE(OFFSET($AM$3,0,0,'Données projet'!$E$10+1,1))-AVERAGE(OFFSET($H$3,0,0,'Données projet'!$E$10+1,1))</f>
        <v>213.54857791046686</v>
      </c>
      <c r="AO118" s="59">
        <f t="shared" si="90"/>
        <v>138.46877538074244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34.315093200227878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34.315093200227878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197.78572767493569</v>
      </c>
      <c r="T119" s="59">
        <f t="shared" si="88"/>
        <v>288.66487031729008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208.58829999999969</v>
      </c>
      <c r="AK119" s="13">
        <f t="shared" si="89"/>
        <v>51.626972732243416</v>
      </c>
      <c r="AL119" s="20">
        <f t="shared" si="58"/>
        <v>453.20826667532333</v>
      </c>
      <c r="AM119" s="59">
        <f t="shared" si="59"/>
        <v>746.54160000865659</v>
      </c>
      <c r="AN119" s="59">
        <f ca="1">AVERAGE(OFFSET($AM$3,0,0,'Données projet'!$E$10+1,1))-AVERAGE(OFFSET($H$3,0,0,'Données projet'!$E$10+1,1))</f>
        <v>213.54857791046686</v>
      </c>
      <c r="AO119" s="59">
        <f t="shared" si="90"/>
        <v>138.46877538074244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33.642195152711579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33.642195152711579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197.78572767493569</v>
      </c>
      <c r="T120" s="59">
        <f t="shared" si="88"/>
        <v>288.66487031729008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213.389733333333</v>
      </c>
      <c r="AK120" s="13">
        <f t="shared" si="89"/>
        <v>52.675635977819994</v>
      </c>
      <c r="AL120" s="20">
        <f t="shared" si="58"/>
        <v>463.39718488359148</v>
      </c>
      <c r="AM120" s="59">
        <f t="shared" si="59"/>
        <v>756.73051821692479</v>
      </c>
      <c r="AN120" s="59">
        <f ca="1">AVERAGE(OFFSET($AM$3,0,0,'Données projet'!$E$10+1,1))-AVERAGE(OFFSET($H$3,0,0,'Données projet'!$E$10+1,1))</f>
        <v>213.54857791046686</v>
      </c>
      <c r="AO120" s="59">
        <f t="shared" si="90"/>
        <v>138.46877538074244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32.982492225479795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32.982492225479795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197.78572767493569</v>
      </c>
      <c r="T121" s="59">
        <f t="shared" si="88"/>
        <v>288.66487031729008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218.19116666666633</v>
      </c>
      <c r="AK121" s="13">
        <f t="shared" si="89"/>
        <v>53.721556029282723</v>
      </c>
      <c r="AL121" s="20">
        <f t="shared" si="58"/>
        <v>473.58132536211127</v>
      </c>
      <c r="AM121" s="59">
        <f t="shared" si="59"/>
        <v>766.91465869544459</v>
      </c>
      <c r="AN121" s="59">
        <f ca="1">AVERAGE(OFFSET($AM$3,0,0,'Données projet'!$E$10+1,1))-AVERAGE(OFFSET($H$3,0,0,'Données projet'!$E$10+1,1))</f>
        <v>213.54857791046686</v>
      </c>
      <c r="AO121" s="59">
        <f t="shared" si="90"/>
        <v>138.46877538074244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32.33572567027197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32.33572567027197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197.78572767493569</v>
      </c>
      <c r="T122" s="59">
        <f t="shared" si="88"/>
        <v>288.66487031729008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222.99259999999967</v>
      </c>
      <c r="AK122" s="13">
        <f t="shared" si="89"/>
        <v>54.764800203643112</v>
      </c>
      <c r="AL122" s="20">
        <f t="shared" si="58"/>
        <v>483.76080535467781</v>
      </c>
      <c r="AM122" s="59">
        <f t="shared" si="59"/>
        <v>777.09413868801107</v>
      </c>
      <c r="AN122" s="59">
        <f ca="1">AVERAGE(OFFSET($AM$3,0,0,'Données projet'!$E$10+1,1))-AVERAGE(OFFSET($H$3,0,0,'Données projet'!$E$10+1,1))</f>
        <v>213.54857791046686</v>
      </c>
      <c r="AO122" s="59">
        <f t="shared" si="90"/>
        <v>138.46877538074244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31.701641812723125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31.701641812723125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197.78572767493569</v>
      </c>
      <c r="T123" s="59">
        <f t="shared" si="88"/>
        <v>288.66487031729008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227.794033333333</v>
      </c>
      <c r="AK123" s="13">
        <f t="shared" si="89"/>
        <v>55.805432753411694</v>
      </c>
      <c r="AL123" s="20">
        <f t="shared" si="58"/>
        <v>493.93573676774707</v>
      </c>
      <c r="AM123" s="59">
        <f t="shared" si="59"/>
        <v>787.26907010108039</v>
      </c>
      <c r="AN123" s="59">
        <f ca="1">AVERAGE(OFFSET($AM$3,0,0,'Données projet'!$E$10+1,1))-AVERAGE(OFFSET($H$3,0,0,'Données projet'!$E$10+1,1))</f>
        <v>213.54857791046686</v>
      </c>
      <c r="AO123" s="59">
        <f t="shared" si="90"/>
        <v>138.46877538074244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31.07999195286785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31.07999195286785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197.78572767493569</v>
      </c>
      <c r="T124" s="59">
        <f t="shared" si="88"/>
        <v>288.66487031729008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232.59546666666634</v>
      </c>
      <c r="AK124" s="13">
        <f t="shared" si="89"/>
        <v>56.843515067710278</v>
      </c>
      <c r="AL124" s="20">
        <f t="shared" si="58"/>
        <v>504.10622652070589</v>
      </c>
      <c r="AM124" s="59">
        <f t="shared" si="59"/>
        <v>797.4395598540392</v>
      </c>
      <c r="AN124" s="59">
        <f ca="1">AVERAGE(OFFSET($AM$3,0,0,'Données projet'!$E$10+1,1))-AVERAGE(OFFSET($H$3,0,0,'Données projet'!$E$10+1,1))</f>
        <v>213.54857791046686</v>
      </c>
      <c r="AO124" s="59">
        <f t="shared" si="90"/>
        <v>138.46877538074244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30.470532267595363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30.470532267595363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197.78572767493569</v>
      </c>
      <c r="T125" s="59">
        <f t="shared" si="88"/>
        <v>288.66487031729008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237.39689999999962</v>
      </c>
      <c r="AK125" s="13">
        <f t="shared" si="89"/>
        <v>57.87910585630879</v>
      </c>
      <c r="AL125" s="20">
        <f t="shared" si="58"/>
        <v>514.27237686640376</v>
      </c>
      <c r="AM125" s="59">
        <f t="shared" si="59"/>
        <v>807.60571019973713</v>
      </c>
      <c r="AN125" s="59">
        <f ca="1">AVERAGE(OFFSET($AM$3,0,0,'Données projet'!$E$10+1,1))-AVERAGE(OFFSET($H$3,0,0,'Données projet'!$E$10+1,1))</f>
        <v>213.54857791046686</v>
      </c>
      <c r="AO125" s="59">
        <f t="shared" si="90"/>
        <v>138.46877538074244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29.873023715017368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29.873023715017368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197.78572767493569</v>
      </c>
      <c r="T126" s="59">
        <f t="shared" si="88"/>
        <v>288.66487031729008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242.19833333333295</v>
      </c>
      <c r="AK126" s="13">
        <f t="shared" si="89"/>
        <v>58.912261318352805</v>
      </c>
      <c r="AL126" s="20">
        <f t="shared" si="58"/>
        <v>524.43428568501929</v>
      </c>
      <c r="AM126" s="59">
        <f t="shared" si="59"/>
        <v>817.76761901835266</v>
      </c>
      <c r="AN126" s="59">
        <f ca="1">AVERAGE(OFFSET($AM$3,0,0,'Données projet'!$E$10+1,1))-AVERAGE(OFFSET($H$3,0,0,'Données projet'!$E$10+1,1))</f>
        <v>213.54857791046686</v>
      </c>
      <c r="AO126" s="59">
        <f t="shared" si="90"/>
        <v>138.46877538074244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29.287231940711195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29.287231940711195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197.78572767493569</v>
      </c>
      <c r="T127" s="59">
        <f t="shared" si="88"/>
        <v>288.66487031729008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246.99976666666623</v>
      </c>
      <c r="AK127" s="13">
        <f t="shared" si="89"/>
        <v>59.943035297333779</v>
      </c>
      <c r="AL127" s="20">
        <f t="shared" si="58"/>
        <v>534.59204675396666</v>
      </c>
      <c r="AM127" s="59">
        <f t="shared" si="59"/>
        <v>827.92538008730003</v>
      </c>
      <c r="AN127" s="59">
        <f ca="1">AVERAGE(OFFSET($AM$3,0,0,'Données projet'!$E$10+1,1))-AVERAGE(OFFSET($H$3,0,0,'Données projet'!$E$10+1,1))</f>
        <v>213.54857791046686</v>
      </c>
      <c r="AO127" s="59">
        <f t="shared" si="90"/>
        <v>138.46877538074244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28.712927185801462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28.712927185801462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197.78572767493569</v>
      </c>
      <c r="T128" s="59">
        <f t="shared" si="88"/>
        <v>288.66487031729008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251.80119999999957</v>
      </c>
      <c r="AK128" s="13">
        <f t="shared" si="89"/>
        <v>60.971479423668242</v>
      </c>
      <c r="AL128" s="20">
        <f t="shared" si="58"/>
        <v>544.74574999622132</v>
      </c>
      <c r="AM128" s="59">
        <f t="shared" si="59"/>
        <v>838.07908332955458</v>
      </c>
      <c r="AN128" s="59">
        <f ca="1">AVERAGE(OFFSET($AM$3,0,0,'Données projet'!$E$10+1,1))-AVERAGE(OFFSET($H$3,0,0,'Données projet'!$E$10+1,1))</f>
        <v>213.54857791046686</v>
      </c>
      <c r="AO128" s="59">
        <f t="shared" si="90"/>
        <v>138.46877538074244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0.30099999999999999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42.64944970371053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42.64944970371053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197.78572767493569</v>
      </c>
      <c r="T129" s="59">
        <f t="shared" si="88"/>
        <v>288.66487031729008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212.97116666666628</v>
      </c>
      <c r="AK129" s="13">
        <f t="shared" si="89"/>
        <v>52.584328525271125</v>
      </c>
      <c r="AL129" s="20">
        <f t="shared" si="58"/>
        <v>462.50915412595759</v>
      </c>
      <c r="AM129" s="59">
        <f t="shared" si="59"/>
        <v>755.84248745929085</v>
      </c>
      <c r="AN129" s="59">
        <f ca="1">AVERAGE(OFFSET($AM$3,0,0,'Données projet'!$E$10+1,1))-AVERAGE(OFFSET($H$3,0,0,'Données projet'!$E$10+1,1))</f>
        <v>213.54857791046686</v>
      </c>
      <c r="AO129" s="59">
        <f t="shared" si="90"/>
        <v>138.46877538074244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41.813120008616458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41.813120008616458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197.78572767493569</v>
      </c>
      <c r="T130" s="59">
        <f t="shared" si="88"/>
        <v>288.66487031729008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217.7165333333329</v>
      </c>
      <c r="AK130" s="13">
        <f t="shared" si="89"/>
        <v>53.618284552972121</v>
      </c>
      <c r="AL130" s="20">
        <f t="shared" si="58"/>
        <v>472.57480781864791</v>
      </c>
      <c r="AM130" s="59">
        <f t="shared" si="59"/>
        <v>765.90814115198123</v>
      </c>
      <c r="AN130" s="59">
        <f ca="1">AVERAGE(OFFSET($AM$3,0,0,'Données projet'!$E$10+1,1))-AVERAGE(OFFSET($H$3,0,0,'Données projet'!$E$10+1,1))</f>
        <v>213.54857791046686</v>
      </c>
      <c r="AO130" s="59">
        <f t="shared" si="90"/>
        <v>138.46877538074244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40.993190228732438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40.993190228732438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197.78572767493569</v>
      </c>
      <c r="T131" s="59">
        <f t="shared" si="88"/>
        <v>288.66487031729008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222.46189999999956</v>
      </c>
      <c r="AK131" s="13">
        <f t="shared" si="89"/>
        <v>54.649620474067063</v>
      </c>
      <c r="AL131" s="20">
        <f t="shared" si="58"/>
        <v>482.6358981589994</v>
      </c>
      <c r="AM131" s="59">
        <f t="shared" si="59"/>
        <v>775.96923149233271</v>
      </c>
      <c r="AN131" s="59">
        <f ca="1">AVERAGE(OFFSET($AM$3,0,0,'Données projet'!$E$10+1,1))-AVERAGE(OFFSET($H$3,0,0,'Données projet'!$E$10+1,1))</f>
        <v>213.54857791046686</v>
      </c>
      <c r="AO131" s="59">
        <f t="shared" si="90"/>
        <v>138.46877538074244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40.189338771724152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40.189338771724152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197.78572767493569</v>
      </c>
      <c r="T132" s="59">
        <f t="shared" si="88"/>
        <v>288.66487031729008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227.20726666666624</v>
      </c>
      <c r="AK132" s="13">
        <f t="shared" si="89"/>
        <v>55.678398616153615</v>
      </c>
      <c r="AL132" s="20">
        <f t="shared" ref="AL132:AL153" si="112">(AJ132+AK132)*0.475*44/12</f>
        <v>492.69253370091127</v>
      </c>
      <c r="AM132" s="59">
        <f t="shared" ref="AM132:AM195" si="113">AL132+(AD132+AE132)*44/12</f>
        <v>786.02586703424458</v>
      </c>
      <c r="AN132" s="59">
        <f ca="1">AVERAGE(OFFSET($AM$3,0,0,'Données projet'!$E$10+1,1))-AVERAGE(OFFSET($H$3,0,0,'Données projet'!$E$10+1,1))</f>
        <v>213.54857791046686</v>
      </c>
      <c r="AO132" s="59">
        <f t="shared" si="90"/>
        <v>138.46877538074244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39.40125035148683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39.40125035148683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197.78572767493569</v>
      </c>
      <c r="T133" s="59">
        <f t="shared" ref="T133:T196" si="142">$T$3</f>
        <v>288.66487031729008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231.95263333333287</v>
      </c>
      <c r="AK133" s="13">
        <f t="shared" ref="AK133:AK153" si="143">EXP(-1.0587+0.8836*LN(AJ133)+0.284)</f>
        <v>56.704678554548856</v>
      </c>
      <c r="AL133" s="20">
        <f t="shared" si="112"/>
        <v>502.74481820472732</v>
      </c>
      <c r="AM133" s="59">
        <f t="shared" si="113"/>
        <v>796.07815153806064</v>
      </c>
      <c r="AN133" s="59">
        <f ca="1">AVERAGE(OFFSET($AM$3,0,0,'Données projet'!$E$10+1,1))-AVERAGE(OFFSET($H$3,0,0,'Données projet'!$E$10+1,1))</f>
        <v>213.54857791046686</v>
      </c>
      <c r="AO133" s="59">
        <f t="shared" ref="AO133:AO196" si="144">$AO$3</f>
        <v>138.46877538074244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38.628615864483884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38.628615864483884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197.78572767493569</v>
      </c>
      <c r="T134" s="59">
        <f t="shared" si="142"/>
        <v>288.66487031729008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236.69799999999958</v>
      </c>
      <c r="AK134" s="13">
        <f t="shared" si="143"/>
        <v>57.728517287605179</v>
      </c>
      <c r="AL134" s="20">
        <f t="shared" si="112"/>
        <v>512.7928509425783</v>
      </c>
      <c r="AM134" s="59">
        <f t="shared" si="113"/>
        <v>806.12618427591156</v>
      </c>
      <c r="AN134" s="59">
        <f ca="1">AVERAGE(OFFSET($AM$3,0,0,'Données projet'!$E$10+1,1))-AVERAGE(OFFSET($H$3,0,0,'Données projet'!$E$10+1,1))</f>
        <v>213.54857791046686</v>
      </c>
      <c r="AO134" s="59">
        <f t="shared" si="144"/>
        <v>138.46877538074244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37.871132268510564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37.871132268510564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197.78572767493569</v>
      </c>
      <c r="T135" s="59">
        <f t="shared" si="142"/>
        <v>288.66487031729008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241.44336666666626</v>
      </c>
      <c r="AK135" s="13">
        <f t="shared" si="143"/>
        <v>58.749969397569316</v>
      </c>
      <c r="AL135" s="20">
        <f t="shared" si="112"/>
        <v>522.83672697854365</v>
      </c>
      <c r="AM135" s="59">
        <f t="shared" si="113"/>
        <v>816.17006031187702</v>
      </c>
      <c r="AN135" s="59">
        <f ca="1">AVERAGE(OFFSET($AM$3,0,0,'Données projet'!$E$10+1,1))-AVERAGE(OFFSET($H$3,0,0,'Données projet'!$E$10+1,1))</f>
        <v>213.54857791046686</v>
      </c>
      <c r="AO135" s="59">
        <f t="shared" si="144"/>
        <v>138.46877538074244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37.128502463834906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37.128502463834906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197.78572767493569</v>
      </c>
      <c r="T136" s="59">
        <f t="shared" si="142"/>
        <v>288.66487031729008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246.18873333333292</v>
      </c>
      <c r="AK136" s="13">
        <f t="shared" si="143"/>
        <v>59.769087198438612</v>
      </c>
      <c r="AL136" s="20">
        <f t="shared" si="112"/>
        <v>532.87653742616862</v>
      </c>
      <c r="AM136" s="59">
        <f t="shared" si="113"/>
        <v>826.20987075950188</v>
      </c>
      <c r="AN136" s="59">
        <f ca="1">AVERAGE(OFFSET($AM$3,0,0,'Données projet'!$E$10+1,1))-AVERAGE(OFFSET($H$3,0,0,'Données projet'!$E$10+1,1))</f>
        <v>213.54857791046686</v>
      </c>
      <c r="AO136" s="59">
        <f t="shared" si="144"/>
        <v>138.46877538074244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36.400435176669482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36.400435176669482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197.78572767493569</v>
      </c>
      <c r="T137" s="59">
        <f t="shared" si="142"/>
        <v>288.66487031729008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250.9340999999996</v>
      </c>
      <c r="AK137" s="13">
        <f t="shared" si="143"/>
        <v>60.785920872094742</v>
      </c>
      <c r="AL137" s="20">
        <f t="shared" si="112"/>
        <v>542.91236968556427</v>
      </c>
      <c r="AM137" s="59">
        <f t="shared" si="113"/>
        <v>836.24570301889753</v>
      </c>
      <c r="AN137" s="59">
        <f ca="1">AVERAGE(OFFSET($AM$3,0,0,'Données projet'!$E$10+1,1))-AVERAGE(OFFSET($H$3,0,0,'Données projet'!$E$10+1,1))</f>
        <v>213.54857791046686</v>
      </c>
      <c r="AO137" s="59">
        <f t="shared" si="144"/>
        <v>138.46877538074244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35.686644844928182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35.686644844928182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197.78572767493569</v>
      </c>
      <c r="T138" s="59">
        <f t="shared" si="142"/>
        <v>288.66487031729008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255.67946666666631</v>
      </c>
      <c r="AK138" s="13">
        <f t="shared" si="143"/>
        <v>61.800518593848722</v>
      </c>
      <c r="AL138" s="20">
        <f t="shared" si="112"/>
        <v>552.94430766206358</v>
      </c>
      <c r="AM138" s="59">
        <f t="shared" si="113"/>
        <v>846.27764099539695</v>
      </c>
      <c r="AN138" s="59">
        <f ca="1">AVERAGE(OFFSET($AM$3,0,0,'Données projet'!$E$10+1,1))-AVERAGE(OFFSET($H$3,0,0,'Données projet'!$E$10+1,1))</f>
        <v>213.54857791046686</v>
      </c>
      <c r="AO138" s="59">
        <f t="shared" si="144"/>
        <v>138.46877538074244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34.986851506223211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34.986851506223211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197.78572767493569</v>
      </c>
      <c r="T139" s="59">
        <f t="shared" si="142"/>
        <v>288.66487031729008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260.42483333333297</v>
      </c>
      <c r="AK139" s="13">
        <f t="shared" si="143"/>
        <v>62.81292664840214</v>
      </c>
      <c r="AL139" s="20">
        <f t="shared" si="112"/>
        <v>562.97243196818863</v>
      </c>
      <c r="AM139" s="59">
        <f t="shared" si="113"/>
        <v>856.30576530152189</v>
      </c>
      <c r="AN139" s="59">
        <f ca="1">AVERAGE(OFFSET($AM$3,0,0,'Données projet'!$E$10+1,1))-AVERAGE(OFFSET($H$3,0,0,'Données projet'!$E$10+1,1))</f>
        <v>213.54857791046686</v>
      </c>
      <c r="AO139" s="59">
        <f t="shared" si="144"/>
        <v>138.46877538074244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34.300780688058452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34.300780688058452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197.78572767493569</v>
      </c>
      <c r="T140" s="59">
        <f t="shared" si="142"/>
        <v>288.66487031729008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265.17019999999968</v>
      </c>
      <c r="AK140" s="13">
        <f t="shared" si="143"/>
        <v>63.823189537116463</v>
      </c>
      <c r="AL140" s="20">
        <f t="shared" si="112"/>
        <v>572.9968201104773</v>
      </c>
      <c r="AM140" s="59">
        <f t="shared" si="113"/>
        <v>866.33015344381056</v>
      </c>
      <c r="AN140" s="59">
        <f ca="1">AVERAGE(OFFSET($AM$3,0,0,'Données projet'!$E$10+1,1))-AVERAGE(OFFSET($H$3,0,0,'Données projet'!$E$10+1,1))</f>
        <v>213.54857791046686</v>
      </c>
      <c r="AO140" s="59">
        <f t="shared" si="144"/>
        <v>138.46877538074244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49.030936135301836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49.030936135301836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197.78572767493569</v>
      </c>
      <c r="T141" s="59">
        <f t="shared" si="142"/>
        <v>288.66487031729008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223.500583333333</v>
      </c>
      <c r="AK141" s="13">
        <f t="shared" si="143"/>
        <v>54.875019768659023</v>
      </c>
      <c r="AL141" s="20">
        <f t="shared" si="112"/>
        <v>484.83750873596932</v>
      </c>
      <c r="AM141" s="59">
        <f t="shared" si="113"/>
        <v>778.17084206930258</v>
      </c>
      <c r="AN141" s="59">
        <f ca="1">AVERAGE(OFFSET($AM$3,0,0,'Données projet'!$E$10+1,1))-AVERAGE(OFFSET($H$3,0,0,'Données projet'!$E$10+1,1))</f>
        <v>213.54857791046686</v>
      </c>
      <c r="AO141" s="59">
        <f t="shared" si="144"/>
        <v>138.46877538074244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48.069469383606645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48.069469383606645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197.78572767493569</v>
      </c>
      <c r="T142" s="59">
        <f t="shared" si="142"/>
        <v>288.66487031729008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228.12076666666633</v>
      </c>
      <c r="AK142" s="13">
        <f t="shared" si="143"/>
        <v>55.876153534759418</v>
      </c>
      <c r="AL142" s="20">
        <f t="shared" si="112"/>
        <v>494.62796935081639</v>
      </c>
      <c r="AM142" s="59">
        <f t="shared" si="113"/>
        <v>787.9613026841497</v>
      </c>
      <c r="AN142" s="59">
        <f ca="1">AVERAGE(OFFSET($AM$3,0,0,'Données projet'!$E$10+1,1))-AVERAGE(OFFSET($H$3,0,0,'Données projet'!$E$10+1,1))</f>
        <v>213.54857791046686</v>
      </c>
      <c r="AO142" s="59">
        <f t="shared" si="144"/>
        <v>138.46877538074244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47.126856408475383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47.126856408475383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197.78572767493569</v>
      </c>
      <c r="T143" s="59">
        <f t="shared" si="142"/>
        <v>288.66487031729008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232.74094999999966</v>
      </c>
      <c r="AK143" s="13">
        <f t="shared" si="143"/>
        <v>56.874929761004168</v>
      </c>
      <c r="AL143" s="20">
        <f t="shared" si="112"/>
        <v>504.41432391708167</v>
      </c>
      <c r="AM143" s="59">
        <f t="shared" si="113"/>
        <v>797.74765725041493</v>
      </c>
      <c r="AN143" s="59">
        <f ca="1">AVERAGE(OFFSET($AM$3,0,0,'Données projet'!$E$10+1,1))-AVERAGE(OFFSET($H$3,0,0,'Données projet'!$E$10+1,1))</f>
        <v>213.54857791046686</v>
      </c>
      <c r="AO143" s="59">
        <f t="shared" si="144"/>
        <v>138.46877538074244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46.202727498849299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46.202727498849299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197.78572767493569</v>
      </c>
      <c r="T144" s="59">
        <f t="shared" si="142"/>
        <v>288.66487031729008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237.36113333333296</v>
      </c>
      <c r="AK144" s="13">
        <f t="shared" si="143"/>
        <v>57.871400641465833</v>
      </c>
      <c r="AL144" s="20">
        <f t="shared" si="112"/>
        <v>514.19666333944122</v>
      </c>
      <c r="AM144" s="59">
        <f t="shared" si="113"/>
        <v>807.52999667277459</v>
      </c>
      <c r="AN144" s="59">
        <f ca="1">AVERAGE(OFFSET($AM$3,0,0,'Données projet'!$E$10+1,1))-AVERAGE(OFFSET($H$3,0,0,'Données projet'!$E$10+1,1))</f>
        <v>213.54857791046686</v>
      </c>
      <c r="AO144" s="59">
        <f t="shared" si="144"/>
        <v>138.46877538074244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45.296720193478009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45.296720193478009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197.78572767493569</v>
      </c>
      <c r="T145" s="59">
        <f t="shared" si="142"/>
        <v>288.66487031729008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241.98131666666632</v>
      </c>
      <c r="AK145" s="13">
        <f t="shared" si="143"/>
        <v>58.865616222095206</v>
      </c>
      <c r="AL145" s="20">
        <f t="shared" si="112"/>
        <v>523.97507478125954</v>
      </c>
      <c r="AM145" s="59">
        <f t="shared" si="113"/>
        <v>817.30840811459279</v>
      </c>
      <c r="AN145" s="59">
        <f ca="1">AVERAGE(OFFSET($AM$3,0,0,'Données projet'!$E$10+1,1))-AVERAGE(OFFSET($H$3,0,0,'Données projet'!$E$10+1,1))</f>
        <v>213.54857791046686</v>
      </c>
      <c r="AO145" s="59">
        <f t="shared" si="144"/>
        <v>138.46877538074244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44.408479138755162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44.408479138755162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197.78572767493569</v>
      </c>
      <c r="T146" s="59">
        <f t="shared" si="142"/>
        <v>288.66487031729008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246.60149999999962</v>
      </c>
      <c r="AK146" s="13">
        <f t="shared" si="143"/>
        <v>59.857624528428133</v>
      </c>
      <c r="AL146" s="20">
        <f t="shared" si="112"/>
        <v>533.74964188701165</v>
      </c>
      <c r="AM146" s="59">
        <f t="shared" si="113"/>
        <v>827.08297522034491</v>
      </c>
      <c r="AN146" s="59">
        <f ca="1">AVERAGE(OFFSET($AM$3,0,0,'Données projet'!$E$10+1,1))-AVERAGE(OFFSET($H$3,0,0,'Données projet'!$E$10+1,1))</f>
        <v>213.54857791046686</v>
      </c>
      <c r="AO146" s="59">
        <f t="shared" si="144"/>
        <v>138.46877538074244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43.537655949341875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43.537655949341875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197.78572767493569</v>
      </c>
      <c r="T147" s="59">
        <f t="shared" si="142"/>
        <v>288.66487031729008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251.22168333333292</v>
      </c>
      <c r="AK147" s="13">
        <f t="shared" si="143"/>
        <v>60.847471683449903</v>
      </c>
      <c r="AL147" s="20">
        <f t="shared" si="112"/>
        <v>543.52044498756334</v>
      </c>
      <c r="AM147" s="59">
        <f t="shared" si="113"/>
        <v>836.85377832089671</v>
      </c>
      <c r="AN147" s="59">
        <f ca="1">AVERAGE(OFFSET($AM$3,0,0,'Données projet'!$E$10+1,1))-AVERAGE(OFFSET($H$3,0,0,'Données projet'!$E$10+1,1))</f>
        <v>213.54857791046686</v>
      </c>
      <c r="AO147" s="59">
        <f t="shared" si="144"/>
        <v>138.46877538074244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42.683909071523289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42.683909071523289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197.78572767493569</v>
      </c>
      <c r="T148" s="59">
        <f t="shared" si="142"/>
        <v>288.66487031729008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255.84186666666628</v>
      </c>
      <c r="AK148" s="13">
        <f t="shared" si="143"/>
        <v>61.83520201654526</v>
      </c>
      <c r="AL148" s="20">
        <f t="shared" si="112"/>
        <v>553.28756128992666</v>
      </c>
      <c r="AM148" s="59">
        <f t="shared" si="113"/>
        <v>846.62089462326003</v>
      </c>
      <c r="AN148" s="59">
        <f ca="1">AVERAGE(OFFSET($AM$3,0,0,'Données projet'!$E$10+1,1))-AVERAGE(OFFSET($H$3,0,0,'Données projet'!$E$10+1,1))</f>
        <v>213.54857791046686</v>
      </c>
      <c r="AO148" s="59">
        <f t="shared" si="144"/>
        <v>138.46877538074244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41.846903649244545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41.846903649244545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197.78572767493569</v>
      </c>
      <c r="T149" s="59">
        <f t="shared" si="142"/>
        <v>288.66487031729008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260.46204999999958</v>
      </c>
      <c r="AK149" s="13">
        <f t="shared" si="143"/>
        <v>62.820858164354384</v>
      </c>
      <c r="AL149" s="20">
        <f t="shared" si="112"/>
        <v>563.05106505291644</v>
      </c>
      <c r="AM149" s="59">
        <f t="shared" si="113"/>
        <v>856.38439838624981</v>
      </c>
      <c r="AN149" s="59">
        <f ca="1">AVERAGE(OFFSET($AM$3,0,0,'Données projet'!$E$10+1,1))-AVERAGE(OFFSET($H$3,0,0,'Données projet'!$E$10+1,1))</f>
        <v>213.54857791046686</v>
      </c>
      <c r="AO149" s="59">
        <f t="shared" si="144"/>
        <v>138.46877538074244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41.026311392773792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41.026311392773792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197.78572767493569</v>
      </c>
      <c r="T150" s="59">
        <f t="shared" si="142"/>
        <v>288.66487031729008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265.08223333333291</v>
      </c>
      <c r="AK150" s="13">
        <f t="shared" si="143"/>
        <v>63.804481164271408</v>
      </c>
      <c r="AL150" s="20">
        <f t="shared" si="112"/>
        <v>572.8110277499942</v>
      </c>
      <c r="AM150" s="59">
        <f t="shared" si="113"/>
        <v>866.14436108332757</v>
      </c>
      <c r="AN150" s="59">
        <f ca="1">AVERAGE(OFFSET($AM$3,0,0,'Données projet'!$E$10+1,1))-AVERAGE(OFFSET($H$3,0,0,'Données projet'!$E$10+1,1))</f>
        <v>213.54857791046686</v>
      </c>
      <c r="AO150" s="59">
        <f t="shared" si="144"/>
        <v>138.46877538074244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40.221810449940577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40.221810449940577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197.78572767493569</v>
      </c>
      <c r="T151" s="59">
        <f t="shared" si="142"/>
        <v>288.66487031729008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269.70241666666624</v>
      </c>
      <c r="AK151" s="13">
        <f t="shared" si="143"/>
        <v>64.786110541238813</v>
      </c>
      <c r="AL151" s="20">
        <f t="shared" si="112"/>
        <v>582.56751822043464</v>
      </c>
      <c r="AM151" s="59">
        <f t="shared" si="113"/>
        <v>875.90085155376801</v>
      </c>
      <c r="AN151" s="59">
        <f ca="1">AVERAGE(OFFSET($AM$3,0,0,'Données projet'!$E$10+1,1))-AVERAGE(OFFSET($H$3,0,0,'Données projet'!$E$10+1,1))</f>
        <v>213.54857791046686</v>
      </c>
      <c r="AO151" s="59">
        <f t="shared" si="144"/>
        <v>138.46877538074244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39.433085279899196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39.433085279899196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197.78572767493569</v>
      </c>
      <c r="T152" s="59">
        <f t="shared" si="142"/>
        <v>288.66487031729008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274.32259999999957</v>
      </c>
      <c r="AK152" s="13">
        <f t="shared" si="143"/>
        <v>65.765784388426695</v>
      </c>
      <c r="AL152" s="20">
        <f t="shared" si="112"/>
        <v>592.3206028098424</v>
      </c>
      <c r="AM152" s="59">
        <f t="shared" si="113"/>
        <v>885.65393614317577</v>
      </c>
      <c r="AN152" s="59">
        <f ca="1">AVERAGE(OFFSET($AM$3,0,0,'Données projet'!$E$10+1,1))-AVERAGE(OFFSET($H$3,0,0,'Données projet'!$E$10+1,1))</f>
        <v>213.54857791046686</v>
      </c>
      <c r="AO152" s="59">
        <f t="shared" si="144"/>
        <v>138.46877538074244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0.38700000000000001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85.306514891867181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85.306514891867181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197.78572767493569</v>
      </c>
      <c r="T153" s="59">
        <f t="shared" si="142"/>
        <v>288.66487031729008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3.0945512820512704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168.08834999999954</v>
      </c>
      <c r="AK153" s="13">
        <f t="shared" si="143"/>
        <v>42.661596193999998</v>
      </c>
      <c r="AL153" s="20">
        <f t="shared" si="112"/>
        <v>367.05615628788252</v>
      </c>
      <c r="AM153" s="59">
        <f t="shared" si="113"/>
        <v>660.38948962121583</v>
      </c>
      <c r="AN153" s="59">
        <f ca="1">AVERAGE(OFFSET($AM$3,0,0,'Données projet'!$E$10+1,1))-AVERAGE(OFFSET($H$3,0,0,'Données projet'!$E$10+1,1))</f>
        <v>213.54857791046686</v>
      </c>
      <c r="AO153" s="59">
        <f t="shared" si="144"/>
        <v>138.46877538074244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83.633706166674031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83.633706166674031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197.78572767493569</v>
      </c>
      <c r="T154" s="59">
        <f t="shared" si="142"/>
        <v>288.66487031729008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3.0945512820512704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170.8882999999995</v>
      </c>
      <c r="AK154" s="13">
        <f t="shared" ref="AK154:AK203" si="164">EXP(-1.0587+0.8836*LN(AJ154)+0.284)</f>
        <v>43.288912849762468</v>
      </c>
      <c r="AL154" s="20">
        <f t="shared" ref="AL154:AL203" si="165">(AJ154+AK154)*0.475*44/12</f>
        <v>373.02531238000211</v>
      </c>
      <c r="AM154" s="59">
        <f t="shared" si="113"/>
        <v>666.35864571333536</v>
      </c>
      <c r="AN154" s="59">
        <f ca="1">AVERAGE(OFFSET($AM$3,0,0,'Données projet'!$E$10+1,1))-AVERAGE(OFFSET($H$3,0,0,'Données projet'!$E$10+1,1))</f>
        <v>213.54857791046686</v>
      </c>
      <c r="AO154" s="59">
        <f t="shared" si="144"/>
        <v>138.46877538074244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81.993700200269345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81.993700200269345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197.78572767493569</v>
      </c>
      <c r="T155" s="59">
        <f t="shared" si="142"/>
        <v>288.66487031729008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3.0945512820512704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173.6882499999995</v>
      </c>
      <c r="AK155" s="13">
        <f t="shared" si="164"/>
        <v>43.915034185437626</v>
      </c>
      <c r="AL155" s="20">
        <f t="shared" si="165"/>
        <v>378.99238662296966</v>
      </c>
      <c r="AM155" s="59">
        <f t="shared" si="113"/>
        <v>672.32571995630292</v>
      </c>
      <c r="AN155" s="59">
        <f ca="1">AVERAGE(OFFSET($AM$3,0,0,'Données projet'!$E$10+1,1))-AVERAGE(OFFSET($H$3,0,0,'Données projet'!$E$10+1,1))</f>
        <v>213.54857791046686</v>
      </c>
      <c r="AO155" s="59">
        <f t="shared" si="144"/>
        <v>138.46877538074244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80.385853750560983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80.385853750560983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197.78572767493569</v>
      </c>
      <c r="T156" s="59">
        <f t="shared" si="142"/>
        <v>288.66487031729008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195.05769230769226</v>
      </c>
      <c r="AG156" s="12">
        <f>VLOOKUP(A156,'Données projet'!$A$61:$I$81,9,0)</f>
        <v>3.0945512820512704</v>
      </c>
      <c r="AH156" s="12">
        <f t="array" ref="AH156">INDEX(AG:AG,MIN(IF(ISNUMBER(AG156:AG352),ROW(AG156:AG352),"")))</f>
        <v>3.0945512820512704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176.48819999999949</v>
      </c>
      <c r="AK156" s="13">
        <f t="shared" si="164"/>
        <v>44.539981694883714</v>
      </c>
      <c r="AL156" s="20">
        <f t="shared" si="165"/>
        <v>384.95741645192157</v>
      </c>
      <c r="AM156" s="59">
        <f t="shared" si="113"/>
        <v>678.29074978525489</v>
      </c>
      <c r="AN156" s="59">
        <f ca="1">AVERAGE(OFFSET($AM$3,0,0,'Données projet'!$E$10+1,1))-AVERAGE(OFFSET($H$3,0,0,'Données projet'!$E$10+1,1))</f>
        <v>213.54857791046686</v>
      </c>
      <c r="AO156" s="59">
        <f t="shared" si="144"/>
        <v>138.46877538074244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0.38700000000000001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105.95042013547638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105.95042013547638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197.78572767493569</v>
      </c>
      <c r="T157" s="59">
        <f t="shared" si="142"/>
        <v>288.66487031729008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1.8717948717948829</v>
      </c>
      <c r="AI157" s="13">
        <f>IF('Données projet'!$A$62&gt;35,AI156+AH157-AQ156,IF(A157&lt;'Données projet'!$A$62,$AF$205^A157,IF(A157='Données projet'!$A$62,'Données projet'!$B$62,AI156+AH157-AQ156)))</f>
        <v>126.81410256410203</v>
      </c>
      <c r="AJ157" s="13">
        <f>AI157*VLOOKUP('Données projet'!$B$10,Paramètres!$A$1:$I$89,3,0)*VLOOKUP('Données projet'!$B$10,Paramètres!$A$1:$I$89,5,0)</f>
        <v>114.74139999999952</v>
      </c>
      <c r="AK157" s="13">
        <f t="shared" si="164"/>
        <v>30.445336927793726</v>
      </c>
      <c r="AL157" s="20">
        <f t="shared" si="165"/>
        <v>252.86690014923991</v>
      </c>
      <c r="AM157" s="59">
        <f t="shared" si="113"/>
        <v>546.20023348257325</v>
      </c>
      <c r="AN157" s="59">
        <f ca="1">AVERAGE(OFFSET($AM$3,0,0,'Données projet'!$E$10+1,1))-AVERAGE(OFFSET($H$3,0,0,'Données projet'!$E$10+1,1))</f>
        <v>213.54857791046686</v>
      </c>
      <c r="AO157" s="59">
        <f t="shared" si="144"/>
        <v>138.46877538074244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103.87279701999493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103.87279701999493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197.78572767493569</v>
      </c>
      <c r="T158" s="59">
        <f t="shared" si="142"/>
        <v>288.66487031729008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1.8717948717948829</v>
      </c>
      <c r="AI158" s="13">
        <f>IF('Données projet'!$A$62&gt;35,AI157+AH158-AQ157,IF(A158&lt;'Données projet'!$A$62,$AF$205^A158,IF(A158='Données projet'!$A$62,'Données projet'!$B$62,AI157+AH158-AQ157)))</f>
        <v>128.68589743589692</v>
      </c>
      <c r="AJ158" s="13">
        <f>AI158*VLOOKUP('Données projet'!$B$10,Paramètres!$A$1:$I$89,3,0)*VLOOKUP('Données projet'!$B$10,Paramètres!$A$1:$I$89,5,0)</f>
        <v>116.43499999999953</v>
      </c>
      <c r="AK158" s="13">
        <f t="shared" si="164"/>
        <v>30.842067793939304</v>
      </c>
      <c r="AL158" s="20">
        <f t="shared" si="165"/>
        <v>256.50755974111013</v>
      </c>
      <c r="AM158" s="59">
        <f t="shared" si="113"/>
        <v>549.84089307444344</v>
      </c>
      <c r="AN158" s="59">
        <f ca="1">AVERAGE(OFFSET($AM$3,0,0,'Données projet'!$E$10+1,1))-AVERAGE(OFFSET($H$3,0,0,'Données projet'!$E$10+1,1))</f>
        <v>213.54857791046686</v>
      </c>
      <c r="AO158" s="59">
        <f t="shared" si="144"/>
        <v>138.46877538074244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101.83591482658312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101.83591482658312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197.78572767493569</v>
      </c>
      <c r="T159" s="59">
        <f t="shared" si="142"/>
        <v>288.66487031729008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1.8717948717948829</v>
      </c>
      <c r="AI159" s="13">
        <f>IF('Données projet'!$A$62&gt;35,AI158+AH159-AQ158,IF(A159&lt;'Données projet'!$A$62,$AF$205^A159,IF(A159='Données projet'!$A$62,'Données projet'!$B$62,AI158+AH159-AQ158)))</f>
        <v>130.55769230769181</v>
      </c>
      <c r="AJ159" s="13">
        <f>AI159*VLOOKUP('Données projet'!$B$10,Paramètres!$A$1:$I$89,3,0)*VLOOKUP('Données projet'!$B$10,Paramètres!$A$1:$I$89,5,0)</f>
        <v>118.12859999999955</v>
      </c>
      <c r="AK159" s="13">
        <f t="shared" si="164"/>
        <v>31.238127501943364</v>
      </c>
      <c r="AL159" s="20">
        <f t="shared" si="165"/>
        <v>260.14705039921722</v>
      </c>
      <c r="AM159" s="59">
        <f t="shared" si="113"/>
        <v>553.48038373255054</v>
      </c>
      <c r="AN159" s="59">
        <f ca="1">AVERAGE(OFFSET($AM$3,0,0,'Données projet'!$E$10+1,1))-AVERAGE(OFFSET($H$3,0,0,'Données projet'!$E$10+1,1))</f>
        <v>213.54857791046686</v>
      </c>
      <c r="AO159" s="59">
        <f t="shared" si="144"/>
        <v>138.46877538074244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99.838974650608648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99.838974650608648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197.78572767493569</v>
      </c>
      <c r="T160" s="59">
        <f t="shared" si="142"/>
        <v>288.66487031729008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1.8717948717948829</v>
      </c>
      <c r="AH160" s="12">
        <f t="array" ref="AH160">INDEX(AG:AG,MIN(IF(ISNUMBER(AG160:AG356),ROW(AG160:AG356),"")))</f>
        <v>1.8717948717948829</v>
      </c>
      <c r="AI160" s="13">
        <f>IF('Données projet'!$A$62&gt;35,AI159+AH160-AQ159,IF(A160&lt;'Données projet'!$A$62,$AF$205^A160,IF(A160='Données projet'!$A$62,'Données projet'!$B$62,AI159+AH160-AQ159)))</f>
        <v>132.4294871794867</v>
      </c>
      <c r="AJ160" s="13">
        <f>AI160*VLOOKUP('Données projet'!$B$10,Paramètres!$A$1:$I$89,3,0)*VLOOKUP('Données projet'!$B$10,Paramètres!$A$1:$I$89,5,0)</f>
        <v>119.82219999999955</v>
      </c>
      <c r="AK160" s="13">
        <f t="shared" si="164"/>
        <v>31.633526785966875</v>
      </c>
      <c r="AL160" s="20">
        <f t="shared" si="165"/>
        <v>263.78539081889153</v>
      </c>
      <c r="AM160" s="59">
        <f t="shared" si="113"/>
        <v>557.11872415222479</v>
      </c>
      <c r="AN160" s="59">
        <f ca="1">AVERAGE(OFFSET($AM$3,0,0,'Données projet'!$E$10+1,1))-AVERAGE(OFFSET($H$3,0,0,'Données projet'!$E$10+1,1))</f>
        <v>213.54857791046686</v>
      </c>
      <c r="AO160" s="59">
        <f t="shared" si="144"/>
        <v>138.46877538074244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0.38700000000000001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115.57562033539027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115.57562033539027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197.78572767493569</v>
      </c>
      <c r="T161" s="59">
        <f t="shared" si="142"/>
        <v>288.66487031729008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87.879807692307224</v>
      </c>
      <c r="AJ161" s="13">
        <f>AI161*VLOOKUP('Données projet'!$B$10,Paramètres!$A$1:$I$89,3,0)*VLOOKUP('Données projet'!$B$10,Paramètres!$A$1:$I$89,5,0)</f>
        <v>79.513649999999572</v>
      </c>
      <c r="AK161" s="13">
        <f t="shared" si="164"/>
        <v>22.018226855281608</v>
      </c>
      <c r="AL161" s="20">
        <f t="shared" si="165"/>
        <v>176.83468552294804</v>
      </c>
      <c r="AM161" s="59">
        <f t="shared" si="113"/>
        <v>470.16801885628138</v>
      </c>
      <c r="AN161" s="59">
        <f ca="1">AVERAGE(OFFSET($AM$3,0,0,'Données projet'!$E$10+1,1))-AVERAGE(OFFSET($H$3,0,0,'Données projet'!$E$10+1,1))</f>
        <v>213.54857791046686</v>
      </c>
      <c r="AO161" s="59">
        <f t="shared" si="144"/>
        <v>138.46877538074244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113.30925291478096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113.30925291478096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197.78572767493569</v>
      </c>
      <c r="T162" s="59">
        <f t="shared" si="142"/>
        <v>288.66487031729008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89.041666666666202</v>
      </c>
      <c r="AJ162" s="13">
        <f>AI162*VLOOKUP('Données projet'!$B$10,Paramètres!$A$1:$I$89,3,0)*VLOOKUP('Données projet'!$B$10,Paramètres!$A$1:$I$89,5,0)</f>
        <v>80.564899999999582</v>
      </c>
      <c r="AK162" s="13">
        <f t="shared" si="164"/>
        <v>22.275248501153126</v>
      </c>
      <c r="AL162" s="20">
        <f t="shared" si="165"/>
        <v>179.11325863950762</v>
      </c>
      <c r="AM162" s="59">
        <f t="shared" si="113"/>
        <v>472.44659197284091</v>
      </c>
      <c r="AN162" s="59">
        <f ca="1">AVERAGE(OFFSET($AM$3,0,0,'Données projet'!$E$10+1,1))-AVERAGE(OFFSET($H$3,0,0,'Données projet'!$E$10+1,1))</f>
        <v>213.54857791046686</v>
      </c>
      <c r="AO162" s="59">
        <f t="shared" si="144"/>
        <v>138.46877538074244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111.08732757694216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111.08732757694216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197.78572767493569</v>
      </c>
      <c r="T163" s="59">
        <f t="shared" si="142"/>
        <v>288.66487031729008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90.20352564102518</v>
      </c>
      <c r="AJ163" s="13">
        <f>AI163*VLOOKUP('Données projet'!$B$10,Paramètres!$A$1:$I$89,3,0)*VLOOKUP('Données projet'!$B$10,Paramètres!$A$1:$I$89,5,0)</f>
        <v>81.616149999999578</v>
      </c>
      <c r="AK163" s="13">
        <f t="shared" si="164"/>
        <v>22.531880055892035</v>
      </c>
      <c r="AL163" s="20">
        <f t="shared" si="165"/>
        <v>181.39115234734456</v>
      </c>
      <c r="AM163" s="59">
        <f t="shared" si="113"/>
        <v>474.72448568067784</v>
      </c>
      <c r="AN163" s="59">
        <f ca="1">AVERAGE(OFFSET($AM$3,0,0,'Données projet'!$E$10+1,1))-AVERAGE(OFFSET($H$3,0,0,'Données projet'!$E$10+1,1))</f>
        <v>213.54857791046686</v>
      </c>
      <c r="AO163" s="59">
        <f t="shared" si="144"/>
        <v>138.46877538074244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108.90897283973774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108.90897283973774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197.78572767493569</v>
      </c>
      <c r="T164" s="59">
        <f t="shared" si="142"/>
        <v>288.66487031729008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91.365384615384158</v>
      </c>
      <c r="AJ164" s="13">
        <f>AI164*VLOOKUP('Données projet'!$B$10,Paramètres!$A$1:$I$89,3,0)*VLOOKUP('Données projet'!$B$10,Paramètres!$A$1:$I$89,5,0)</f>
        <v>82.667399999999589</v>
      </c>
      <c r="AK164" s="13">
        <f t="shared" si="164"/>
        <v>22.788127124999455</v>
      </c>
      <c r="AL164" s="20">
        <f t="shared" si="165"/>
        <v>183.66837640937331</v>
      </c>
      <c r="AM164" s="59">
        <f t="shared" si="113"/>
        <v>477.00170974270662</v>
      </c>
      <c r="AN164" s="59">
        <f ca="1">AVERAGE(OFFSET($AM$3,0,0,'Données projet'!$E$10+1,1))-AVERAGE(OFFSET($H$3,0,0,'Données projet'!$E$10+1,1))</f>
        <v>213.54857791046686</v>
      </c>
      <c r="AO164" s="59">
        <f t="shared" si="144"/>
        <v>138.46877538074244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0.38700000000000001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142.13985642477655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142.13985642477655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197.78572767493569</v>
      </c>
      <c r="T165" s="59">
        <f t="shared" si="142"/>
        <v>288.66487031729008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-4.1145540308207271E-13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213.54857791046686</v>
      </c>
      <c r="AO165" s="59">
        <f t="shared" si="144"/>
        <v>138.46877538074244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139.35258053703851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139.35258053703851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197.78572767493569</v>
      </c>
      <c r="T166" s="59">
        <f t="shared" si="142"/>
        <v>288.66487031729008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-4.1145540308207271E-13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213.54857791046686</v>
      </c>
      <c r="AO166" s="59">
        <f t="shared" si="144"/>
        <v>138.46877538074244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136.61996142938858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136.61996142938858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197.78572767493569</v>
      </c>
      <c r="T167" s="59">
        <f t="shared" si="142"/>
        <v>288.66487031729008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-4.1145540308207271E-13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213.54857791046686</v>
      </c>
      <c r="AO167" s="59">
        <f t="shared" si="144"/>
        <v>138.46877538074244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133.9409273157066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133.9409273157066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197.78572767493569</v>
      </c>
      <c r="T168" s="59">
        <f t="shared" si="142"/>
        <v>288.66487031729008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-4.1145540308207271E-13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213.54857791046686</v>
      </c>
      <c r="AO168" s="59">
        <f t="shared" si="144"/>
        <v>138.46877538074244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131.31442742694446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131.31442742694446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197.78572767493569</v>
      </c>
      <c r="T169" s="59">
        <f t="shared" si="142"/>
        <v>288.66487031729008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-4.1145540308207271E-13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213.54857791046686</v>
      </c>
      <c r="AO169" s="59">
        <f t="shared" si="144"/>
        <v>138.46877538074244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128.7394315989942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128.7394315989942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197.78572767493569</v>
      </c>
      <c r="T170" s="59">
        <f t="shared" si="142"/>
        <v>288.66487031729008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-4.1145540308207271E-13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213.54857791046686</v>
      </c>
      <c r="AO170" s="59">
        <f t="shared" si="144"/>
        <v>138.46877538074244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126.21492986863767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126.21492986863767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197.78572767493569</v>
      </c>
      <c r="T171" s="59">
        <f t="shared" si="142"/>
        <v>288.66487031729008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-4.1145540308207271E-13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213.54857791046686</v>
      </c>
      <c r="AO171" s="59">
        <f t="shared" si="144"/>
        <v>138.46877538074244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123.73993207741941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123.73993207741941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197.78572767493569</v>
      </c>
      <c r="T172" s="59">
        <f t="shared" si="142"/>
        <v>288.66487031729008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-4.1145540308207271E-13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213.54857791046686</v>
      </c>
      <c r="AO172" s="59">
        <f t="shared" si="144"/>
        <v>138.46877538074244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121.31346748328735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121.31346748328735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197.78572767493569</v>
      </c>
      <c r="T173" s="59">
        <f t="shared" si="142"/>
        <v>288.66487031729008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-4.1145540308207271E-13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213.54857791046686</v>
      </c>
      <c r="AO173" s="59">
        <f t="shared" si="144"/>
        <v>138.46877538074244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118.93458437984896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118.93458437984896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197.78572767493569</v>
      </c>
      <c r="T174" s="59">
        <f t="shared" si="142"/>
        <v>288.66487031729008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-4.1145540308207271E-13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213.54857791046686</v>
      </c>
      <c r="AO174" s="59">
        <f t="shared" si="144"/>
        <v>138.46877538074244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116.60234972309357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116.60234972309357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197.78572767493569</v>
      </c>
      <c r="T175" s="59">
        <f t="shared" si="142"/>
        <v>288.66487031729008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-4.1145540308207271E-13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213.54857791046686</v>
      </c>
      <c r="AO175" s="59">
        <f t="shared" si="144"/>
        <v>138.46877538074244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114.31584876543448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114.31584876543448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197.78572767493569</v>
      </c>
      <c r="T176" s="59">
        <f t="shared" si="142"/>
        <v>288.66487031729008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-4.1145540308207271E-13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213.54857791046686</v>
      </c>
      <c r="AO176" s="59">
        <f t="shared" si="144"/>
        <v>138.46877538074244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112.0741846969272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112.0741846969272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197.78572767493569</v>
      </c>
      <c r="T177" s="59">
        <f t="shared" si="142"/>
        <v>288.66487031729008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-4.1145540308207271E-13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213.54857791046686</v>
      </c>
      <c r="AO177" s="59">
        <f t="shared" si="144"/>
        <v>138.46877538074244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109.87647829352329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109.87647829352329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197.78572767493569</v>
      </c>
      <c r="T178" s="59">
        <f t="shared" si="142"/>
        <v>288.66487031729008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-4.1145540308207271E-13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213.54857791046686</v>
      </c>
      <c r="AO178" s="59">
        <f t="shared" si="144"/>
        <v>138.46877538074244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107.72186757222158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107.72186757222158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197.78572767493569</v>
      </c>
      <c r="T179" s="59">
        <f t="shared" si="142"/>
        <v>288.66487031729008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-4.1145540308207271E-13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213.54857791046686</v>
      </c>
      <c r="AO179" s="59">
        <f t="shared" si="144"/>
        <v>138.46877538074244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105.60950745298182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105.60950745298182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197.78572767493569</v>
      </c>
      <c r="T180" s="59">
        <f t="shared" si="142"/>
        <v>288.66487031729008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-4.1145540308207271E-13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213.54857791046686</v>
      </c>
      <c r="AO180" s="59">
        <f t="shared" si="144"/>
        <v>138.46877538074244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103.53856942726789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103.53856942726789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197.78572767493569</v>
      </c>
      <c r="T181" s="59">
        <f t="shared" si="142"/>
        <v>288.66487031729008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-4.1145540308207271E-13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213.54857791046686</v>
      </c>
      <c r="AO181" s="59">
        <f t="shared" si="144"/>
        <v>138.46877538074244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101.50824123309074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101.50824123309074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197.78572767493569</v>
      </c>
      <c r="T182" s="59">
        <f t="shared" si="142"/>
        <v>288.66487031729008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-4.1145540308207271E-13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213.54857791046686</v>
      </c>
      <c r="AO182" s="59">
        <f t="shared" si="144"/>
        <v>138.46877538074244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99.517726536423496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99.517726536423496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197.78572767493569</v>
      </c>
      <c r="T183" s="59">
        <f t="shared" si="142"/>
        <v>288.66487031729008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-4.1145540308207271E-13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213.54857791046686</v>
      </c>
      <c r="AO183" s="59">
        <f t="shared" si="144"/>
        <v>138.46877538074244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97.566244618863806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97.566244618863806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197.78572767493569</v>
      </c>
      <c r="T184" s="59">
        <f t="shared" si="142"/>
        <v>288.66487031729008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-4.1145540308207271E-13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213.54857791046686</v>
      </c>
      <c r="AO184" s="59">
        <f t="shared" si="144"/>
        <v>138.46877538074244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95.653030071421028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95.653030071421028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197.78572767493569</v>
      </c>
      <c r="T185" s="59">
        <f t="shared" si="142"/>
        <v>288.66487031729008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-4.1145540308207271E-13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213.54857791046686</v>
      </c>
      <c r="AO185" s="59">
        <f t="shared" si="144"/>
        <v>138.46877538074244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93.777332494307956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93.777332494307956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197.78572767493569</v>
      </c>
      <c r="T186" s="59">
        <f t="shared" si="142"/>
        <v>288.66487031729008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-4.1145540308207271E-13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213.54857791046686</v>
      </c>
      <c r="AO186" s="59">
        <f t="shared" si="144"/>
        <v>138.46877538074244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91.938416202619507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91.938416202619507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197.78572767493569</v>
      </c>
      <c r="T187" s="59">
        <f t="shared" si="142"/>
        <v>288.66487031729008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-4.1145540308207271E-13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213.54857791046686</v>
      </c>
      <c r="AO187" s="59">
        <f t="shared" si="144"/>
        <v>138.46877538074244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90.135559937782887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90.135559937782887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197.78572767493569</v>
      </c>
      <c r="T188" s="59">
        <f t="shared" si="142"/>
        <v>288.66487031729008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-4.1145540308207271E-13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213.54857791046686</v>
      </c>
      <c r="AO188" s="59">
        <f t="shared" si="144"/>
        <v>138.46877538074244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88.368056584665979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88.368056584665979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197.78572767493569</v>
      </c>
      <c r="T189" s="59">
        <f t="shared" si="142"/>
        <v>288.66487031729008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-4.1145540308207271E-13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213.54857791046686</v>
      </c>
      <c r="AO189" s="59">
        <f t="shared" si="144"/>
        <v>138.46877538074244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86.635212894233092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86.635212894233092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197.78572767493569</v>
      </c>
      <c r="T190" s="59">
        <f t="shared" si="142"/>
        <v>288.66487031729008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-4.1145540308207271E-13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213.54857791046686</v>
      </c>
      <c r="AO190" s="59">
        <f t="shared" si="144"/>
        <v>138.46877538074244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84.93634921163931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84.93634921163931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197.78572767493569</v>
      </c>
      <c r="T191" s="59">
        <f t="shared" si="142"/>
        <v>288.66487031729008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-4.1145540308207271E-13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213.54857791046686</v>
      </c>
      <c r="AO191" s="59">
        <f t="shared" si="144"/>
        <v>138.46877538074244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83.270799209656658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83.270799209656658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197.78572767493569</v>
      </c>
      <c r="T192" s="59">
        <f t="shared" si="142"/>
        <v>288.66487031729008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-4.1145540308207271E-13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213.54857791046686</v>
      </c>
      <c r="AO192" s="59">
        <f t="shared" si="144"/>
        <v>138.46877538074244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81.637909627327701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81.637909627327701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197.78572767493569</v>
      </c>
      <c r="T193" s="59">
        <f t="shared" si="142"/>
        <v>288.66487031729008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-4.1145540308207271E-13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213.54857791046686</v>
      </c>
      <c r="AO193" s="59">
        <f t="shared" si="144"/>
        <v>138.46877538074244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80.037040013743905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80.037040013743905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197.78572767493569</v>
      </c>
      <c r="T194" s="59">
        <f t="shared" si="142"/>
        <v>288.66487031729008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-4.1145540308207271E-13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213.54857791046686</v>
      </c>
      <c r="AO194" s="59">
        <f t="shared" si="144"/>
        <v>138.46877538074244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78.467562476848443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78.467562476848443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197.78572767493569</v>
      </c>
      <c r="T195" s="59">
        <f t="shared" si="142"/>
        <v>288.66487031729008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-4.1145540308207271E-13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213.54857791046686</v>
      </c>
      <c r="AO195" s="59">
        <f t="shared" si="144"/>
        <v>138.46877538074244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76.928861437164727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76.928861437164727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197.78572767493569</v>
      </c>
      <c r="T196" s="59">
        <f t="shared" si="142"/>
        <v>288.66487031729008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-4.1145540308207271E-13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213.54857791046686</v>
      </c>
      <c r="AO196" s="59">
        <f t="shared" si="144"/>
        <v>138.46877538074244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75.420333386354244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75.420333386354244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197.78572767493569</v>
      </c>
      <c r="T197" s="59">
        <f t="shared" ref="T197:T203" si="204">$T$3</f>
        <v>288.66487031729008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-4.1145540308207271E-13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213.54857791046686</v>
      </c>
      <c r="AO197" s="59">
        <f t="shared" ref="AO197:AO203" si="205">$AO$3</f>
        <v>138.46877538074244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73.941386650508903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73.941386650508903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197.78572767493569</v>
      </c>
      <c r="T198" s="59">
        <f t="shared" si="204"/>
        <v>288.66487031729008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-4.1145540308207271E-13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213.54857791046686</v>
      </c>
      <c r="AO198" s="59">
        <f t="shared" si="205"/>
        <v>138.46877538074244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72.491441158085053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72.491441158085053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197.78572767493569</v>
      </c>
      <c r="T199" s="59">
        <f t="shared" si="204"/>
        <v>288.66487031729008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-4.1145540308207271E-13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213.54857791046686</v>
      </c>
      <c r="AO199" s="59">
        <f t="shared" si="205"/>
        <v>138.46877538074244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71.069928212388206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71.069928212388206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197.78572767493569</v>
      </c>
      <c r="T200" s="59">
        <f t="shared" si="204"/>
        <v>288.66487031729008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-4.1145540308207271E-13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213.54857791046686</v>
      </c>
      <c r="AO200" s="59">
        <f t="shared" si="205"/>
        <v>138.46877538074244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69.676290268519182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69.676290268519182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197.78572767493569</v>
      </c>
      <c r="T201" s="59">
        <f t="shared" si="204"/>
        <v>288.66487031729008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-4.1145540308207271E-13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213.54857791046686</v>
      </c>
      <c r="AO201" s="59">
        <f t="shared" si="205"/>
        <v>138.46877538074244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68.30998071469422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68.30998071469422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197.78572767493569</v>
      </c>
      <c r="T202" s="59">
        <f t="shared" si="204"/>
        <v>288.66487031729008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-4.1145540308207271E-13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213.54857791046686</v>
      </c>
      <c r="AO202" s="59">
        <f t="shared" si="205"/>
        <v>138.46877538074244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66.97046365785323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66.97046365785323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197.78572767493569</v>
      </c>
      <c r="T203" s="59">
        <f t="shared" si="204"/>
        <v>288.66487031729008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-4.1145540308207271E-13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213.54857791046686</v>
      </c>
      <c r="AO203" s="59">
        <f t="shared" si="205"/>
        <v>138.46877538074244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65.65721371347216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65.65721371347216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38.61</v>
      </c>
      <c r="C6" s="147">
        <f ca="1">IF(OR('Données projet'!B9="",'Données projet'!C9="",'Données projet'!C9=0%),0,Calculateur!S3)</f>
        <v>197.78572767493569</v>
      </c>
      <c r="D6" s="147">
        <f>IF(OR('Données projet'!B9="",'Données projet'!C9="",'Données projet'!C9=0%),0,Calculateur!T3)</f>
        <v>288.66487031729008</v>
      </c>
      <c r="E6" s="147">
        <f ca="1">MIN(C6,D6)</f>
        <v>197.78572767493569</v>
      </c>
      <c r="F6" s="147">
        <f ca="1">E6*B6</f>
        <v>7636.5069455292669</v>
      </c>
      <c r="G6" s="147">
        <f ca="1">F6*(100%-'Données projet'!$C$24)*(100%-'Données projet'!$C$25)*(100%-'Données projet'!$C$26)*(100%-'Données projet'!$C$27)</f>
        <v>5841.9278133298894</v>
      </c>
      <c r="H6" s="148">
        <f>IF(OR('Données projet'!B9="",'Données projet'!C9="",'Données projet'!C9=0%),0,AVERAGE(Calculateur!$AC$3:$AC$33)*B6)</f>
        <v>509.62048305028895</v>
      </c>
      <c r="I6" s="149">
        <f>H6*(100%-'Données projet'!$C$24)*(100%-'Données projet'!$C$25)*(100%-'Données projet'!$C$26)*(100%-'Données projet'!$C$27)</f>
        <v>389.85966953347105</v>
      </c>
      <c r="J6" s="150">
        <f>IF(OR('Données projet'!B9="",'Données projet'!C9="",'Données projet'!C9=0%),0,SUM(Calculateur!$V$3:$V$33)*VLOOKUP('Données projet'!$B$9,Paramètres!$A$1:$I$89,9,0)*B6)</f>
        <v>3275.2239300000001</v>
      </c>
      <c r="K6" s="151">
        <f>J6*(100%-'Données projet'!$C$24)*(100%-'Données projet'!$C$25)*(100%-'Données projet'!$C$26)*(100%-'Données projet'!$C$27)</f>
        <v>2505.5463064500004</v>
      </c>
      <c r="L6" s="152">
        <f ca="1">G6+I6+K6</f>
        <v>8737.3337893133612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0.39</v>
      </c>
      <c r="C7" s="147">
        <f ca="1">IF(OR('Données projet'!B10="",'Données projet'!C10="",'Données projet'!C10=0%),0,Calculateur!AN3)</f>
        <v>213.54857791046686</v>
      </c>
      <c r="D7" s="147">
        <f>IF(OR('Données projet'!B10="",'Données projet'!C10="",'Données projet'!C10=0%),0,Calculateur!AO3)</f>
        <v>138.46877538074244</v>
      </c>
      <c r="E7" s="147">
        <f t="shared" ref="E7:E15" ca="1" si="0">MIN(C7,D7)</f>
        <v>138.46877538074244</v>
      </c>
      <c r="F7" s="147">
        <f t="shared" ref="F7:F15" ca="1" si="1">E7*B7</f>
        <v>54.002822398489556</v>
      </c>
      <c r="G7" s="147">
        <f ca="1">F7*(100%-'Données projet'!$C$24)*(100%-'Données projet'!$C$25)*(100%-'Données projet'!$C$26)*(100%-'Données projet'!$C$27)</f>
        <v>41.312159134844507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41.312159134844507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7690.509767927756</v>
      </c>
      <c r="G16" s="166">
        <f t="shared" ca="1" si="3"/>
        <v>5883.2399724647339</v>
      </c>
      <c r="H16" s="167">
        <f t="shared" si="3"/>
        <v>509.62048305028895</v>
      </c>
      <c r="I16" s="167">
        <f t="shared" si="3"/>
        <v>389.85966953347105</v>
      </c>
      <c r="J16" s="168">
        <f t="shared" si="3"/>
        <v>3275.2239300000001</v>
      </c>
      <c r="K16" s="168">
        <f t="shared" si="3"/>
        <v>2505.5463064500004</v>
      </c>
      <c r="L16" s="169">
        <f t="shared" ca="1" si="3"/>
        <v>8778.6459484482057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80" zoomScaleNormal="80" workbookViewId="0">
      <selection activeCell="H21" sqref="H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3444.9211214970919</v>
      </c>
      <c r="U10" s="178">
        <f>'Données projet'!D9</f>
        <v>38.61</v>
      </c>
      <c r="V10" s="177">
        <f>U10*T10</f>
        <v>133008.40450100272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688.61564823192475</v>
      </c>
      <c r="U11" s="178">
        <f>'Données projet'!D10</f>
        <v>0.39</v>
      </c>
      <c r="V11" s="177">
        <f t="shared" ref="V11" si="0">U11*T11</f>
        <v>268.56010281045064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5253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/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-62768.011472741899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9371.7005442958034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-72139.712017037702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/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44</v>
      </c>
      <c r="B55" s="181">
        <f>'Données projet'!D63</f>
        <v>64.416666666666657</v>
      </c>
      <c r="C55" s="191">
        <v>10</v>
      </c>
      <c r="D55" s="179">
        <f t="shared" ref="D55:D73" si="4">B55*C55</f>
        <v>644.16666666666652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51</v>
      </c>
      <c r="B56" s="181">
        <f>'Données projet'!D64</f>
        <v>37.685897435897431</v>
      </c>
      <c r="C56" s="191">
        <v>10</v>
      </c>
      <c r="D56" s="179">
        <f t="shared" si="4"/>
        <v>376.85897435897431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59</v>
      </c>
      <c r="B57" s="181">
        <f>'Données projet'!D65</f>
        <v>38.942307692307693</v>
      </c>
      <c r="C57" s="191">
        <v>50</v>
      </c>
      <c r="D57" s="179">
        <f t="shared" si="4"/>
        <v>1947.1153846153848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67</v>
      </c>
      <c r="B58" s="181">
        <f>'Données projet'!D66</f>
        <v>31.993589743589741</v>
      </c>
      <c r="C58" s="191">
        <v>50</v>
      </c>
      <c r="D58" s="179">
        <f t="shared" si="4"/>
        <v>1599.6794871794871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75</v>
      </c>
      <c r="B59" s="181">
        <f>'Données projet'!D67</f>
        <v>30.916666666666664</v>
      </c>
      <c r="C59" s="191">
        <v>50</v>
      </c>
      <c r="D59" s="179">
        <f t="shared" si="4"/>
        <v>1545.8333333333333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84</v>
      </c>
      <c r="B60" s="181">
        <f>'Données projet'!D68</f>
        <v>35.083333333333329</v>
      </c>
      <c r="C60" s="191">
        <v>100</v>
      </c>
      <c r="D60" s="179">
        <f t="shared" si="4"/>
        <v>3508.333333333333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93</v>
      </c>
      <c r="B61" s="181">
        <f>'Données projet'!D69</f>
        <v>30.083333333333332</v>
      </c>
      <c r="C61" s="191">
        <v>100</v>
      </c>
      <c r="D61" s="179">
        <f t="shared" si="4"/>
        <v>3008.333333333333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103</v>
      </c>
      <c r="B62" s="181">
        <f>'Données projet'!D70</f>
        <v>39.512820512820511</v>
      </c>
      <c r="C62" s="191">
        <v>150</v>
      </c>
      <c r="D62" s="179">
        <f t="shared" si="4"/>
        <v>5926.9230769230762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113</v>
      </c>
      <c r="B63" s="181">
        <f>'Données projet'!D71</f>
        <v>31.602564102564099</v>
      </c>
      <c r="C63" s="191">
        <v>150</v>
      </c>
      <c r="D63" s="179">
        <f t="shared" si="4"/>
        <v>4740.3846153846152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125</v>
      </c>
      <c r="B64" s="181">
        <f>'Données projet'!D72</f>
        <v>48.160256410256409</v>
      </c>
      <c r="C64" s="191">
        <v>150</v>
      </c>
      <c r="D64" s="179">
        <f t="shared" si="4"/>
        <v>7224.038461538461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137</v>
      </c>
      <c r="B65" s="181">
        <f>'Données projet'!D73</f>
        <v>51.160256410256409</v>
      </c>
      <c r="C65" s="191">
        <v>200</v>
      </c>
      <c r="D65" s="179">
        <f t="shared" si="4"/>
        <v>10232.051282051281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149</v>
      </c>
      <c r="B66" s="181">
        <f>'Données projet'!D74</f>
        <v>120.50641025641026</v>
      </c>
      <c r="C66" s="191">
        <v>200</v>
      </c>
      <c r="D66" s="179">
        <f t="shared" si="4"/>
        <v>24101.282051282051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153</v>
      </c>
      <c r="B67" s="181">
        <f>'Données projet'!D75</f>
        <v>70.115384615384613</v>
      </c>
      <c r="C67" s="191">
        <v>200</v>
      </c>
      <c r="D67" s="179">
        <f t="shared" si="4"/>
        <v>14023.076923076922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157</v>
      </c>
      <c r="B68" s="181">
        <f>'Données projet'!D76</f>
        <v>45.71153846153846</v>
      </c>
      <c r="C68" s="191">
        <v>200</v>
      </c>
      <c r="D68" s="179">
        <f t="shared" si="4"/>
        <v>9142.3076923076915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161</v>
      </c>
      <c r="B69" s="181">
        <f>'Données projet'!D77</f>
        <v>91.365384615384613</v>
      </c>
      <c r="C69" s="191">
        <v>200</v>
      </c>
      <c r="D69" s="179">
        <f t="shared" si="4"/>
        <v>18273.076923076922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F5049917-FB66-4D54-ACC8-E1802AB78A63}"/>
</file>

<file path=customXml/itemProps2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2025-02-14T11:45:16Z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