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EI ROZIER Carine\"/>
    </mc:Choice>
  </mc:AlternateContent>
  <xr:revisionPtr revIDLastSave="0" documentId="13_ncr:1_{80460DFC-2702-46FA-9313-0CB007258A9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<sst xmlns="http://schemas.openxmlformats.org/spreadsheetml/2006/main" count="900" uniqueCount="353">
  <si>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</si>
  <si>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</si>
  <si>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</si>
  <si>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</si>
  <si>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</si>
  <si>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</si>
  <si>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</si>
  <si>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</si>
  <si>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</si>
  <si>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</si>
  <si>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</si>
  <si>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</si>
  <si>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</si>
  <si>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</si>
  <si>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</si>
  <si>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</si>
  <si>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</si>
  <si>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</si>
  <si>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</si>
  <si>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</si>
  <si>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</si>
  <si>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</si>
  <si>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</si>
  <si>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</si>
  <si>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</si>
  <si>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</si>
  <si>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</si>
  <si>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</si>
  <si>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</si>
  <si>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</si>
  <si>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</si>
  <si>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</si>
  <si>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</si>
  <si>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</si>
  <si>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</si>
  <si>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</si>
  <si>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</si>
  <si>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</si>
  <si>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</si>
  <si>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</si>
  <si>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</si>
  <si>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</si>
  <si>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</si>
  <si>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</si>
  <si>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</si>
  <si>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</si>
  <si>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</si>
  <si>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</si>
  <si>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</si>
  <si>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</si>
  <si>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</si>
  <si>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</si>
  <si>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</si>
  <si>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</si>
  <si>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</si>
  <si>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</si>
  <si>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</si>
  <si>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</si>
  <si>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</si>
  <si>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</si>
  <si>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</si>
  <si>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</si>
  <si>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</si>
  <si>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</si>
  <si>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</si>
  <si>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</si>
  <si>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</si>
  <si>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</si>
  <si>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</si>
  <si>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</si>
  <si>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</si>
  <si>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</si>
  <si>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</si>
  <si>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</si>
  <si>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</si>
  <si>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</si>
  <si>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</si>
  <si>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</si>
  <si>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</si>
  <si>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</si>
  <si>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</si>
  <si>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</si>
  <si>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</si>
  <si>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</si>
  <si>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</si>
  <si>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</si>
  <si>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</si>
  <si>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</si>
  <si>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</si>
  <si>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</si>
  <si>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</si>
  <si>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</si>
  <si>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</si>
  <si>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</si>
  <si>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</si>
  <si>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</si>
  <si>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</si>
  <si>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</si>
  <si>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</si>
  <si>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</si>
  <si>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</si>
  <si>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</si>
  <si>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</si>
  <si>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</si>
  <si>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</si>
  <si>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</si>
  <si>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</si>
  <si>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</si>
  <si>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</si>
  <si>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</si>
  <si>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</si>
  <si>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</si>
  <si>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</si>
  <si>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</si>
  <si>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</si>
  <si>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</si>
  <si>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</si>
  <si>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</si>
  <si>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</si>
  <si>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</si>
  <si>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</si>
  <si>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</si>
  <si>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</si>
  <si>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</si>
  <si>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</si>
  <si>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</si>
  <si>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</si>
  <si>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</si>
  <si>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</si>
  <si>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</si>
  <si>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</si>
  <si>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</si>
  <si>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</si>
  <si>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</si>
  <si>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</si>
  <si>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</si>
  <si>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</si>
  <si>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</si>
  <si>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</si>
  <si>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</si>
  <si>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</si>
  <si>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</si>
  <si>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</si>
  <si>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</si>
  <si>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</si>
  <si>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</si>
  <si>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</si>
  <si>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</si>
  <si>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</si>
  <si>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</si>
  <si>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</si>
  <si>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</si>
  <si>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</si>
  <si>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</si>
  <si>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</si>
  <si>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</si>
  <si>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</si>
  <si>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</si>
  <si>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</si>
  <si>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</si>
  <si>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</si>
  <si>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</si>
  <si>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</si>
  <si>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</si>
  <si>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</si>
  <si>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</si>
  <si>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</si>
  <si>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</si>
  <si>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</si>
  <si>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</si>
  <si>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</si>
  <si>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</si>
  <si>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</si>
  <si>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</si>
  <si>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</si>
  <si>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</si>
  <si>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</si>
  <si>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</si>
  <si>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</si>
  <si>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</si>
  <si>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</si>
  <si>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</si>
  <si>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</si>
  <si>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</si>
  <si>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</si>
  <si>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</si>
  <si>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</si>
  <si>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</si>
  <si>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</si>
  <si>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</si>
  <si>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</si>
  <si>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</si>
  <si>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</si>
  <si>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</si>
  <si>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</si>
  <si>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</si>
  <si>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</si>
  <si>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</si>
  <si>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</si>
  <si>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</si>
  <si>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</si>
  <si>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</si>
  <si>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</si>
  <si>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</si>
  <si>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</si>
  <si>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</si>
  <si>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</si>
  <si>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</si>
  <si>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</si>
  <si>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</si>
  <si>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</si>
  <si>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</si>
  <si>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</si>
  <si>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</si>
  <si>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</si>
  <si>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</si>
  <si>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</si>
  <si>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</si>
  <si>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</si>
  <si>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</si>
  <si>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</si>
  <si>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</si>
  <si>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</si>
  <si>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</si>
  <si>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</si>
  <si>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</si>
  <si>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</si>
  <si>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</si>
  <si>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</si>
  <si>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</si>
  <si>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</si>
  <si>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</si>
  <si>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</si>
  <si>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</si>
  <si>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</si>
  <si>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</si>
  <si>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</si>
  <si>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</si>
  <si>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</si>
  <si>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</si>
  <si>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</si>
  <si>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</si>
  <si>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</si>
  <si>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</si>
  <si>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</si>
  <si>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</si>
  <si>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</si>
  <si>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</si>
  <si>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</si>
  <si>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</si>
  <si>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</si>
  <si>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</si>
  <si>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</si>
  <si>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</si>
  <si>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</si>
  <si>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</si>
  <si>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</si>
  <si>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</si>
  <si>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</si>
  <si>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</si>
  <si>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</si>
  <si>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</si>
  <si>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</si>
  <si>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</si>
  <si>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</si>
  <si>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</si>
  <si>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</si>
  <si>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</si>
  <si>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</si>
  <si>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</si>
  <si>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</si>
  <si>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</si>
  <si>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</si>
  <si>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</si>
  <si>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</si>
  <si>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</si>
  <si>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</si>
  <si>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</si>
  <si>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</si>
  <si>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</si>
  <si>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</si>
  <si>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</si>
  <si>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</si>
  <si>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</si>
  <si>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</si>
  <si>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</si>
  <si>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</si>
  <si>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</si>
  <si>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</si>
  <si>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</si>
  <si>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</si>
  <si>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</si>
  <si>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</si>
  <si>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</si>
  <si>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</si>
  <si>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</si>
  <si>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</si>
  <si>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</si>
  <si>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</si>
  <si>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</si>
  <si>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</si>
  <si>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</si>
  <si>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</si>
  <si>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</si>
  <si>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</si>
  <si>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</si>
  <si>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</si>
  <si>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</si>
  <si>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</si>
  <si>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</si>
  <si>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</si>
  <si>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</si>
  <si>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</si>
  <si>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</si>
  <si>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</si>
  <si>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</si>
  <si>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</si>
  <si>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</si>
  <si>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</si>
  <si>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</si>
  <si>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</si>
  <si>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</si>
  <si>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</si>
  <si>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</si>
  <si>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</si>
  <si>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</si>
  <si>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</si>
  <si>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</si>
  <si>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</si>
  <si>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</si>
  <si>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</si>
  <si>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</si>
  <si>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</si>
  <si>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</si>
  <si>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</si>
  <si>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</si>
  <si>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</si>
  <si>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</si>
  <si>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</si>
  <si>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</si>
  <si>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</si>
  <si>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</si>
  <si>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</si>
  <si>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</si>
  <si>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</si>
  <si>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</si>
  <si>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</si>
  <si>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</si>
  <si>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</si>
  <si>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</si>
  <si>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</si>
  <si>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Saint-Clément 19700</t>
  </si>
  <si>
    <t>Saint-Mexant 19330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</si>
</sst>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B21" sqref="B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352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1.605</v>
      </c>
      <c r="C8" s="25">
        <v>1.294</v>
      </c>
      <c r="D8" s="25"/>
      <c r="E8" s="25"/>
      <c r="F8" s="25"/>
      <c r="G8" s="25"/>
      <c r="H8" s="25"/>
      <c r="I8" s="25"/>
      <c r="J8" s="25"/>
      <c r="K8" s="25"/>
      <c r="L8" s="88">
        <f>SUM(B8:K8)</f>
        <v>2.899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37</v>
      </c>
      <c r="C9" s="1" t="s">
        <v>37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 t="s">
        <v>38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156</v>
      </c>
      <c r="C12" s="1">
        <v>156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>
        <v>1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96</v>
      </c>
      <c r="C17" s="1" t="s">
        <v>96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108</v>
      </c>
      <c r="C18" s="1" t="s">
        <v>108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105</v>
      </c>
      <c r="C19" s="1" t="s">
        <v>105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3.38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3.38+2.9</f>
        <v>6.2799999999999994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Châtaignier - Plein vent</v>
      </c>
      <c r="C26" s="10" t="str">
        <f t="shared" si="0"/>
        <v>Châtaignier - Plein vent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40</v>
      </c>
      <c r="C27" s="11">
        <f>IF(C12="","",VLOOKUP(C26,'(ne pas modifier) BDD_REF'!$C$21:$D$42,2,FALSE))</f>
        <v>40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28.248000000000001</v>
      </c>
      <c r="C36" s="44">
        <f>RECant_sol!D9</f>
        <v>22.774400000000004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51.022400000000005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65.827928571428586</v>
      </c>
      <c r="C37" s="45">
        <f>RECant_biom!D28</f>
        <v>53.072485714285726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118.90041428571431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94.075928571428591</v>
      </c>
      <c r="C38" s="45">
        <f t="shared" si="3"/>
        <v>75.846885714285733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169.92281428571431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2.1185461443317468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2.1185461443317468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4.2370922886634936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-17.001332808262269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-13.706993553826402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-30.70832636208867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E122" sqref="E122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2.1185461443317468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2.1185461443317468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4.2370922886634936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</v>
      </c>
    </row>
    <row r="12" spans="1:15" x14ac:dyDescent="0.3">
      <c r="B12" s="19" t="s">
        <v>330</v>
      </c>
      <c r="C12" s="39">
        <f>(C7+C8+C9)*'(ne pas modifier) BDD_REF'!$B$222*'(ne pas modifier) BDD_REF'!$B$210</f>
        <v>0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100</v>
      </c>
      <c r="D14" s="80">
        <v>100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200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0.30709999999999998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0.30709999999999998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0.61419999999999997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0.30709999999999998</v>
      </c>
      <c r="D22" s="81">
        <f t="shared" ref="D22:L22" si="1">D19+D21</f>
        <v>0.30709999999999998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0.61419999999999997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186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0.30709999999999998</v>
      </c>
      <c r="D33" s="20">
        <f>((D10+D11+D12)/1000*44/28*'(ne pas modifier) BDD_REF'!$B$232)+'RECeff + REIamont (2)'!D22+'RECeff + REIamont (2)'!D32</f>
        <v>0.30709999999999998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0.61419999999999997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</v>
      </c>
    </row>
    <row r="39" spans="1:108" x14ac:dyDescent="0.3">
      <c r="B39" s="19" t="s">
        <v>330</v>
      </c>
      <c r="C39" s="39">
        <f>(C34+C35+C36)*'(ne pas modifier) BDD_REF'!$B$222*'(ne pas modifier) BDD_REF'!$B$210</f>
        <v>0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50</v>
      </c>
      <c r="D41" s="80">
        <v>50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100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0.15354999999999999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0.15354999999999999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0.30709999999999998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0.15354999999999999</v>
      </c>
      <c r="D49" s="81">
        <f t="shared" ref="D49:L49" si="4">D46+D48</f>
        <v>0.15354999999999999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0.30709999999999998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186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0.15354999999999999</v>
      </c>
      <c r="D60" s="20">
        <f>((D37+D38+D39)/1000*44/28*'(ne pas modifier) BDD_REF'!$B$232)+'RECeff + REIamont (2)'!D49+'RECeff + REIamont (2)'!D59</f>
        <v>0.15354999999999999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0.30709999999999998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</v>
      </c>
    </row>
    <row r="66" spans="1:108" x14ac:dyDescent="0.3">
      <c r="B66" s="19" t="s">
        <v>330</v>
      </c>
      <c r="C66" s="39">
        <f>(C61+C62+C63)*'(ne pas modifier) BDD_REF'!$B$222*'(ne pas modifier) BDD_REF'!$B$210</f>
        <v>0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50</v>
      </c>
      <c r="D68" s="80">
        <v>50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0.15354999999999999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0.15354999999999999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0.30709999999999998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0.15354999999999999</v>
      </c>
      <c r="D76" s="81">
        <f t="shared" ref="D76:L76" si="7">D73+D75</f>
        <v>0.15354999999999999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0.30709999999999998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186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0.15354999999999999</v>
      </c>
      <c r="D87" s="20">
        <f>((D64+D65+D66)/1000*44/28*'(ne pas modifier) BDD_REF'!$B$232)+'RECeff + REIamont (2)'!D76+'RECeff + REIamont (2)'!D86</f>
        <v>0.15354999999999999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0.30709999999999998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</v>
      </c>
    </row>
    <row r="93" spans="1:108" x14ac:dyDescent="0.3">
      <c r="B93" s="19" t="s">
        <v>330</v>
      </c>
      <c r="C93" s="39">
        <f>(C88+C89+C90)*'(ne pas modifier) BDD_REF'!$B$222*'(ne pas modifier) BDD_REF'!$B$210</f>
        <v>0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50</v>
      </c>
      <c r="D95" s="80">
        <v>50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0.15354999999999999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0.15354999999999999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0.30709999999999998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0.15354999999999999</v>
      </c>
      <c r="D103" s="81">
        <f t="shared" ref="D103:L103" si="9">D100+D102</f>
        <v>0.15354999999999999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0.30709999999999998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3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0.15354999999999999</v>
      </c>
      <c r="D114" s="20">
        <f>((D91+D92+D93)/1000*44/28*'(ne pas modifier) BDD_REF'!$B$232)+'RECeff + REIamont (2)'!D103+'RECeff + REIamont (2)'!D113</f>
        <v>0.15354999999999999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0.30709999999999998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50</v>
      </c>
      <c r="D122" s="80">
        <v>50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100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0.15354999999999999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0.15354999999999999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0.30709999999999998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0.15354999999999999</v>
      </c>
      <c r="D130" s="81">
        <f t="shared" ref="D130:L130" si="12">D127+D129</f>
        <v>0.15354999999999999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0.30709999999999998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3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0.15354999999999999</v>
      </c>
      <c r="D141" s="20">
        <f>((D118+D119+D120)/1000*44/28*'(ne pas modifier) BDD_REF'!$B$232)+'RECeff + REIamont (2)'!D130+'RECeff + REIamont (2)'!D140</f>
        <v>0.15354999999999999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0.30709999999999998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0.9212999999999999</v>
      </c>
      <c r="D142" s="71">
        <f t="shared" ref="D142:L142" si="15">D33+D60+D87+D114+D141</f>
        <v>0.9212999999999999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1.8425999999999998</v>
      </c>
    </row>
    <row r="143" spans="1:108" x14ac:dyDescent="0.3">
      <c r="B143" s="71" t="s">
        <v>222</v>
      </c>
      <c r="C143" s="71">
        <f>(C142-C5*5)</f>
        <v>-9.6714307216587336</v>
      </c>
      <c r="D143" s="71">
        <f t="shared" ref="D143:L143" si="16">(D142-D5*5)</f>
        <v>-9.6714307216587336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-15.522646308262267</v>
      </c>
      <c r="D144" s="21">
        <f>D143*Eligibilité_projet!C8</f>
        <v>-12.514831353826402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-28.037477662088669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65.827928571428586</v>
      </c>
      <c r="D28" s="24">
        <f>((D25/D27)-D26)*Eligibilité_projet!C8*44/12</f>
        <v>53.072485714285726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118.90041428571431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1</v>
      </c>
      <c r="D7" s="22">
        <f>Eligibilité_projet!C15</f>
        <v>1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2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28.248000000000001</v>
      </c>
      <c r="D9" s="21">
        <f>((D6-D5)+('(ne pas modifier) BDD_REF'!$B$276*D7*D8))*Eligibilité_projet!C8*44/12</f>
        <v>22.774400000000004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51.022400000000005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-28.037477662088669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118.90041428571431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51.022400000000005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197.96029194780297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-28.037477662088669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107.01037285714288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51.022400000000005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142.22949557142863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170.26697323351729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2023-07-18T14:46:35Z</dcterms:modified>
</cp:coreProperties>
</file>