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CENTRE (EDL)/2USSE-124/Dossier octobre 2024/"/>
    </mc:Choice>
  </mc:AlternateContent>
  <xr:revisionPtr revIDLastSave="60" documentId="8_{24854EFB-912D-4897-8E5D-BD613FBBE83F}" xr6:coauthVersionLast="47" xr6:coauthVersionMax="47" xr10:uidLastSave="{7FA0D14F-E3B2-40C7-A975-DD443F3D6F5C}"/>
  <bookViews>
    <workbookView xWindow="-108" yWindow="-108" windowWidth="23256" windowHeight="13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1" i="6" l="1"/>
  <c r="E143" i="6"/>
  <c r="E144" i="6"/>
  <c r="E142" i="6"/>
  <c r="E111" i="6"/>
  <c r="E110" i="6"/>
  <c r="E113" i="6"/>
  <c r="E112" i="6"/>
  <c r="E80" i="6"/>
  <c r="E79" i="6"/>
  <c r="E82" i="6"/>
  <c r="E81" i="6"/>
  <c r="E49" i="6"/>
  <c r="E18" i="6"/>
  <c r="E48" i="6"/>
  <c r="E51" i="6"/>
  <c r="E50" i="6"/>
  <c r="E20" i="6"/>
  <c r="E19" i="6"/>
  <c r="E17" i="6"/>
  <c r="F9" i="1" a="1"/>
  <c r="F9" i="1"/>
  <c r="F10" i="1" a="1"/>
  <c r="F10" i="1"/>
  <c r="F14" i="1" a="1"/>
  <c r="F14" i="1"/>
  <c r="C19" i="7"/>
  <c r="AF205" i="2"/>
  <c r="O3" i="2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AD3" i="2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a="1"/>
  <c r="F18" i="1"/>
  <c r="F17" i="1" a="1"/>
  <c r="F17" i="1"/>
  <c r="G204" i="2"/>
  <c r="G205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/>
  <c r="F3" i="2"/>
  <c r="G10" i="7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/>
  <c r="F16" i="1" a="1"/>
  <c r="F16" i="1"/>
  <c r="F15" i="1" a="1"/>
  <c r="F15" i="1"/>
  <c r="F13" i="1" a="1"/>
  <c r="F13" i="1"/>
  <c r="F12" i="1" a="1"/>
  <c r="F12" i="1"/>
  <c r="F11" i="1" a="1"/>
  <c r="F11" i="1"/>
  <c r="B154" i="6"/>
  <c r="I147" i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/>
  <c r="K205" i="2"/>
  <c r="B23" i="6"/>
  <c r="F4" i="2"/>
  <c r="D5" i="4"/>
  <c r="C5" i="4"/>
  <c r="B19" i="7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/>
  <c r="G4" i="2"/>
  <c r="H4" i="2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/>
  <c r="CQ205" i="2"/>
  <c r="BV205" i="2"/>
  <c r="BA205" i="2"/>
  <c r="A6" i="4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/>
  <c r="A21" i="4"/>
  <c r="D9" i="1"/>
  <c r="D10" i="1"/>
  <c r="D11" i="1"/>
  <c r="I37" i="1"/>
  <c r="I36" i="1"/>
  <c r="D5" i="2"/>
  <c r="G5" i="2"/>
  <c r="D11" i="2"/>
  <c r="G11" i="2"/>
  <c r="D10" i="2"/>
  <c r="G10" i="2"/>
  <c r="D9" i="2"/>
  <c r="G9" i="2"/>
  <c r="D8" i="2"/>
  <c r="G8" i="2"/>
  <c r="D7" i="2"/>
  <c r="G7" i="2"/>
  <c r="D6" i="2"/>
  <c r="G6" i="2"/>
  <c r="D13" i="2"/>
  <c r="G13" i="2"/>
  <c r="D12" i="2"/>
  <c r="G12" i="2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/>
  <c r="S15" i="6"/>
  <c r="S16" i="6"/>
  <c r="S18" i="6"/>
  <c r="S17" i="6"/>
  <c r="S14" i="6"/>
  <c r="S19" i="6"/>
  <c r="S13" i="6"/>
  <c r="S11" i="6"/>
  <c r="S12" i="6"/>
  <c r="S10" i="6"/>
  <c r="P62" i="6"/>
  <c r="H14" i="2"/>
  <c r="D15" i="2"/>
  <c r="G15" i="2"/>
  <c r="P35" i="6"/>
  <c r="I141" i="1"/>
  <c r="I167" i="1"/>
  <c r="P63" i="6"/>
  <c r="H15" i="2"/>
  <c r="D16" i="2"/>
  <c r="G16" i="2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/>
  <c r="H16" i="2"/>
  <c r="D17" i="2"/>
  <c r="G17" i="2"/>
  <c r="P37" i="6"/>
  <c r="GP1" i="2"/>
  <c r="HF3" i="2"/>
  <c r="HC3" i="2"/>
  <c r="HB3" i="2"/>
  <c r="GV3" i="2"/>
  <c r="GX3" i="2"/>
  <c r="GY3" i="2"/>
  <c r="GS3" i="2"/>
  <c r="HJ3" i="2"/>
  <c r="GK3" i="2"/>
  <c r="GH3" i="2"/>
  <c r="GG3" i="2"/>
  <c r="GA3" i="2"/>
  <c r="GC3" i="2"/>
  <c r="GD3" i="2"/>
  <c r="FX3" i="2"/>
  <c r="FU1" i="2"/>
  <c r="GO3" i="2"/>
  <c r="FP3" i="2"/>
  <c r="FM3" i="2"/>
  <c r="FL3" i="2"/>
  <c r="FF3" i="2"/>
  <c r="FH3" i="2"/>
  <c r="FI3" i="2"/>
  <c r="FC3" i="2"/>
  <c r="EZ1" i="2"/>
  <c r="FT3" i="2"/>
  <c r="EU3" i="2"/>
  <c r="ER3" i="2"/>
  <c r="EQ3" i="2"/>
  <c r="EK3" i="2"/>
  <c r="EM3" i="2"/>
  <c r="EN3" i="2"/>
  <c r="EH3" i="2"/>
  <c r="EE1" i="2"/>
  <c r="EY3" i="2"/>
  <c r="DZ3" i="2"/>
  <c r="DW3" i="2"/>
  <c r="DV3" i="2"/>
  <c r="DP3" i="2"/>
  <c r="DR3" i="2"/>
  <c r="DS3" i="2"/>
  <c r="DM3" i="2"/>
  <c r="DJ1" i="2"/>
  <c r="ED3" i="2"/>
  <c r="CJ3" i="2"/>
  <c r="DE3" i="2"/>
  <c r="DB3" i="2"/>
  <c r="DA3" i="2"/>
  <c r="CU3" i="2"/>
  <c r="CW3" i="2"/>
  <c r="CX3" i="2"/>
  <c r="CO1" i="2"/>
  <c r="DI3" i="2"/>
  <c r="CG3" i="2"/>
  <c r="CF3" i="2"/>
  <c r="BZ3" i="2"/>
  <c r="CB3" i="2"/>
  <c r="CC3" i="2"/>
  <c r="BE3" i="2"/>
  <c r="BG3" i="2"/>
  <c r="BH3" i="2"/>
  <c r="Q3" i="2"/>
  <c r="R3" i="2"/>
  <c r="AJ3" i="2"/>
  <c r="AL3" i="2"/>
  <c r="AM3" i="2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/>
  <c r="H17" i="2"/>
  <c r="D18" i="2"/>
  <c r="G18" i="2"/>
  <c r="P38" i="6"/>
  <c r="D12" i="1"/>
  <c r="D13" i="1"/>
  <c r="D14" i="1"/>
  <c r="U15" i="6"/>
  <c r="V15" i="6"/>
  <c r="D15" i="1"/>
  <c r="U16" i="6"/>
  <c r="V16" i="6"/>
  <c r="D16" i="1"/>
  <c r="U17" i="6"/>
  <c r="V17" i="6"/>
  <c r="D17" i="1"/>
  <c r="U18" i="6"/>
  <c r="V18" i="6"/>
  <c r="D18" i="1"/>
  <c r="P66" i="6"/>
  <c r="H18" i="2"/>
  <c r="D19" i="2"/>
  <c r="G19" i="2"/>
  <c r="P39" i="6"/>
  <c r="B13" i="4"/>
  <c r="B15" i="4"/>
  <c r="U19" i="6"/>
  <c r="V19" i="6"/>
  <c r="B6" i="4"/>
  <c r="U10" i="6"/>
  <c r="B8" i="4"/>
  <c r="U12" i="6"/>
  <c r="V12" i="6"/>
  <c r="B12" i="4"/>
  <c r="B7" i="4"/>
  <c r="U11" i="6"/>
  <c r="V11" i="6"/>
  <c r="B11" i="4"/>
  <c r="B10" i="4"/>
  <c r="U14" i="6"/>
  <c r="V14" i="6"/>
  <c r="B9" i="4"/>
  <c r="U13" i="6"/>
  <c r="V13" i="6"/>
  <c r="D19" i="1"/>
  <c r="B14" i="4"/>
  <c r="I24" i="6"/>
  <c r="I22" i="6"/>
  <c r="I20" i="6"/>
  <c r="U31" i="6"/>
  <c r="U30" i="6"/>
  <c r="V10" i="6"/>
  <c r="P67" i="6"/>
  <c r="H19" i="2"/>
  <c r="D20" i="2"/>
  <c r="G20" i="2"/>
  <c r="P40" i="6"/>
  <c r="U33" i="6"/>
  <c r="T23" i="6"/>
  <c r="P68" i="6"/>
  <c r="H20" i="2"/>
  <c r="D21" i="2"/>
  <c r="G21" i="2"/>
  <c r="P41" i="6"/>
  <c r="P69" i="6"/>
  <c r="H21" i="2"/>
  <c r="D22" i="2"/>
  <c r="G22" i="2"/>
  <c r="P42" i="6"/>
  <c r="P70" i="6"/>
  <c r="H22" i="2"/>
  <c r="D23" i="2"/>
  <c r="G23" i="2"/>
  <c r="P43" i="6"/>
  <c r="P71" i="6"/>
  <c r="H23" i="2"/>
  <c r="D24" i="2"/>
  <c r="G24" i="2"/>
  <c r="P44" i="6"/>
  <c r="P72" i="6"/>
  <c r="H24" i="2"/>
  <c r="D25" i="2"/>
  <c r="G25" i="2"/>
  <c r="P45" i="6"/>
  <c r="P73" i="6"/>
  <c r="H25" i="2"/>
  <c r="D26" i="2"/>
  <c r="G26" i="2"/>
  <c r="P46" i="6"/>
  <c r="P74" i="6"/>
  <c r="H26" i="2"/>
  <c r="D27" i="2"/>
  <c r="G27" i="2"/>
  <c r="P47" i="6"/>
  <c r="P75" i="6"/>
  <c r="H27" i="2"/>
  <c r="D28" i="2"/>
  <c r="G28" i="2"/>
  <c r="P48" i="6"/>
  <c r="P76" i="6"/>
  <c r="H28" i="2"/>
  <c r="D29" i="2"/>
  <c r="G29" i="2"/>
  <c r="P49" i="6"/>
  <c r="P77" i="6"/>
  <c r="H29" i="2"/>
  <c r="D30" i="2"/>
  <c r="G30" i="2"/>
  <c r="P50" i="6"/>
  <c r="P78" i="6"/>
  <c r="H30" i="2"/>
  <c r="D31" i="2"/>
  <c r="G31" i="2"/>
  <c r="P51" i="6"/>
  <c r="P79" i="6"/>
  <c r="H31" i="2"/>
  <c r="D32" i="2"/>
  <c r="G32" i="2"/>
  <c r="P52" i="6"/>
  <c r="P80" i="6"/>
  <c r="H32" i="2"/>
  <c r="D33" i="2"/>
  <c r="G33" i="2"/>
  <c r="P53" i="6"/>
  <c r="P81" i="6"/>
  <c r="H33" i="2"/>
  <c r="D34" i="2"/>
  <c r="G34" i="2"/>
  <c r="P54" i="6"/>
  <c r="P82" i="6"/>
  <c r="H34" i="2"/>
  <c r="D35" i="2"/>
  <c r="G35" i="2"/>
  <c r="P55" i="6"/>
  <c r="P83" i="6"/>
  <c r="H35" i="2"/>
  <c r="D36" i="2"/>
  <c r="G36" i="2"/>
  <c r="P56" i="6"/>
  <c r="P84" i="6"/>
  <c r="H36" i="2"/>
  <c r="D37" i="2"/>
  <c r="G37" i="2"/>
  <c r="P57" i="6"/>
  <c r="Y3" i="2"/>
  <c r="AC3" i="2"/>
  <c r="P85" i="6"/>
  <c r="H37" i="2"/>
  <c r="D38" i="2"/>
  <c r="G38" i="2"/>
  <c r="P58" i="6"/>
  <c r="V3" i="2"/>
  <c r="U3" i="2"/>
  <c r="P86" i="6"/>
  <c r="H38" i="2"/>
  <c r="D39" i="2"/>
  <c r="G39" i="2"/>
  <c r="P59" i="6"/>
  <c r="I39" i="1"/>
  <c r="I38" i="1"/>
  <c r="P88" i="6"/>
  <c r="P87" i="6"/>
  <c r="H39" i="2"/>
  <c r="D40" i="2"/>
  <c r="G40" i="2"/>
  <c r="P61" i="6"/>
  <c r="P60" i="6"/>
  <c r="H40" i="2"/>
  <c r="D41" i="2"/>
  <c r="G41" i="2"/>
  <c r="M30" i="6"/>
  <c r="A4" i="2"/>
  <c r="C19" i="1"/>
  <c r="C20" i="1"/>
  <c r="GQ4" i="2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/>
  <c r="HD4" i="2"/>
  <c r="HE4" i="2"/>
  <c r="GJ4" i="2"/>
  <c r="FO4" i="2"/>
  <c r="FR4" i="2"/>
  <c r="DY4" i="2"/>
  <c r="ES4" i="2"/>
  <c r="DX4" i="2"/>
  <c r="GI4" i="2"/>
  <c r="GL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O4" i="2"/>
  <c r="BR4" i="2"/>
  <c r="CG4" i="2"/>
  <c r="BB4" i="2"/>
  <c r="BA4" i="2"/>
  <c r="AT4" i="2"/>
  <c r="A5" i="2"/>
  <c r="AQ4" i="2"/>
  <c r="AF4" i="2"/>
  <c r="AG4" i="2"/>
  <c r="AP4" i="2"/>
  <c r="Y4" i="2"/>
  <c r="U4" i="2"/>
  <c r="V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/>
  <c r="CN8" i="2"/>
  <c r="DI8" i="2"/>
  <c r="BS8" i="2"/>
  <c r="HJ8" i="2"/>
  <c r="GO8" i="2"/>
  <c r="EY8" i="2"/>
  <c r="U10" i="2"/>
  <c r="HD10" i="2"/>
  <c r="HE10" i="2"/>
  <c r="HH10" i="2"/>
  <c r="GI10" i="2"/>
  <c r="GJ10" i="2"/>
  <c r="ET10" i="2"/>
  <c r="FN10" i="2"/>
  <c r="FO10" i="2"/>
  <c r="BN10" i="2"/>
  <c r="ES10" i="2"/>
  <c r="DX10" i="2"/>
  <c r="EA10" i="2"/>
  <c r="CH10" i="2"/>
  <c r="AS10" i="2"/>
  <c r="DC10" i="2"/>
  <c r="BM10" i="2"/>
  <c r="W10" i="2"/>
  <c r="X10" i="2"/>
  <c r="DY10" i="2"/>
  <c r="EB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/>
  <c r="FB20" i="2"/>
  <c r="ER20" i="2"/>
  <c r="DV20" i="2"/>
  <c r="DM20" i="2"/>
  <c r="DA20" i="2"/>
  <c r="EU20" i="2"/>
  <c r="EG20" i="2"/>
  <c r="DW20" i="2"/>
  <c r="EC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/>
  <c r="HF27" i="2"/>
  <c r="GK27" i="2"/>
  <c r="GS27" i="2"/>
  <c r="GG27" i="2"/>
  <c r="FX27" i="2"/>
  <c r="FL27" i="2"/>
  <c r="FC27" i="2"/>
  <c r="GR27" i="2"/>
  <c r="FW27" i="2"/>
  <c r="FM27" i="2"/>
  <c r="FS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/>
  <c r="GR29" i="2"/>
  <c r="GH29" i="2"/>
  <c r="GK29" i="2"/>
  <c r="GS29" i="2"/>
  <c r="FW29" i="2"/>
  <c r="FM29" i="2"/>
  <c r="FS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/>
  <c r="K15" i="4"/>
  <c r="GR33" i="2"/>
  <c r="GK33" i="2"/>
  <c r="FW33" i="2"/>
  <c r="FM33" i="2"/>
  <c r="J13" i="4"/>
  <c r="K13" i="4"/>
  <c r="GS33" i="2"/>
  <c r="FP33" i="2"/>
  <c r="GG33" i="2"/>
  <c r="FX33" i="2"/>
  <c r="EQ33" i="2"/>
  <c r="EH33" i="2"/>
  <c r="CJ33" i="2"/>
  <c r="FB33" i="2"/>
  <c r="ER33" i="2"/>
  <c r="J12" i="4"/>
  <c r="K12" i="4"/>
  <c r="DV33" i="2"/>
  <c r="DM33" i="2"/>
  <c r="DA33" i="2"/>
  <c r="GH33" i="2"/>
  <c r="J14" i="4"/>
  <c r="K14" i="4"/>
  <c r="FL33" i="2"/>
  <c r="FC33" i="2"/>
  <c r="EU33" i="2"/>
  <c r="EG33" i="2"/>
  <c r="DW33" i="2"/>
  <c r="J11" i="4"/>
  <c r="K11" i="4"/>
  <c r="DB33" i="2"/>
  <c r="J10" i="4"/>
  <c r="K10" i="4"/>
  <c r="DL33" i="2"/>
  <c r="CQ33" i="2"/>
  <c r="DZ33" i="2"/>
  <c r="CG33" i="2"/>
  <c r="J9" i="4"/>
  <c r="K9" i="4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/>
  <c r="AG33" i="2"/>
  <c r="Y33" i="2"/>
  <c r="U33" i="2"/>
  <c r="A34" i="2"/>
  <c r="V33" i="2"/>
  <c r="J6" i="4"/>
  <c r="AX29" i="2"/>
  <c r="Z32" i="2"/>
  <c r="AC31" i="2"/>
  <c r="EA33" i="2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/>
  <c r="DI33" i="2"/>
  <c r="H10" i="4"/>
  <c r="I10" i="4"/>
  <c r="CN33" i="2"/>
  <c r="FT33" i="2"/>
  <c r="ED33" i="2"/>
  <c r="H11" i="4"/>
  <c r="I11" i="4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/>
  <c r="BV35" i="2"/>
  <c r="BO35" i="2"/>
  <c r="BK35" i="2"/>
  <c r="BA35" i="2"/>
  <c r="AT35" i="2"/>
  <c r="EY33" i="2"/>
  <c r="H12" i="4"/>
  <c r="I12" i="4"/>
  <c r="HJ33" i="2"/>
  <c r="H15" i="4"/>
  <c r="I15" i="4"/>
  <c r="GO33" i="2"/>
  <c r="H14" i="4"/>
  <c r="I14" i="4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/>
  <c r="H9" i="4"/>
  <c r="I9" i="4"/>
  <c r="L36" i="2"/>
  <c r="D74" i="2"/>
  <c r="G74" i="2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/>
  <c r="DV54" i="2"/>
  <c r="DM54" i="2"/>
  <c r="DA54" i="2"/>
  <c r="EG54" i="2"/>
  <c r="EU54" i="2"/>
  <c r="CR54" i="2"/>
  <c r="DW54" i="2"/>
  <c r="EC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/>
  <c r="FT57" i="2"/>
  <c r="GO57" i="2"/>
  <c r="ED57" i="2"/>
  <c r="DI57" i="2"/>
  <c r="HD59" i="2"/>
  <c r="HE59" i="2"/>
  <c r="HH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/>
  <c r="HJ60" i="2"/>
  <c r="EY60" i="2"/>
  <c r="GO60" i="2"/>
  <c r="HD62" i="2"/>
  <c r="HE62" i="2"/>
  <c r="HH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/>
  <c r="HD66" i="2"/>
  <c r="HE66" i="2"/>
  <c r="HH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/>
  <c r="ED74" i="2"/>
  <c r="CN74" i="2"/>
  <c r="HJ74" i="2"/>
  <c r="EY74" i="2"/>
  <c r="HD76" i="2"/>
  <c r="HE76" i="2"/>
  <c r="HH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/>
  <c r="HD82" i="2"/>
  <c r="HE82" i="2"/>
  <c r="HH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/>
  <c r="GR113" i="2"/>
  <c r="GK113" i="2"/>
  <c r="FW113" i="2"/>
  <c r="FM113" i="2"/>
  <c r="FS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/>
  <c r="L115" i="2"/>
  <c r="D153" i="2"/>
  <c r="G153" i="2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/>
  <c r="L118" i="2"/>
  <c r="FT116" i="2"/>
  <c r="EY116" i="2"/>
  <c r="ED116" i="2"/>
  <c r="HJ116" i="2"/>
  <c r="HD118" i="2"/>
  <c r="HE118" i="2"/>
  <c r="HH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/>
  <c r="HF122" i="2"/>
  <c r="HB122" i="2"/>
  <c r="GS122" i="2"/>
  <c r="GR122" i="2"/>
  <c r="GH122" i="2"/>
  <c r="FL122" i="2"/>
  <c r="FC122" i="2"/>
  <c r="GK122" i="2"/>
  <c r="FW122" i="2"/>
  <c r="FM122" i="2"/>
  <c r="FS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/>
  <c r="HF130" i="2"/>
  <c r="HB130" i="2"/>
  <c r="GS130" i="2"/>
  <c r="GR130" i="2"/>
  <c r="GH130" i="2"/>
  <c r="FL130" i="2"/>
  <c r="FC130" i="2"/>
  <c r="FW130" i="2"/>
  <c r="FM130" i="2"/>
  <c r="FS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/>
  <c r="DB140" i="2"/>
  <c r="FM140" i="2"/>
  <c r="FS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/>
  <c r="HF146" i="2"/>
  <c r="HB146" i="2"/>
  <c r="GS146" i="2"/>
  <c r="GR146" i="2"/>
  <c r="GH146" i="2"/>
  <c r="FL146" i="2"/>
  <c r="FC146" i="2"/>
  <c r="FW146" i="2"/>
  <c r="FM146" i="2"/>
  <c r="FS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/>
  <c r="T26" i="6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/>
  <c r="GJ154" i="2"/>
  <c r="HE154" i="2"/>
  <c r="HH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/>
  <c r="DI153" i="2"/>
  <c r="FT153" i="2"/>
  <c r="CN153" i="2"/>
  <c r="HJ153" i="2"/>
  <c r="GO153" i="2"/>
  <c r="EY153" i="2"/>
  <c r="ED153" i="2"/>
  <c r="AC153" i="2"/>
  <c r="AX151" i="2"/>
  <c r="DI154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/>
  <c r="HE156" i="2"/>
  <c r="HH156" i="2"/>
  <c r="GK156" i="2"/>
  <c r="FB156" i="2"/>
  <c r="HF156" i="2"/>
  <c r="FC156" i="2"/>
  <c r="FW156" i="2"/>
  <c r="FL156" i="2"/>
  <c r="GR156" i="2"/>
  <c r="FX156" i="2"/>
  <c r="FM156" i="2"/>
  <c r="FS156" i="2"/>
  <c r="ET156" i="2"/>
  <c r="EU156" i="2"/>
  <c r="DX156" i="2"/>
  <c r="GJ156" i="2"/>
  <c r="EH156" i="2"/>
  <c r="DL156" i="2"/>
  <c r="EQ156" i="2"/>
  <c r="ER156" i="2"/>
  <c r="EX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/>
  <c r="EY155" i="2"/>
  <c r="ED155" i="2"/>
  <c r="AX152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/>
  <c r="GJ157" i="2"/>
  <c r="HE157" i="2"/>
  <c r="HH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/>
  <c r="DM157" i="2"/>
  <c r="ES157" i="2"/>
  <c r="ET157" i="2"/>
  <c r="DW157" i="2"/>
  <c r="EC157" i="2"/>
  <c r="CQ157" i="2"/>
  <c r="BW157" i="2"/>
  <c r="FB157" i="2"/>
  <c r="DX157" i="2"/>
  <c r="EA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/>
  <c r="AX153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/>
  <c r="DC158" i="2"/>
  <c r="CI158" i="2"/>
  <c r="DD158" i="2"/>
  <c r="CJ158" i="2"/>
  <c r="BA158" i="2"/>
  <c r="AP158" i="2"/>
  <c r="DE158" i="2"/>
  <c r="ES158" i="2"/>
  <c r="EV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/>
  <c r="GI159" i="2"/>
  <c r="FP159" i="2"/>
  <c r="EG159" i="2"/>
  <c r="ER159" i="2"/>
  <c r="FL159" i="2"/>
  <c r="ES159" i="2"/>
  <c r="ET159" i="2"/>
  <c r="DW159" i="2"/>
  <c r="EC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/>
  <c r="HH159" i="2"/>
  <c r="FS159" i="2"/>
  <c r="EX159" i="2"/>
  <c r="EV159" i="2"/>
  <c r="EB159" i="2"/>
  <c r="ED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/>
  <c r="GI160" i="2"/>
  <c r="FP160" i="2"/>
  <c r="HD160" i="2"/>
  <c r="HG160" i="2"/>
  <c r="GJ160" i="2"/>
  <c r="EH160" i="2"/>
  <c r="ET160" i="2"/>
  <c r="DL160" i="2"/>
  <c r="FM160" i="2"/>
  <c r="FS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/>
  <c r="AX157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/>
  <c r="GJ161" i="2"/>
  <c r="HE161" i="2"/>
  <c r="HH161" i="2"/>
  <c r="GK161" i="2"/>
  <c r="FB161" i="2"/>
  <c r="EQ161" i="2"/>
  <c r="DM161" i="2"/>
  <c r="EG161" i="2"/>
  <c r="ER161" i="2"/>
  <c r="EX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/>
  <c r="AB161" i="2"/>
  <c r="EB161" i="2"/>
  <c r="FS161" i="2"/>
  <c r="AW161" i="2"/>
  <c r="EC161" i="2"/>
  <c r="EW161" i="2"/>
  <c r="HI161" i="2"/>
  <c r="GN161" i="2"/>
  <c r="DH161" i="2"/>
  <c r="DG161" i="2"/>
  <c r="DF161" i="2"/>
  <c r="DI161" i="2"/>
  <c r="FR161" i="2"/>
  <c r="FQ161" i="2"/>
  <c r="CN160" i="2"/>
  <c r="GL161" i="2"/>
  <c r="GM161" i="2"/>
  <c r="EV161" i="2"/>
  <c r="EY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/>
  <c r="AX159" i="2"/>
  <c r="ED161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/>
  <c r="GJ163" i="2"/>
  <c r="HE163" i="2"/>
  <c r="HH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/>
  <c r="DA163" i="2"/>
  <c r="CG163" i="2"/>
  <c r="DY163" i="2"/>
  <c r="EB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/>
  <c r="EY162" i="2"/>
  <c r="AX160" i="2"/>
  <c r="EV163" i="2"/>
  <c r="HI163" i="2"/>
  <c r="FS163" i="2"/>
  <c r="EC163" i="2"/>
  <c r="EX163" i="2"/>
  <c r="DH163" i="2"/>
  <c r="EW163" i="2"/>
  <c r="GN163" i="2"/>
  <c r="DF163" i="2"/>
  <c r="DG163" i="2"/>
  <c r="DI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/>
  <c r="HC164" i="2"/>
  <c r="GI164" i="2"/>
  <c r="FP164" i="2"/>
  <c r="HD164" i="2"/>
  <c r="HG164" i="2"/>
  <c r="HE164" i="2"/>
  <c r="HH164" i="2"/>
  <c r="GK164" i="2"/>
  <c r="FB164" i="2"/>
  <c r="HF164" i="2"/>
  <c r="FC164" i="2"/>
  <c r="FW164" i="2"/>
  <c r="FL164" i="2"/>
  <c r="GR164" i="2"/>
  <c r="FX164" i="2"/>
  <c r="FM164" i="2"/>
  <c r="FS164" i="2"/>
  <c r="ET164" i="2"/>
  <c r="ES164" i="2"/>
  <c r="DX164" i="2"/>
  <c r="GJ164" i="2"/>
  <c r="EG164" i="2"/>
  <c r="DL164" i="2"/>
  <c r="EQ164" i="2"/>
  <c r="DV164" i="2"/>
  <c r="BV164" i="2"/>
  <c r="ER164" i="2"/>
  <c r="EX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/>
  <c r="ED163" i="2"/>
  <c r="EY163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/>
  <c r="CR165" i="2"/>
  <c r="CF165" i="2"/>
  <c r="DD165" i="2"/>
  <c r="EH165" i="2"/>
  <c r="DL165" i="2"/>
  <c r="ER165" i="2"/>
  <c r="EX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/>
  <c r="HC167" i="2"/>
  <c r="HI167" i="2"/>
  <c r="GI167" i="2"/>
  <c r="FP167" i="2"/>
  <c r="EG167" i="2"/>
  <c r="FL167" i="2"/>
  <c r="EQ167" i="2"/>
  <c r="FW167" i="2"/>
  <c r="EU167" i="2"/>
  <c r="DW167" i="2"/>
  <c r="EC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/>
  <c r="DM168" i="2"/>
  <c r="BV168" i="2"/>
  <c r="BO168" i="2"/>
  <c r="EU168" i="2"/>
  <c r="DV168" i="2"/>
  <c r="CQ168" i="2"/>
  <c r="DW168" i="2"/>
  <c r="EC168" i="2"/>
  <c r="DY168" i="2"/>
  <c r="EB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/>
  <c r="GG169" i="2"/>
  <c r="ES169" i="2"/>
  <c r="DC169" i="2"/>
  <c r="CI169" i="2"/>
  <c r="ET169" i="2"/>
  <c r="DL169" i="2"/>
  <c r="DD169" i="2"/>
  <c r="CJ169" i="2"/>
  <c r="DW169" i="2"/>
  <c r="DX169" i="2"/>
  <c r="EA169" i="2"/>
  <c r="DZ169" i="2"/>
  <c r="CR169" i="2"/>
  <c r="CF169" i="2"/>
  <c r="BB169" i="2"/>
  <c r="DA169" i="2"/>
  <c r="CG169" i="2"/>
  <c r="DB169" i="2"/>
  <c r="EG169" i="2"/>
  <c r="ER169" i="2"/>
  <c r="EX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/>
  <c r="DB172" i="2"/>
  <c r="CH172" i="2"/>
  <c r="BK172" i="2"/>
  <c r="DZ172" i="2"/>
  <c r="DC172" i="2"/>
  <c r="EG172" i="2"/>
  <c r="DE172" i="2"/>
  <c r="BN172" i="2"/>
  <c r="AG172" i="2"/>
  <c r="ES172" i="2"/>
  <c r="EV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/>
  <c r="HI172" i="2"/>
  <c r="HG172" i="2"/>
  <c r="EC172" i="2"/>
  <c r="EX172" i="2"/>
  <c r="FS172" i="2"/>
  <c r="GN172" i="2"/>
  <c r="HH172" i="2"/>
  <c r="HJ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/>
  <c r="DY173" i="2"/>
  <c r="GK173" i="2"/>
  <c r="EH173" i="2"/>
  <c r="DM173" i="2"/>
  <c r="FB173" i="2"/>
  <c r="ER173" i="2"/>
  <c r="EX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/>
  <c r="HG174" i="2"/>
  <c r="HH174" i="2"/>
  <c r="EA174" i="2"/>
  <c r="ED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/>
  <c r="AX172" i="2"/>
  <c r="EW175" i="2"/>
  <c r="FS175" i="2"/>
  <c r="EA175" i="2"/>
  <c r="HI175" i="2"/>
  <c r="EB175" i="2"/>
  <c r="EX175" i="2"/>
  <c r="EC175" i="2"/>
  <c r="EV175" i="2"/>
  <c r="EY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/>
  <c r="GS177" i="2"/>
  <c r="HB177" i="2"/>
  <c r="GH177" i="2"/>
  <c r="FO177" i="2"/>
  <c r="HC177" i="2"/>
  <c r="GI177" i="2"/>
  <c r="FP177" i="2"/>
  <c r="HD177" i="2"/>
  <c r="GJ177" i="2"/>
  <c r="HE177" i="2"/>
  <c r="HH177" i="2"/>
  <c r="GK177" i="2"/>
  <c r="FB177" i="2"/>
  <c r="EQ177" i="2"/>
  <c r="ET177" i="2"/>
  <c r="DM177" i="2"/>
  <c r="FN177" i="2"/>
  <c r="FQ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/>
  <c r="HB178" i="2"/>
  <c r="HC178" i="2"/>
  <c r="GI178" i="2"/>
  <c r="FP178" i="2"/>
  <c r="HD178" i="2"/>
  <c r="HG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/>
  <c r="CQ178" i="2"/>
  <c r="EH178" i="2"/>
  <c r="DY178" i="2"/>
  <c r="EB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/>
  <c r="EQ179" i="2"/>
  <c r="DY179" i="2"/>
  <c r="EB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/>
  <c r="EC182" i="2"/>
  <c r="EX182" i="2"/>
  <c r="EA182" i="2"/>
  <c r="EV182" i="2"/>
  <c r="EY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/>
  <c r="FS184" i="2"/>
  <c r="EX184" i="2"/>
  <c r="EC184" i="2"/>
  <c r="AW184" i="2"/>
  <c r="EB184" i="2"/>
  <c r="EV184" i="2"/>
  <c r="EA184" i="2"/>
  <c r="ED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/>
  <c r="GJ186" i="2"/>
  <c r="HE186" i="2"/>
  <c r="GK186" i="2"/>
  <c r="FB186" i="2"/>
  <c r="HF186" i="2"/>
  <c r="FC186" i="2"/>
  <c r="ER186" i="2"/>
  <c r="EU186" i="2"/>
  <c r="FO186" i="2"/>
  <c r="FR186" i="2"/>
  <c r="EH186" i="2"/>
  <c r="GH186" i="2"/>
  <c r="ES186" i="2"/>
  <c r="DL186" i="2"/>
  <c r="DD186" i="2"/>
  <c r="ET186" i="2"/>
  <c r="EW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/>
  <c r="GI188" i="2"/>
  <c r="FP188" i="2"/>
  <c r="HD188" i="2"/>
  <c r="HE188" i="2"/>
  <c r="HH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/>
  <c r="FS188" i="2"/>
  <c r="EC188" i="2"/>
  <c r="EV188" i="2"/>
  <c r="EY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/>
  <c r="DY194" i="2"/>
  <c r="EB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/>
  <c r="CR195" i="2"/>
  <c r="BV195" i="2"/>
  <c r="BO195" i="2"/>
  <c r="FN195" i="2"/>
  <c r="FQ195" i="2"/>
  <c r="DY195" i="2"/>
  <c r="EB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/>
  <c r="CQ197" i="2"/>
  <c r="GK197" i="2"/>
  <c r="FM197" i="2"/>
  <c r="FS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/>
  <c r="FC199" i="2"/>
  <c r="FL199" i="2"/>
  <c r="FN199" i="2"/>
  <c r="EH199" i="2"/>
  <c r="FO199" i="2"/>
  <c r="ER199" i="2"/>
  <c r="DW199" i="2"/>
  <c r="DA199" i="2"/>
  <c r="ES199" i="2"/>
  <c r="EV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a="1"/>
  <c r="GT4" i="2"/>
  <c r="GU4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a="1"/>
  <c r="BC4" i="2"/>
  <c r="BD4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/>
  <c r="CT4" i="2"/>
  <c r="AB199" i="2"/>
  <c r="BX4" i="2" a="1"/>
  <c r="BX4" i="2"/>
  <c r="BY4" i="2"/>
  <c r="AA199" i="2"/>
  <c r="AX197" i="2"/>
  <c r="EX200" i="2"/>
  <c r="EW200" i="2"/>
  <c r="HI200" i="2"/>
  <c r="FS200" i="2"/>
  <c r="EC200" i="2"/>
  <c r="HH200" i="2"/>
  <c r="GN200" i="2"/>
  <c r="HG200" i="2"/>
  <c r="HJ200" i="2"/>
  <c r="DG200" i="2"/>
  <c r="DF200" i="2"/>
  <c r="DH200" i="2"/>
  <c r="DI200" i="2"/>
  <c r="FR200" i="2"/>
  <c r="FQ200" i="2"/>
  <c r="GL200" i="2"/>
  <c r="GM200" i="2"/>
  <c r="EV200" i="2"/>
  <c r="EY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/>
  <c r="CW4" i="2"/>
  <c r="CX4" i="2"/>
  <c r="BZ4" i="2"/>
  <c r="CA4" i="2"/>
  <c r="CB4" i="2"/>
  <c r="CC4" i="2"/>
  <c r="CN199" i="2"/>
  <c r="BE4" i="2"/>
  <c r="BF4" i="2"/>
  <c r="BG4" i="2"/>
  <c r="BH4" i="2"/>
  <c r="Z200" i="2"/>
  <c r="AA200" i="2"/>
  <c r="GO199" i="2"/>
  <c r="FT199" i="2"/>
  <c r="GV4" i="2"/>
  <c r="GW4" i="2"/>
  <c r="GX4" i="2"/>
  <c r="GY4" i="2"/>
  <c r="DI199" i="2"/>
  <c r="EY199" i="2"/>
  <c r="ED199" i="2"/>
  <c r="AC199" i="2"/>
  <c r="DN4" i="2" a="1"/>
  <c r="DN4" i="2"/>
  <c r="DO4" i="2"/>
  <c r="FD4" i="2" a="1"/>
  <c r="FD4" i="2"/>
  <c r="FE4" i="2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/>
  <c r="M4" i="2" a="1"/>
  <c r="M4" i="2"/>
  <c r="N4" i="2"/>
  <c r="FY4" i="2" a="1"/>
  <c r="FY4" i="2"/>
  <c r="FZ4" i="2"/>
  <c r="BC5" i="2" a="1"/>
  <c r="BC5" i="2"/>
  <c r="BD5" i="2"/>
  <c r="AH4" i="2" a="1"/>
  <c r="AH4" i="2"/>
  <c r="AI4" i="2"/>
  <c r="AH5" i="2" a="1"/>
  <c r="AH5" i="2"/>
  <c r="EI4" i="2" a="1"/>
  <c r="EI4" i="2"/>
  <c r="EJ4" i="2"/>
  <c r="AX198" i="2"/>
  <c r="ED200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/>
  <c r="FH4" i="2"/>
  <c r="FI4" i="2"/>
  <c r="FT200" i="2"/>
  <c r="EK4" i="2"/>
  <c r="EL4" i="2"/>
  <c r="EM4" i="2"/>
  <c r="EN4" i="2"/>
  <c r="DP4" i="2"/>
  <c r="DQ4" i="2"/>
  <c r="DR4" i="2"/>
  <c r="DS4" i="2"/>
  <c r="BE5" i="2"/>
  <c r="BF5" i="2"/>
  <c r="BG5" i="2"/>
  <c r="BH5" i="2"/>
  <c r="N5" i="2"/>
  <c r="O4" i="2"/>
  <c r="GO200" i="2"/>
  <c r="GA4" i="2"/>
  <c r="GB4" i="2"/>
  <c r="GC4" i="2"/>
  <c r="GD4" i="2"/>
  <c r="Z201" i="2"/>
  <c r="AB201" i="2"/>
  <c r="AJ4" i="2"/>
  <c r="AK4" i="2"/>
  <c r="AL4" i="2"/>
  <c r="AM4" i="2"/>
  <c r="BX5" i="2" a="1"/>
  <c r="BX5" i="2"/>
  <c r="BY5" i="2"/>
  <c r="DN5" i="2" a="1"/>
  <c r="DN5" i="2"/>
  <c r="DO5" i="2"/>
  <c r="EI5" i="2" a="1"/>
  <c r="EI5" i="2"/>
  <c r="EJ5" i="2"/>
  <c r="GT5" i="2" a="1"/>
  <c r="GT5" i="2"/>
  <c r="GU5" i="2"/>
  <c r="FY5" i="2" a="1"/>
  <c r="FY5" i="2"/>
  <c r="FZ5" i="2"/>
  <c r="FZ6" i="2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a="1"/>
  <c r="FY6" i="2"/>
  <c r="GS202" i="2"/>
  <c r="GG202" i="2"/>
  <c r="HB202" i="2"/>
  <c r="GI202" i="2"/>
  <c r="HC202" i="2"/>
  <c r="HI202" i="2"/>
  <c r="GJ202" i="2"/>
  <c r="HD202" i="2"/>
  <c r="GK202" i="2"/>
  <c r="HE202" i="2"/>
  <c r="HH202" i="2"/>
  <c r="FC202" i="2"/>
  <c r="FP202" i="2"/>
  <c r="EG202" i="2"/>
  <c r="FL202" i="2"/>
  <c r="ES202" i="2"/>
  <c r="FM202" i="2"/>
  <c r="FS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/>
  <c r="FE5" i="2"/>
  <c r="CS6" i="2" a="1"/>
  <c r="CS6" i="2"/>
  <c r="CS5" i="2" a="1"/>
  <c r="CS5" i="2"/>
  <c r="CT5" i="2"/>
  <c r="AX199" i="2"/>
  <c r="EY201" i="2"/>
  <c r="EW202" i="2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/>
  <c r="FH5" i="2"/>
  <c r="FI5" i="2"/>
  <c r="EK5" i="2"/>
  <c r="EL5" i="2"/>
  <c r="EM5" i="2"/>
  <c r="EN5" i="2"/>
  <c r="DP5" i="2"/>
  <c r="DQ5" i="2"/>
  <c r="DR5" i="2"/>
  <c r="DS5" i="2"/>
  <c r="CT6" i="2"/>
  <c r="CU5" i="2"/>
  <c r="CV5" i="2"/>
  <c r="CW5" i="2"/>
  <c r="CX5" i="2"/>
  <c r="BZ5" i="2"/>
  <c r="CA5" i="2"/>
  <c r="CB5" i="2"/>
  <c r="CC5" i="2"/>
  <c r="O5" i="2"/>
  <c r="P5" i="2"/>
  <c r="Q5" i="2"/>
  <c r="R5" i="2"/>
  <c r="GO201" i="2"/>
  <c r="FT201" i="2"/>
  <c r="GA5" i="2"/>
  <c r="GB5" i="2"/>
  <c r="GC5" i="2"/>
  <c r="GD5" i="2"/>
  <c r="GV5" i="2"/>
  <c r="GW5" i="2"/>
  <c r="GX5" i="2"/>
  <c r="GY5" i="2"/>
  <c r="AC201" i="2"/>
  <c r="Z202" i="2"/>
  <c r="AB202" i="2"/>
  <c r="AJ5" i="2"/>
  <c r="AK5" i="2"/>
  <c r="AL5" i="2"/>
  <c r="AM5" i="2"/>
  <c r="FD6" i="2" a="1"/>
  <c r="FD6" i="2"/>
  <c r="FE6" i="2"/>
  <c r="EI6" i="2" a="1"/>
  <c r="EI6" i="2"/>
  <c r="EJ6" i="2"/>
  <c r="M6" i="2" a="1"/>
  <c r="M6" i="2"/>
  <c r="N6" i="2"/>
  <c r="GT6" i="2" a="1"/>
  <c r="GT6" i="2"/>
  <c r="GU6" i="2"/>
  <c r="BC6" i="2" a="1"/>
  <c r="BC6" i="2"/>
  <c r="BD6" i="2"/>
  <c r="AA202" i="2"/>
  <c r="BX6" i="2" a="1"/>
  <c r="BX6" i="2"/>
  <c r="BY6" i="2"/>
  <c r="AH6" i="2" a="1"/>
  <c r="AH6" i="2"/>
  <c r="AI6" i="2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a="1"/>
  <c r="FY74" i="2"/>
  <c r="GR203" i="2"/>
  <c r="GG203" i="2"/>
  <c r="GS203" i="2"/>
  <c r="GT203" i="2" a="1"/>
  <c r="GT203" i="2"/>
  <c r="GH203" i="2"/>
  <c r="HC203" i="2"/>
  <c r="GJ203" i="2"/>
  <c r="HD203" i="2"/>
  <c r="GK203" i="2"/>
  <c r="HE203" i="2"/>
  <c r="HH203" i="2"/>
  <c r="HF203" i="2"/>
  <c r="FW203" i="2"/>
  <c r="FL203" i="2"/>
  <c r="HB203" i="2"/>
  <c r="EH203" i="2"/>
  <c r="EI203" i="2" a="1"/>
  <c r="EI203" i="2"/>
  <c r="FB203" i="2"/>
  <c r="FC203" i="2"/>
  <c r="FD55" i="2" a="1"/>
  <c r="FD55" i="2"/>
  <c r="GI203" i="2"/>
  <c r="FN203" i="2"/>
  <c r="ET203" i="2"/>
  <c r="FO203" i="2"/>
  <c r="FR203" i="2"/>
  <c r="FP203" i="2"/>
  <c r="DX203" i="2"/>
  <c r="DD203" i="2"/>
  <c r="EG203" i="2"/>
  <c r="DY203" i="2"/>
  <c r="DE203" i="2"/>
  <c r="ER203" i="2"/>
  <c r="DW203" i="2"/>
  <c r="FM203" i="2"/>
  <c r="FS203" i="2"/>
  <c r="ES203" i="2"/>
  <c r="EU203" i="2"/>
  <c r="BV203" i="2"/>
  <c r="BO203" i="2"/>
  <c r="DL203" i="2"/>
  <c r="CQ203" i="2"/>
  <c r="BW203" i="2"/>
  <c r="BX113" i="2" a="1"/>
  <c r="BX113" i="2"/>
  <c r="DM203" i="2"/>
  <c r="DN141" i="2" a="1"/>
  <c r="DN141" i="2"/>
  <c r="DA203" i="2"/>
  <c r="CH203" i="2"/>
  <c r="BK203" i="2"/>
  <c r="BB203" i="2"/>
  <c r="BC203" i="2" a="1"/>
  <c r="BC203" i="2"/>
  <c r="AR203" i="2"/>
  <c r="EQ203" i="2"/>
  <c r="CR203" i="2"/>
  <c r="CS58" i="2" a="1"/>
  <c r="CS58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a="1"/>
  <c r="M203" i="2"/>
  <c r="AP203" i="2"/>
  <c r="W203" i="2"/>
  <c r="CG203" i="2"/>
  <c r="U203" i="2"/>
  <c r="CJ203" i="2"/>
  <c r="AG203" i="2"/>
  <c r="AH136" i="2" a="1"/>
  <c r="AH136" i="2"/>
  <c r="FY50" i="2" a="1"/>
  <c r="FY50" i="2"/>
  <c r="FY22" i="2" a="1"/>
  <c r="FY22" i="2"/>
  <c r="FY35" i="2" a="1"/>
  <c r="FY35" i="2"/>
  <c r="FY18" i="2" a="1"/>
  <c r="FY18" i="2"/>
  <c r="FY69" i="2" a="1"/>
  <c r="FY69" i="2"/>
  <c r="FY191" i="2" a="1"/>
  <c r="FY191" i="2"/>
  <c r="FY186" i="2" a="1"/>
  <c r="FY186" i="2"/>
  <c r="FY92" i="2" a="1"/>
  <c r="FY92" i="2"/>
  <c r="FY78" i="2" a="1"/>
  <c r="FY78" i="2"/>
  <c r="FY55" i="2" a="1"/>
  <c r="FY55" i="2"/>
  <c r="FY190" i="2" a="1"/>
  <c r="FY190" i="2"/>
  <c r="FY24" i="2" a="1"/>
  <c r="FY24" i="2"/>
  <c r="FY104" i="2" a="1"/>
  <c r="FY104" i="2"/>
  <c r="FD59" i="2" a="1"/>
  <c r="FD59" i="2"/>
  <c r="BC34" i="2" a="1"/>
  <c r="BC34" i="2"/>
  <c r="BC58" i="2" a="1"/>
  <c r="BC58" i="2"/>
  <c r="BC68" i="2" a="1"/>
  <c r="BC68" i="2"/>
  <c r="BC47" i="2" a="1"/>
  <c r="BC47" i="2"/>
  <c r="BC82" i="2" a="1"/>
  <c r="BC82" i="2"/>
  <c r="BC126" i="2" a="1"/>
  <c r="BC126" i="2"/>
  <c r="BC114" i="2" a="1"/>
  <c r="BC114" i="2"/>
  <c r="BC65" i="2" a="1"/>
  <c r="BC65" i="2"/>
  <c r="BC181" i="2" a="1"/>
  <c r="BC181" i="2"/>
  <c r="BC117" i="2" a="1"/>
  <c r="BC117" i="2"/>
  <c r="DN56" i="2" a="1"/>
  <c r="DN56" i="2"/>
  <c r="GT115" i="2" a="1"/>
  <c r="GT115" i="2"/>
  <c r="GT184" i="2" a="1"/>
  <c r="GT184" i="2"/>
  <c r="GT181" i="2" a="1"/>
  <c r="GT181" i="2"/>
  <c r="GT68" i="2" a="1"/>
  <c r="GT68" i="2"/>
  <c r="GT51" i="2" a="1"/>
  <c r="GT51" i="2"/>
  <c r="GT122" i="2" a="1"/>
  <c r="GT122" i="2"/>
  <c r="GT121" i="2" a="1"/>
  <c r="GT121" i="2"/>
  <c r="GT133" i="2" a="1"/>
  <c r="GT133" i="2"/>
  <c r="GT33" i="2" a="1"/>
  <c r="GT33" i="2"/>
  <c r="GT152" i="2" a="1"/>
  <c r="GT152" i="2"/>
  <c r="GT147" i="2" a="1"/>
  <c r="GT147" i="2"/>
  <c r="GT102" i="2" a="1"/>
  <c r="GT102" i="2"/>
  <c r="GT11" i="2" a="1"/>
  <c r="GT11" i="2"/>
  <c r="EI198" i="2" a="1"/>
  <c r="EI198" i="2"/>
  <c r="EI166" i="2" a="1"/>
  <c r="EI166" i="2"/>
  <c r="EI153" i="2" a="1"/>
  <c r="EI153" i="2"/>
  <c r="EI106" i="2" a="1"/>
  <c r="EI106" i="2"/>
  <c r="EI29" i="2" a="1"/>
  <c r="EI29" i="2"/>
  <c r="EI150" i="2" a="1"/>
  <c r="EI150" i="2"/>
  <c r="EI162" i="2" a="1"/>
  <c r="EI162" i="2"/>
  <c r="EI145" i="2" a="1"/>
  <c r="EI145" i="2"/>
  <c r="EI178" i="2" a="1"/>
  <c r="EI178" i="2"/>
  <c r="EI142" i="2" a="1"/>
  <c r="EI142" i="2"/>
  <c r="DN155" i="2" a="1"/>
  <c r="DN155" i="2"/>
  <c r="CS66" i="2" a="1"/>
  <c r="CS66" i="2"/>
  <c r="DN124" i="2" a="1"/>
  <c r="DN124" i="2"/>
  <c r="DN137" i="2" a="1"/>
  <c r="DN137" i="2"/>
  <c r="DN186" i="2" a="1"/>
  <c r="DN186" i="2"/>
  <c r="DN43" i="2" a="1"/>
  <c r="DN43" i="2"/>
  <c r="DN41" i="2" a="1"/>
  <c r="DN41" i="2"/>
  <c r="DN29" i="2" a="1"/>
  <c r="DN29" i="2"/>
  <c r="DN152" i="2" a="1"/>
  <c r="DN152" i="2"/>
  <c r="DN184" i="2" a="1"/>
  <c r="DN184" i="2"/>
  <c r="DN25" i="2" a="1"/>
  <c r="DN25" i="2"/>
  <c r="DN113" i="2" a="1"/>
  <c r="DN113" i="2"/>
  <c r="DN50" i="2" a="1"/>
  <c r="DN50" i="2"/>
  <c r="DN129" i="2" a="1"/>
  <c r="DN129" i="2"/>
  <c r="DN170" i="2" a="1"/>
  <c r="DN170" i="2"/>
  <c r="DN153" i="2" a="1"/>
  <c r="DN153" i="2"/>
  <c r="DN115" i="2" a="1"/>
  <c r="DN115" i="2"/>
  <c r="DN177" i="2" a="1"/>
  <c r="DN177" i="2"/>
  <c r="DN86" i="2" a="1"/>
  <c r="DN86" i="2"/>
  <c r="DN188" i="2" a="1"/>
  <c r="DN188" i="2"/>
  <c r="DN66" i="2" a="1"/>
  <c r="DN66" i="2"/>
  <c r="DN192" i="2" a="1"/>
  <c r="DN192" i="2"/>
  <c r="DN150" i="2" a="1"/>
  <c r="DN150" i="2"/>
  <c r="CS116" i="2" a="1"/>
  <c r="CS116" i="2"/>
  <c r="EI195" i="2" a="1"/>
  <c r="EI195" i="2"/>
  <c r="DN123" i="2" a="1"/>
  <c r="DN123" i="2"/>
  <c r="DN103" i="2" a="1"/>
  <c r="DN103" i="2"/>
  <c r="DN114" i="2" a="1"/>
  <c r="DN114" i="2"/>
  <c r="AH62" i="2" a="1"/>
  <c r="AH62" i="2"/>
  <c r="CS38" i="2" a="1"/>
  <c r="CS38" i="2"/>
  <c r="FY182" i="2" a="1"/>
  <c r="FY182" i="2"/>
  <c r="FY30" i="2" a="1"/>
  <c r="FY30" i="2"/>
  <c r="FY121" i="2" a="1"/>
  <c r="FY121" i="2"/>
  <c r="FD48" i="2" a="1"/>
  <c r="FD48" i="2"/>
  <c r="FD43" i="2" a="1"/>
  <c r="FD43" i="2"/>
  <c r="FD159" i="2" a="1"/>
  <c r="FD159" i="2"/>
  <c r="FD194" i="2" a="1"/>
  <c r="FD194" i="2"/>
  <c r="BC130" i="2" a="1"/>
  <c r="BC130" i="2"/>
  <c r="BC55" i="2" a="1"/>
  <c r="BC55" i="2"/>
  <c r="BC192" i="2" a="1"/>
  <c r="BC192" i="2"/>
  <c r="BC164" i="2" a="1"/>
  <c r="BC164" i="2"/>
  <c r="BC32" i="2" a="1"/>
  <c r="BC32" i="2"/>
  <c r="BC84" i="2" a="1"/>
  <c r="BC84" i="2"/>
  <c r="BC31" i="2" a="1"/>
  <c r="BC31" i="2"/>
  <c r="BC143" i="2" a="1"/>
  <c r="BC143" i="2"/>
  <c r="BC185" i="2" a="1"/>
  <c r="BC185" i="2"/>
  <c r="BC7" i="2" a="1"/>
  <c r="BC7" i="2"/>
  <c r="BC151" i="2" a="1"/>
  <c r="BC151" i="2"/>
  <c r="BC83" i="2" a="1"/>
  <c r="BC83" i="2"/>
  <c r="BC38" i="2" a="1"/>
  <c r="BC38" i="2"/>
  <c r="BC18" i="2" a="1"/>
  <c r="BC18" i="2"/>
  <c r="DN63" i="2" a="1"/>
  <c r="DN63" i="2"/>
  <c r="GT12" i="2" a="1"/>
  <c r="GT12" i="2"/>
  <c r="GT21" i="2" a="1"/>
  <c r="GT21" i="2"/>
  <c r="GT198" i="2" a="1"/>
  <c r="GT198" i="2"/>
  <c r="GT189" i="2" a="1"/>
  <c r="GT189" i="2"/>
  <c r="GT178" i="2" a="1"/>
  <c r="GT178" i="2"/>
  <c r="GT74" i="2" a="1"/>
  <c r="GT74" i="2"/>
  <c r="GT126" i="2" a="1"/>
  <c r="GT126" i="2"/>
  <c r="GT38" i="2" a="1"/>
  <c r="GT38" i="2"/>
  <c r="GT191" i="2" a="1"/>
  <c r="GT191" i="2"/>
  <c r="GT190" i="2" a="1"/>
  <c r="GT190" i="2"/>
  <c r="GT174" i="2" a="1"/>
  <c r="GT174" i="2"/>
  <c r="GT107" i="2" a="1"/>
  <c r="GT107" i="2"/>
  <c r="GT138" i="2" a="1"/>
  <c r="GT138" i="2"/>
  <c r="GT15" i="2" a="1"/>
  <c r="GT15" i="2"/>
  <c r="EI38" i="2" a="1"/>
  <c r="EI38" i="2"/>
  <c r="EI109" i="2" a="1"/>
  <c r="EI109" i="2"/>
  <c r="EI87" i="2" a="1"/>
  <c r="EI87" i="2"/>
  <c r="EI36" i="2" a="1"/>
  <c r="EI36" i="2"/>
  <c r="EI57" i="2" a="1"/>
  <c r="EI57" i="2"/>
  <c r="EI71" i="2" a="1"/>
  <c r="EI71" i="2"/>
  <c r="EI165" i="2" a="1"/>
  <c r="EI165" i="2"/>
  <c r="EI34" i="2" a="1"/>
  <c r="EI34" i="2"/>
  <c r="EI20" i="2" a="1"/>
  <c r="EI20" i="2"/>
  <c r="EI128" i="2" a="1"/>
  <c r="EI128" i="2"/>
  <c r="EI113" i="2" a="1"/>
  <c r="EI113" i="2"/>
  <c r="EI16" i="2" a="1"/>
  <c r="EI16" i="2"/>
  <c r="EI170" i="2" a="1"/>
  <c r="EI170" i="2"/>
  <c r="EI67" i="2" a="1"/>
  <c r="EI67" i="2"/>
  <c r="EI139" i="2" a="1"/>
  <c r="EI139" i="2"/>
  <c r="EI35" i="2" a="1"/>
  <c r="EI35" i="2"/>
  <c r="EI37" i="2" a="1"/>
  <c r="EI37" i="2"/>
  <c r="DN168" i="2" a="1"/>
  <c r="DN168" i="2"/>
  <c r="DN80" i="2" a="1"/>
  <c r="DN80" i="2"/>
  <c r="CS56" i="2" a="1"/>
  <c r="CS56" i="2"/>
  <c r="DN38" i="2" a="1"/>
  <c r="DN38" i="2"/>
  <c r="DN135" i="2" a="1"/>
  <c r="DN135" i="2"/>
  <c r="DN164" i="2" a="1"/>
  <c r="DN164" i="2"/>
  <c r="DN49" i="2" a="1"/>
  <c r="DN49" i="2"/>
  <c r="DN162" i="2" a="1"/>
  <c r="DN162" i="2"/>
  <c r="DN16" i="2" a="1"/>
  <c r="DN16" i="2"/>
  <c r="DN167" i="2" a="1"/>
  <c r="DN167" i="2"/>
  <c r="DN31" i="2" a="1"/>
  <c r="DN31" i="2"/>
  <c r="DN110" i="2" a="1"/>
  <c r="DN110" i="2"/>
  <c r="DN55" i="2" a="1"/>
  <c r="DN55" i="2"/>
  <c r="DN70" i="2" a="1"/>
  <c r="DN70" i="2"/>
  <c r="DN65" i="2" a="1"/>
  <c r="DN65" i="2"/>
  <c r="DN133" i="2" a="1"/>
  <c r="DN133" i="2"/>
  <c r="DN190" i="2" a="1"/>
  <c r="DN190" i="2"/>
  <c r="DN176" i="2" a="1"/>
  <c r="DN176" i="2"/>
  <c r="DN6" i="2" a="1"/>
  <c r="DN6" i="2"/>
  <c r="DO6" i="2"/>
  <c r="DN46" i="2" a="1"/>
  <c r="DN46" i="2"/>
  <c r="DN30" i="2" a="1"/>
  <c r="DN30" i="2"/>
  <c r="DN132" i="2" a="1"/>
  <c r="DN132" i="2"/>
  <c r="CS24" i="2" a="1"/>
  <c r="CS24" i="2"/>
  <c r="DN45" i="2" a="1"/>
  <c r="DN45" i="2"/>
  <c r="CS72" i="2" a="1"/>
  <c r="CS72" i="2"/>
  <c r="DN187" i="2" a="1"/>
  <c r="DN187" i="2"/>
  <c r="HJ202" i="2"/>
  <c r="EY202" i="2"/>
  <c r="AX200" i="2"/>
  <c r="BX107" i="2" a="1"/>
  <c r="BX107" i="2"/>
  <c r="AH151" i="2" a="1"/>
  <c r="AH151" i="2"/>
  <c r="AH90" i="2" a="1"/>
  <c r="AH90" i="2"/>
  <c r="FD19" i="2" a="1"/>
  <c r="FD19" i="2"/>
  <c r="FD107" i="2" a="1"/>
  <c r="FD107" i="2"/>
  <c r="FD64" i="2" a="1"/>
  <c r="FD64" i="2"/>
  <c r="FD44" i="2" a="1"/>
  <c r="FD44" i="2"/>
  <c r="FY167" i="2" a="1"/>
  <c r="FY167" i="2"/>
  <c r="FY42" i="2" a="1"/>
  <c r="FY42" i="2"/>
  <c r="FY115" i="2" a="1"/>
  <c r="FY115" i="2"/>
  <c r="CS105" i="2" a="1"/>
  <c r="CS105" i="2"/>
  <c r="AH199" i="2" a="1"/>
  <c r="AH199" i="2"/>
  <c r="CS77" i="2" a="1"/>
  <c r="CS77" i="2"/>
  <c r="CS137" i="2" a="1"/>
  <c r="CS137" i="2"/>
  <c r="CS129" i="2" a="1"/>
  <c r="CS129" i="2"/>
  <c r="FD144" i="2" a="1"/>
  <c r="FD144" i="2"/>
  <c r="FY34" i="2" a="1"/>
  <c r="FY34" i="2"/>
  <c r="FY124" i="2" a="1"/>
  <c r="FY124" i="2"/>
  <c r="FY72" i="2" a="1"/>
  <c r="FY72" i="2"/>
  <c r="FY126" i="2" a="1"/>
  <c r="FY126" i="2"/>
  <c r="FY174" i="2" a="1"/>
  <c r="FY174" i="2"/>
  <c r="FY111" i="2" a="1"/>
  <c r="FY111" i="2"/>
  <c r="FY173" i="2" a="1"/>
  <c r="FY173" i="2"/>
  <c r="FY110" i="2" a="1"/>
  <c r="FY110" i="2"/>
  <c r="FY66" i="2" a="1"/>
  <c r="FY66" i="2"/>
  <c r="FY133" i="2" a="1"/>
  <c r="FY133" i="2"/>
  <c r="FY165" i="2" a="1"/>
  <c r="FY165" i="2"/>
  <c r="FY90" i="2" a="1"/>
  <c r="FY90" i="2"/>
  <c r="FY109" i="2" a="1"/>
  <c r="FY109" i="2"/>
  <c r="HG203" i="2"/>
  <c r="FD82" i="2" a="1"/>
  <c r="FD82" i="2"/>
  <c r="CS134" i="2" a="1"/>
  <c r="CS134" i="2"/>
  <c r="CS185" i="2" a="1"/>
  <c r="CS185" i="2"/>
  <c r="FD160" i="2" a="1"/>
  <c r="FD160" i="2"/>
  <c r="FD167" i="2" a="1"/>
  <c r="FD167" i="2"/>
  <c r="FD189" i="2" a="1"/>
  <c r="FD189" i="2"/>
  <c r="FD188" i="2" a="1"/>
  <c r="FD188" i="2"/>
  <c r="FY142" i="2" a="1"/>
  <c r="FY142" i="2"/>
  <c r="FY196" i="2" a="1"/>
  <c r="FY196" i="2"/>
  <c r="FY86" i="2" a="1"/>
  <c r="FY86" i="2"/>
  <c r="CS161" i="2" a="1"/>
  <c r="CS161" i="2"/>
  <c r="AH166" i="2" a="1"/>
  <c r="AH166" i="2"/>
  <c r="CS52" i="2" a="1"/>
  <c r="CS52" i="2"/>
  <c r="FD21" i="2" a="1"/>
  <c r="FD21" i="2"/>
  <c r="FY164" i="2" a="1"/>
  <c r="FY164" i="2"/>
  <c r="FY169" i="2" a="1"/>
  <c r="FY169" i="2"/>
  <c r="AH92" i="2" a="1"/>
  <c r="AH92" i="2"/>
  <c r="FY188" i="2" a="1"/>
  <c r="FY188" i="2"/>
  <c r="FY99" i="2" a="1"/>
  <c r="FY99" i="2"/>
  <c r="FY73" i="2" a="1"/>
  <c r="FY73" i="2"/>
  <c r="FY159" i="2" a="1"/>
  <c r="FY159" i="2"/>
  <c r="FY153" i="2" a="1"/>
  <c r="FY153" i="2"/>
  <c r="FY120" i="2" a="1"/>
  <c r="FY120" i="2"/>
  <c r="FY140" i="2" a="1"/>
  <c r="FY140" i="2"/>
  <c r="FY146" i="2" a="1"/>
  <c r="FY146" i="2"/>
  <c r="FY57" i="2" a="1"/>
  <c r="FY57" i="2"/>
  <c r="FY79" i="2" a="1"/>
  <c r="FY79" i="2"/>
  <c r="CS114" i="2" a="1"/>
  <c r="CS114" i="2"/>
  <c r="CS120" i="2" a="1"/>
  <c r="CS120" i="2"/>
  <c r="FD187" i="2" a="1"/>
  <c r="FD187" i="2"/>
  <c r="FD137" i="2" a="1"/>
  <c r="FD137" i="2"/>
  <c r="FD131" i="2" a="1"/>
  <c r="FD131" i="2"/>
  <c r="FD14" i="2" a="1"/>
  <c r="FD14" i="2"/>
  <c r="FD60" i="2" a="1"/>
  <c r="FD60" i="2"/>
  <c r="FY80" i="2" a="1"/>
  <c r="FY80" i="2"/>
  <c r="FY82" i="2" a="1"/>
  <c r="FY82" i="2"/>
  <c r="FY58" i="2" a="1"/>
  <c r="FY58" i="2"/>
  <c r="AH163" i="2" a="1"/>
  <c r="AH163" i="2"/>
  <c r="AH19" i="2" a="1"/>
  <c r="AH19" i="2"/>
  <c r="FY172" i="2" a="1"/>
  <c r="FY172" i="2"/>
  <c r="FY149" i="2" a="1"/>
  <c r="FY149" i="2"/>
  <c r="FY62" i="2" a="1"/>
  <c r="FY62" i="2"/>
  <c r="FY178" i="2" a="1"/>
  <c r="FY178" i="2"/>
  <c r="FY28" i="2" a="1"/>
  <c r="FY28" i="2"/>
  <c r="FY116" i="2" a="1"/>
  <c r="FY116" i="2"/>
  <c r="FY152" i="2" a="1"/>
  <c r="FY152" i="2"/>
  <c r="FY143" i="2" a="1"/>
  <c r="FY143" i="2"/>
  <c r="FY102" i="2" a="1"/>
  <c r="FY102" i="2"/>
  <c r="FY71" i="2" a="1"/>
  <c r="FY71" i="2"/>
  <c r="FY29" i="2" a="1"/>
  <c r="FY29" i="2"/>
  <c r="FY32" i="2" a="1"/>
  <c r="FY32" i="2"/>
  <c r="FY54" i="2" a="1"/>
  <c r="FY54" i="2"/>
  <c r="FY47" i="2" a="1"/>
  <c r="FY47" i="2"/>
  <c r="BP203" i="2"/>
  <c r="EC203" i="2"/>
  <c r="EX203" i="2"/>
  <c r="HI203" i="2"/>
  <c r="AH144" i="2" a="1"/>
  <c r="AH144" i="2"/>
  <c r="AH198" i="2" a="1"/>
  <c r="AH198" i="2"/>
  <c r="AH37" i="2" a="1"/>
  <c r="AH37" i="2"/>
  <c r="AH146" i="2" a="1"/>
  <c r="AH146" i="2"/>
  <c r="AH197" i="2" a="1"/>
  <c r="AH197" i="2"/>
  <c r="AH143" i="2" a="1"/>
  <c r="AH143" i="2"/>
  <c r="AH56" i="2" a="1"/>
  <c r="AH56" i="2"/>
  <c r="AH201" i="2" a="1"/>
  <c r="AH201" i="2"/>
  <c r="AH155" i="2" a="1"/>
  <c r="AH155" i="2"/>
  <c r="AH186" i="2" a="1"/>
  <c r="AH186" i="2"/>
  <c r="AH79" i="2" a="1"/>
  <c r="AH79" i="2"/>
  <c r="AH140" i="2" a="1"/>
  <c r="AH140" i="2"/>
  <c r="AH157" i="2" a="1"/>
  <c r="AH157" i="2"/>
  <c r="AH83" i="2" a="1"/>
  <c r="AH83" i="2"/>
  <c r="AH162" i="2" a="1"/>
  <c r="AH162" i="2"/>
  <c r="AH89" i="2" a="1"/>
  <c r="AH89" i="2"/>
  <c r="AH14" i="2" a="1"/>
  <c r="AH14" i="2"/>
  <c r="AH38" i="2" a="1"/>
  <c r="AH38" i="2"/>
  <c r="AH17" i="2" a="1"/>
  <c r="AH17" i="2"/>
  <c r="AH185" i="2" a="1"/>
  <c r="AH185" i="2"/>
  <c r="CS133" i="2" a="1"/>
  <c r="CS133" i="2"/>
  <c r="CS27" i="2" a="1"/>
  <c r="CS27" i="2"/>
  <c r="EB203" i="2"/>
  <c r="CS195" i="2" a="1"/>
  <c r="CS195" i="2"/>
  <c r="EV203" i="2"/>
  <c r="EA203" i="2"/>
  <c r="FY108" i="2" a="1"/>
  <c r="FY108" i="2"/>
  <c r="FY68" i="2" a="1"/>
  <c r="FY68" i="2"/>
  <c r="FY200" i="2" a="1"/>
  <c r="FY200" i="2"/>
  <c r="FY137" i="2" a="1"/>
  <c r="FY137" i="2"/>
  <c r="FY36" i="2" a="1"/>
  <c r="FY36" i="2"/>
  <c r="FY63" i="2" a="1"/>
  <c r="FY63" i="2"/>
  <c r="FY67" i="2" a="1"/>
  <c r="FY67" i="2"/>
  <c r="FY129" i="2" a="1"/>
  <c r="FY129" i="2"/>
  <c r="FY175" i="2" a="1"/>
  <c r="FY175" i="2"/>
  <c r="FY9" i="2" a="1"/>
  <c r="FY9" i="2"/>
  <c r="FY112" i="2" a="1"/>
  <c r="FY112" i="2"/>
  <c r="FY7" i="2" a="1"/>
  <c r="FY7" i="2"/>
  <c r="FZ7" i="2"/>
  <c r="FY40" i="2" a="1"/>
  <c r="FY40" i="2"/>
  <c r="FY26" i="2" a="1"/>
  <c r="FY26" i="2"/>
  <c r="FY183" i="2" a="1"/>
  <c r="FY183" i="2"/>
  <c r="FY27" i="2" a="1"/>
  <c r="FY27" i="2"/>
  <c r="FY113" i="2" a="1"/>
  <c r="FY113" i="2"/>
  <c r="FY101" i="2" a="1"/>
  <c r="FY101" i="2"/>
  <c r="FY147" i="2" a="1"/>
  <c r="FY147" i="2"/>
  <c r="FY195" i="2" a="1"/>
  <c r="FY195" i="2"/>
  <c r="FY155" i="2" a="1"/>
  <c r="FY155" i="2"/>
  <c r="FY157" i="2" a="1"/>
  <c r="FY157" i="2"/>
  <c r="FY119" i="2" a="1"/>
  <c r="FY119" i="2"/>
  <c r="FY37" i="2" a="1"/>
  <c r="FY37" i="2"/>
  <c r="FY11" i="2" a="1"/>
  <c r="FY11" i="2"/>
  <c r="FY16" i="2" a="1"/>
  <c r="FY16" i="2"/>
  <c r="FY132" i="2" a="1"/>
  <c r="FY132" i="2"/>
  <c r="FY198" i="2" a="1"/>
  <c r="FY198" i="2"/>
  <c r="FY141" i="2" a="1"/>
  <c r="FY141" i="2"/>
  <c r="FY77" i="2" a="1"/>
  <c r="FY77" i="2"/>
  <c r="FY91" i="2" a="1"/>
  <c r="FY91" i="2"/>
  <c r="FY93" i="2" a="1"/>
  <c r="FY93" i="2"/>
  <c r="FY144" i="2" a="1"/>
  <c r="FY144" i="2"/>
  <c r="FY180" i="2" a="1"/>
  <c r="FY180" i="2"/>
  <c r="FY123" i="2" a="1"/>
  <c r="FY123" i="2"/>
  <c r="FY20" i="2" a="1"/>
  <c r="FY20" i="2"/>
  <c r="FY177" i="2" a="1"/>
  <c r="FY177" i="2"/>
  <c r="FY138" i="2" a="1"/>
  <c r="FY138" i="2"/>
  <c r="FY130" i="2" a="1"/>
  <c r="FY130" i="2"/>
  <c r="FY10" i="2" a="1"/>
  <c r="FY10" i="2"/>
  <c r="FY150" i="2" a="1"/>
  <c r="FY150" i="2"/>
  <c r="FY105" i="2" a="1"/>
  <c r="FY105" i="2"/>
  <c r="FY8" i="2" a="1"/>
  <c r="FY8" i="2"/>
  <c r="FY125" i="2" a="1"/>
  <c r="FY125" i="2"/>
  <c r="FY103" i="2" a="1"/>
  <c r="FY103" i="2"/>
  <c r="GN203" i="2"/>
  <c r="FY48" i="2" a="1"/>
  <c r="FY48" i="2"/>
  <c r="BC71" i="2" a="1"/>
  <c r="BC71" i="2"/>
  <c r="BC146" i="2" a="1"/>
  <c r="BC146" i="2"/>
  <c r="BQ203" i="2"/>
  <c r="BC15" i="2" a="1"/>
  <c r="BC15" i="2"/>
  <c r="BC196" i="2" a="1"/>
  <c r="BC196" i="2"/>
  <c r="DH203" i="2"/>
  <c r="DG203" i="2"/>
  <c r="DF203" i="2"/>
  <c r="FQ203" i="2"/>
  <c r="CM203" i="2"/>
  <c r="BX150" i="2" a="1"/>
  <c r="BX150" i="2"/>
  <c r="BX201" i="2" a="1"/>
  <c r="BX201" i="2"/>
  <c r="BX119" i="2" a="1"/>
  <c r="BX119" i="2"/>
  <c r="BX176" i="2" a="1"/>
  <c r="BX176" i="2"/>
  <c r="BX51" i="2" a="1"/>
  <c r="BX51" i="2"/>
  <c r="BX159" i="2" a="1"/>
  <c r="BX159" i="2"/>
  <c r="BX65" i="2" a="1"/>
  <c r="BX65" i="2"/>
  <c r="BX50" i="2" a="1"/>
  <c r="BX50" i="2"/>
  <c r="BX152" i="2" a="1"/>
  <c r="BX152" i="2"/>
  <c r="BX12" i="2" a="1"/>
  <c r="BX12" i="2"/>
  <c r="BX67" i="2" a="1"/>
  <c r="BX67" i="2"/>
  <c r="BX80" i="2" a="1"/>
  <c r="BX80" i="2"/>
  <c r="BX155" i="2" a="1"/>
  <c r="BX155" i="2"/>
  <c r="BX66" i="2" a="1"/>
  <c r="BX66" i="2"/>
  <c r="BX76" i="2" a="1"/>
  <c r="BX76" i="2"/>
  <c r="BX41" i="2" a="1"/>
  <c r="BX41" i="2"/>
  <c r="BX117" i="2" a="1"/>
  <c r="BX117" i="2"/>
  <c r="BX29" i="2" a="1"/>
  <c r="BX29" i="2"/>
  <c r="BX58" i="2" a="1"/>
  <c r="BX58" i="2"/>
  <c r="BX72" i="2" a="1"/>
  <c r="BX72" i="2"/>
  <c r="BX96" i="2" a="1"/>
  <c r="BX96" i="2"/>
  <c r="BX73" i="2" a="1"/>
  <c r="BX73" i="2"/>
  <c r="BX158" i="2" a="1"/>
  <c r="BX158" i="2"/>
  <c r="BX63" i="2" a="1"/>
  <c r="BX63" i="2"/>
  <c r="BX79" i="2" a="1"/>
  <c r="BX79" i="2"/>
  <c r="BX142" i="2" a="1"/>
  <c r="BX142" i="2"/>
  <c r="BX125" i="2" a="1"/>
  <c r="BX125" i="2"/>
  <c r="BX163" i="2" a="1"/>
  <c r="BX163" i="2"/>
  <c r="BX9" i="2" a="1"/>
  <c r="BX9" i="2"/>
  <c r="BX59" i="2" a="1"/>
  <c r="BX59" i="2"/>
  <c r="BX100" i="2" a="1"/>
  <c r="BX100" i="2"/>
  <c r="BX177" i="2" a="1"/>
  <c r="BX177" i="2"/>
  <c r="BX157" i="2" a="1"/>
  <c r="BX157" i="2"/>
  <c r="BX136" i="2" a="1"/>
  <c r="BX136" i="2"/>
  <c r="BX36" i="2" a="1"/>
  <c r="BX36" i="2"/>
  <c r="BX55" i="2" a="1"/>
  <c r="BX55" i="2"/>
  <c r="BX54" i="2" a="1"/>
  <c r="BX54" i="2"/>
  <c r="BX7" i="2" a="1"/>
  <c r="BX7" i="2"/>
  <c r="BX182" i="2" a="1"/>
  <c r="BX182" i="2"/>
  <c r="BX110" i="2" a="1"/>
  <c r="BX110" i="2"/>
  <c r="BX197" i="2" a="1"/>
  <c r="BX197" i="2"/>
  <c r="BX146" i="2" a="1"/>
  <c r="BX146" i="2"/>
  <c r="BX17" i="2" a="1"/>
  <c r="BX17" i="2"/>
  <c r="BX171" i="2" a="1"/>
  <c r="BX171" i="2"/>
  <c r="BX8" i="2" a="1"/>
  <c r="BX8" i="2"/>
  <c r="BX174" i="2" a="1"/>
  <c r="BX174" i="2"/>
  <c r="FY122" i="2" a="1"/>
  <c r="FY122" i="2"/>
  <c r="FY59" i="2" a="1"/>
  <c r="FY59" i="2"/>
  <c r="FY51" i="2" a="1"/>
  <c r="FY51" i="2"/>
  <c r="FY189" i="2" a="1"/>
  <c r="FY189" i="2"/>
  <c r="GL203" i="2"/>
  <c r="FY61" i="2" a="1"/>
  <c r="FY61" i="2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/>
  <c r="FY89" i="2" a="1"/>
  <c r="FY89" i="2"/>
  <c r="FY106" i="2" a="1"/>
  <c r="FY106" i="2"/>
  <c r="FY145" i="2" a="1"/>
  <c r="FY145" i="2"/>
  <c r="FY128" i="2" a="1"/>
  <c r="FY128" i="2"/>
  <c r="FF6" i="2"/>
  <c r="FG6" i="2"/>
  <c r="FH6" i="2"/>
  <c r="FI6" i="2"/>
  <c r="FD86" i="2" a="1"/>
  <c r="FD86" i="2"/>
  <c r="FD77" i="2" a="1"/>
  <c r="FD77" i="2"/>
  <c r="FD182" i="2" a="1"/>
  <c r="FD182" i="2"/>
  <c r="FD192" i="2" a="1"/>
  <c r="FD192" i="2"/>
  <c r="FD93" i="2" a="1"/>
  <c r="FD93" i="2"/>
  <c r="FD163" i="2" a="1"/>
  <c r="FD163" i="2"/>
  <c r="FD110" i="2" a="1"/>
  <c r="FD110" i="2"/>
  <c r="FD18" i="2" a="1"/>
  <c r="FD18" i="2"/>
  <c r="FD138" i="2" a="1"/>
  <c r="FD138" i="2"/>
  <c r="FD176" i="2" a="1"/>
  <c r="FD176" i="2"/>
  <c r="FD42" i="2" a="1"/>
  <c r="FD42" i="2"/>
  <c r="FD199" i="2" a="1"/>
  <c r="FD199" i="2"/>
  <c r="FD85" i="2" a="1"/>
  <c r="FD85" i="2"/>
  <c r="FD168" i="2" a="1"/>
  <c r="FD168" i="2"/>
  <c r="FD185" i="2" a="1"/>
  <c r="FD185" i="2"/>
  <c r="FD97" i="2" a="1"/>
  <c r="FD97" i="2"/>
  <c r="FD114" i="2" a="1"/>
  <c r="FD114" i="2"/>
  <c r="FD184" i="2" a="1"/>
  <c r="FD184" i="2"/>
  <c r="FD45" i="2" a="1"/>
  <c r="FD45" i="2"/>
  <c r="FD35" i="2" a="1"/>
  <c r="FD35" i="2"/>
  <c r="FD136" i="2" a="1"/>
  <c r="FD136" i="2"/>
  <c r="FD100" i="2" a="1"/>
  <c r="FD100" i="2"/>
  <c r="FD73" i="2" a="1"/>
  <c r="FD73" i="2"/>
  <c r="FD148" i="2" a="1"/>
  <c r="FD148" i="2"/>
  <c r="FD72" i="2" a="1"/>
  <c r="FD72" i="2"/>
  <c r="FD76" i="2" a="1"/>
  <c r="FD76" i="2"/>
  <c r="EK6" i="2"/>
  <c r="EL6" i="2"/>
  <c r="EM6" i="2"/>
  <c r="EN6" i="2"/>
  <c r="EI132" i="2" a="1"/>
  <c r="EI132" i="2"/>
  <c r="EI73" i="2" a="1"/>
  <c r="EI73" i="2"/>
  <c r="EI125" i="2" a="1"/>
  <c r="EI125" i="2"/>
  <c r="EI158" i="2" a="1"/>
  <c r="EI158" i="2"/>
  <c r="EI46" i="2" a="1"/>
  <c r="EI46" i="2"/>
  <c r="EI160" i="2" a="1"/>
  <c r="EI160" i="2"/>
  <c r="EI66" i="2" a="1"/>
  <c r="EI66" i="2"/>
  <c r="DP6" i="2"/>
  <c r="DQ6" i="2"/>
  <c r="DR6" i="2"/>
  <c r="DS6" i="2"/>
  <c r="DI202" i="2"/>
  <c r="CU6" i="2"/>
  <c r="CV6" i="2"/>
  <c r="CW6" i="2"/>
  <c r="CX6" i="2"/>
  <c r="BY7" i="2"/>
  <c r="BZ6" i="2"/>
  <c r="CA6" i="2"/>
  <c r="CB6" i="2"/>
  <c r="CC6" i="2"/>
  <c r="CN202" i="2"/>
  <c r="BD7" i="2"/>
  <c r="BE6" i="2"/>
  <c r="BF6" i="2"/>
  <c r="BG6" i="2"/>
  <c r="BH6" i="2"/>
  <c r="O6" i="2"/>
  <c r="P6" i="2"/>
  <c r="Q6" i="2"/>
  <c r="R6" i="2"/>
  <c r="ED203" i="2"/>
  <c r="FY107" i="2" a="1"/>
  <c r="FY107" i="2"/>
  <c r="FY187" i="2" a="1"/>
  <c r="FY187" i="2"/>
  <c r="FY65" i="2" a="1"/>
  <c r="FY65" i="2"/>
  <c r="FY168" i="2" a="1"/>
  <c r="FY168" i="2"/>
  <c r="FT202" i="2"/>
  <c r="FY162" i="2" a="1"/>
  <c r="FY162" i="2"/>
  <c r="FY158" i="2" a="1"/>
  <c r="FY158" i="2"/>
  <c r="GA6" i="2"/>
  <c r="GB6" i="2"/>
  <c r="GC6" i="2"/>
  <c r="GD6" i="2"/>
  <c r="GV6" i="2"/>
  <c r="GW6" i="2"/>
  <c r="GX6" i="2"/>
  <c r="GY6" i="2"/>
  <c r="AB203" i="2"/>
  <c r="M86" i="2" a="1"/>
  <c r="M86" i="2"/>
  <c r="M25" i="2" a="1"/>
  <c r="M25" i="2"/>
  <c r="M57" i="2" a="1"/>
  <c r="M57" i="2"/>
  <c r="M13" i="2" a="1"/>
  <c r="M13" i="2"/>
  <c r="M198" i="2" a="1"/>
  <c r="M198" i="2"/>
  <c r="M51" i="2" a="1"/>
  <c r="M51" i="2"/>
  <c r="M139" i="2" a="1"/>
  <c r="M139" i="2"/>
  <c r="M93" i="2" a="1"/>
  <c r="M93" i="2"/>
  <c r="M113" i="2" a="1"/>
  <c r="M113" i="2"/>
  <c r="M104" i="2" a="1"/>
  <c r="M104" i="2"/>
  <c r="M111" i="2" a="1"/>
  <c r="M111" i="2"/>
  <c r="M11" i="2" a="1"/>
  <c r="M11" i="2"/>
  <c r="M53" i="2" a="1"/>
  <c r="M53" i="2"/>
  <c r="M145" i="2" a="1"/>
  <c r="M145" i="2"/>
  <c r="M141" i="2" a="1"/>
  <c r="M141" i="2"/>
  <c r="M128" i="2" a="1"/>
  <c r="M128" i="2"/>
  <c r="M184" i="2" a="1"/>
  <c r="M184" i="2"/>
  <c r="M137" i="2" a="1"/>
  <c r="M137" i="2"/>
  <c r="M182" i="2" a="1"/>
  <c r="M182" i="2"/>
  <c r="M77" i="2" a="1"/>
  <c r="M77" i="2"/>
  <c r="M61" i="2" a="1"/>
  <c r="M61" i="2"/>
  <c r="M15" i="2" a="1"/>
  <c r="M15" i="2"/>
  <c r="M126" i="2" a="1"/>
  <c r="M126" i="2"/>
  <c r="M197" i="2" a="1"/>
  <c r="M197" i="2"/>
  <c r="M162" i="2" a="1"/>
  <c r="M162" i="2"/>
  <c r="M159" i="2" a="1"/>
  <c r="M159" i="2"/>
  <c r="M72" i="2" a="1"/>
  <c r="M72" i="2"/>
  <c r="M17" i="2" a="1"/>
  <c r="M17" i="2"/>
  <c r="M38" i="2" a="1"/>
  <c r="M38" i="2"/>
  <c r="M22" i="2" a="1"/>
  <c r="M22" i="2"/>
  <c r="M148" i="2" a="1"/>
  <c r="M148" i="2"/>
  <c r="Z203" i="2"/>
  <c r="ED202" i="2"/>
  <c r="AJ6" i="2"/>
  <c r="AK6" i="2"/>
  <c r="AL6" i="2"/>
  <c r="AM6" i="2"/>
  <c r="AH203" i="2" a="1"/>
  <c r="AH203" i="2"/>
  <c r="AH32" i="2" a="1"/>
  <c r="AH32" i="2"/>
  <c r="CS203" i="2" a="1"/>
  <c r="CS203" i="2"/>
  <c r="CS89" i="2" a="1"/>
  <c r="CS89" i="2"/>
  <c r="CS60" i="2" a="1"/>
  <c r="CS60" i="2"/>
  <c r="CS183" i="2" a="1"/>
  <c r="CS183" i="2"/>
  <c r="CS80" i="2" a="1"/>
  <c r="CS80" i="2"/>
  <c r="CS144" i="2" a="1"/>
  <c r="CS144" i="2"/>
  <c r="CS192" i="2" a="1"/>
  <c r="CS192" i="2"/>
  <c r="CS7" i="2" a="1"/>
  <c r="CS7" i="2"/>
  <c r="CT7" i="2"/>
  <c r="CS186" i="2" a="1"/>
  <c r="CS186" i="2"/>
  <c r="CS46" i="2" a="1"/>
  <c r="CS46" i="2"/>
  <c r="CS166" i="2" a="1"/>
  <c r="CS166" i="2"/>
  <c r="CS122" i="2" a="1"/>
  <c r="CS122" i="2"/>
  <c r="CS53" i="2" a="1"/>
  <c r="CS53" i="2"/>
  <c r="CS10" i="2" a="1"/>
  <c r="CS10" i="2"/>
  <c r="CS126" i="2" a="1"/>
  <c r="CS126" i="2"/>
  <c r="CS19" i="2" a="1"/>
  <c r="CS19" i="2"/>
  <c r="CS101" i="2" a="1"/>
  <c r="CS101" i="2"/>
  <c r="CS69" i="2" a="1"/>
  <c r="CS69" i="2"/>
  <c r="CS62" i="2" a="1"/>
  <c r="CS62" i="2"/>
  <c r="CS156" i="2" a="1"/>
  <c r="CS156" i="2"/>
  <c r="CS29" i="2" a="1"/>
  <c r="CS29" i="2"/>
  <c r="CS65" i="2" a="1"/>
  <c r="CS65" i="2"/>
  <c r="CS48" i="2" a="1"/>
  <c r="CS48" i="2"/>
  <c r="CS20" i="2" a="1"/>
  <c r="CS20" i="2"/>
  <c r="CS149" i="2" a="1"/>
  <c r="CS149" i="2"/>
  <c r="CS109" i="2" a="1"/>
  <c r="CS109" i="2"/>
  <c r="CS94" i="2" a="1"/>
  <c r="CS94" i="2"/>
  <c r="CS59" i="2" a="1"/>
  <c r="CS59" i="2"/>
  <c r="CS189" i="2" a="1"/>
  <c r="CS189" i="2"/>
  <c r="CS150" i="2" a="1"/>
  <c r="CS150" i="2"/>
  <c r="CS74" i="2" a="1"/>
  <c r="CS74" i="2"/>
  <c r="CS153" i="2" a="1"/>
  <c r="CS153" i="2"/>
  <c r="CS138" i="2" a="1"/>
  <c r="CS138" i="2"/>
  <c r="CS8" i="2" a="1"/>
  <c r="CS8" i="2"/>
  <c r="CS194" i="2" a="1"/>
  <c r="CS194" i="2"/>
  <c r="CS71" i="2" a="1"/>
  <c r="CS71" i="2"/>
  <c r="CS32" i="2" a="1"/>
  <c r="CS32" i="2"/>
  <c r="CS171" i="2" a="1"/>
  <c r="CS171" i="2"/>
  <c r="CS18" i="2" a="1"/>
  <c r="CS18" i="2"/>
  <c r="CS113" i="2" a="1"/>
  <c r="CS113" i="2"/>
  <c r="CS87" i="2" a="1"/>
  <c r="CS87" i="2"/>
  <c r="CS140" i="2" a="1"/>
  <c r="CS140" i="2"/>
  <c r="CS157" i="2" a="1"/>
  <c r="CS157" i="2"/>
  <c r="CS160" i="2" a="1"/>
  <c r="CS160" i="2"/>
  <c r="CS30" i="2" a="1"/>
  <c r="CS30" i="2"/>
  <c r="CS28" i="2" a="1"/>
  <c r="CS28" i="2"/>
  <c r="CS115" i="2" a="1"/>
  <c r="CS115" i="2"/>
  <c r="CS103" i="2" a="1"/>
  <c r="CS103" i="2"/>
  <c r="CS123" i="2" a="1"/>
  <c r="CS123" i="2"/>
  <c r="CS55" i="2" a="1"/>
  <c r="CS55" i="2"/>
  <c r="CS128" i="2" a="1"/>
  <c r="CS128" i="2"/>
  <c r="CS147" i="2" a="1"/>
  <c r="CS147" i="2"/>
  <c r="CS51" i="2" a="1"/>
  <c r="CS51" i="2"/>
  <c r="CS83" i="2" a="1"/>
  <c r="CS83" i="2"/>
  <c r="CS197" i="2" a="1"/>
  <c r="CS197" i="2"/>
  <c r="CS162" i="2" a="1"/>
  <c r="CS162" i="2"/>
  <c r="CS165" i="2" a="1"/>
  <c r="CS165" i="2"/>
  <c r="CS145" i="2" a="1"/>
  <c r="CS145" i="2"/>
  <c r="CS141" i="2" a="1"/>
  <c r="CS141" i="2"/>
  <c r="CS90" i="2" a="1"/>
  <c r="CS90" i="2"/>
  <c r="CS154" i="2" a="1"/>
  <c r="CS154" i="2"/>
  <c r="CS40" i="2" a="1"/>
  <c r="CS40" i="2"/>
  <c r="CS104" i="2" a="1"/>
  <c r="CS104" i="2"/>
  <c r="CS117" i="2" a="1"/>
  <c r="CS117" i="2"/>
  <c r="CS167" i="2" a="1"/>
  <c r="CS167" i="2"/>
  <c r="CS42" i="2" a="1"/>
  <c r="CS42" i="2"/>
  <c r="CS96" i="2" a="1"/>
  <c r="CS96" i="2"/>
  <c r="CS97" i="2" a="1"/>
  <c r="CS97" i="2"/>
  <c r="CS15" i="2" a="1"/>
  <c r="CS15" i="2"/>
  <c r="CS68" i="2" a="1"/>
  <c r="CS68" i="2"/>
  <c r="CS199" i="2" a="1"/>
  <c r="CS199" i="2"/>
  <c r="CS11" i="2" a="1"/>
  <c r="CS11" i="2"/>
  <c r="CS75" i="2" a="1"/>
  <c r="CS75" i="2"/>
  <c r="CS146" i="2" a="1"/>
  <c r="CS146" i="2"/>
  <c r="CS170" i="2" a="1"/>
  <c r="CS170" i="2"/>
  <c r="CS139" i="2" a="1"/>
  <c r="CS139" i="2"/>
  <c r="CS169" i="2" a="1"/>
  <c r="CS169" i="2"/>
  <c r="CS163" i="2" a="1"/>
  <c r="CS163" i="2"/>
  <c r="CS100" i="2" a="1"/>
  <c r="CS100" i="2"/>
  <c r="CS142" i="2" a="1"/>
  <c r="CS142" i="2"/>
  <c r="CS61" i="2" a="1"/>
  <c r="CS61" i="2"/>
  <c r="CS70" i="2" a="1"/>
  <c r="CS70" i="2"/>
  <c r="CS73" i="2" a="1"/>
  <c r="CS73" i="2"/>
  <c r="CS25" i="2" a="1"/>
  <c r="CS25" i="2"/>
  <c r="CS136" i="2" a="1"/>
  <c r="CS136" i="2"/>
  <c r="CS131" i="2" a="1"/>
  <c r="CS131" i="2"/>
  <c r="CS91" i="2" a="1"/>
  <c r="CS91" i="2"/>
  <c r="CS76" i="2" a="1"/>
  <c r="CS76" i="2"/>
  <c r="CS17" i="2" a="1"/>
  <c r="CS17" i="2"/>
  <c r="CS108" i="2" a="1"/>
  <c r="CS108" i="2"/>
  <c r="CS164" i="2" a="1"/>
  <c r="CS164" i="2"/>
  <c r="CS63" i="2" a="1"/>
  <c r="CS63" i="2"/>
  <c r="CS43" i="2" a="1"/>
  <c r="CS43" i="2"/>
  <c r="CS179" i="2" a="1"/>
  <c r="CS179" i="2"/>
  <c r="CS35" i="2" a="1"/>
  <c r="CS35" i="2"/>
  <c r="CS95" i="2" a="1"/>
  <c r="CS95" i="2"/>
  <c r="CS23" i="2" a="1"/>
  <c r="CS23" i="2"/>
  <c r="CS13" i="2" a="1"/>
  <c r="CS13" i="2"/>
  <c r="CS50" i="2" a="1"/>
  <c r="CS50" i="2"/>
  <c r="CS198" i="2" a="1"/>
  <c r="CS198" i="2"/>
  <c r="CS155" i="2" a="1"/>
  <c r="CS155" i="2"/>
  <c r="CS57" i="2" a="1"/>
  <c r="CS57" i="2"/>
  <c r="CS135" i="2" a="1"/>
  <c r="CS135" i="2"/>
  <c r="CS45" i="2" a="1"/>
  <c r="CS45" i="2"/>
  <c r="BX203" i="2" a="1"/>
  <c r="BX203" i="2"/>
  <c r="BX61" i="2" a="1"/>
  <c r="BX61" i="2"/>
  <c r="BX49" i="2" a="1"/>
  <c r="BX49" i="2"/>
  <c r="AH108" i="2" a="1"/>
  <c r="AH108" i="2"/>
  <c r="GT143" i="2" a="1"/>
  <c r="GT143" i="2"/>
  <c r="GT175" i="2" a="1"/>
  <c r="GT175" i="2"/>
  <c r="GT197" i="2" a="1"/>
  <c r="GT197" i="2"/>
  <c r="GT123" i="2" a="1"/>
  <c r="GT123" i="2"/>
  <c r="GT82" i="2" a="1"/>
  <c r="GT82" i="2"/>
  <c r="GT155" i="2" a="1"/>
  <c r="GT155" i="2"/>
  <c r="GT62" i="2" a="1"/>
  <c r="GT62" i="2"/>
  <c r="GT192" i="2" a="1"/>
  <c r="GT192" i="2"/>
  <c r="GT16" i="2" a="1"/>
  <c r="GT16" i="2"/>
  <c r="GT144" i="2" a="1"/>
  <c r="GT144" i="2"/>
  <c r="AH9" i="2" a="1"/>
  <c r="AH9" i="2"/>
  <c r="AH29" i="2" a="1"/>
  <c r="AH29" i="2"/>
  <c r="AH104" i="2" a="1"/>
  <c r="AH104" i="2"/>
  <c r="AH39" i="2" a="1"/>
  <c r="AH39" i="2"/>
  <c r="AH172" i="2" a="1"/>
  <c r="AH172" i="2"/>
  <c r="AH137" i="2" a="1"/>
  <c r="AH137" i="2"/>
  <c r="AH135" i="2" a="1"/>
  <c r="AH135" i="2"/>
  <c r="AH21" i="2" a="1"/>
  <c r="AH21" i="2"/>
  <c r="AH149" i="2" a="1"/>
  <c r="AH149" i="2"/>
  <c r="AH120" i="2" a="1"/>
  <c r="AH120" i="2"/>
  <c r="AH35" i="2" a="1"/>
  <c r="AH35" i="2"/>
  <c r="BX37" i="2" a="1"/>
  <c r="BX37" i="2"/>
  <c r="BX115" i="2" a="1"/>
  <c r="BX115" i="2"/>
  <c r="BX95" i="2" a="1"/>
  <c r="BX95" i="2"/>
  <c r="M135" i="2" a="1"/>
  <c r="M135" i="2"/>
  <c r="M32" i="2" a="1"/>
  <c r="M32" i="2"/>
  <c r="DN18" i="2" a="1"/>
  <c r="DN18" i="2"/>
  <c r="DN128" i="2" a="1"/>
  <c r="DN128" i="2"/>
  <c r="DN9" i="2" a="1"/>
  <c r="DN9" i="2"/>
  <c r="CS98" i="2" a="1"/>
  <c r="CS98" i="2"/>
  <c r="EI114" i="2" a="1"/>
  <c r="EI114" i="2"/>
  <c r="EI62" i="2" a="1"/>
  <c r="EI62" i="2"/>
  <c r="GT9" i="2" a="1"/>
  <c r="GT9" i="2"/>
  <c r="CS107" i="2" a="1"/>
  <c r="CS107" i="2"/>
  <c r="BC128" i="2" a="1"/>
  <c r="BC128" i="2"/>
  <c r="FD171" i="2" a="1"/>
  <c r="FD171" i="2"/>
  <c r="FD22" i="2" a="1"/>
  <c r="FD22" i="2"/>
  <c r="AH63" i="2" a="1"/>
  <c r="AH63" i="2"/>
  <c r="BX38" i="2" a="1"/>
  <c r="BX38" i="2"/>
  <c r="BX179" i="2" a="1"/>
  <c r="BX179" i="2"/>
  <c r="BX147" i="2" a="1"/>
  <c r="BX147" i="2"/>
  <c r="M152" i="2" a="1"/>
  <c r="M152" i="2"/>
  <c r="M73" i="2" a="1"/>
  <c r="M73" i="2"/>
  <c r="DN166" i="2" a="1"/>
  <c r="DN166" i="2"/>
  <c r="DN147" i="2" a="1"/>
  <c r="DN147" i="2"/>
  <c r="FD124" i="2" a="1"/>
  <c r="FD124" i="2"/>
  <c r="EI152" i="2" a="1"/>
  <c r="EI152" i="2"/>
  <c r="EI135" i="2" a="1"/>
  <c r="EI135" i="2"/>
  <c r="GT47" i="2" a="1"/>
  <c r="GT47" i="2"/>
  <c r="GT103" i="2" a="1"/>
  <c r="GT103" i="2"/>
  <c r="BC169" i="2" a="1"/>
  <c r="BC169" i="2"/>
  <c r="BC94" i="2" a="1"/>
  <c r="BC94" i="2"/>
  <c r="FD61" i="2" a="1"/>
  <c r="FD61" i="2"/>
  <c r="FD69" i="2" a="1"/>
  <c r="FD69" i="2"/>
  <c r="FD49" i="2" a="1"/>
  <c r="FD49" i="2"/>
  <c r="FY64" i="2" a="1"/>
  <c r="FY64" i="2"/>
  <c r="AH130" i="2" a="1"/>
  <c r="AH130" i="2"/>
  <c r="AH150" i="2" a="1"/>
  <c r="AH150" i="2"/>
  <c r="CS22" i="2" a="1"/>
  <c r="CS22" i="2"/>
  <c r="BX137" i="2" a="1"/>
  <c r="BX137" i="2"/>
  <c r="BX184" i="2" a="1"/>
  <c r="BX184" i="2"/>
  <c r="BX82" i="2" a="1"/>
  <c r="BX82" i="2"/>
  <c r="M88" i="2" a="1"/>
  <c r="M88" i="2"/>
  <c r="M187" i="2" a="1"/>
  <c r="M187" i="2"/>
  <c r="CS112" i="2" a="1"/>
  <c r="CS112" i="2"/>
  <c r="DN189" i="2" a="1"/>
  <c r="DN189" i="2"/>
  <c r="DN116" i="2" a="1"/>
  <c r="DN116" i="2"/>
  <c r="CS190" i="2" a="1"/>
  <c r="CS190" i="2"/>
  <c r="EI90" i="2" a="1"/>
  <c r="EI90" i="2"/>
  <c r="EI169" i="2" a="1"/>
  <c r="EI169" i="2"/>
  <c r="CS33" i="2" a="1"/>
  <c r="CS33" i="2"/>
  <c r="BC136" i="2" a="1"/>
  <c r="BC136" i="2"/>
  <c r="BC53" i="2" a="1"/>
  <c r="BC53" i="2"/>
  <c r="FD190" i="2" a="1"/>
  <c r="FD190" i="2"/>
  <c r="FD149" i="2" a="1"/>
  <c r="FD149" i="2"/>
  <c r="FY156" i="2" a="1"/>
  <c r="FY156" i="2"/>
  <c r="FY117" i="2" a="1"/>
  <c r="FY117" i="2"/>
  <c r="AH169" i="2" a="1"/>
  <c r="AH169" i="2"/>
  <c r="AH100" i="2" a="1"/>
  <c r="AH100" i="2"/>
  <c r="M123" i="2" a="1"/>
  <c r="M123" i="2"/>
  <c r="M96" i="2" a="1"/>
  <c r="M96" i="2"/>
  <c r="M164" i="2" a="1"/>
  <c r="M164" i="2"/>
  <c r="M154" i="2" a="1"/>
  <c r="M154" i="2"/>
  <c r="M80" i="2" a="1"/>
  <c r="M80" i="2"/>
  <c r="M160" i="2" a="1"/>
  <c r="M160" i="2"/>
  <c r="M131" i="2" a="1"/>
  <c r="M131" i="2"/>
  <c r="M165" i="2" a="1"/>
  <c r="M165" i="2"/>
  <c r="CS180" i="2" a="1"/>
  <c r="CS180" i="2"/>
  <c r="BX123" i="2" a="1"/>
  <c r="BX123" i="2"/>
  <c r="BX186" i="2" a="1"/>
  <c r="BX186" i="2"/>
  <c r="BX20" i="2" a="1"/>
  <c r="BX20" i="2"/>
  <c r="M92" i="2" a="1"/>
  <c r="M92" i="2"/>
  <c r="M29" i="2" a="1"/>
  <c r="M29" i="2"/>
  <c r="CS177" i="2" a="1"/>
  <c r="CS177" i="2"/>
  <c r="DN126" i="2" a="1"/>
  <c r="DN126" i="2"/>
  <c r="DN36" i="2" a="1"/>
  <c r="DN36" i="2"/>
  <c r="CS174" i="2" a="1"/>
  <c r="CS174" i="2"/>
  <c r="EI133" i="2" a="1"/>
  <c r="EI133" i="2"/>
  <c r="EI74" i="2" a="1"/>
  <c r="EI74" i="2"/>
  <c r="GT57" i="2" a="1"/>
  <c r="GT57" i="2"/>
  <c r="GT84" i="2" a="1"/>
  <c r="GT84" i="2"/>
  <c r="BC28" i="2" a="1"/>
  <c r="BC28" i="2"/>
  <c r="BC64" i="2" a="1"/>
  <c r="BC64" i="2"/>
  <c r="FD27" i="2" a="1"/>
  <c r="FD27" i="2"/>
  <c r="FD126" i="2" a="1"/>
  <c r="FD126" i="2"/>
  <c r="FD16" i="2" a="1"/>
  <c r="FD16" i="2"/>
  <c r="FY12" i="2" a="1"/>
  <c r="FY12" i="2"/>
  <c r="AH26" i="2" a="1"/>
  <c r="AH26" i="2"/>
  <c r="AH122" i="2" a="1"/>
  <c r="AH122" i="2"/>
  <c r="CS127" i="2" a="1"/>
  <c r="CS127" i="2"/>
  <c r="DN47" i="2" a="1"/>
  <c r="DN47" i="2"/>
  <c r="BX129" i="2" a="1"/>
  <c r="BX129" i="2"/>
  <c r="BX94" i="2" a="1"/>
  <c r="BX94" i="2"/>
  <c r="BX48" i="2" a="1"/>
  <c r="BX48" i="2"/>
  <c r="M59" i="2" a="1"/>
  <c r="M59" i="2"/>
  <c r="M173" i="2" a="1"/>
  <c r="M173" i="2"/>
  <c r="DN33" i="2" a="1"/>
  <c r="DN33" i="2"/>
  <c r="DN19" i="2" a="1"/>
  <c r="DN19" i="2"/>
  <c r="BX167" i="2" a="1"/>
  <c r="BX167" i="2"/>
  <c r="EI124" i="2" a="1"/>
  <c r="EI124" i="2"/>
  <c r="EI196" i="2" a="1"/>
  <c r="EI196" i="2"/>
  <c r="GT83" i="2" a="1"/>
  <c r="GT83" i="2"/>
  <c r="GT130" i="2" a="1"/>
  <c r="GT130" i="2"/>
  <c r="BC177" i="2" a="1"/>
  <c r="BC177" i="2"/>
  <c r="BC98" i="2" a="1"/>
  <c r="BC98" i="2"/>
  <c r="FD129" i="2" a="1"/>
  <c r="FD129" i="2"/>
  <c r="FD62" i="2" a="1"/>
  <c r="FD62" i="2"/>
  <c r="FD175" i="2" a="1"/>
  <c r="FD175" i="2"/>
  <c r="FY166" i="2" a="1"/>
  <c r="FY166" i="2"/>
  <c r="DN11" i="2" a="1"/>
  <c r="DN11" i="2"/>
  <c r="AH180" i="2" a="1"/>
  <c r="AH180" i="2"/>
  <c r="EI14" i="2" a="1"/>
  <c r="EI14" i="2"/>
  <c r="EI92" i="2" a="1"/>
  <c r="EI92" i="2"/>
  <c r="EI76" i="2" a="1"/>
  <c r="EI76" i="2"/>
  <c r="EI99" i="2" a="1"/>
  <c r="EI99" i="2"/>
  <c r="EI123" i="2" a="1"/>
  <c r="EI123" i="2"/>
  <c r="EI138" i="2" a="1"/>
  <c r="EI138" i="2"/>
  <c r="EI184" i="2" a="1"/>
  <c r="EI184" i="2"/>
  <c r="EI72" i="2" a="1"/>
  <c r="EI72" i="2"/>
  <c r="BC63" i="2" a="1"/>
  <c r="BC63" i="2"/>
  <c r="BC193" i="2" a="1"/>
  <c r="BC193" i="2"/>
  <c r="BC42" i="2" a="1"/>
  <c r="BC42" i="2"/>
  <c r="BC76" i="2" a="1"/>
  <c r="BC76" i="2"/>
  <c r="BC87" i="2" a="1"/>
  <c r="BC87" i="2"/>
  <c r="BC36" i="2" a="1"/>
  <c r="BC36" i="2"/>
  <c r="BC108" i="2" a="1"/>
  <c r="BC108" i="2"/>
  <c r="BC92" i="2" a="1"/>
  <c r="BC92" i="2"/>
  <c r="BC102" i="2" a="1"/>
  <c r="BC102" i="2"/>
  <c r="BC66" i="2" a="1"/>
  <c r="BC66" i="2"/>
  <c r="BX27" i="2" a="1"/>
  <c r="BX27" i="2"/>
  <c r="BX191" i="2" a="1"/>
  <c r="BX191" i="2"/>
  <c r="BX127" i="2" a="1"/>
  <c r="BX127" i="2"/>
  <c r="CS181" i="2" a="1"/>
  <c r="CS181" i="2"/>
  <c r="M40" i="2" a="1"/>
  <c r="M40" i="2"/>
  <c r="M134" i="2" a="1"/>
  <c r="M134" i="2"/>
  <c r="DN37" i="2" a="1"/>
  <c r="DN37" i="2"/>
  <c r="DN130" i="2" a="1"/>
  <c r="DN130" i="2"/>
  <c r="CS86" i="2" a="1"/>
  <c r="CS86" i="2"/>
  <c r="EI44" i="2" a="1"/>
  <c r="EI44" i="2"/>
  <c r="EI50" i="2" a="1"/>
  <c r="EI50" i="2"/>
  <c r="GT79" i="2" a="1"/>
  <c r="GT79" i="2"/>
  <c r="GT48" i="2" a="1"/>
  <c r="GT48" i="2"/>
  <c r="BC152" i="2" a="1"/>
  <c r="BC152" i="2"/>
  <c r="BC44" i="2" a="1"/>
  <c r="BC44" i="2"/>
  <c r="FD145" i="2" a="1"/>
  <c r="FD145" i="2"/>
  <c r="FD83" i="2" a="1"/>
  <c r="FD83" i="2"/>
  <c r="FD79" i="2" a="1"/>
  <c r="FD79" i="2"/>
  <c r="FY44" i="2" a="1"/>
  <c r="FY44" i="2"/>
  <c r="CS44" i="2" a="1"/>
  <c r="CS44" i="2"/>
  <c r="AH46" i="2" a="1"/>
  <c r="AH46" i="2"/>
  <c r="BX85" i="2" a="1"/>
  <c r="BX85" i="2"/>
  <c r="GT142" i="2" a="1"/>
  <c r="GT142" i="2"/>
  <c r="GT186" i="2" a="1"/>
  <c r="GT186" i="2"/>
  <c r="GT150" i="2" a="1"/>
  <c r="GT150" i="2"/>
  <c r="GT32" i="2" a="1"/>
  <c r="GT32" i="2"/>
  <c r="GT24" i="2" a="1"/>
  <c r="GT24" i="2"/>
  <c r="GT134" i="2" a="1"/>
  <c r="GT134" i="2"/>
  <c r="GT41" i="2" a="1"/>
  <c r="GT41" i="2"/>
  <c r="GT52" i="2" a="1"/>
  <c r="GT52" i="2"/>
  <c r="GT156" i="2" a="1"/>
  <c r="GT156" i="2"/>
  <c r="GT36" i="2" a="1"/>
  <c r="GT36" i="2"/>
  <c r="AH23" i="2" a="1"/>
  <c r="AH23" i="2"/>
  <c r="AH51" i="2" a="1"/>
  <c r="AH51" i="2"/>
  <c r="AH73" i="2" a="1"/>
  <c r="AH73" i="2"/>
  <c r="AH189" i="2" a="1"/>
  <c r="AH189" i="2"/>
  <c r="AH174" i="2" a="1"/>
  <c r="AH174" i="2"/>
  <c r="AH97" i="2" a="1"/>
  <c r="AH97" i="2"/>
  <c r="AH81" i="2" a="1"/>
  <c r="AH81" i="2"/>
  <c r="AH55" i="2" a="1"/>
  <c r="AH55" i="2"/>
  <c r="AH11" i="2" a="1"/>
  <c r="AH11" i="2"/>
  <c r="AH87" i="2" a="1"/>
  <c r="AH87" i="2"/>
  <c r="AH178" i="2" a="1"/>
  <c r="AH178" i="2"/>
  <c r="AH44" i="2" a="1"/>
  <c r="AH44" i="2"/>
  <c r="BX90" i="2" a="1"/>
  <c r="BX90" i="2"/>
  <c r="BX175" i="2" a="1"/>
  <c r="BX175" i="2"/>
  <c r="BX130" i="2" a="1"/>
  <c r="BX130" i="2"/>
  <c r="M171" i="2" a="1"/>
  <c r="M171" i="2"/>
  <c r="M151" i="2" a="1"/>
  <c r="M151" i="2"/>
  <c r="DN57" i="2" a="1"/>
  <c r="DN57" i="2"/>
  <c r="DN146" i="2" a="1"/>
  <c r="DN146" i="2"/>
  <c r="DN39" i="2" a="1"/>
  <c r="DN39" i="2"/>
  <c r="DN148" i="2" a="1"/>
  <c r="DN148" i="2"/>
  <c r="EI91" i="2" a="1"/>
  <c r="EI91" i="2"/>
  <c r="EI119" i="2" a="1"/>
  <c r="EI119" i="2"/>
  <c r="GT98" i="2" a="1"/>
  <c r="GT98" i="2"/>
  <c r="DN171" i="2" a="1"/>
  <c r="DN171" i="2"/>
  <c r="BC54" i="2" a="1"/>
  <c r="BC54" i="2"/>
  <c r="FD17" i="2" a="1"/>
  <c r="FD17" i="2"/>
  <c r="FD98" i="2" a="1"/>
  <c r="FD98" i="2"/>
  <c r="BX57" i="2" a="1"/>
  <c r="BX57" i="2"/>
  <c r="BX180" i="2" a="1"/>
  <c r="BX180" i="2"/>
  <c r="CS21" i="2" a="1"/>
  <c r="CS21" i="2"/>
  <c r="M67" i="2" a="1"/>
  <c r="M67" i="2"/>
  <c r="M100" i="2" a="1"/>
  <c r="M100" i="2"/>
  <c r="DN83" i="2" a="1"/>
  <c r="DN83" i="2"/>
  <c r="DN122" i="2" a="1"/>
  <c r="DN122" i="2"/>
  <c r="CS148" i="2" a="1"/>
  <c r="CS148" i="2"/>
  <c r="EI134" i="2" a="1"/>
  <c r="EI134" i="2"/>
  <c r="EI19" i="2" a="1"/>
  <c r="EI19" i="2"/>
  <c r="GT10" i="2" a="1"/>
  <c r="GT10" i="2"/>
  <c r="GT148" i="2" a="1"/>
  <c r="GT148" i="2"/>
  <c r="BC10" i="2" a="1"/>
  <c r="BC10" i="2"/>
  <c r="BC124" i="2" a="1"/>
  <c r="BC124" i="2"/>
  <c r="FD106" i="2" a="1"/>
  <c r="FD106" i="2"/>
  <c r="FD29" i="2" a="1"/>
  <c r="FD29" i="2"/>
  <c r="FD169" i="2" a="1"/>
  <c r="FD169" i="2"/>
  <c r="FY41" i="2" a="1"/>
  <c r="FY41" i="2"/>
  <c r="AH95" i="2" a="1"/>
  <c r="AH95" i="2"/>
  <c r="AH34" i="2" a="1"/>
  <c r="AH34" i="2"/>
  <c r="CS12" i="2" a="1"/>
  <c r="CS12" i="2"/>
  <c r="BX46" i="2" a="1"/>
  <c r="BX46" i="2"/>
  <c r="BX53" i="2" a="1"/>
  <c r="BX53" i="2"/>
  <c r="BX28" i="2" a="1"/>
  <c r="BX28" i="2"/>
  <c r="M185" i="2" a="1"/>
  <c r="M185" i="2"/>
  <c r="M39" i="2" a="1"/>
  <c r="M39" i="2"/>
  <c r="DN179" i="2" a="1"/>
  <c r="DN179" i="2"/>
  <c r="DN74" i="2" a="1"/>
  <c r="DN74" i="2"/>
  <c r="DN73" i="2" a="1"/>
  <c r="DN73" i="2"/>
  <c r="DN105" i="2" a="1"/>
  <c r="DN105" i="2"/>
  <c r="EI161" i="2" a="1"/>
  <c r="EI161" i="2"/>
  <c r="EI105" i="2" a="1"/>
  <c r="EI105" i="2"/>
  <c r="GT69" i="2" a="1"/>
  <c r="GT69" i="2"/>
  <c r="CS200" i="2" a="1"/>
  <c r="CS200" i="2"/>
  <c r="BC190" i="2" a="1"/>
  <c r="BC190" i="2"/>
  <c r="FD81" i="2" a="1"/>
  <c r="FD81" i="2"/>
  <c r="FD94" i="2" a="1"/>
  <c r="FD94" i="2"/>
  <c r="FD141" i="2" a="1"/>
  <c r="FD141" i="2"/>
  <c r="FY148" i="2" a="1"/>
  <c r="FY148" i="2"/>
  <c r="FY139" i="2" a="1"/>
  <c r="FY139" i="2"/>
  <c r="AH125" i="2" a="1"/>
  <c r="AH125" i="2"/>
  <c r="AH50" i="2" a="1"/>
  <c r="AH50" i="2"/>
  <c r="M47" i="2" a="1"/>
  <c r="M47" i="2"/>
  <c r="M85" i="2" a="1"/>
  <c r="M85" i="2"/>
  <c r="M102" i="2" a="1"/>
  <c r="M102" i="2"/>
  <c r="M200" i="2" a="1"/>
  <c r="M200" i="2"/>
  <c r="M136" i="2" a="1"/>
  <c r="M136" i="2"/>
  <c r="M107" i="2" a="1"/>
  <c r="M107" i="2"/>
  <c r="M106" i="2" a="1"/>
  <c r="M106" i="2"/>
  <c r="M202" i="2" a="1"/>
  <c r="M202" i="2"/>
  <c r="CS84" i="2" a="1"/>
  <c r="CS84" i="2"/>
  <c r="BX170" i="2" a="1"/>
  <c r="BX170" i="2"/>
  <c r="BX15" i="2" a="1"/>
  <c r="BX15" i="2"/>
  <c r="BX13" i="2" a="1"/>
  <c r="BX13" i="2"/>
  <c r="M163" i="2" a="1"/>
  <c r="M163" i="2"/>
  <c r="M81" i="2" a="1"/>
  <c r="M81" i="2"/>
  <c r="CS193" i="2" a="1"/>
  <c r="CS193" i="2"/>
  <c r="DN172" i="2" a="1"/>
  <c r="DN172" i="2"/>
  <c r="DN42" i="2" a="1"/>
  <c r="DN42" i="2"/>
  <c r="CS26" i="2" a="1"/>
  <c r="CS26" i="2"/>
  <c r="EI83" i="2" a="1"/>
  <c r="EI83" i="2"/>
  <c r="EI120" i="2" a="1"/>
  <c r="EI120" i="2"/>
  <c r="GT92" i="2" a="1"/>
  <c r="GT92" i="2"/>
  <c r="BX86" i="2" a="1"/>
  <c r="BX86" i="2"/>
  <c r="BC33" i="2" a="1"/>
  <c r="BC33" i="2"/>
  <c r="BC67" i="2" a="1"/>
  <c r="BC67" i="2"/>
  <c r="FD193" i="2" a="1"/>
  <c r="FD193" i="2"/>
  <c r="FD65" i="2" a="1"/>
  <c r="FD65" i="2"/>
  <c r="FY76" i="2" a="1"/>
  <c r="FY76" i="2"/>
  <c r="FY53" i="2" a="1"/>
  <c r="FY53" i="2"/>
  <c r="AH30" i="2" a="1"/>
  <c r="AH30" i="2"/>
  <c r="AH33" i="2" a="1"/>
  <c r="AH33" i="2"/>
  <c r="CS110" i="2" a="1"/>
  <c r="CS110" i="2"/>
  <c r="DN202" i="2" a="1"/>
  <c r="DN202" i="2"/>
  <c r="BX11" i="2" a="1"/>
  <c r="BX11" i="2"/>
  <c r="BX134" i="2" a="1"/>
  <c r="BX134" i="2"/>
  <c r="FD125" i="2" a="1"/>
  <c r="FD125" i="2"/>
  <c r="M170" i="2" a="1"/>
  <c r="M170" i="2"/>
  <c r="M56" i="2" a="1"/>
  <c r="M56" i="2"/>
  <c r="DN77" i="2" a="1"/>
  <c r="DN77" i="2"/>
  <c r="DN17" i="2" a="1"/>
  <c r="DN17" i="2"/>
  <c r="CS172" i="2" a="1"/>
  <c r="CS172" i="2"/>
  <c r="EI163" i="2" a="1"/>
  <c r="EI163" i="2"/>
  <c r="EI68" i="2" a="1"/>
  <c r="EI68" i="2"/>
  <c r="GT66" i="2" a="1"/>
  <c r="GT66" i="2"/>
  <c r="GT14" i="2" a="1"/>
  <c r="GT14" i="2"/>
  <c r="BC74" i="2" a="1"/>
  <c r="BC74" i="2"/>
  <c r="BC157" i="2" a="1"/>
  <c r="BC157" i="2"/>
  <c r="FD68" i="2" a="1"/>
  <c r="FD68" i="2"/>
  <c r="FD172" i="2" a="1"/>
  <c r="FD172" i="2"/>
  <c r="FD67" i="2" a="1"/>
  <c r="FD67" i="2"/>
  <c r="FY85" i="2" a="1"/>
  <c r="FY85" i="2"/>
  <c r="AH168" i="2" a="1"/>
  <c r="AH168" i="2"/>
  <c r="AH64" i="2" a="1"/>
  <c r="AH64" i="2"/>
  <c r="EI130" i="2" a="1"/>
  <c r="EI130" i="2"/>
  <c r="EI136" i="2" a="1"/>
  <c r="EI136" i="2"/>
  <c r="EI77" i="2" a="1"/>
  <c r="EI77" i="2"/>
  <c r="EI69" i="2" a="1"/>
  <c r="EI69" i="2"/>
  <c r="EI121" i="2" a="1"/>
  <c r="EI121" i="2"/>
  <c r="EI64" i="2" a="1"/>
  <c r="EI64" i="2"/>
  <c r="EI108" i="2" a="1"/>
  <c r="EI108" i="2"/>
  <c r="EI11" i="2" a="1"/>
  <c r="EI11" i="2"/>
  <c r="BC86" i="2" a="1"/>
  <c r="BC86" i="2"/>
  <c r="BC112" i="2" a="1"/>
  <c r="BC112" i="2"/>
  <c r="BC156" i="2" a="1"/>
  <c r="BC156" i="2"/>
  <c r="BC43" i="2" a="1"/>
  <c r="BC43" i="2"/>
  <c r="BC122" i="2" a="1"/>
  <c r="BC122" i="2"/>
  <c r="BC30" i="2" a="1"/>
  <c r="BC30" i="2"/>
  <c r="BC132" i="2" a="1"/>
  <c r="BC132" i="2"/>
  <c r="BC57" i="2" a="1"/>
  <c r="BC57" i="2"/>
  <c r="BC39" i="2" a="1"/>
  <c r="BC39" i="2"/>
  <c r="BC110" i="2" a="1"/>
  <c r="BC110" i="2"/>
  <c r="BX202" i="2" a="1"/>
  <c r="BX202" i="2"/>
  <c r="BX109" i="2" a="1"/>
  <c r="BX109" i="2"/>
  <c r="BX99" i="2" a="1"/>
  <c r="BX99" i="2"/>
  <c r="DN96" i="2" a="1"/>
  <c r="DN96" i="2"/>
  <c r="M116" i="2" a="1"/>
  <c r="M116" i="2"/>
  <c r="M199" i="2" a="1"/>
  <c r="M199" i="2"/>
  <c r="DN131" i="2" a="1"/>
  <c r="DN131" i="2"/>
  <c r="DN87" i="2" a="1"/>
  <c r="DN87" i="2"/>
  <c r="CS39" i="2" a="1"/>
  <c r="CS39" i="2"/>
  <c r="EI26" i="2" a="1"/>
  <c r="EI26" i="2"/>
  <c r="EI191" i="2" a="1"/>
  <c r="EI191" i="2"/>
  <c r="GT119" i="2" a="1"/>
  <c r="GT119" i="2"/>
  <c r="GT111" i="2" a="1"/>
  <c r="GT111" i="2"/>
  <c r="BC145" i="2" a="1"/>
  <c r="BC145" i="2"/>
  <c r="BC69" i="2" a="1"/>
  <c r="BC69" i="2"/>
  <c r="FD51" i="2" a="1"/>
  <c r="FD51" i="2"/>
  <c r="FD15" i="2" a="1"/>
  <c r="FD15" i="2"/>
  <c r="FD47" i="2" a="1"/>
  <c r="FD47" i="2"/>
  <c r="FY193" i="2" a="1"/>
  <c r="FY193" i="2"/>
  <c r="DN7" i="2" a="1"/>
  <c r="DN7" i="2"/>
  <c r="DO7" i="2"/>
  <c r="AH52" i="2" a="1"/>
  <c r="AH52" i="2"/>
  <c r="BX195" i="2" a="1"/>
  <c r="BX195" i="2"/>
  <c r="FD155" i="2" a="1"/>
  <c r="FD155" i="2"/>
  <c r="FY170" i="2" a="1"/>
  <c r="FY170" i="2"/>
  <c r="CS132" i="2" a="1"/>
  <c r="CS132" i="2"/>
  <c r="GT40" i="2" a="1"/>
  <c r="GT40" i="2"/>
  <c r="GT105" i="2" a="1"/>
  <c r="GT105" i="2"/>
  <c r="GT65" i="2" a="1"/>
  <c r="GT65" i="2"/>
  <c r="GT139" i="2" a="1"/>
  <c r="GT139" i="2"/>
  <c r="GT19" i="2" a="1"/>
  <c r="GT19" i="2"/>
  <c r="GT173" i="2" a="1"/>
  <c r="GT173" i="2"/>
  <c r="GT71" i="2" a="1"/>
  <c r="GT71" i="2"/>
  <c r="GT59" i="2" a="1"/>
  <c r="GT59" i="2"/>
  <c r="GT165" i="2" a="1"/>
  <c r="GT165" i="2"/>
  <c r="GT101" i="2" a="1"/>
  <c r="GT101" i="2"/>
  <c r="GT141" i="2" a="1"/>
  <c r="GT141" i="2"/>
  <c r="AH113" i="2" a="1"/>
  <c r="AH113" i="2"/>
  <c r="AH190" i="2" a="1"/>
  <c r="AH190" i="2"/>
  <c r="AH159" i="2" a="1"/>
  <c r="AH159" i="2"/>
  <c r="AH102" i="2" a="1"/>
  <c r="AH102" i="2"/>
  <c r="AH156" i="2" a="1"/>
  <c r="AH156" i="2"/>
  <c r="AH111" i="2" a="1"/>
  <c r="AH111" i="2"/>
  <c r="AH54" i="2" a="1"/>
  <c r="AH54" i="2"/>
  <c r="AH57" i="2" a="1"/>
  <c r="AH57" i="2"/>
  <c r="AH164" i="2" a="1"/>
  <c r="AH164" i="2"/>
  <c r="AH187" i="2" a="1"/>
  <c r="AH187" i="2"/>
  <c r="AH173" i="2" a="1"/>
  <c r="AH173" i="2"/>
  <c r="AH142" i="2" a="1"/>
  <c r="AH142" i="2"/>
  <c r="BX112" i="2" a="1"/>
  <c r="BX112" i="2"/>
  <c r="BX68" i="2" a="1"/>
  <c r="BX68" i="2"/>
  <c r="BX101" i="2" a="1"/>
  <c r="BX101" i="2"/>
  <c r="M43" i="2" a="1"/>
  <c r="M43" i="2"/>
  <c r="M52" i="2" a="1"/>
  <c r="M52" i="2"/>
  <c r="DN69" i="2" a="1"/>
  <c r="DN69" i="2"/>
  <c r="DN8" i="2" a="1"/>
  <c r="DN8" i="2"/>
  <c r="DN26" i="2" a="1"/>
  <c r="DN26" i="2"/>
  <c r="EI93" i="2" a="1"/>
  <c r="EI93" i="2"/>
  <c r="EI101" i="2" a="1"/>
  <c r="EI101" i="2"/>
  <c r="GT50" i="2" a="1"/>
  <c r="GT50" i="2"/>
  <c r="GT128" i="2" a="1"/>
  <c r="GT128" i="2"/>
  <c r="BC78" i="2" a="1"/>
  <c r="BC78" i="2"/>
  <c r="BC12" i="2" a="1"/>
  <c r="BC12" i="2"/>
  <c r="FD127" i="2" a="1"/>
  <c r="FD127" i="2"/>
  <c r="FD157" i="2" a="1"/>
  <c r="FD157" i="2"/>
  <c r="CS121" i="2" a="1"/>
  <c r="CS121" i="2"/>
  <c r="BX151" i="2" a="1"/>
  <c r="BX151" i="2"/>
  <c r="BX62" i="2" a="1"/>
  <c r="BX62" i="2"/>
  <c r="CS99" i="2" a="1"/>
  <c r="CS99" i="2"/>
  <c r="M87" i="2" a="1"/>
  <c r="M87" i="2"/>
  <c r="M66" i="2" a="1"/>
  <c r="M66" i="2"/>
  <c r="DN54" i="2" a="1"/>
  <c r="DN54" i="2"/>
  <c r="DN102" i="2" a="1"/>
  <c r="DN102" i="2"/>
  <c r="CS41" i="2" a="1"/>
  <c r="CS41" i="2"/>
  <c r="EI186" i="2" a="1"/>
  <c r="EI186" i="2"/>
  <c r="EI110" i="2" a="1"/>
  <c r="EI110" i="2"/>
  <c r="GT131" i="2" a="1"/>
  <c r="GT131" i="2"/>
  <c r="GT45" i="2" a="1"/>
  <c r="GT45" i="2"/>
  <c r="BC29" i="2" a="1"/>
  <c r="BC29" i="2"/>
  <c r="FD130" i="2" a="1"/>
  <c r="FD130" i="2"/>
  <c r="FD196" i="2" a="1"/>
  <c r="FD196" i="2"/>
  <c r="FD70" i="2" a="1"/>
  <c r="FD70" i="2"/>
  <c r="FY52" i="2" a="1"/>
  <c r="FY52" i="2"/>
  <c r="AH40" i="2" a="1"/>
  <c r="AH40" i="2"/>
  <c r="AH148" i="2" a="1"/>
  <c r="AH148" i="2"/>
  <c r="GT23" i="2" a="1"/>
  <c r="GT23" i="2"/>
  <c r="BX39" i="2" a="1"/>
  <c r="BX39" i="2"/>
  <c r="BX104" i="2" a="1"/>
  <c r="BX104" i="2"/>
  <c r="BX31" i="2" a="1"/>
  <c r="BX31" i="2"/>
  <c r="M33" i="2" a="1"/>
  <c r="M33" i="2"/>
  <c r="M140" i="2" a="1"/>
  <c r="M140" i="2"/>
  <c r="DN52" i="2" a="1"/>
  <c r="DN52" i="2"/>
  <c r="DN159" i="2" a="1"/>
  <c r="DN159" i="2"/>
  <c r="DN93" i="2" a="1"/>
  <c r="DN93" i="2"/>
  <c r="EI177" i="2" a="1"/>
  <c r="EI177" i="2"/>
  <c r="EI59" i="2" a="1"/>
  <c r="EI59" i="2"/>
  <c r="GT44" i="2" a="1"/>
  <c r="GT44" i="2"/>
  <c r="GT58" i="2" a="1"/>
  <c r="GT58" i="2"/>
  <c r="BC25" i="2" a="1"/>
  <c r="BC25" i="2"/>
  <c r="FD56" i="2" a="1"/>
  <c r="FD56" i="2"/>
  <c r="FD33" i="2" a="1"/>
  <c r="FD33" i="2"/>
  <c r="FD101" i="2" a="1"/>
  <c r="FD101" i="2"/>
  <c r="FY199" i="2" a="1"/>
  <c r="FY199" i="2"/>
  <c r="BX30" i="2" a="1"/>
  <c r="BX30" i="2"/>
  <c r="AH85" i="2" a="1"/>
  <c r="AH85" i="2"/>
  <c r="M146" i="2" a="1"/>
  <c r="M146" i="2"/>
  <c r="M58" i="2" a="1"/>
  <c r="M58" i="2"/>
  <c r="M35" i="2" a="1"/>
  <c r="M35" i="2"/>
  <c r="M76" i="2" a="1"/>
  <c r="M76" i="2"/>
  <c r="M103" i="2" a="1"/>
  <c r="M103" i="2"/>
  <c r="M75" i="2" a="1"/>
  <c r="M75" i="2"/>
  <c r="M74" i="2" a="1"/>
  <c r="M74" i="2"/>
  <c r="M24" i="2" a="1"/>
  <c r="M24" i="2"/>
  <c r="FD46" i="2" a="1"/>
  <c r="FD46" i="2"/>
  <c r="BX81" i="2" a="1"/>
  <c r="BX81" i="2"/>
  <c r="BX153" i="2" a="1"/>
  <c r="BX153" i="2"/>
  <c r="BX198" i="2" a="1"/>
  <c r="BX198" i="2"/>
  <c r="BX164" i="2" a="1"/>
  <c r="BX164" i="2"/>
  <c r="M110" i="2" a="1"/>
  <c r="M110" i="2"/>
  <c r="M167" i="2" a="1"/>
  <c r="M167" i="2"/>
  <c r="DN185" i="2" a="1"/>
  <c r="DN185" i="2"/>
  <c r="DN107" i="2" a="1"/>
  <c r="DN107" i="2"/>
  <c r="DN27" i="2" a="1"/>
  <c r="DN27" i="2"/>
  <c r="EI201" i="2" a="1"/>
  <c r="EI201" i="2"/>
  <c r="EI53" i="2" a="1"/>
  <c r="EI53" i="2"/>
  <c r="EI58" i="2" a="1"/>
  <c r="EI58" i="2"/>
  <c r="GT109" i="2" a="1"/>
  <c r="GT109" i="2"/>
  <c r="CS175" i="2" a="1"/>
  <c r="CS175" i="2"/>
  <c r="BC165" i="2" a="1"/>
  <c r="BC165" i="2"/>
  <c r="FD201" i="2" a="1"/>
  <c r="FD201" i="2"/>
  <c r="FD78" i="2" a="1"/>
  <c r="FD78" i="2"/>
  <c r="FD195" i="2" a="1"/>
  <c r="FD195" i="2"/>
  <c r="FY171" i="2" a="1"/>
  <c r="FY171" i="2"/>
  <c r="FY179" i="2" a="1"/>
  <c r="FY179" i="2"/>
  <c r="AH27" i="2" a="1"/>
  <c r="AH27" i="2"/>
  <c r="AH132" i="2" a="1"/>
  <c r="AH132" i="2"/>
  <c r="CS159" i="2" a="1"/>
  <c r="CS159" i="2"/>
  <c r="BX77" i="2" a="1"/>
  <c r="BX77" i="2"/>
  <c r="BX118" i="2" a="1"/>
  <c r="BX118" i="2"/>
  <c r="CS130" i="2" a="1"/>
  <c r="CS130" i="2"/>
  <c r="M177" i="2" a="1"/>
  <c r="M177" i="2"/>
  <c r="M174" i="2" a="1"/>
  <c r="M174" i="2"/>
  <c r="DN180" i="2" a="1"/>
  <c r="DN180" i="2"/>
  <c r="DN88" i="2" a="1"/>
  <c r="DN88" i="2"/>
  <c r="DN68" i="2" a="1"/>
  <c r="DN68" i="2"/>
  <c r="EI80" i="2" a="1"/>
  <c r="EI80" i="2"/>
  <c r="EI88" i="2" a="1"/>
  <c r="EI88" i="2"/>
  <c r="GT166" i="2" a="1"/>
  <c r="GT166" i="2"/>
  <c r="GT72" i="2" a="1"/>
  <c r="GT72" i="2"/>
  <c r="BC118" i="2" a="1"/>
  <c r="BC118" i="2"/>
  <c r="BC85" i="2" a="1"/>
  <c r="BC85" i="2"/>
  <c r="FD135" i="2" a="1"/>
  <c r="FD135" i="2"/>
  <c r="FD119" i="2" a="1"/>
  <c r="FD119" i="2"/>
  <c r="FD115" i="2" a="1"/>
  <c r="FD115" i="2"/>
  <c r="FY134" i="2" a="1"/>
  <c r="FY134" i="2"/>
  <c r="AH188" i="2" a="1"/>
  <c r="AH188" i="2"/>
  <c r="AH167" i="2" a="1"/>
  <c r="AH167" i="2"/>
  <c r="EI52" i="2" a="1"/>
  <c r="EI52" i="2"/>
  <c r="EI151" i="2" a="1"/>
  <c r="EI151" i="2"/>
  <c r="EI190" i="2" a="1"/>
  <c r="EI190" i="2"/>
  <c r="EI75" i="2" a="1"/>
  <c r="EI75" i="2"/>
  <c r="EI137" i="2" a="1"/>
  <c r="EI137" i="2"/>
  <c r="EI49" i="2" a="1"/>
  <c r="EI49" i="2"/>
  <c r="EI27" i="2" a="1"/>
  <c r="EI27" i="2"/>
  <c r="EI112" i="2" a="1"/>
  <c r="EI112" i="2"/>
  <c r="BC137" i="2" a="1"/>
  <c r="BC137" i="2"/>
  <c r="BC97" i="2" a="1"/>
  <c r="BC97" i="2"/>
  <c r="BC70" i="2" a="1"/>
  <c r="BC70" i="2"/>
  <c r="BC81" i="2" a="1"/>
  <c r="BC81" i="2"/>
  <c r="BC96" i="2" a="1"/>
  <c r="BC96" i="2"/>
  <c r="BC37" i="2" a="1"/>
  <c r="BC37" i="2"/>
  <c r="BC171" i="2" a="1"/>
  <c r="BC171" i="2"/>
  <c r="BC48" i="2" a="1"/>
  <c r="BC48" i="2"/>
  <c r="BC106" i="2" a="1"/>
  <c r="BC106" i="2"/>
  <c r="BC21" i="2" a="1"/>
  <c r="BC21" i="2"/>
  <c r="AH41" i="2" a="1"/>
  <c r="AH41" i="2"/>
  <c r="BX194" i="2" a="1"/>
  <c r="BX194" i="2"/>
  <c r="BX132" i="2" a="1"/>
  <c r="BX132" i="2"/>
  <c r="M68" i="2" a="1"/>
  <c r="M68" i="2"/>
  <c r="M65" i="2" a="1"/>
  <c r="M65" i="2"/>
  <c r="M27" i="2" a="1"/>
  <c r="M27" i="2"/>
  <c r="DN59" i="2" a="1"/>
  <c r="DN59" i="2"/>
  <c r="DN143" i="2" a="1"/>
  <c r="DN143" i="2"/>
  <c r="DN90" i="2" a="1"/>
  <c r="DN90" i="2"/>
  <c r="EI103" i="2" a="1"/>
  <c r="EI103" i="2"/>
  <c r="EI98" i="2" a="1"/>
  <c r="EI98" i="2"/>
  <c r="GT76" i="2" a="1"/>
  <c r="GT76" i="2"/>
  <c r="GT160" i="2" a="1"/>
  <c r="GT160" i="2"/>
  <c r="BC134" i="2" a="1"/>
  <c r="BC134" i="2"/>
  <c r="BC191" i="2" a="1"/>
  <c r="BC191" i="2"/>
  <c r="FD143" i="2" a="1"/>
  <c r="FD143" i="2"/>
  <c r="FD104" i="2" a="1"/>
  <c r="FD104" i="2"/>
  <c r="FY151" i="2" a="1"/>
  <c r="FY151" i="2"/>
  <c r="AH101" i="2" a="1"/>
  <c r="AH101" i="2"/>
  <c r="AH15" i="2" a="1"/>
  <c r="AH15" i="2"/>
  <c r="CS9" i="2" a="1"/>
  <c r="CS9" i="2"/>
  <c r="CS47" i="2" a="1"/>
  <c r="CS47" i="2"/>
  <c r="GT31" i="2" a="1"/>
  <c r="GT31" i="2"/>
  <c r="GT100" i="2" a="1"/>
  <c r="GT100" i="2"/>
  <c r="GT157" i="2" a="1"/>
  <c r="GT157" i="2"/>
  <c r="GT49" i="2" a="1"/>
  <c r="GT49" i="2"/>
  <c r="GT60" i="2" a="1"/>
  <c r="GT60" i="2"/>
  <c r="GT75" i="2" a="1"/>
  <c r="GT75" i="2"/>
  <c r="GT162" i="2" a="1"/>
  <c r="GT162" i="2"/>
  <c r="GT110" i="2" a="1"/>
  <c r="GT110" i="2"/>
  <c r="GT177" i="2" a="1"/>
  <c r="GT177" i="2"/>
  <c r="GT117" i="2" a="1"/>
  <c r="GT117" i="2"/>
  <c r="GT86" i="2" a="1"/>
  <c r="GT86" i="2"/>
  <c r="AH193" i="2" a="1"/>
  <c r="AH193" i="2"/>
  <c r="AH154" i="2" a="1"/>
  <c r="AH154" i="2"/>
  <c r="AH131" i="2" a="1"/>
  <c r="AH131" i="2"/>
  <c r="AH67" i="2" a="1"/>
  <c r="AH67" i="2"/>
  <c r="AH176" i="2" a="1"/>
  <c r="AH176" i="2"/>
  <c r="AH20" i="2" a="1"/>
  <c r="AH20" i="2"/>
  <c r="AH7" i="2" a="1"/>
  <c r="AH7" i="2"/>
  <c r="AI7" i="2"/>
  <c r="AH16" i="2" a="1"/>
  <c r="AH16" i="2"/>
  <c r="AH133" i="2" a="1"/>
  <c r="AH133" i="2"/>
  <c r="AH43" i="2" a="1"/>
  <c r="AH43" i="2"/>
  <c r="AH179" i="2" a="1"/>
  <c r="AH179" i="2"/>
  <c r="AH202" i="2" a="1"/>
  <c r="AH202" i="2"/>
  <c r="BX25" i="2" a="1"/>
  <c r="BX25" i="2"/>
  <c r="BX193" i="2" a="1"/>
  <c r="BX193" i="2"/>
  <c r="BX200" i="2" a="1"/>
  <c r="BX200" i="2"/>
  <c r="M18" i="2" a="1"/>
  <c r="M18" i="2"/>
  <c r="M16" i="2" a="1"/>
  <c r="M16" i="2"/>
  <c r="DN67" i="2" a="1"/>
  <c r="DN67" i="2"/>
  <c r="DN178" i="2" a="1"/>
  <c r="DN178" i="2"/>
  <c r="DN97" i="2" a="1"/>
  <c r="DN97" i="2"/>
  <c r="EI197" i="2" a="1"/>
  <c r="EI197" i="2"/>
  <c r="EI155" i="2" a="1"/>
  <c r="EI155" i="2"/>
  <c r="GT145" i="2" a="1"/>
  <c r="GT145" i="2"/>
  <c r="GT67" i="2" a="1"/>
  <c r="GT67" i="2"/>
  <c r="BC175" i="2" a="1"/>
  <c r="BC175" i="2"/>
  <c r="BC155" i="2" a="1"/>
  <c r="BC155" i="2"/>
  <c r="FD28" i="2" a="1"/>
  <c r="FD28" i="2"/>
  <c r="FD111" i="2" a="1"/>
  <c r="FD111" i="2"/>
  <c r="BX45" i="2" a="1"/>
  <c r="BX45" i="2"/>
  <c r="BX42" i="2" a="1"/>
  <c r="BX42" i="2"/>
  <c r="DN200" i="2" a="1"/>
  <c r="DN200" i="2"/>
  <c r="M169" i="2" a="1"/>
  <c r="M169" i="2"/>
  <c r="M7" i="2" a="1"/>
  <c r="M7" i="2"/>
  <c r="N7" i="2"/>
  <c r="DN196" i="2" a="1"/>
  <c r="DN196" i="2"/>
  <c r="DN182" i="2" a="1"/>
  <c r="DN182" i="2"/>
  <c r="EI51" i="2" a="1"/>
  <c r="EI51" i="2"/>
  <c r="EI84" i="2" a="1"/>
  <c r="EI84" i="2"/>
  <c r="GT81" i="2" a="1"/>
  <c r="GT81" i="2"/>
  <c r="CS124" i="2" a="1"/>
  <c r="CS124" i="2"/>
  <c r="BC45" i="2" a="1"/>
  <c r="BC45" i="2"/>
  <c r="BC61" i="2" a="1"/>
  <c r="BC61" i="2"/>
  <c r="FD58" i="2" a="1"/>
  <c r="FD58" i="2"/>
  <c r="FD112" i="2" a="1"/>
  <c r="FD112" i="2"/>
  <c r="FY21" i="2" a="1"/>
  <c r="FY21" i="2"/>
  <c r="FY75" i="2" a="1"/>
  <c r="FY75" i="2"/>
  <c r="AH184" i="2" a="1"/>
  <c r="AH184" i="2"/>
  <c r="AH77" i="2" a="1"/>
  <c r="AH77" i="2"/>
  <c r="CS93" i="2" a="1"/>
  <c r="CS93" i="2"/>
  <c r="BX154" i="2" a="1"/>
  <c r="BX154" i="2"/>
  <c r="BX78" i="2" a="1"/>
  <c r="BX78" i="2"/>
  <c r="BX189" i="2" a="1"/>
  <c r="BX189" i="2"/>
  <c r="M189" i="2" a="1"/>
  <c r="M189" i="2"/>
  <c r="M157" i="2" a="1"/>
  <c r="M157" i="2"/>
  <c r="DN175" i="2" a="1"/>
  <c r="DN175" i="2"/>
  <c r="DN32" i="2" a="1"/>
  <c r="DN32" i="2"/>
  <c r="DN85" i="2" a="1"/>
  <c r="DN85" i="2"/>
  <c r="EI192" i="2" a="1"/>
  <c r="EI192" i="2"/>
  <c r="EI95" i="2" a="1"/>
  <c r="EI95" i="2"/>
  <c r="GT42" i="2" a="1"/>
  <c r="GT42" i="2"/>
  <c r="GT125" i="2" a="1"/>
  <c r="GT125" i="2"/>
  <c r="BC127" i="2" a="1"/>
  <c r="BC127" i="2"/>
  <c r="BC9" i="2" a="1"/>
  <c r="BC9" i="2"/>
  <c r="FD39" i="2" a="1"/>
  <c r="FD39" i="2"/>
  <c r="FD36" i="2" a="1"/>
  <c r="FD36" i="2"/>
  <c r="FD152" i="2" a="1"/>
  <c r="FD152" i="2"/>
  <c r="FY17" i="2" a="1"/>
  <c r="FY17" i="2"/>
  <c r="CS16" i="2" a="1"/>
  <c r="CS16" i="2"/>
  <c r="AH194" i="2" a="1"/>
  <c r="AH194" i="2"/>
  <c r="M23" i="2" a="1"/>
  <c r="M23" i="2"/>
  <c r="M89" i="2" a="1"/>
  <c r="M89" i="2"/>
  <c r="M19" i="2" a="1"/>
  <c r="M19" i="2"/>
  <c r="M176" i="2" a="1"/>
  <c r="M176" i="2"/>
  <c r="M49" i="2" a="1"/>
  <c r="M49" i="2"/>
  <c r="M195" i="2" a="1"/>
  <c r="M195" i="2"/>
  <c r="M30" i="2" a="1"/>
  <c r="M30" i="2"/>
  <c r="M99" i="2" a="1"/>
  <c r="M99" i="2"/>
  <c r="CS64" i="2" a="1"/>
  <c r="CS64" i="2"/>
  <c r="DN157" i="2" a="1"/>
  <c r="DN157" i="2"/>
  <c r="BX144" i="2" a="1"/>
  <c r="BX144" i="2"/>
  <c r="BX178" i="2" a="1"/>
  <c r="BX178" i="2"/>
  <c r="BX32" i="2" a="1"/>
  <c r="BX32" i="2"/>
  <c r="M138" i="2" a="1"/>
  <c r="M138" i="2"/>
  <c r="M121" i="2" a="1"/>
  <c r="M121" i="2"/>
  <c r="DN13" i="2" a="1"/>
  <c r="DN13" i="2"/>
  <c r="DN125" i="2" a="1"/>
  <c r="DN125" i="2"/>
  <c r="DN161" i="2" a="1"/>
  <c r="DN161" i="2"/>
  <c r="EI85" i="2" a="1"/>
  <c r="EI85" i="2"/>
  <c r="EI15" i="2" a="1"/>
  <c r="EI15" i="2"/>
  <c r="GT170" i="2" a="1"/>
  <c r="GT170" i="2"/>
  <c r="GT54" i="2" a="1"/>
  <c r="GT54" i="2"/>
  <c r="DN48" i="2" a="1"/>
  <c r="DN48" i="2"/>
  <c r="BC40" i="2" a="1"/>
  <c r="BC40" i="2"/>
  <c r="FD88" i="2" a="1"/>
  <c r="FD88" i="2"/>
  <c r="FD34" i="2" a="1"/>
  <c r="FD34" i="2"/>
  <c r="FD91" i="2" a="1"/>
  <c r="FD91" i="2"/>
  <c r="FY33" i="2" a="1"/>
  <c r="FY33" i="2"/>
  <c r="FY39" i="2" a="1"/>
  <c r="FY39" i="2"/>
  <c r="AH161" i="2" a="1"/>
  <c r="AH161" i="2"/>
  <c r="AH114" i="2" a="1"/>
  <c r="AH114" i="2"/>
  <c r="CS202" i="2" a="1"/>
  <c r="CS202" i="2"/>
  <c r="GT163" i="2" a="1"/>
  <c r="GT163" i="2"/>
  <c r="BX183" i="2" a="1"/>
  <c r="BX183" i="2"/>
  <c r="BX33" i="2" a="1"/>
  <c r="BX33" i="2"/>
  <c r="M149" i="2" a="1"/>
  <c r="M149" i="2"/>
  <c r="M186" i="2" a="1"/>
  <c r="M186" i="2"/>
  <c r="M98" i="2" a="1"/>
  <c r="M98" i="2"/>
  <c r="DN169" i="2" a="1"/>
  <c r="DN169" i="2"/>
  <c r="DN81" i="2" a="1"/>
  <c r="DN81" i="2"/>
  <c r="FD142" i="2" a="1"/>
  <c r="FD142" i="2"/>
  <c r="EI40" i="2" a="1"/>
  <c r="EI40" i="2"/>
  <c r="EI65" i="2" a="1"/>
  <c r="EI65" i="2"/>
  <c r="GT88" i="2" a="1"/>
  <c r="GT88" i="2"/>
  <c r="GT199" i="2" a="1"/>
  <c r="GT199" i="2"/>
  <c r="BC150" i="2" a="1"/>
  <c r="BC150" i="2"/>
  <c r="BC60" i="2" a="1"/>
  <c r="BC60" i="2"/>
  <c r="FD32" i="2" a="1"/>
  <c r="FD32" i="2"/>
  <c r="FD54" i="2" a="1"/>
  <c r="FD54" i="2"/>
  <c r="FD117" i="2" a="1"/>
  <c r="FD117" i="2"/>
  <c r="FY192" i="2" a="1"/>
  <c r="FY192" i="2"/>
  <c r="AH141" i="2" a="1"/>
  <c r="AH141" i="2"/>
  <c r="AH175" i="2" a="1"/>
  <c r="AH175" i="2"/>
  <c r="EI55" i="2" a="1"/>
  <c r="EI55" i="2"/>
  <c r="EI176" i="2" a="1"/>
  <c r="EI176" i="2"/>
  <c r="EI193" i="2" a="1"/>
  <c r="EI193" i="2"/>
  <c r="EI39" i="2" a="1"/>
  <c r="EI39" i="2"/>
  <c r="EI171" i="2" a="1"/>
  <c r="EI171" i="2"/>
  <c r="EI22" i="2" a="1"/>
  <c r="EI22" i="2"/>
  <c r="EI202" i="2" a="1"/>
  <c r="EI202" i="2"/>
  <c r="BC170" i="2" a="1"/>
  <c r="BC170" i="2"/>
  <c r="BC154" i="2" a="1"/>
  <c r="BC154" i="2"/>
  <c r="BC52" i="2" a="1"/>
  <c r="BC52" i="2"/>
  <c r="BC200" i="2" a="1"/>
  <c r="BC200" i="2"/>
  <c r="BC147" i="2" a="1"/>
  <c r="BC147" i="2"/>
  <c r="BC189" i="2" a="1"/>
  <c r="BC189" i="2"/>
  <c r="BC89" i="2" a="1"/>
  <c r="BC89" i="2"/>
  <c r="BC187" i="2" a="1"/>
  <c r="BC187" i="2"/>
  <c r="BC93" i="2" a="1"/>
  <c r="BC93" i="2"/>
  <c r="BC104" i="2" a="1"/>
  <c r="BC104" i="2"/>
  <c r="FT203" i="2"/>
  <c r="BX24" i="2" a="1"/>
  <c r="BX24" i="2"/>
  <c r="BX188" i="2" a="1"/>
  <c r="BX188" i="2"/>
  <c r="M183" i="2" a="1"/>
  <c r="M183" i="2"/>
  <c r="M14" i="2" a="1"/>
  <c r="M14" i="2"/>
  <c r="CS82" i="2" a="1"/>
  <c r="CS82" i="2"/>
  <c r="DN173" i="2" a="1"/>
  <c r="DN173" i="2"/>
  <c r="DN72" i="2" a="1"/>
  <c r="DN72" i="2"/>
  <c r="BX140" i="2" a="1"/>
  <c r="BX140" i="2"/>
  <c r="EI148" i="2" a="1"/>
  <c r="EI148" i="2"/>
  <c r="EI12" i="2" a="1"/>
  <c r="EI12" i="2"/>
  <c r="GT53" i="2" a="1"/>
  <c r="GT53" i="2"/>
  <c r="GT77" i="2" a="1"/>
  <c r="GT77" i="2"/>
  <c r="BC148" i="2" a="1"/>
  <c r="BC148" i="2"/>
  <c r="BC77" i="2" a="1"/>
  <c r="BC77" i="2"/>
  <c r="FD158" i="2" a="1"/>
  <c r="FD158" i="2"/>
  <c r="FY70" i="2" a="1"/>
  <c r="FY70" i="2"/>
  <c r="AH75" i="2" a="1"/>
  <c r="AH75" i="2"/>
  <c r="AH88" i="2" a="1"/>
  <c r="AH88" i="2"/>
  <c r="DN82" i="2" a="1"/>
  <c r="DN82" i="2"/>
  <c r="M69" i="2" a="1"/>
  <c r="M69" i="2"/>
  <c r="FD203" i="2" a="1"/>
  <c r="FD203" i="2"/>
  <c r="FD20" i="2" a="1"/>
  <c r="FD20" i="2"/>
  <c r="FD87" i="2" a="1"/>
  <c r="FD87" i="2"/>
  <c r="FD198" i="2" a="1"/>
  <c r="FD198" i="2"/>
  <c r="FD92" i="2" a="1"/>
  <c r="FD92" i="2"/>
  <c r="FD37" i="2" a="1"/>
  <c r="FD37" i="2"/>
  <c r="FD53" i="2" a="1"/>
  <c r="FD53" i="2"/>
  <c r="FD90" i="2" a="1"/>
  <c r="FD90" i="2"/>
  <c r="FD122" i="2" a="1"/>
  <c r="FD122" i="2"/>
  <c r="FD151" i="2" a="1"/>
  <c r="FD151" i="2"/>
  <c r="FD191" i="2" a="1"/>
  <c r="FD191" i="2"/>
  <c r="FD147" i="2" a="1"/>
  <c r="FD147" i="2"/>
  <c r="FD26" i="2" a="1"/>
  <c r="FD26" i="2"/>
  <c r="FY203" i="2" a="1"/>
  <c r="FY203" i="2"/>
  <c r="FY88" i="2" a="1"/>
  <c r="FY88" i="2"/>
  <c r="FY127" i="2" a="1"/>
  <c r="FY127" i="2"/>
  <c r="FY136" i="2" a="1"/>
  <c r="FY136" i="2"/>
  <c r="FY184" i="2" a="1"/>
  <c r="FY184" i="2"/>
  <c r="FY46" i="2" a="1"/>
  <c r="FY46" i="2"/>
  <c r="FY131" i="2" a="1"/>
  <c r="FY131" i="2"/>
  <c r="FY60" i="2" a="1"/>
  <c r="FY60" i="2"/>
  <c r="FY197" i="2" a="1"/>
  <c r="FY197" i="2"/>
  <c r="FY154" i="2" a="1"/>
  <c r="FY154" i="2"/>
  <c r="FY163" i="2" a="1"/>
  <c r="FY163" i="2"/>
  <c r="FY181" i="2" a="1"/>
  <c r="FY181" i="2"/>
  <c r="FY31" i="2" a="1"/>
  <c r="FY31" i="2"/>
  <c r="DN91" i="2" a="1"/>
  <c r="DN91" i="2"/>
  <c r="GT129" i="2" a="1"/>
  <c r="GT129" i="2"/>
  <c r="GT93" i="2" a="1"/>
  <c r="GT93" i="2"/>
  <c r="GT34" i="2" a="1"/>
  <c r="GT34" i="2"/>
  <c r="GT112" i="2" a="1"/>
  <c r="GT112" i="2"/>
  <c r="GT28" i="2" a="1"/>
  <c r="GT28" i="2"/>
  <c r="GT85" i="2" a="1"/>
  <c r="GT85" i="2"/>
  <c r="GT169" i="2" a="1"/>
  <c r="GT169" i="2"/>
  <c r="GT188" i="2" a="1"/>
  <c r="GT188" i="2"/>
  <c r="GT135" i="2" a="1"/>
  <c r="GT135" i="2"/>
  <c r="GT87" i="2" a="1"/>
  <c r="GT87" i="2"/>
  <c r="GT146" i="2" a="1"/>
  <c r="GT146" i="2"/>
  <c r="AH145" i="2" a="1"/>
  <c r="AH145" i="2"/>
  <c r="AH182" i="2" a="1"/>
  <c r="AH182" i="2"/>
  <c r="AH177" i="2" a="1"/>
  <c r="AH177" i="2"/>
  <c r="AH116" i="2" a="1"/>
  <c r="AH116" i="2"/>
  <c r="AH112" i="2" a="1"/>
  <c r="AH112" i="2"/>
  <c r="AH158" i="2" a="1"/>
  <c r="AH158" i="2"/>
  <c r="AH94" i="2" a="1"/>
  <c r="AH94" i="2"/>
  <c r="AH139" i="2" a="1"/>
  <c r="AH139" i="2"/>
  <c r="AH109" i="2" a="1"/>
  <c r="AH109" i="2"/>
  <c r="AH12" i="2" a="1"/>
  <c r="AH12" i="2"/>
  <c r="AH60" i="2" a="1"/>
  <c r="AH60" i="2"/>
  <c r="BC140" i="2" a="1"/>
  <c r="BC140" i="2"/>
  <c r="BX87" i="2" a="1"/>
  <c r="BX87" i="2"/>
  <c r="BX135" i="2" a="1"/>
  <c r="BX135" i="2"/>
  <c r="CS54" i="2" a="1"/>
  <c r="CS54" i="2"/>
  <c r="M168" i="2" a="1"/>
  <c r="M168" i="2"/>
  <c r="M117" i="2" a="1"/>
  <c r="M117" i="2"/>
  <c r="DN76" i="2" a="1"/>
  <c r="DN76" i="2"/>
  <c r="DN197" i="2" a="1"/>
  <c r="DN197" i="2"/>
  <c r="CS85" i="2" a="1"/>
  <c r="CS85" i="2"/>
  <c r="EI10" i="2" a="1"/>
  <c r="EI10" i="2"/>
  <c r="EI117" i="2" a="1"/>
  <c r="EI117" i="2"/>
  <c r="GT7" i="2" a="1"/>
  <c r="GT7" i="2"/>
  <c r="GU7" i="2"/>
  <c r="GT108" i="2" a="1"/>
  <c r="GT108" i="2"/>
  <c r="BC184" i="2" a="1"/>
  <c r="BC184" i="2"/>
  <c r="BC50" i="2" a="1"/>
  <c r="BC50" i="2"/>
  <c r="FD63" i="2" a="1"/>
  <c r="FD63" i="2"/>
  <c r="FD154" i="2" a="1"/>
  <c r="FD154" i="2"/>
  <c r="BX121" i="2" a="1"/>
  <c r="BX121" i="2"/>
  <c r="BX131" i="2" a="1"/>
  <c r="BX131" i="2"/>
  <c r="BX145" i="2" a="1"/>
  <c r="BX145" i="2"/>
  <c r="M150" i="2" a="1"/>
  <c r="M150" i="2"/>
  <c r="M119" i="2" a="1"/>
  <c r="M119" i="2"/>
  <c r="BX168" i="2" a="1"/>
  <c r="BX168" i="2"/>
  <c r="DN10" i="2" a="1"/>
  <c r="DN10" i="2"/>
  <c r="DN174" i="2" a="1"/>
  <c r="DN174" i="2"/>
  <c r="CS37" i="2" a="1"/>
  <c r="CS37" i="2"/>
  <c r="EI17" i="2" a="1"/>
  <c r="EI17" i="2"/>
  <c r="EI54" i="2" a="1"/>
  <c r="EI54" i="2"/>
  <c r="GT73" i="2" a="1"/>
  <c r="GT73" i="2"/>
  <c r="CS31" i="2" a="1"/>
  <c r="CS31" i="2"/>
  <c r="BC199" i="2" a="1"/>
  <c r="BC199" i="2"/>
  <c r="FD156" i="2" a="1"/>
  <c r="FD156" i="2"/>
  <c r="FD24" i="2" a="1"/>
  <c r="FD24" i="2"/>
  <c r="FD41" i="2" a="1"/>
  <c r="FD41" i="2"/>
  <c r="FY38" i="2" a="1"/>
  <c r="FY38" i="2"/>
  <c r="FY100" i="2" a="1"/>
  <c r="FY100" i="2"/>
  <c r="AH115" i="2" a="1"/>
  <c r="AH115" i="2"/>
  <c r="AH61" i="2" a="1"/>
  <c r="AH61" i="2"/>
  <c r="AH31" i="2" a="1"/>
  <c r="AH31" i="2"/>
  <c r="BX173" i="2" a="1"/>
  <c r="BX173" i="2"/>
  <c r="BX14" i="2" a="1"/>
  <c r="BX14" i="2"/>
  <c r="CS78" i="2" a="1"/>
  <c r="CS78" i="2"/>
  <c r="M132" i="2" a="1"/>
  <c r="M132" i="2"/>
  <c r="M114" i="2" a="1"/>
  <c r="M114" i="2"/>
  <c r="DN34" i="2" a="1"/>
  <c r="DN34" i="2"/>
  <c r="DN163" i="2" a="1"/>
  <c r="DN163" i="2"/>
  <c r="BX138" i="2" a="1"/>
  <c r="BX138" i="2"/>
  <c r="EI174" i="2" a="1"/>
  <c r="EI174" i="2"/>
  <c r="EI127" i="2" a="1"/>
  <c r="EI127" i="2"/>
  <c r="GT195" i="2" a="1"/>
  <c r="GT195" i="2"/>
  <c r="GT116" i="2" a="1"/>
  <c r="GT116" i="2"/>
  <c r="BC107" i="2" a="1"/>
  <c r="BC107" i="2"/>
  <c r="BC195" i="2" a="1"/>
  <c r="BC195" i="2"/>
  <c r="FD140" i="2" a="1"/>
  <c r="FD140" i="2"/>
  <c r="FD146" i="2" a="1"/>
  <c r="FD146" i="2"/>
  <c r="FD178" i="2" a="1"/>
  <c r="FD178" i="2"/>
  <c r="FY161" i="2" a="1"/>
  <c r="FY161" i="2"/>
  <c r="DN144" i="2" a="1"/>
  <c r="DN144" i="2"/>
  <c r="AH82" i="2" a="1"/>
  <c r="AH82" i="2"/>
  <c r="M64" i="2" a="1"/>
  <c r="M64" i="2"/>
  <c r="M130" i="2" a="1"/>
  <c r="M130" i="2"/>
  <c r="M142" i="2" a="1"/>
  <c r="M142" i="2"/>
  <c r="M42" i="2" a="1"/>
  <c r="M42" i="2"/>
  <c r="M155" i="2" a="1"/>
  <c r="M155" i="2"/>
  <c r="M10" i="2" a="1"/>
  <c r="M10" i="2"/>
  <c r="M109" i="2" a="1"/>
  <c r="M109" i="2"/>
  <c r="M129" i="2" a="1"/>
  <c r="M129" i="2"/>
  <c r="DI203" i="2"/>
  <c r="BX102" i="2" a="1"/>
  <c r="BX102" i="2"/>
  <c r="BX16" i="2" a="1"/>
  <c r="BX16" i="2"/>
  <c r="BX26" i="2" a="1"/>
  <c r="BX26" i="2"/>
  <c r="BX44" i="2" a="1"/>
  <c r="BX44" i="2"/>
  <c r="M95" i="2" a="1"/>
  <c r="M95" i="2"/>
  <c r="M54" i="2" a="1"/>
  <c r="M54" i="2"/>
  <c r="DN108" i="2" a="1"/>
  <c r="DN108" i="2"/>
  <c r="DN120" i="2" a="1"/>
  <c r="DN120" i="2"/>
  <c r="BX192" i="2" a="1"/>
  <c r="BX192" i="2"/>
  <c r="EI47" i="2" a="1"/>
  <c r="EI47" i="2"/>
  <c r="EI94" i="2" a="1"/>
  <c r="EI94" i="2"/>
  <c r="GT153" i="2" a="1"/>
  <c r="GT153" i="2"/>
  <c r="GT22" i="2" a="1"/>
  <c r="GT22" i="2"/>
  <c r="BC201" i="2" a="1"/>
  <c r="BC201" i="2"/>
  <c r="BC46" i="2" a="1"/>
  <c r="BC46" i="2"/>
  <c r="FD177" i="2" a="1"/>
  <c r="FD177" i="2"/>
  <c r="FD84" i="2" a="1"/>
  <c r="FD84" i="2"/>
  <c r="FD165" i="2" a="1"/>
  <c r="FD165" i="2"/>
  <c r="FY87" i="2" a="1"/>
  <c r="FY87" i="2"/>
  <c r="FY194" i="2" a="1"/>
  <c r="FY194" i="2"/>
  <c r="AH45" i="2" a="1"/>
  <c r="AH45" i="2"/>
  <c r="AH181" i="2" a="1"/>
  <c r="AH181" i="2"/>
  <c r="DN140" i="2" a="1"/>
  <c r="DN140" i="2"/>
  <c r="BX133" i="2" a="1"/>
  <c r="BX133" i="2"/>
  <c r="BX181" i="2" a="1"/>
  <c r="BX181" i="2"/>
  <c r="BX60" i="2" a="1"/>
  <c r="BX60" i="2"/>
  <c r="M70" i="2" a="1"/>
  <c r="M70" i="2"/>
  <c r="M144" i="2" a="1"/>
  <c r="M144" i="2"/>
  <c r="CS119" i="2" a="1"/>
  <c r="CS119" i="2"/>
  <c r="DN104" i="2" a="1"/>
  <c r="DN104" i="2"/>
  <c r="DN111" i="2" a="1"/>
  <c r="DN111" i="2"/>
  <c r="CS187" i="2" a="1"/>
  <c r="CS187" i="2"/>
  <c r="EI149" i="2" a="1"/>
  <c r="EI149" i="2"/>
  <c r="EI172" i="2" a="1"/>
  <c r="EI172" i="2"/>
  <c r="GT20" i="2" a="1"/>
  <c r="GT20" i="2"/>
  <c r="GT151" i="2" a="1"/>
  <c r="GT151" i="2"/>
  <c r="BC182" i="2" a="1"/>
  <c r="BC182" i="2"/>
  <c r="BC125" i="2" a="1"/>
  <c r="BC125" i="2"/>
  <c r="FD164" i="2" a="1"/>
  <c r="FD164" i="2"/>
  <c r="FD9" i="2" a="1"/>
  <c r="FD9" i="2"/>
  <c r="FD179" i="2" a="1"/>
  <c r="FD179" i="2"/>
  <c r="FY81" i="2" a="1"/>
  <c r="FY81" i="2"/>
  <c r="AH170" i="2" a="1"/>
  <c r="AH170" i="2"/>
  <c r="EI41" i="2" a="1"/>
  <c r="EI41" i="2"/>
  <c r="EI78" i="2" a="1"/>
  <c r="EI78" i="2"/>
  <c r="EI144" i="2" a="1"/>
  <c r="EI144" i="2"/>
  <c r="EI25" i="2" a="1"/>
  <c r="EI25" i="2"/>
  <c r="EI118" i="2" a="1"/>
  <c r="EI118" i="2"/>
  <c r="EI9" i="2" a="1"/>
  <c r="EI9" i="2"/>
  <c r="EI23" i="2" a="1"/>
  <c r="EI23" i="2"/>
  <c r="BC8" i="2" a="1"/>
  <c r="BC8" i="2"/>
  <c r="BC139" i="2" a="1"/>
  <c r="BC139" i="2"/>
  <c r="BC180" i="2" a="1"/>
  <c r="BC180" i="2"/>
  <c r="BC176" i="2" a="1"/>
  <c r="BC176" i="2"/>
  <c r="BC144" i="2" a="1"/>
  <c r="BC144" i="2"/>
  <c r="BC41" i="2" a="1"/>
  <c r="BC41" i="2"/>
  <c r="BC168" i="2" a="1"/>
  <c r="BC168" i="2"/>
  <c r="BC115" i="2" a="1"/>
  <c r="BC115" i="2"/>
  <c r="BC197" i="2" a="1"/>
  <c r="BC197" i="2"/>
  <c r="BC116" i="2" a="1"/>
  <c r="BC116" i="2"/>
  <c r="BC111" i="2" a="1"/>
  <c r="BC111" i="2"/>
  <c r="BX139" i="2" a="1"/>
  <c r="BX139" i="2"/>
  <c r="BX124" i="2" a="1"/>
  <c r="BX124" i="2"/>
  <c r="BX128" i="2" a="1"/>
  <c r="BX128" i="2"/>
  <c r="M143" i="2" a="1"/>
  <c r="M143" i="2"/>
  <c r="M34" i="2" a="1"/>
  <c r="M34" i="2"/>
  <c r="CS67" i="2" a="1"/>
  <c r="CS67" i="2"/>
  <c r="DN35" i="2" a="1"/>
  <c r="DN35" i="2"/>
  <c r="DN99" i="2" a="1"/>
  <c r="DN99" i="2"/>
  <c r="CS49" i="2" a="1"/>
  <c r="CS49" i="2"/>
  <c r="EI182" i="2" a="1"/>
  <c r="EI182" i="2"/>
  <c r="EI86" i="2" a="1"/>
  <c r="EI86" i="2"/>
  <c r="GT113" i="2" a="1"/>
  <c r="GT113" i="2"/>
  <c r="BX74" i="2" a="1"/>
  <c r="BX74" i="2"/>
  <c r="BC16" i="2" a="1"/>
  <c r="BC16" i="2"/>
  <c r="FD10" i="2" a="1"/>
  <c r="FD10" i="2"/>
  <c r="FD181" i="2" a="1"/>
  <c r="FD181" i="2"/>
  <c r="FD116" i="2" a="1"/>
  <c r="FD116" i="2"/>
  <c r="FY185" i="2" a="1"/>
  <c r="FY185" i="2"/>
  <c r="FY96" i="2" a="1"/>
  <c r="FY96" i="2"/>
  <c r="AH47" i="2" a="1"/>
  <c r="AH47" i="2"/>
  <c r="AH72" i="2" a="1"/>
  <c r="AH72" i="2"/>
  <c r="DN95" i="2" a="1"/>
  <c r="DN95" i="2"/>
  <c r="FY13" i="2" a="1"/>
  <c r="FY13" i="2"/>
  <c r="CS36" i="2" a="1"/>
  <c r="CS36" i="2"/>
  <c r="FY15" i="2" a="1"/>
  <c r="FY15" i="2"/>
  <c r="DN121" i="2" a="1"/>
  <c r="DN121" i="2"/>
  <c r="GT114" i="2" a="1"/>
  <c r="GT114" i="2"/>
  <c r="GT61" i="2" a="1"/>
  <c r="GT61" i="2"/>
  <c r="GT99" i="2" a="1"/>
  <c r="GT99" i="2"/>
  <c r="GT97" i="2" a="1"/>
  <c r="GT97" i="2"/>
  <c r="GT159" i="2" a="1"/>
  <c r="GT159" i="2"/>
  <c r="GT200" i="2" a="1"/>
  <c r="GT200" i="2"/>
  <c r="GT193" i="2" a="1"/>
  <c r="GT193" i="2"/>
  <c r="GT96" i="2" a="1"/>
  <c r="GT96" i="2"/>
  <c r="GT168" i="2" a="1"/>
  <c r="GT168" i="2"/>
  <c r="GT43" i="2" a="1"/>
  <c r="GT43" i="2"/>
  <c r="GT187" i="2" a="1"/>
  <c r="GT187" i="2"/>
  <c r="AH58" i="2" a="1"/>
  <c r="AH58" i="2"/>
  <c r="AH129" i="2" a="1"/>
  <c r="AH129" i="2"/>
  <c r="AH200" i="2" a="1"/>
  <c r="AH200" i="2"/>
  <c r="AH86" i="2" a="1"/>
  <c r="AH86" i="2"/>
  <c r="AH42" i="2" a="1"/>
  <c r="AH42" i="2"/>
  <c r="AH126" i="2" a="1"/>
  <c r="AH126" i="2"/>
  <c r="AH48" i="2" a="1"/>
  <c r="AH48" i="2"/>
  <c r="AH134" i="2" a="1"/>
  <c r="AH134" i="2"/>
  <c r="AH25" i="2" a="1"/>
  <c r="AH25" i="2"/>
  <c r="AH165" i="2" a="1"/>
  <c r="AH165" i="2"/>
  <c r="AH74" i="2" a="1"/>
  <c r="AH74" i="2"/>
  <c r="BX143" i="2" a="1"/>
  <c r="BX143" i="2"/>
  <c r="BX70" i="2" a="1"/>
  <c r="BX70" i="2"/>
  <c r="BX105" i="2" a="1"/>
  <c r="BX105" i="2"/>
  <c r="DN195" i="2" a="1"/>
  <c r="DN195" i="2"/>
  <c r="M193" i="2" a="1"/>
  <c r="M193" i="2"/>
  <c r="M158" i="2" a="1"/>
  <c r="M158" i="2"/>
  <c r="DN78" i="2" a="1"/>
  <c r="DN78" i="2"/>
  <c r="DN193" i="2" a="1"/>
  <c r="DN193" i="2"/>
  <c r="CS79" i="2" a="1"/>
  <c r="CS79" i="2"/>
  <c r="EI43" i="2" a="1"/>
  <c r="EI43" i="2"/>
  <c r="EI173" i="2" a="1"/>
  <c r="EI173" i="2"/>
  <c r="GT37" i="2" a="1"/>
  <c r="GT37" i="2"/>
  <c r="GT118" i="2" a="1"/>
  <c r="GT118" i="2"/>
  <c r="BC158" i="2" a="1"/>
  <c r="BC158" i="2"/>
  <c r="BC161" i="2" a="1"/>
  <c r="BC161" i="2"/>
  <c r="FD108" i="2" a="1"/>
  <c r="FD108" i="2"/>
  <c r="FD80" i="2" a="1"/>
  <c r="FD80" i="2"/>
  <c r="BX40" i="2" a="1"/>
  <c r="BX40" i="2"/>
  <c r="BX47" i="2" a="1"/>
  <c r="BX47" i="2"/>
  <c r="BX160" i="2" a="1"/>
  <c r="BX160" i="2"/>
  <c r="M36" i="2" a="1"/>
  <c r="M36" i="2"/>
  <c r="M37" i="2" a="1"/>
  <c r="M37" i="2"/>
  <c r="CS184" i="2" a="1"/>
  <c r="CS184" i="2"/>
  <c r="DN98" i="2" a="1"/>
  <c r="DN98" i="2"/>
  <c r="DN61" i="2" a="1"/>
  <c r="DN61" i="2"/>
  <c r="CS102" i="2" a="1"/>
  <c r="CS102" i="2"/>
  <c r="EI30" i="2" a="1"/>
  <c r="EI30" i="2"/>
  <c r="EI185" i="2" a="1"/>
  <c r="EI185" i="2"/>
  <c r="GT70" i="2" a="1"/>
  <c r="GT70" i="2"/>
  <c r="AA203" i="2"/>
  <c r="BC23" i="2" a="1"/>
  <c r="BC23" i="2"/>
  <c r="FD25" i="2" a="1"/>
  <c r="FD25" i="2"/>
  <c r="FD121" i="2" a="1"/>
  <c r="FD121" i="2"/>
  <c r="FD197" i="2" a="1"/>
  <c r="FD197" i="2"/>
  <c r="FY25" i="2" a="1"/>
  <c r="FY25" i="2"/>
  <c r="FD134" i="2" a="1"/>
  <c r="FD134" i="2"/>
  <c r="AH65" i="2" a="1"/>
  <c r="AH65" i="2"/>
  <c r="AH84" i="2" a="1"/>
  <c r="AH84" i="2"/>
  <c r="BX185" i="2" a="1"/>
  <c r="BX185" i="2"/>
  <c r="BX19" i="2" a="1"/>
  <c r="BX19" i="2"/>
  <c r="CS143" i="2" a="1"/>
  <c r="CS143" i="2"/>
  <c r="M108" i="2" a="1"/>
  <c r="M108" i="2"/>
  <c r="M125" i="2" a="1"/>
  <c r="M125" i="2"/>
  <c r="DN51" i="2" a="1"/>
  <c r="DN51" i="2"/>
  <c r="DN22" i="2" a="1"/>
  <c r="DN22" i="2"/>
  <c r="CS178" i="2" a="1"/>
  <c r="CS178" i="2"/>
  <c r="EI61" i="2" a="1"/>
  <c r="EI61" i="2"/>
  <c r="EI97" i="2" a="1"/>
  <c r="EI97" i="2"/>
  <c r="GT26" i="2" a="1"/>
  <c r="GT26" i="2"/>
  <c r="GT176" i="2" a="1"/>
  <c r="GT176" i="2"/>
  <c r="BC35" i="2" a="1"/>
  <c r="BC35" i="2"/>
  <c r="BC99" i="2" a="1"/>
  <c r="BC99" i="2"/>
  <c r="FD180" i="2" a="1"/>
  <c r="FD180" i="2"/>
  <c r="FD96" i="2" a="1"/>
  <c r="FD96" i="2"/>
  <c r="FD153" i="2" a="1"/>
  <c r="FD153" i="2"/>
  <c r="FY97" i="2" a="1"/>
  <c r="FY97" i="2"/>
  <c r="AH191" i="2" a="1"/>
  <c r="AH191" i="2"/>
  <c r="AH93" i="2" a="1"/>
  <c r="AH93" i="2"/>
  <c r="M20" i="2" a="1"/>
  <c r="M20" i="2"/>
  <c r="M71" i="2" a="1"/>
  <c r="M71" i="2"/>
  <c r="M188" i="2" a="1"/>
  <c r="M188" i="2"/>
  <c r="M120" i="2" a="1"/>
  <c r="M120" i="2"/>
  <c r="M9" i="2" a="1"/>
  <c r="M9" i="2"/>
  <c r="M79" i="2" a="1"/>
  <c r="M79" i="2"/>
  <c r="M105" i="2" a="1"/>
  <c r="M105" i="2"/>
  <c r="M172" i="2" a="1"/>
  <c r="M172" i="2"/>
  <c r="CS201" i="2" a="1"/>
  <c r="CS201" i="2"/>
  <c r="AH71" i="2" a="1"/>
  <c r="AH71" i="2"/>
  <c r="BX64" i="2" a="1"/>
  <c r="BX64" i="2"/>
  <c r="BX22" i="2" a="1"/>
  <c r="BX22" i="2"/>
  <c r="CS111" i="2" a="1"/>
  <c r="CS111" i="2"/>
  <c r="M60" i="2" a="1"/>
  <c r="M60" i="2"/>
  <c r="DN21" i="2" a="1"/>
  <c r="DN21" i="2"/>
  <c r="DN60" i="2" a="1"/>
  <c r="DN60" i="2"/>
  <c r="CS152" i="2" a="1"/>
  <c r="CS152" i="2"/>
  <c r="EI179" i="2" a="1"/>
  <c r="EI179" i="2"/>
  <c r="EI140" i="2" a="1"/>
  <c r="EI140" i="2"/>
  <c r="GT194" i="2" a="1"/>
  <c r="GT194" i="2"/>
  <c r="GT171" i="2" a="1"/>
  <c r="GT171" i="2"/>
  <c r="BC79" i="2" a="1"/>
  <c r="BC79" i="2"/>
  <c r="BC51" i="2" a="1"/>
  <c r="BC51" i="2"/>
  <c r="FD128" i="2" a="1"/>
  <c r="FD128" i="2"/>
  <c r="FD38" i="2" a="1"/>
  <c r="FD38" i="2"/>
  <c r="FD71" i="2" a="1"/>
  <c r="FD71" i="2"/>
  <c r="FY84" i="2" a="1"/>
  <c r="FY84" i="2"/>
  <c r="BX169" i="2" a="1"/>
  <c r="BX169" i="2"/>
  <c r="AH18" i="2" a="1"/>
  <c r="AH18" i="2"/>
  <c r="CS168" i="2" a="1"/>
  <c r="CS168" i="2"/>
  <c r="DN183" i="2" a="1"/>
  <c r="DN183" i="2"/>
  <c r="BX114" i="2" a="1"/>
  <c r="BX114" i="2"/>
  <c r="BX108" i="2" a="1"/>
  <c r="BX108" i="2"/>
  <c r="BX52" i="2" a="1"/>
  <c r="BX52" i="2"/>
  <c r="M94" i="2" a="1"/>
  <c r="M94" i="2"/>
  <c r="M8" i="2" a="1"/>
  <c r="M8" i="2"/>
  <c r="CS14" i="2" a="1"/>
  <c r="CS14" i="2"/>
  <c r="DN15" i="2" a="1"/>
  <c r="DN15" i="2"/>
  <c r="DN199" i="2" a="1"/>
  <c r="DN199" i="2"/>
  <c r="CS182" i="2" a="1"/>
  <c r="CS182" i="2"/>
  <c r="EI199" i="2" a="1"/>
  <c r="EI199" i="2"/>
  <c r="EI194" i="2" a="1"/>
  <c r="EI194" i="2"/>
  <c r="GT55" i="2" a="1"/>
  <c r="GT55" i="2"/>
  <c r="BX148" i="2" a="1"/>
  <c r="BX148" i="2"/>
  <c r="BC167" i="2" a="1"/>
  <c r="BC167" i="2"/>
  <c r="BC95" i="2" a="1"/>
  <c r="BC95" i="2"/>
  <c r="FD150" i="2" a="1"/>
  <c r="FD150" i="2"/>
  <c r="FD13" i="2" a="1"/>
  <c r="FD13" i="2"/>
  <c r="FY56" i="2" a="1"/>
  <c r="FY56" i="2"/>
  <c r="FY43" i="2" a="1"/>
  <c r="FY43" i="2"/>
  <c r="AH107" i="2" a="1"/>
  <c r="AH107" i="2"/>
  <c r="EI89" i="2" a="1"/>
  <c r="EI89" i="2"/>
  <c r="EI60" i="2" a="1"/>
  <c r="EI60" i="2"/>
  <c r="EI63" i="2" a="1"/>
  <c r="EI63" i="2"/>
  <c r="EI82" i="2" a="1"/>
  <c r="EI82" i="2"/>
  <c r="EI141" i="2" a="1"/>
  <c r="EI141" i="2"/>
  <c r="EI187" i="2" a="1"/>
  <c r="EI187" i="2"/>
  <c r="EI13" i="2" a="1"/>
  <c r="EI13" i="2"/>
  <c r="EI175" i="2" a="1"/>
  <c r="EI175" i="2"/>
  <c r="BC135" i="2" a="1"/>
  <c r="BC135" i="2"/>
  <c r="BC103" i="2" a="1"/>
  <c r="BC103" i="2"/>
  <c r="BC14" i="2" a="1"/>
  <c r="BC14" i="2"/>
  <c r="BC73" i="2" a="1"/>
  <c r="BC73" i="2"/>
  <c r="BC88" i="2" a="1"/>
  <c r="BC88" i="2"/>
  <c r="BC119" i="2" a="1"/>
  <c r="BC119" i="2"/>
  <c r="BC129" i="2" a="1"/>
  <c r="BC129" i="2"/>
  <c r="BC90" i="2" a="1"/>
  <c r="BC90" i="2"/>
  <c r="BC178" i="2" a="1"/>
  <c r="BC178" i="2"/>
  <c r="BC20" i="2" a="1"/>
  <c r="BC20" i="2"/>
  <c r="BC162" i="2" a="1"/>
  <c r="BC162" i="2"/>
  <c r="BX71" i="2" a="1"/>
  <c r="BX71" i="2"/>
  <c r="BX98" i="2" a="1"/>
  <c r="BX98" i="2"/>
  <c r="BX161" i="2" a="1"/>
  <c r="BX161" i="2"/>
  <c r="M28" i="2" a="1"/>
  <c r="M28" i="2"/>
  <c r="M41" i="2" a="1"/>
  <c r="M41" i="2"/>
  <c r="DN201" i="2" a="1"/>
  <c r="DN201" i="2"/>
  <c r="DN24" i="2" a="1"/>
  <c r="DN24" i="2"/>
  <c r="DN181" i="2" a="1"/>
  <c r="DN181" i="2"/>
  <c r="DN23" i="2" a="1"/>
  <c r="DN23" i="2"/>
  <c r="EI189" i="2" a="1"/>
  <c r="EI189" i="2"/>
  <c r="EI147" i="2" a="1"/>
  <c r="EI147" i="2"/>
  <c r="GT196" i="2" a="1"/>
  <c r="GT196" i="2"/>
  <c r="CS88" i="2" a="1"/>
  <c r="CS88" i="2"/>
  <c r="BC24" i="2" a="1"/>
  <c r="BC24" i="2"/>
  <c r="FD74" i="2" a="1"/>
  <c r="FD74" i="2"/>
  <c r="FD31" i="2" a="1"/>
  <c r="FD31" i="2"/>
  <c r="FD50" i="2" a="1"/>
  <c r="FD50" i="2"/>
  <c r="FY83" i="2" a="1"/>
  <c r="FY83" i="2"/>
  <c r="FY94" i="2" a="1"/>
  <c r="FY94" i="2"/>
  <c r="AH59" i="2" a="1"/>
  <c r="AH59" i="2"/>
  <c r="AH98" i="2" a="1"/>
  <c r="AH98" i="2"/>
  <c r="DN106" i="2" a="1"/>
  <c r="DN106" i="2"/>
  <c r="AH127" i="2" a="1"/>
  <c r="AH127" i="2"/>
  <c r="GT137" i="2" a="1"/>
  <c r="GT137" i="2"/>
  <c r="GT154" i="2" a="1"/>
  <c r="GT154" i="2"/>
  <c r="GT95" i="2" a="1"/>
  <c r="GT95" i="2"/>
  <c r="GT13" i="2" a="1"/>
  <c r="GT13" i="2"/>
  <c r="GT183" i="2" a="1"/>
  <c r="GT183" i="2"/>
  <c r="GT179" i="2" a="1"/>
  <c r="GT179" i="2"/>
  <c r="GT39" i="2" a="1"/>
  <c r="GT39" i="2"/>
  <c r="GT27" i="2" a="1"/>
  <c r="GT27" i="2"/>
  <c r="GT46" i="2" a="1"/>
  <c r="GT46" i="2"/>
  <c r="GT29" i="2" a="1"/>
  <c r="GT29" i="2"/>
  <c r="GT202" i="2" a="1"/>
  <c r="GT202" i="2"/>
  <c r="AH66" i="2" a="1"/>
  <c r="AH66" i="2"/>
  <c r="AH117" i="2" a="1"/>
  <c r="AH117" i="2"/>
  <c r="AH69" i="2" a="1"/>
  <c r="AH69" i="2"/>
  <c r="AH124" i="2" a="1"/>
  <c r="AH124" i="2"/>
  <c r="AH53" i="2" a="1"/>
  <c r="AH53" i="2"/>
  <c r="AH196" i="2" a="1"/>
  <c r="AH196" i="2"/>
  <c r="AH36" i="2" a="1"/>
  <c r="AH36" i="2"/>
  <c r="AH119" i="2" a="1"/>
  <c r="AH119" i="2"/>
  <c r="AH10" i="2" a="1"/>
  <c r="AH10" i="2"/>
  <c r="AH103" i="2" a="1"/>
  <c r="AH103" i="2"/>
  <c r="AH76" i="2" a="1"/>
  <c r="AH76" i="2"/>
  <c r="BX91" i="2" a="1"/>
  <c r="BX91" i="2"/>
  <c r="BX162" i="2" a="1"/>
  <c r="BX162" i="2"/>
  <c r="BX187" i="2" a="1"/>
  <c r="BX187" i="2"/>
  <c r="M179" i="2" a="1"/>
  <c r="M179" i="2"/>
  <c r="M181" i="2" a="1"/>
  <c r="M181" i="2"/>
  <c r="BX92" i="2" a="1"/>
  <c r="BX92" i="2"/>
  <c r="DN62" i="2" a="1"/>
  <c r="DN62" i="2"/>
  <c r="DN14" i="2" a="1"/>
  <c r="DN14" i="2"/>
  <c r="EY203" i="2"/>
  <c r="EI7" i="2" a="1"/>
  <c r="EI7" i="2"/>
  <c r="EJ7" i="2"/>
  <c r="EI146" i="2" a="1"/>
  <c r="EI146" i="2"/>
  <c r="GT140" i="2" a="1"/>
  <c r="GT140" i="2"/>
  <c r="GT120" i="2" a="1"/>
  <c r="GT120" i="2"/>
  <c r="BC80" i="2" a="1"/>
  <c r="BC80" i="2"/>
  <c r="BC109" i="2" a="1"/>
  <c r="BC109" i="2"/>
  <c r="FD170" i="2" a="1"/>
  <c r="FD170" i="2"/>
  <c r="AH24" i="2" a="1"/>
  <c r="AH24" i="2"/>
  <c r="BX103" i="2" a="1"/>
  <c r="BX103" i="2"/>
  <c r="BX69" i="2" a="1"/>
  <c r="BX69" i="2"/>
  <c r="BX156" i="2" a="1"/>
  <c r="BX156" i="2"/>
  <c r="M161" i="2" a="1"/>
  <c r="M161" i="2"/>
  <c r="M175" i="2" a="1"/>
  <c r="M175" i="2"/>
  <c r="DN20" i="2" a="1"/>
  <c r="DN20" i="2"/>
  <c r="DN142" i="2" a="1"/>
  <c r="DN142" i="2"/>
  <c r="DN151" i="2" a="1"/>
  <c r="DN151" i="2"/>
  <c r="DN94" i="2" a="1"/>
  <c r="DN94" i="2"/>
  <c r="EI157" i="2" a="1"/>
  <c r="EI157" i="2"/>
  <c r="GT90" i="2" a="1"/>
  <c r="GT90" i="2"/>
  <c r="GT30" i="2" a="1"/>
  <c r="GT30" i="2"/>
  <c r="BC179" i="2" a="1"/>
  <c r="BC179" i="2"/>
  <c r="BC131" i="2" a="1"/>
  <c r="BC131" i="2"/>
  <c r="FD66" i="2" a="1"/>
  <c r="FD66" i="2"/>
  <c r="FD23" i="2" a="1"/>
  <c r="FD23" i="2"/>
  <c r="FD166" i="2" a="1"/>
  <c r="FD166" i="2"/>
  <c r="FY95" i="2" a="1"/>
  <c r="FY95" i="2"/>
  <c r="CS81" i="2" a="1"/>
  <c r="CS81" i="2"/>
  <c r="AH13" i="2" a="1"/>
  <c r="AH13" i="2"/>
  <c r="FD183" i="2" a="1"/>
  <c r="FD183" i="2"/>
  <c r="BX34" i="2" a="1"/>
  <c r="BX34" i="2"/>
  <c r="BX116" i="2" a="1"/>
  <c r="BX116" i="2"/>
  <c r="BX165" i="2" a="1"/>
  <c r="BX165" i="2"/>
  <c r="M201" i="2" a="1"/>
  <c r="M201" i="2"/>
  <c r="M166" i="2" a="1"/>
  <c r="M166" i="2"/>
  <c r="M190" i="2" a="1"/>
  <c r="M190" i="2"/>
  <c r="DN75" i="2" a="1"/>
  <c r="DN75" i="2"/>
  <c r="DN158" i="2" a="1"/>
  <c r="DN158" i="2"/>
  <c r="DN145" i="2" a="1"/>
  <c r="DN145" i="2"/>
  <c r="EI45" i="2" a="1"/>
  <c r="EI45" i="2"/>
  <c r="EI154" i="2" a="1"/>
  <c r="EI154" i="2"/>
  <c r="GT104" i="2" a="1"/>
  <c r="GT104" i="2"/>
  <c r="GT180" i="2" a="1"/>
  <c r="GT180" i="2"/>
  <c r="BC113" i="2" a="1"/>
  <c r="BC113" i="2"/>
  <c r="BC11" i="2" a="1"/>
  <c r="BC11" i="2"/>
  <c r="FD161" i="2" a="1"/>
  <c r="FD161" i="2"/>
  <c r="FD95" i="2" a="1"/>
  <c r="FD95" i="2"/>
  <c r="FD109" i="2" a="1"/>
  <c r="FD109" i="2"/>
  <c r="FY160" i="2" a="1"/>
  <c r="FY160" i="2"/>
  <c r="AH195" i="2" a="1"/>
  <c r="AH195" i="2"/>
  <c r="AH138" i="2" a="1"/>
  <c r="AH138" i="2"/>
  <c r="M122" i="2" a="1"/>
  <c r="M122" i="2"/>
  <c r="M112" i="2" a="1"/>
  <c r="M112" i="2"/>
  <c r="M12" i="2" a="1"/>
  <c r="M12" i="2"/>
  <c r="M124" i="2" a="1"/>
  <c r="M124" i="2"/>
  <c r="M127" i="2" a="1"/>
  <c r="M127" i="2"/>
  <c r="M90" i="2" a="1"/>
  <c r="M90" i="2"/>
  <c r="M196" i="2" a="1"/>
  <c r="M196" i="2"/>
  <c r="M97" i="2" a="1"/>
  <c r="M97" i="2"/>
  <c r="CS196" i="2" a="1"/>
  <c r="CS196" i="2"/>
  <c r="BX166" i="2" a="1"/>
  <c r="BX166" i="2"/>
  <c r="BX56" i="2" a="1"/>
  <c r="BX56" i="2"/>
  <c r="CS125" i="2" a="1"/>
  <c r="CS125" i="2"/>
  <c r="M50" i="2" a="1"/>
  <c r="M50" i="2"/>
  <c r="M153" i="2" a="1"/>
  <c r="M153" i="2"/>
  <c r="DN79" i="2" a="1"/>
  <c r="DN79" i="2"/>
  <c r="DN40" i="2" a="1"/>
  <c r="DN40" i="2"/>
  <c r="DN134" i="2" a="1"/>
  <c r="DN134" i="2"/>
  <c r="EI143" i="2" a="1"/>
  <c r="EI143" i="2"/>
  <c r="EI100" i="2" a="1"/>
  <c r="EI100" i="2"/>
  <c r="GT161" i="2" a="1"/>
  <c r="GT161" i="2"/>
  <c r="GT106" i="2" a="1"/>
  <c r="GT106" i="2"/>
  <c r="BC17" i="2" a="1"/>
  <c r="BC17" i="2"/>
  <c r="BC59" i="2" a="1"/>
  <c r="BC59" i="2"/>
  <c r="FD11" i="2" a="1"/>
  <c r="FD11" i="2"/>
  <c r="FD12" i="2" a="1"/>
  <c r="FD12" i="2"/>
  <c r="FD105" i="2" a="1"/>
  <c r="FD105" i="2"/>
  <c r="FY98" i="2" a="1"/>
  <c r="FY98" i="2"/>
  <c r="CS34" i="2" a="1"/>
  <c r="CS34" i="2"/>
  <c r="AH106" i="2" a="1"/>
  <c r="AH106" i="2"/>
  <c r="CS188" i="2" a="1"/>
  <c r="CS188" i="2"/>
  <c r="DN112" i="2" a="1"/>
  <c r="DN112" i="2"/>
  <c r="BX126" i="2" a="1"/>
  <c r="BX126" i="2"/>
  <c r="BX23" i="2" a="1"/>
  <c r="BX23" i="2"/>
  <c r="BX120" i="2" a="1"/>
  <c r="BX120" i="2"/>
  <c r="M192" i="2" a="1"/>
  <c r="M192" i="2"/>
  <c r="M194" i="2" a="1"/>
  <c r="M194" i="2"/>
  <c r="M55" i="2" a="1"/>
  <c r="M55" i="2"/>
  <c r="DN101" i="2" a="1"/>
  <c r="DN101" i="2"/>
  <c r="DN109" i="2" a="1"/>
  <c r="DN109" i="2"/>
  <c r="EI129" i="2" a="1"/>
  <c r="EI129" i="2"/>
  <c r="EI156" i="2" a="1"/>
  <c r="EI156" i="2"/>
  <c r="EI131" i="2" a="1"/>
  <c r="EI131" i="2"/>
  <c r="GT80" i="2" a="1"/>
  <c r="GT80" i="2"/>
  <c r="CS106" i="2" a="1"/>
  <c r="CS106" i="2"/>
  <c r="BC19" i="2" a="1"/>
  <c r="BC19" i="2"/>
  <c r="FD173" i="2" a="1"/>
  <c r="FD173" i="2"/>
  <c r="FD113" i="2" a="1"/>
  <c r="FD113" i="2"/>
  <c r="FD57" i="2" a="1"/>
  <c r="FD57" i="2"/>
  <c r="FY45" i="2" a="1"/>
  <c r="FY45" i="2"/>
  <c r="FY176" i="2" a="1"/>
  <c r="FY176" i="2"/>
  <c r="AH147" i="2" a="1"/>
  <c r="AH147" i="2"/>
  <c r="EI159" i="2" a="1"/>
  <c r="EI159" i="2"/>
  <c r="EI96" i="2" a="1"/>
  <c r="EI96" i="2"/>
  <c r="EI111" i="2" a="1"/>
  <c r="EI111" i="2"/>
  <c r="EI164" i="2" a="1"/>
  <c r="EI164" i="2"/>
  <c r="EI28" i="2" a="1"/>
  <c r="EI28" i="2"/>
  <c r="EI107" i="2" a="1"/>
  <c r="EI107" i="2"/>
  <c r="EI183" i="2" a="1"/>
  <c r="EI183" i="2"/>
  <c r="EI126" i="2" a="1"/>
  <c r="EI126" i="2"/>
  <c r="BC120" i="2" a="1"/>
  <c r="BC120" i="2"/>
  <c r="BC56" i="2" a="1"/>
  <c r="BC56" i="2"/>
  <c r="BC75" i="2" a="1"/>
  <c r="BC75" i="2"/>
  <c r="BC27" i="2" a="1"/>
  <c r="BC27" i="2"/>
  <c r="BC49" i="2" a="1"/>
  <c r="BC49" i="2"/>
  <c r="BC159" i="2" a="1"/>
  <c r="BC159" i="2"/>
  <c r="BC91" i="2" a="1"/>
  <c r="BC91" i="2"/>
  <c r="BC100" i="2" a="1"/>
  <c r="BC100" i="2"/>
  <c r="BC188" i="2" a="1"/>
  <c r="BC188" i="2"/>
  <c r="BC160" i="2" a="1"/>
  <c r="BC160" i="2"/>
  <c r="BC172" i="2" a="1"/>
  <c r="BC172" i="2"/>
  <c r="BX97" i="2" a="1"/>
  <c r="BX97" i="2"/>
  <c r="BX83" i="2" a="1"/>
  <c r="BX83" i="2"/>
  <c r="BX199" i="2" a="1"/>
  <c r="BX199" i="2"/>
  <c r="M118" i="2" a="1"/>
  <c r="M118" i="2"/>
  <c r="M115" i="2" a="1"/>
  <c r="M115" i="2"/>
  <c r="DN12" i="2" a="1"/>
  <c r="DN12" i="2"/>
  <c r="DN84" i="2" a="1"/>
  <c r="DN84" i="2"/>
  <c r="DN154" i="2" a="1"/>
  <c r="DN154" i="2"/>
  <c r="EI21" i="2" a="1"/>
  <c r="EI21" i="2"/>
  <c r="EI81" i="2" a="1"/>
  <c r="EI81" i="2"/>
  <c r="GT167" i="2" a="1"/>
  <c r="GT167" i="2"/>
  <c r="GT182" i="2" a="1"/>
  <c r="GT182" i="2"/>
  <c r="BC62" i="2" a="1"/>
  <c r="BC62" i="2"/>
  <c r="FD103" i="2" a="1"/>
  <c r="FD103" i="2"/>
  <c r="FD118" i="2" a="1"/>
  <c r="FD118" i="2"/>
  <c r="FD8" i="2" a="1"/>
  <c r="FD8" i="2"/>
  <c r="FY118" i="2" a="1"/>
  <c r="FY118" i="2"/>
  <c r="FY114" i="2" a="1"/>
  <c r="FY114" i="2"/>
  <c r="AH110" i="2" a="1"/>
  <c r="AH110" i="2"/>
  <c r="AH123" i="2" a="1"/>
  <c r="AH123" i="2"/>
  <c r="GT201" i="2" a="1"/>
  <c r="GT201" i="2"/>
  <c r="EI188" i="2" a="1"/>
  <c r="EI188" i="2"/>
  <c r="FY202" i="2" a="1"/>
  <c r="FY202" i="2"/>
  <c r="DN203" i="2" a="1"/>
  <c r="DN203" i="2"/>
  <c r="DN100" i="2" a="1"/>
  <c r="DN100" i="2"/>
  <c r="DN44" i="2" a="1"/>
  <c r="DN44" i="2"/>
  <c r="DN156" i="2" a="1"/>
  <c r="DN156" i="2"/>
  <c r="DN117" i="2" a="1"/>
  <c r="DN117" i="2"/>
  <c r="AH160" i="2" a="1"/>
  <c r="AH160" i="2"/>
  <c r="GT91" i="2" a="1"/>
  <c r="GT91" i="2"/>
  <c r="GT8" i="2" a="1"/>
  <c r="GT8" i="2"/>
  <c r="GT89" i="2" a="1"/>
  <c r="GT89" i="2"/>
  <c r="GT17" i="2" a="1"/>
  <c r="GT17" i="2"/>
  <c r="GT124" i="2" a="1"/>
  <c r="GT124" i="2"/>
  <c r="GT132" i="2" a="1"/>
  <c r="GT132" i="2"/>
  <c r="GT172" i="2" a="1"/>
  <c r="GT172" i="2"/>
  <c r="GT18" i="2" a="1"/>
  <c r="GT18" i="2"/>
  <c r="GT136" i="2" a="1"/>
  <c r="GT136" i="2"/>
  <c r="GT127" i="2" a="1"/>
  <c r="GT127" i="2"/>
  <c r="AH28" i="2" a="1"/>
  <c r="AH28" i="2"/>
  <c r="AH128" i="2" a="1"/>
  <c r="AH128" i="2"/>
  <c r="AH171" i="2" a="1"/>
  <c r="AH171" i="2"/>
  <c r="AH80" i="2" a="1"/>
  <c r="AH80" i="2"/>
  <c r="AH91" i="2" a="1"/>
  <c r="AH91" i="2"/>
  <c r="AH121" i="2" a="1"/>
  <c r="AH121" i="2"/>
  <c r="AH49" i="2" a="1"/>
  <c r="AH49" i="2"/>
  <c r="AH153" i="2" a="1"/>
  <c r="AH153" i="2"/>
  <c r="AH78" i="2" a="1"/>
  <c r="AH78" i="2"/>
  <c r="AH183" i="2" a="1"/>
  <c r="AH183" i="2"/>
  <c r="AH68" i="2" a="1"/>
  <c r="AH68" i="2"/>
  <c r="AH8" i="2" a="1"/>
  <c r="AH8" i="2"/>
  <c r="BX149" i="2" a="1"/>
  <c r="BX149" i="2"/>
  <c r="BX89" i="2" a="1"/>
  <c r="BX89" i="2"/>
  <c r="BX10" i="2" a="1"/>
  <c r="BX10" i="2"/>
  <c r="M63" i="2" a="1"/>
  <c r="M63" i="2"/>
  <c r="M44" i="2" a="1"/>
  <c r="M44" i="2"/>
  <c r="CS191" i="2" a="1"/>
  <c r="CS191" i="2"/>
  <c r="DN89" i="2" a="1"/>
  <c r="DN89" i="2"/>
  <c r="DN92" i="2" a="1"/>
  <c r="DN92" i="2"/>
  <c r="EI24" i="2" a="1"/>
  <c r="EI24" i="2"/>
  <c r="EI115" i="2" a="1"/>
  <c r="EI115" i="2"/>
  <c r="GT63" i="2" a="1"/>
  <c r="GT63" i="2"/>
  <c r="CS176" i="2" a="1"/>
  <c r="CS176" i="2"/>
  <c r="BC198" i="2" a="1"/>
  <c r="BC198" i="2"/>
  <c r="BC194" i="2" a="1"/>
  <c r="BC194" i="2"/>
  <c r="FD7" i="2" a="1"/>
  <c r="FD7" i="2"/>
  <c r="FE7" i="2"/>
  <c r="AH96" i="2" a="1"/>
  <c r="AH96" i="2"/>
  <c r="BX172" i="2" a="1"/>
  <c r="BX172" i="2"/>
  <c r="BX84" i="2" a="1"/>
  <c r="BX84" i="2"/>
  <c r="BX93" i="2" a="1"/>
  <c r="BX93" i="2"/>
  <c r="M133" i="2" a="1"/>
  <c r="M133" i="2"/>
  <c r="M62" i="2" a="1"/>
  <c r="M62" i="2"/>
  <c r="DN53" i="2" a="1"/>
  <c r="DN53" i="2"/>
  <c r="DN127" i="2" a="1"/>
  <c r="DN127" i="2"/>
  <c r="DN149" i="2" a="1"/>
  <c r="DN149" i="2"/>
  <c r="EI48" i="2" a="1"/>
  <c r="EI48" i="2"/>
  <c r="EI42" i="2" a="1"/>
  <c r="EI42" i="2"/>
  <c r="GT25" i="2" a="1"/>
  <c r="GT25" i="2"/>
  <c r="GT185" i="2" a="1"/>
  <c r="GT185" i="2"/>
  <c r="BC153" i="2" a="1"/>
  <c r="BC153" i="2"/>
  <c r="BC133" i="2" a="1"/>
  <c r="BC133" i="2"/>
  <c r="FD40" i="2" a="1"/>
  <c r="FD40" i="2"/>
  <c r="FD123" i="2" a="1"/>
  <c r="FD123" i="2"/>
  <c r="FD75" i="2" a="1"/>
  <c r="FD75" i="2"/>
  <c r="FY14" i="2" a="1"/>
  <c r="FY14" i="2"/>
  <c r="DN165" i="2" a="1"/>
  <c r="DN165" i="2"/>
  <c r="AH192" i="2" a="1"/>
  <c r="AH192" i="2"/>
  <c r="FD202" i="2" a="1"/>
  <c r="FD202" i="2"/>
  <c r="BX122" i="2" a="1"/>
  <c r="BX122" i="2"/>
  <c r="BX88" i="2" a="1"/>
  <c r="BX88" i="2"/>
  <c r="BX196" i="2" a="1"/>
  <c r="BX196" i="2"/>
  <c r="M78" i="2" a="1"/>
  <c r="M78" i="2"/>
  <c r="M156" i="2" a="1"/>
  <c r="M156" i="2"/>
  <c r="BX75" i="2" a="1"/>
  <c r="BX75" i="2"/>
  <c r="DN71" i="2" a="1"/>
  <c r="DN71" i="2"/>
  <c r="DN139" i="2" a="1"/>
  <c r="DN139" i="2"/>
  <c r="CS118" i="2" a="1"/>
  <c r="CS118" i="2"/>
  <c r="EI31" i="2" a="1"/>
  <c r="EI31" i="2"/>
  <c r="EI79" i="2" a="1"/>
  <c r="EI79" i="2"/>
  <c r="GT149" i="2" a="1"/>
  <c r="GT149" i="2"/>
  <c r="GT64" i="2" a="1"/>
  <c r="GT64" i="2"/>
  <c r="BC101" i="2" a="1"/>
  <c r="BC101" i="2"/>
  <c r="BC174" i="2" a="1"/>
  <c r="BC174" i="2"/>
  <c r="FD99" i="2" a="1"/>
  <c r="FD99" i="2"/>
  <c r="FD186" i="2" a="1"/>
  <c r="FD186" i="2"/>
  <c r="FY201" i="2" a="1"/>
  <c r="FY201" i="2"/>
  <c r="FY49" i="2" a="1"/>
  <c r="FY49" i="2"/>
  <c r="AH99" i="2" a="1"/>
  <c r="AH99" i="2"/>
  <c r="AH22" i="2" a="1"/>
  <c r="AH22" i="2"/>
  <c r="M180" i="2" a="1"/>
  <c r="M180" i="2"/>
  <c r="M101" i="2" a="1"/>
  <c r="M101" i="2"/>
  <c r="M21" i="2" a="1"/>
  <c r="M21" i="2"/>
  <c r="M31" i="2" a="1"/>
  <c r="M31" i="2"/>
  <c r="M147" i="2" a="1"/>
  <c r="M147" i="2"/>
  <c r="M45" i="2" a="1"/>
  <c r="M45" i="2"/>
  <c r="M48" i="2" a="1"/>
  <c r="M48" i="2"/>
  <c r="M84" i="2" a="1"/>
  <c r="M84" i="2"/>
  <c r="CS173" i="2" a="1"/>
  <c r="CS173" i="2"/>
  <c r="EI33" i="2" a="1"/>
  <c r="EI33" i="2"/>
  <c r="BX190" i="2" a="1"/>
  <c r="BX190" i="2"/>
  <c r="BX35" i="2" a="1"/>
  <c r="BX35" i="2"/>
  <c r="M91" i="2" a="1"/>
  <c r="M91" i="2"/>
  <c r="M26" i="2" a="1"/>
  <c r="M26" i="2"/>
  <c r="CS151" i="2" a="1"/>
  <c r="CS151" i="2"/>
  <c r="DN160" i="2" a="1"/>
  <c r="DN160" i="2"/>
  <c r="DN119" i="2" a="1"/>
  <c r="DN119" i="2"/>
  <c r="FD174" i="2" a="1"/>
  <c r="FD174" i="2"/>
  <c r="EI8" i="2" a="1"/>
  <c r="EI8" i="2"/>
  <c r="EI102" i="2" a="1"/>
  <c r="EI102" i="2"/>
  <c r="GT158" i="2" a="1"/>
  <c r="GT158" i="2"/>
  <c r="GT78" i="2" a="1"/>
  <c r="GT78" i="2"/>
  <c r="BC166" i="2" a="1"/>
  <c r="BC166" i="2"/>
  <c r="BC141" i="2" a="1"/>
  <c r="BC141" i="2"/>
  <c r="FD52" i="2" a="1"/>
  <c r="FD52" i="2"/>
  <c r="FD133" i="2" a="1"/>
  <c r="FD133" i="2"/>
  <c r="FD102" i="2" a="1"/>
  <c r="FD102" i="2"/>
  <c r="FY19" i="2" a="1"/>
  <c r="FY19" i="2"/>
  <c r="DN118" i="2" a="1"/>
  <c r="DN118" i="2"/>
  <c r="AH152" i="2" a="1"/>
  <c r="AH152" i="2"/>
  <c r="CS158" i="2" a="1"/>
  <c r="CS158" i="2"/>
  <c r="DN194" i="2" a="1"/>
  <c r="DN194" i="2"/>
  <c r="BX111" i="2" a="1"/>
  <c r="BX111" i="2"/>
  <c r="BX141" i="2" a="1"/>
  <c r="BX141" i="2"/>
  <c r="BX106" i="2" a="1"/>
  <c r="BX106" i="2"/>
  <c r="M178" i="2" a="1"/>
  <c r="M178" i="2"/>
  <c r="M191" i="2" a="1"/>
  <c r="M191" i="2"/>
  <c r="DN138" i="2" a="1"/>
  <c r="DN138" i="2"/>
  <c r="DN64" i="2" a="1"/>
  <c r="DN64" i="2"/>
  <c r="DN28" i="2" a="1"/>
  <c r="DN28" i="2"/>
  <c r="EI180" i="2" a="1"/>
  <c r="EI180" i="2"/>
  <c r="EI70" i="2" a="1"/>
  <c r="EI70" i="2"/>
  <c r="GT56" i="2" a="1"/>
  <c r="GT56" i="2"/>
  <c r="GT164" i="2" a="1"/>
  <c r="GT164" i="2"/>
  <c r="DN58" i="2" a="1"/>
  <c r="DN58" i="2"/>
  <c r="BC142" i="2" a="1"/>
  <c r="BC142" i="2"/>
  <c r="FD162" i="2" a="1"/>
  <c r="FD162" i="2"/>
  <c r="FD132" i="2" a="1"/>
  <c r="FD132" i="2"/>
  <c r="FD89" i="2" a="1"/>
  <c r="FD89" i="2"/>
  <c r="FY135" i="2" a="1"/>
  <c r="FY135" i="2"/>
  <c r="BX43" i="2" a="1"/>
  <c r="BX43" i="2"/>
  <c r="AH118" i="2" a="1"/>
  <c r="AH118" i="2"/>
  <c r="EI181" i="2" a="1"/>
  <c r="EI181" i="2"/>
  <c r="EI200" i="2" a="1"/>
  <c r="EI200" i="2"/>
  <c r="EI122" i="2" a="1"/>
  <c r="EI122" i="2"/>
  <c r="EI167" i="2" a="1"/>
  <c r="EI167" i="2"/>
  <c r="EI18" i="2" a="1"/>
  <c r="EI18" i="2"/>
  <c r="EI56" i="2" a="1"/>
  <c r="EI56" i="2"/>
  <c r="EI32" i="2" a="1"/>
  <c r="EI32" i="2"/>
  <c r="EI104" i="2" a="1"/>
  <c r="EI104" i="2"/>
  <c r="BC186" i="2" a="1"/>
  <c r="BC186" i="2"/>
  <c r="BC72" i="2" a="1"/>
  <c r="BC72" i="2"/>
  <c r="BC123" i="2" a="1"/>
  <c r="BC123" i="2"/>
  <c r="BC163" i="2" a="1"/>
  <c r="BC163" i="2"/>
  <c r="BC149" i="2" a="1"/>
  <c r="BC149" i="2"/>
  <c r="BC13" i="2" a="1"/>
  <c r="BC13" i="2"/>
  <c r="BC183" i="2" a="1"/>
  <c r="BC183" i="2"/>
  <c r="BC121" i="2" a="1"/>
  <c r="BC121" i="2"/>
  <c r="BC173" i="2" a="1"/>
  <c r="BC173" i="2"/>
  <c r="BC138" i="2" a="1"/>
  <c r="BC138" i="2"/>
  <c r="BC202" i="2" a="1"/>
  <c r="BC202" i="2"/>
  <c r="BX18" i="2" a="1"/>
  <c r="BX18" i="2"/>
  <c r="BX21" i="2" a="1"/>
  <c r="BX21" i="2"/>
  <c r="FD200" i="2" a="1"/>
  <c r="FD200" i="2"/>
  <c r="M82" i="2" a="1"/>
  <c r="M82" i="2"/>
  <c r="M83" i="2" a="1"/>
  <c r="M83" i="2"/>
  <c r="DN191" i="2" a="1"/>
  <c r="DN191" i="2"/>
  <c r="DN198" i="2" a="1"/>
  <c r="DN198" i="2"/>
  <c r="DN136" i="2" a="1"/>
  <c r="DN136" i="2"/>
  <c r="EI168" i="2" a="1"/>
  <c r="EI168" i="2"/>
  <c r="EI116" i="2" a="1"/>
  <c r="EI116" i="2"/>
  <c r="GT94" i="2" a="1"/>
  <c r="GT94" i="2"/>
  <c r="GT35" i="2" a="1"/>
  <c r="GT35" i="2"/>
  <c r="BC22" i="2" a="1"/>
  <c r="BC22" i="2"/>
  <c r="BC105" i="2" a="1"/>
  <c r="BC105" i="2"/>
  <c r="FD30" i="2" a="1"/>
  <c r="FD30" i="2"/>
  <c r="FD139" i="2" a="1"/>
  <c r="FD139" i="2"/>
  <c r="FD120" i="2" a="1"/>
  <c r="FD120" i="2"/>
  <c r="FY23" i="2" a="1"/>
  <c r="FY23" i="2"/>
  <c r="CS92" i="2" a="1"/>
  <c r="CS92" i="2"/>
  <c r="AH105" i="2" a="1"/>
  <c r="AH105" i="2"/>
  <c r="AH70" i="2" a="1"/>
  <c r="AH70" i="2"/>
  <c r="BC26" i="2" a="1"/>
  <c r="BC26" i="2"/>
  <c r="AX201" i="2"/>
  <c r="CN203" i="2"/>
  <c r="FZ9" i="2"/>
  <c r="FZ10" i="2"/>
  <c r="FZ11" i="2"/>
  <c r="FZ12" i="2"/>
  <c r="FZ13" i="2"/>
  <c r="FZ14" i="2"/>
  <c r="FZ15" i="2"/>
  <c r="FZ16" i="2"/>
  <c r="FZ17" i="2"/>
  <c r="FZ18" i="2"/>
  <c r="FZ19" i="2"/>
  <c r="FZ20" i="2"/>
  <c r="FZ21" i="2"/>
  <c r="FZ22" i="2"/>
  <c r="FZ23" i="2"/>
  <c r="FZ24" i="2"/>
  <c r="FZ25" i="2"/>
  <c r="FZ26" i="2"/>
  <c r="FZ27" i="2"/>
  <c r="FZ28" i="2"/>
  <c r="FZ29" i="2"/>
  <c r="FZ30" i="2"/>
  <c r="FZ31" i="2"/>
  <c r="FZ32" i="2"/>
  <c r="FZ33" i="2"/>
  <c r="FZ34" i="2"/>
  <c r="FZ35" i="2"/>
  <c r="FZ36" i="2"/>
  <c r="FZ37" i="2"/>
  <c r="FZ38" i="2"/>
  <c r="FZ39" i="2"/>
  <c r="FZ40" i="2"/>
  <c r="FZ41" i="2"/>
  <c r="FZ42" i="2"/>
  <c r="FZ43" i="2"/>
  <c r="FZ44" i="2"/>
  <c r="FZ45" i="2"/>
  <c r="FZ46" i="2"/>
  <c r="FZ47" i="2"/>
  <c r="FZ48" i="2"/>
  <c r="FZ49" i="2"/>
  <c r="FZ50" i="2"/>
  <c r="FZ51" i="2"/>
  <c r="FZ52" i="2"/>
  <c r="FZ53" i="2"/>
  <c r="FZ54" i="2"/>
  <c r="FZ55" i="2"/>
  <c r="FZ56" i="2"/>
  <c r="FZ57" i="2"/>
  <c r="FZ58" i="2"/>
  <c r="FZ59" i="2"/>
  <c r="FZ60" i="2"/>
  <c r="FZ61" i="2"/>
  <c r="FZ62" i="2"/>
  <c r="FZ63" i="2"/>
  <c r="FZ64" i="2"/>
  <c r="FZ65" i="2"/>
  <c r="FZ66" i="2"/>
  <c r="FZ67" i="2"/>
  <c r="FZ68" i="2"/>
  <c r="FZ69" i="2"/>
  <c r="FZ70" i="2"/>
  <c r="FZ71" i="2"/>
  <c r="FZ72" i="2"/>
  <c r="FZ73" i="2"/>
  <c r="FZ74" i="2"/>
  <c r="FZ75" i="2"/>
  <c r="FZ76" i="2"/>
  <c r="FZ77" i="2"/>
  <c r="FZ78" i="2"/>
  <c r="FZ79" i="2"/>
  <c r="FZ80" i="2"/>
  <c r="FZ81" i="2"/>
  <c r="FZ82" i="2"/>
  <c r="FZ83" i="2"/>
  <c r="FZ84" i="2"/>
  <c r="FZ85" i="2"/>
  <c r="FZ86" i="2"/>
  <c r="FZ87" i="2"/>
  <c r="FZ88" i="2"/>
  <c r="FZ89" i="2"/>
  <c r="FZ90" i="2"/>
  <c r="FZ91" i="2"/>
  <c r="FZ92" i="2"/>
  <c r="FZ93" i="2"/>
  <c r="FZ94" i="2"/>
  <c r="FZ95" i="2"/>
  <c r="FZ96" i="2"/>
  <c r="FZ97" i="2"/>
  <c r="FZ98" i="2"/>
  <c r="FZ99" i="2"/>
  <c r="FZ100" i="2"/>
  <c r="FZ101" i="2"/>
  <c r="FZ102" i="2"/>
  <c r="FZ103" i="2"/>
  <c r="FZ104" i="2"/>
  <c r="FZ105" i="2"/>
  <c r="FZ106" i="2"/>
  <c r="FZ107" i="2"/>
  <c r="FZ108" i="2"/>
  <c r="FZ109" i="2"/>
  <c r="FZ110" i="2"/>
  <c r="FZ111" i="2"/>
  <c r="FZ112" i="2"/>
  <c r="FZ113" i="2"/>
  <c r="FZ114" i="2"/>
  <c r="FZ115" i="2"/>
  <c r="FZ116" i="2"/>
  <c r="FZ117" i="2"/>
  <c r="FZ118" i="2"/>
  <c r="FZ119" i="2"/>
  <c r="FZ120" i="2"/>
  <c r="FZ121" i="2"/>
  <c r="FZ122" i="2"/>
  <c r="FZ123" i="2"/>
  <c r="FZ124" i="2"/>
  <c r="FZ125" i="2"/>
  <c r="FZ126" i="2"/>
  <c r="FZ127" i="2"/>
  <c r="FZ128" i="2"/>
  <c r="FZ129" i="2"/>
  <c r="FZ130" i="2"/>
  <c r="FZ131" i="2"/>
  <c r="FZ132" i="2"/>
  <c r="FZ133" i="2"/>
  <c r="FZ134" i="2"/>
  <c r="FZ135" i="2"/>
  <c r="FZ136" i="2"/>
  <c r="FZ137" i="2"/>
  <c r="FZ138" i="2"/>
  <c r="FZ139" i="2"/>
  <c r="FZ140" i="2"/>
  <c r="FZ141" i="2"/>
  <c r="FZ142" i="2"/>
  <c r="FZ143" i="2"/>
  <c r="FZ144" i="2"/>
  <c r="FZ145" i="2"/>
  <c r="FZ146" i="2"/>
  <c r="FZ147" i="2"/>
  <c r="FZ148" i="2"/>
  <c r="FZ149" i="2"/>
  <c r="FZ150" i="2"/>
  <c r="FZ151" i="2"/>
  <c r="FZ152" i="2"/>
  <c r="FZ153" i="2"/>
  <c r="FZ154" i="2"/>
  <c r="FZ155" i="2"/>
  <c r="FZ156" i="2"/>
  <c r="FZ157" i="2"/>
  <c r="FZ158" i="2"/>
  <c r="FZ159" i="2"/>
  <c r="FZ160" i="2"/>
  <c r="FZ161" i="2"/>
  <c r="FZ162" i="2"/>
  <c r="FZ163" i="2"/>
  <c r="FZ164" i="2"/>
  <c r="FZ165" i="2"/>
  <c r="FZ166" i="2"/>
  <c r="FZ167" i="2"/>
  <c r="FZ168" i="2"/>
  <c r="FZ169" i="2"/>
  <c r="FZ170" i="2"/>
  <c r="FZ171" i="2"/>
  <c r="FZ172" i="2"/>
  <c r="FZ173" i="2"/>
  <c r="FZ174" i="2"/>
  <c r="FZ175" i="2"/>
  <c r="FZ176" i="2"/>
  <c r="FZ177" i="2"/>
  <c r="FZ178" i="2"/>
  <c r="FZ179" i="2"/>
  <c r="FZ180" i="2"/>
  <c r="FZ181" i="2"/>
  <c r="FZ182" i="2"/>
  <c r="FZ183" i="2"/>
  <c r="FZ184" i="2"/>
  <c r="FZ185" i="2"/>
  <c r="FZ186" i="2"/>
  <c r="FZ187" i="2"/>
  <c r="FZ188" i="2"/>
  <c r="FZ189" i="2"/>
  <c r="FZ190" i="2"/>
  <c r="FZ191" i="2"/>
  <c r="FZ192" i="2"/>
  <c r="FZ193" i="2"/>
  <c r="FZ194" i="2"/>
  <c r="FZ195" i="2"/>
  <c r="FZ196" i="2"/>
  <c r="FZ197" i="2"/>
  <c r="FZ198" i="2"/>
  <c r="FZ199" i="2"/>
  <c r="FZ200" i="2"/>
  <c r="FZ201" i="2"/>
  <c r="FZ202" i="2"/>
  <c r="FZ203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GU8" i="2"/>
  <c r="GU9" i="2"/>
  <c r="GU10" i="2"/>
  <c r="GU11" i="2"/>
  <c r="GU12" i="2"/>
  <c r="GU13" i="2"/>
  <c r="GU14" i="2"/>
  <c r="GU15" i="2"/>
  <c r="GU16" i="2"/>
  <c r="GU17" i="2"/>
  <c r="GU18" i="2"/>
  <c r="GU19" i="2"/>
  <c r="GU20" i="2"/>
  <c r="GU21" i="2"/>
  <c r="GU22" i="2"/>
  <c r="GU23" i="2"/>
  <c r="GU24" i="2"/>
  <c r="GU25" i="2"/>
  <c r="GU26" i="2"/>
  <c r="GU27" i="2"/>
  <c r="GU28" i="2"/>
  <c r="GU29" i="2"/>
  <c r="GU30" i="2"/>
  <c r="GU31" i="2"/>
  <c r="GU32" i="2"/>
  <c r="GU33" i="2"/>
  <c r="GU34" i="2"/>
  <c r="GU35" i="2"/>
  <c r="GU36" i="2"/>
  <c r="GU37" i="2"/>
  <c r="GU38" i="2"/>
  <c r="GU39" i="2"/>
  <c r="GU40" i="2"/>
  <c r="GU41" i="2"/>
  <c r="GU42" i="2"/>
  <c r="GU43" i="2"/>
  <c r="GU44" i="2"/>
  <c r="GU45" i="2"/>
  <c r="GU46" i="2"/>
  <c r="GU47" i="2"/>
  <c r="GU48" i="2"/>
  <c r="GU49" i="2"/>
  <c r="GU50" i="2"/>
  <c r="GU51" i="2"/>
  <c r="GU52" i="2"/>
  <c r="GU53" i="2"/>
  <c r="GU54" i="2"/>
  <c r="GU55" i="2"/>
  <c r="GU56" i="2"/>
  <c r="GU57" i="2"/>
  <c r="GU58" i="2"/>
  <c r="GU59" i="2"/>
  <c r="GU60" i="2"/>
  <c r="GU61" i="2"/>
  <c r="GU62" i="2"/>
  <c r="GU63" i="2"/>
  <c r="GU64" i="2"/>
  <c r="GU65" i="2"/>
  <c r="GU66" i="2"/>
  <c r="GU67" i="2"/>
  <c r="GU68" i="2"/>
  <c r="GU69" i="2"/>
  <c r="GU70" i="2"/>
  <c r="GU71" i="2"/>
  <c r="GU72" i="2"/>
  <c r="GU73" i="2"/>
  <c r="GU74" i="2"/>
  <c r="GU75" i="2"/>
  <c r="GU76" i="2"/>
  <c r="GU77" i="2"/>
  <c r="GU78" i="2"/>
  <c r="GU79" i="2"/>
  <c r="GU80" i="2"/>
  <c r="GU81" i="2"/>
  <c r="GU82" i="2"/>
  <c r="GU83" i="2"/>
  <c r="GU84" i="2"/>
  <c r="GU85" i="2"/>
  <c r="GU86" i="2"/>
  <c r="GU87" i="2"/>
  <c r="GU88" i="2"/>
  <c r="GU89" i="2"/>
  <c r="GU90" i="2"/>
  <c r="GU91" i="2"/>
  <c r="GU92" i="2"/>
  <c r="GU93" i="2"/>
  <c r="GU94" i="2"/>
  <c r="GU95" i="2"/>
  <c r="GU96" i="2"/>
  <c r="GU97" i="2"/>
  <c r="GU98" i="2"/>
  <c r="GU99" i="2"/>
  <c r="GU100" i="2"/>
  <c r="GU101" i="2"/>
  <c r="GU102" i="2"/>
  <c r="GU103" i="2"/>
  <c r="GU104" i="2"/>
  <c r="GU105" i="2"/>
  <c r="GU106" i="2"/>
  <c r="GU107" i="2"/>
  <c r="GU108" i="2"/>
  <c r="GU109" i="2"/>
  <c r="GU110" i="2"/>
  <c r="GU111" i="2"/>
  <c r="GU112" i="2"/>
  <c r="GU113" i="2"/>
  <c r="GU114" i="2"/>
  <c r="GU115" i="2"/>
  <c r="GU116" i="2"/>
  <c r="GU117" i="2"/>
  <c r="GU118" i="2"/>
  <c r="GU119" i="2"/>
  <c r="GU120" i="2"/>
  <c r="GU121" i="2"/>
  <c r="GU122" i="2"/>
  <c r="GU123" i="2"/>
  <c r="GU124" i="2"/>
  <c r="GU125" i="2"/>
  <c r="GU126" i="2"/>
  <c r="GU127" i="2"/>
  <c r="GU128" i="2"/>
  <c r="GU129" i="2"/>
  <c r="GU130" i="2"/>
  <c r="GU131" i="2"/>
  <c r="GU132" i="2"/>
  <c r="GU133" i="2"/>
  <c r="GU134" i="2"/>
  <c r="GU135" i="2"/>
  <c r="GU136" i="2"/>
  <c r="GU137" i="2"/>
  <c r="GU138" i="2"/>
  <c r="GU139" i="2"/>
  <c r="GU140" i="2"/>
  <c r="GU141" i="2"/>
  <c r="GU142" i="2"/>
  <c r="GU143" i="2"/>
  <c r="GU144" i="2"/>
  <c r="GU145" i="2"/>
  <c r="GU146" i="2"/>
  <c r="GU147" i="2"/>
  <c r="GU148" i="2"/>
  <c r="GU149" i="2"/>
  <c r="GU150" i="2"/>
  <c r="GU151" i="2"/>
  <c r="GU152" i="2"/>
  <c r="GU153" i="2"/>
  <c r="GU154" i="2"/>
  <c r="GU155" i="2"/>
  <c r="GU156" i="2"/>
  <c r="GU157" i="2"/>
  <c r="GU158" i="2"/>
  <c r="GU159" i="2"/>
  <c r="GU160" i="2"/>
  <c r="GU161" i="2"/>
  <c r="GU162" i="2"/>
  <c r="GU163" i="2"/>
  <c r="GU164" i="2"/>
  <c r="GU165" i="2"/>
  <c r="GU166" i="2"/>
  <c r="GU167" i="2"/>
  <c r="GU168" i="2"/>
  <c r="GU169" i="2"/>
  <c r="GU170" i="2"/>
  <c r="GU171" i="2"/>
  <c r="GU172" i="2"/>
  <c r="GU173" i="2"/>
  <c r="GU174" i="2"/>
  <c r="GU175" i="2"/>
  <c r="GU176" i="2"/>
  <c r="GU177" i="2"/>
  <c r="GU178" i="2"/>
  <c r="GU179" i="2"/>
  <c r="GU180" i="2"/>
  <c r="GU181" i="2"/>
  <c r="GU182" i="2"/>
  <c r="GU183" i="2"/>
  <c r="GU184" i="2"/>
  <c r="GU185" i="2"/>
  <c r="GU186" i="2"/>
  <c r="GU187" i="2"/>
  <c r="GU188" i="2"/>
  <c r="GU189" i="2"/>
  <c r="GU190" i="2"/>
  <c r="GU191" i="2"/>
  <c r="GU192" i="2"/>
  <c r="GU193" i="2"/>
  <c r="GU194" i="2"/>
  <c r="GU195" i="2"/>
  <c r="GU196" i="2"/>
  <c r="GU197" i="2"/>
  <c r="GU198" i="2"/>
  <c r="GU199" i="2"/>
  <c r="GU200" i="2"/>
  <c r="GU201" i="2"/>
  <c r="GU202" i="2"/>
  <c r="GU203" i="2"/>
  <c r="FE8" i="2"/>
  <c r="FF7" i="2"/>
  <c r="FG7" i="2"/>
  <c r="FH7" i="2"/>
  <c r="FI7" i="2"/>
  <c r="EJ8" i="2"/>
  <c r="EK7" i="2"/>
  <c r="EL7" i="2"/>
  <c r="EM7" i="2"/>
  <c r="EN7" i="2"/>
  <c r="DO8" i="2"/>
  <c r="DP7" i="2"/>
  <c r="DQ7" i="2"/>
  <c r="DR7" i="2"/>
  <c r="DS7" i="2"/>
  <c r="CT8" i="2"/>
  <c r="CU7" i="2"/>
  <c r="CV7" i="2"/>
  <c r="CW7" i="2"/>
  <c r="CX7" i="2"/>
  <c r="BY8" i="2"/>
  <c r="BZ7" i="2"/>
  <c r="CA7" i="2"/>
  <c r="CB7" i="2"/>
  <c r="CC7" i="2"/>
  <c r="BD8" i="2"/>
  <c r="BE7" i="2"/>
  <c r="BF7" i="2"/>
  <c r="BG7" i="2"/>
  <c r="BH7" i="2"/>
  <c r="N8" i="2"/>
  <c r="O7" i="2"/>
  <c r="P7" i="2"/>
  <c r="Q7" i="2"/>
  <c r="R7" i="2"/>
  <c r="HJ203" i="2"/>
  <c r="GO203" i="2"/>
  <c r="GA7" i="2"/>
  <c r="GB7" i="2"/>
  <c r="GC7" i="2"/>
  <c r="GD7" i="2"/>
  <c r="GV7" i="2"/>
  <c r="GW7" i="2"/>
  <c r="GX7" i="2"/>
  <c r="GY7" i="2"/>
  <c r="AC203" i="2"/>
  <c r="AJ7" i="2"/>
  <c r="AK7" i="2"/>
  <c r="AL7" i="2"/>
  <c r="AM7" i="2"/>
  <c r="AX203" i="2"/>
  <c r="AX202" i="2"/>
  <c r="FE9" i="2"/>
  <c r="FF8" i="2"/>
  <c r="FG8" i="2"/>
  <c r="FH8" i="2"/>
  <c r="FI8" i="2"/>
  <c r="EJ9" i="2"/>
  <c r="EK8" i="2"/>
  <c r="EL8" i="2"/>
  <c r="EM8" i="2"/>
  <c r="EN8" i="2"/>
  <c r="DO9" i="2"/>
  <c r="DP8" i="2"/>
  <c r="DQ8" i="2"/>
  <c r="DR8" i="2"/>
  <c r="DS8" i="2"/>
  <c r="CT9" i="2"/>
  <c r="CU8" i="2"/>
  <c r="CV8" i="2"/>
  <c r="CW8" i="2"/>
  <c r="CX8" i="2"/>
  <c r="BY9" i="2"/>
  <c r="BZ8" i="2"/>
  <c r="CA8" i="2"/>
  <c r="CB8" i="2"/>
  <c r="CC8" i="2"/>
  <c r="BD9" i="2"/>
  <c r="BE8" i="2"/>
  <c r="BF8" i="2"/>
  <c r="BG8" i="2"/>
  <c r="BH8" i="2"/>
  <c r="N9" i="2"/>
  <c r="O8" i="2"/>
  <c r="P8" i="2"/>
  <c r="Q8" i="2"/>
  <c r="R8" i="2"/>
  <c r="GA8" i="2"/>
  <c r="GB8" i="2"/>
  <c r="GC8" i="2"/>
  <c r="GD8" i="2"/>
  <c r="GV8" i="2"/>
  <c r="GW8" i="2"/>
  <c r="GX8" i="2"/>
  <c r="GY8" i="2"/>
  <c r="AJ8" i="2"/>
  <c r="AK8" i="2"/>
  <c r="AL8" i="2"/>
  <c r="AM8" i="2"/>
  <c r="FE10" i="2"/>
  <c r="FF9" i="2"/>
  <c r="FG9" i="2"/>
  <c r="FH9" i="2"/>
  <c r="FI9" i="2"/>
  <c r="EJ10" i="2"/>
  <c r="EK9" i="2"/>
  <c r="EL9" i="2"/>
  <c r="EM9" i="2"/>
  <c r="EN9" i="2"/>
  <c r="DO10" i="2"/>
  <c r="DP9" i="2"/>
  <c r="DQ9" i="2"/>
  <c r="DR9" i="2"/>
  <c r="DS9" i="2"/>
  <c r="CT10" i="2"/>
  <c r="CU9" i="2"/>
  <c r="CV9" i="2"/>
  <c r="CW9" i="2"/>
  <c r="CX9" i="2"/>
  <c r="BY10" i="2"/>
  <c r="BZ9" i="2"/>
  <c r="CA9" i="2"/>
  <c r="CB9" i="2"/>
  <c r="CC9" i="2"/>
  <c r="BD10" i="2"/>
  <c r="BE9" i="2"/>
  <c r="BF9" i="2"/>
  <c r="BG9" i="2"/>
  <c r="BH9" i="2"/>
  <c r="N10" i="2"/>
  <c r="O9" i="2"/>
  <c r="P9" i="2"/>
  <c r="Q9" i="2"/>
  <c r="R9" i="2"/>
  <c r="GA9" i="2"/>
  <c r="GB9" i="2"/>
  <c r="GC9" i="2"/>
  <c r="GD9" i="2"/>
  <c r="GV9" i="2"/>
  <c r="GW9" i="2"/>
  <c r="GX9" i="2"/>
  <c r="GY9" i="2"/>
  <c r="AJ9" i="2"/>
  <c r="AK9" i="2"/>
  <c r="AL9" i="2"/>
  <c r="AM9" i="2"/>
  <c r="FE11" i="2"/>
  <c r="FF10" i="2"/>
  <c r="FG10" i="2"/>
  <c r="FH10" i="2"/>
  <c r="FI10" i="2"/>
  <c r="EJ11" i="2"/>
  <c r="EK10" i="2"/>
  <c r="EL10" i="2"/>
  <c r="EM10" i="2"/>
  <c r="EN10" i="2"/>
  <c r="DO11" i="2"/>
  <c r="DP10" i="2"/>
  <c r="DQ10" i="2"/>
  <c r="DR10" i="2"/>
  <c r="DS10" i="2"/>
  <c r="CT11" i="2"/>
  <c r="CU10" i="2"/>
  <c r="CV10" i="2"/>
  <c r="CW10" i="2"/>
  <c r="CX10" i="2"/>
  <c r="BY11" i="2"/>
  <c r="BZ10" i="2"/>
  <c r="CA10" i="2"/>
  <c r="CB10" i="2"/>
  <c r="CC10" i="2"/>
  <c r="BD11" i="2"/>
  <c r="BE10" i="2"/>
  <c r="BF10" i="2"/>
  <c r="BG10" i="2"/>
  <c r="BH10" i="2"/>
  <c r="N11" i="2"/>
  <c r="O10" i="2"/>
  <c r="P10" i="2"/>
  <c r="Q10" i="2"/>
  <c r="R10" i="2"/>
  <c r="GA10" i="2"/>
  <c r="GB10" i="2"/>
  <c r="GC10" i="2"/>
  <c r="GD10" i="2"/>
  <c r="GV10" i="2"/>
  <c r="GW10" i="2"/>
  <c r="GX10" i="2"/>
  <c r="GY10" i="2"/>
  <c r="AJ10" i="2"/>
  <c r="AK10" i="2"/>
  <c r="AL10" i="2"/>
  <c r="AM10" i="2"/>
  <c r="FE12" i="2"/>
  <c r="FF11" i="2"/>
  <c r="FG11" i="2"/>
  <c r="FH11" i="2"/>
  <c r="FI11" i="2"/>
  <c r="EJ12" i="2"/>
  <c r="EK11" i="2"/>
  <c r="EL11" i="2"/>
  <c r="EM11" i="2"/>
  <c r="EN11" i="2"/>
  <c r="DO12" i="2"/>
  <c r="DP11" i="2"/>
  <c r="DQ11" i="2"/>
  <c r="DR11" i="2"/>
  <c r="DS11" i="2"/>
  <c r="CT12" i="2"/>
  <c r="CU11" i="2"/>
  <c r="CV11" i="2"/>
  <c r="CW11" i="2"/>
  <c r="CX11" i="2"/>
  <c r="BY12" i="2"/>
  <c r="BZ11" i="2"/>
  <c r="CA11" i="2"/>
  <c r="CB11" i="2"/>
  <c r="CC11" i="2"/>
  <c r="BD12" i="2"/>
  <c r="BE11" i="2"/>
  <c r="BF11" i="2"/>
  <c r="BG11" i="2"/>
  <c r="BH11" i="2"/>
  <c r="N12" i="2"/>
  <c r="O11" i="2"/>
  <c r="P11" i="2"/>
  <c r="Q11" i="2"/>
  <c r="R11" i="2"/>
  <c r="GA11" i="2"/>
  <c r="GB11" i="2"/>
  <c r="GC11" i="2"/>
  <c r="GD11" i="2"/>
  <c r="GV11" i="2"/>
  <c r="GW11" i="2"/>
  <c r="GX11" i="2"/>
  <c r="GY11" i="2"/>
  <c r="AJ11" i="2"/>
  <c r="AK11" i="2"/>
  <c r="AL11" i="2"/>
  <c r="AM11" i="2"/>
  <c r="FE13" i="2"/>
  <c r="FF12" i="2"/>
  <c r="FG12" i="2"/>
  <c r="FH12" i="2"/>
  <c r="FI12" i="2"/>
  <c r="EJ13" i="2"/>
  <c r="EK12" i="2"/>
  <c r="EL12" i="2"/>
  <c r="EM12" i="2"/>
  <c r="EN12" i="2"/>
  <c r="DO13" i="2"/>
  <c r="DP12" i="2"/>
  <c r="DQ12" i="2"/>
  <c r="DR12" i="2"/>
  <c r="DS12" i="2"/>
  <c r="CT13" i="2"/>
  <c r="CU12" i="2"/>
  <c r="CV12" i="2"/>
  <c r="CW12" i="2"/>
  <c r="CX12" i="2"/>
  <c r="BY13" i="2"/>
  <c r="BZ12" i="2"/>
  <c r="CA12" i="2"/>
  <c r="CB12" i="2"/>
  <c r="CC12" i="2"/>
  <c r="BD13" i="2"/>
  <c r="BE12" i="2"/>
  <c r="BF12" i="2"/>
  <c r="BG12" i="2"/>
  <c r="BH12" i="2"/>
  <c r="N13" i="2"/>
  <c r="O12" i="2"/>
  <c r="P12" i="2"/>
  <c r="Q12" i="2"/>
  <c r="R12" i="2"/>
  <c r="GA12" i="2"/>
  <c r="GB12" i="2"/>
  <c r="GC12" i="2"/>
  <c r="GD12" i="2"/>
  <c r="GV12" i="2"/>
  <c r="GW12" i="2"/>
  <c r="GX12" i="2"/>
  <c r="GY12" i="2"/>
  <c r="AJ12" i="2"/>
  <c r="AK12" i="2"/>
  <c r="AL12" i="2"/>
  <c r="AM12" i="2"/>
  <c r="FE14" i="2"/>
  <c r="FF13" i="2"/>
  <c r="FG13" i="2"/>
  <c r="FH13" i="2"/>
  <c r="FI13" i="2"/>
  <c r="EJ14" i="2"/>
  <c r="EK13" i="2"/>
  <c r="EL13" i="2"/>
  <c r="EM13" i="2"/>
  <c r="EN13" i="2"/>
  <c r="DO14" i="2"/>
  <c r="DP13" i="2"/>
  <c r="DQ13" i="2"/>
  <c r="DR13" i="2"/>
  <c r="DS13" i="2"/>
  <c r="CT14" i="2"/>
  <c r="CU13" i="2"/>
  <c r="CV13" i="2"/>
  <c r="CW13" i="2"/>
  <c r="CX13" i="2"/>
  <c r="BY14" i="2"/>
  <c r="BZ13" i="2"/>
  <c r="CA13" i="2"/>
  <c r="CB13" i="2"/>
  <c r="CC13" i="2"/>
  <c r="BD14" i="2"/>
  <c r="BE13" i="2"/>
  <c r="BF13" i="2"/>
  <c r="BG13" i="2"/>
  <c r="BH13" i="2"/>
  <c r="N14" i="2"/>
  <c r="O13" i="2"/>
  <c r="P13" i="2"/>
  <c r="Q13" i="2"/>
  <c r="R13" i="2"/>
  <c r="GA13" i="2"/>
  <c r="GB13" i="2"/>
  <c r="GC13" i="2"/>
  <c r="GD13" i="2"/>
  <c r="GV13" i="2"/>
  <c r="GW13" i="2"/>
  <c r="GX13" i="2"/>
  <c r="GY13" i="2"/>
  <c r="AJ13" i="2"/>
  <c r="AK13" i="2"/>
  <c r="AL13" i="2"/>
  <c r="AM13" i="2"/>
  <c r="FE15" i="2"/>
  <c r="FF14" i="2"/>
  <c r="FG14" i="2"/>
  <c r="FH14" i="2"/>
  <c r="FI14" i="2"/>
  <c r="EJ15" i="2"/>
  <c r="EK14" i="2"/>
  <c r="EL14" i="2"/>
  <c r="EM14" i="2"/>
  <c r="EN14" i="2"/>
  <c r="DO15" i="2"/>
  <c r="DP14" i="2"/>
  <c r="DQ14" i="2"/>
  <c r="DR14" i="2"/>
  <c r="DS14" i="2"/>
  <c r="CT15" i="2"/>
  <c r="CU14" i="2"/>
  <c r="CV14" i="2"/>
  <c r="CW14" i="2"/>
  <c r="CX14" i="2"/>
  <c r="BY15" i="2"/>
  <c r="BZ14" i="2"/>
  <c r="CA14" i="2"/>
  <c r="CB14" i="2"/>
  <c r="CC14" i="2"/>
  <c r="BD15" i="2"/>
  <c r="BE14" i="2"/>
  <c r="BF14" i="2"/>
  <c r="BG14" i="2"/>
  <c r="BH14" i="2"/>
  <c r="N15" i="2"/>
  <c r="O14" i="2"/>
  <c r="P14" i="2"/>
  <c r="Q14" i="2"/>
  <c r="R14" i="2"/>
  <c r="GA14" i="2"/>
  <c r="GB14" i="2"/>
  <c r="GC14" i="2"/>
  <c r="GD14" i="2"/>
  <c r="GV14" i="2"/>
  <c r="GW14" i="2"/>
  <c r="GX14" i="2"/>
  <c r="GY14" i="2"/>
  <c r="AJ14" i="2"/>
  <c r="AK14" i="2"/>
  <c r="AL14" i="2"/>
  <c r="AM14" i="2"/>
  <c r="FE16" i="2"/>
  <c r="FF15" i="2"/>
  <c r="FG15" i="2"/>
  <c r="FH15" i="2"/>
  <c r="FI15" i="2"/>
  <c r="EJ16" i="2"/>
  <c r="EK15" i="2"/>
  <c r="EL15" i="2"/>
  <c r="EM15" i="2"/>
  <c r="EN15" i="2"/>
  <c r="DO16" i="2"/>
  <c r="DP15" i="2"/>
  <c r="DQ15" i="2"/>
  <c r="DR15" i="2"/>
  <c r="DS15" i="2"/>
  <c r="CT16" i="2"/>
  <c r="CU15" i="2"/>
  <c r="CV15" i="2"/>
  <c r="CW15" i="2"/>
  <c r="CX15" i="2"/>
  <c r="BY16" i="2"/>
  <c r="BZ15" i="2"/>
  <c r="CA15" i="2"/>
  <c r="CB15" i="2"/>
  <c r="CC15" i="2"/>
  <c r="BD16" i="2"/>
  <c r="BE15" i="2"/>
  <c r="BF15" i="2"/>
  <c r="BG15" i="2"/>
  <c r="BH15" i="2"/>
  <c r="N16" i="2"/>
  <c r="O15" i="2"/>
  <c r="P15" i="2"/>
  <c r="Q15" i="2"/>
  <c r="R15" i="2"/>
  <c r="GA15" i="2"/>
  <c r="GB15" i="2"/>
  <c r="GC15" i="2"/>
  <c r="GD15" i="2"/>
  <c r="GV15" i="2"/>
  <c r="GW15" i="2"/>
  <c r="GX15" i="2"/>
  <c r="GY15" i="2"/>
  <c r="AJ15" i="2"/>
  <c r="AK15" i="2"/>
  <c r="AL15" i="2"/>
  <c r="AM15" i="2"/>
  <c r="FE17" i="2"/>
  <c r="FF16" i="2"/>
  <c r="FG16" i="2"/>
  <c r="FH16" i="2"/>
  <c r="FI16" i="2"/>
  <c r="EJ17" i="2"/>
  <c r="EK16" i="2"/>
  <c r="EL16" i="2"/>
  <c r="EM16" i="2"/>
  <c r="EN16" i="2"/>
  <c r="DO17" i="2"/>
  <c r="DP16" i="2"/>
  <c r="DQ16" i="2"/>
  <c r="DR16" i="2"/>
  <c r="DS16" i="2"/>
  <c r="CT17" i="2"/>
  <c r="CU16" i="2"/>
  <c r="CV16" i="2"/>
  <c r="CW16" i="2"/>
  <c r="CX16" i="2"/>
  <c r="BY17" i="2"/>
  <c r="BZ16" i="2"/>
  <c r="CA16" i="2"/>
  <c r="CB16" i="2"/>
  <c r="CC16" i="2"/>
  <c r="BD17" i="2"/>
  <c r="BE16" i="2"/>
  <c r="BF16" i="2"/>
  <c r="BG16" i="2"/>
  <c r="BH16" i="2"/>
  <c r="N17" i="2"/>
  <c r="O16" i="2"/>
  <c r="P16" i="2"/>
  <c r="Q16" i="2"/>
  <c r="R16" i="2"/>
  <c r="GA16" i="2"/>
  <c r="GB16" i="2"/>
  <c r="GC16" i="2"/>
  <c r="GD16" i="2"/>
  <c r="GV16" i="2"/>
  <c r="GW16" i="2"/>
  <c r="GX16" i="2"/>
  <c r="GY16" i="2"/>
  <c r="AJ16" i="2"/>
  <c r="AK16" i="2"/>
  <c r="AL16" i="2"/>
  <c r="AM16" i="2"/>
  <c r="FE18" i="2"/>
  <c r="FF17" i="2"/>
  <c r="FG17" i="2"/>
  <c r="FH17" i="2"/>
  <c r="FI17" i="2"/>
  <c r="EJ18" i="2"/>
  <c r="EK17" i="2"/>
  <c r="EL17" i="2"/>
  <c r="EM17" i="2"/>
  <c r="EN17" i="2"/>
  <c r="DO18" i="2"/>
  <c r="DP17" i="2"/>
  <c r="DQ17" i="2"/>
  <c r="DR17" i="2"/>
  <c r="DS17" i="2"/>
  <c r="CT18" i="2"/>
  <c r="CU17" i="2"/>
  <c r="CV17" i="2"/>
  <c r="CW17" i="2"/>
  <c r="CX17" i="2"/>
  <c r="BY18" i="2"/>
  <c r="BZ17" i="2"/>
  <c r="CA17" i="2"/>
  <c r="CB17" i="2"/>
  <c r="CC17" i="2"/>
  <c r="BD18" i="2"/>
  <c r="BE17" i="2"/>
  <c r="BF17" i="2"/>
  <c r="BG17" i="2"/>
  <c r="BH17" i="2"/>
  <c r="N18" i="2"/>
  <c r="O17" i="2"/>
  <c r="P17" i="2"/>
  <c r="Q17" i="2"/>
  <c r="R17" i="2"/>
  <c r="GA17" i="2"/>
  <c r="GB17" i="2"/>
  <c r="GC17" i="2"/>
  <c r="GD17" i="2"/>
  <c r="GV17" i="2"/>
  <c r="GW17" i="2"/>
  <c r="GX17" i="2"/>
  <c r="GY17" i="2"/>
  <c r="AJ17" i="2"/>
  <c r="AK17" i="2"/>
  <c r="AL17" i="2"/>
  <c r="AM17" i="2"/>
  <c r="FE19" i="2"/>
  <c r="FF18" i="2"/>
  <c r="FG18" i="2"/>
  <c r="FH18" i="2"/>
  <c r="FI18" i="2"/>
  <c r="EJ19" i="2"/>
  <c r="EK18" i="2"/>
  <c r="EL18" i="2"/>
  <c r="EM18" i="2"/>
  <c r="EN18" i="2"/>
  <c r="DO19" i="2"/>
  <c r="DP18" i="2"/>
  <c r="DQ18" i="2"/>
  <c r="DR18" i="2"/>
  <c r="DS18" i="2"/>
  <c r="CT19" i="2"/>
  <c r="CU18" i="2"/>
  <c r="CV18" i="2"/>
  <c r="CW18" i="2"/>
  <c r="CX18" i="2"/>
  <c r="BY19" i="2"/>
  <c r="BZ18" i="2"/>
  <c r="CA18" i="2"/>
  <c r="CB18" i="2"/>
  <c r="CC18" i="2"/>
  <c r="BD19" i="2"/>
  <c r="BE18" i="2"/>
  <c r="BF18" i="2"/>
  <c r="BG18" i="2"/>
  <c r="BH18" i="2"/>
  <c r="N19" i="2"/>
  <c r="O18" i="2"/>
  <c r="P18" i="2"/>
  <c r="Q18" i="2"/>
  <c r="R18" i="2"/>
  <c r="GA18" i="2"/>
  <c r="GB18" i="2"/>
  <c r="GC18" i="2"/>
  <c r="GD18" i="2"/>
  <c r="GV18" i="2"/>
  <c r="GW18" i="2"/>
  <c r="GX18" i="2"/>
  <c r="GY18" i="2"/>
  <c r="AJ18" i="2"/>
  <c r="AK18" i="2"/>
  <c r="AL18" i="2"/>
  <c r="AM18" i="2"/>
  <c r="FE20" i="2"/>
  <c r="FF19" i="2"/>
  <c r="FG19" i="2"/>
  <c r="FH19" i="2"/>
  <c r="FI19" i="2"/>
  <c r="EJ20" i="2"/>
  <c r="EK19" i="2"/>
  <c r="EL19" i="2"/>
  <c r="EM19" i="2"/>
  <c r="EN19" i="2"/>
  <c r="DO20" i="2"/>
  <c r="DP19" i="2"/>
  <c r="DQ19" i="2"/>
  <c r="DR19" i="2"/>
  <c r="DS19" i="2"/>
  <c r="CT20" i="2"/>
  <c r="CU19" i="2"/>
  <c r="CV19" i="2"/>
  <c r="CW19" i="2"/>
  <c r="CX19" i="2"/>
  <c r="BY20" i="2"/>
  <c r="BZ19" i="2"/>
  <c r="CA19" i="2"/>
  <c r="CB19" i="2"/>
  <c r="CC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35" i="2"/>
  <c r="BD36" i="2"/>
  <c r="BD37" i="2"/>
  <c r="BD38" i="2"/>
  <c r="BD39" i="2"/>
  <c r="BD40" i="2"/>
  <c r="BD41" i="2"/>
  <c r="BD42" i="2"/>
  <c r="BD43" i="2"/>
  <c r="BD44" i="2"/>
  <c r="BD45" i="2"/>
  <c r="BD46" i="2"/>
  <c r="BD47" i="2"/>
  <c r="BD48" i="2"/>
  <c r="BD49" i="2"/>
  <c r="BD50" i="2"/>
  <c r="BD51" i="2"/>
  <c r="BD52" i="2"/>
  <c r="BD53" i="2"/>
  <c r="BD54" i="2"/>
  <c r="BD55" i="2"/>
  <c r="BD56" i="2"/>
  <c r="BD57" i="2"/>
  <c r="BD58" i="2"/>
  <c r="BD59" i="2"/>
  <c r="BD60" i="2"/>
  <c r="BD61" i="2"/>
  <c r="BD62" i="2"/>
  <c r="BD63" i="2"/>
  <c r="BD64" i="2"/>
  <c r="BD65" i="2"/>
  <c r="BD66" i="2"/>
  <c r="BD67" i="2"/>
  <c r="BD68" i="2"/>
  <c r="BD69" i="2"/>
  <c r="BD70" i="2"/>
  <c r="BD71" i="2"/>
  <c r="BD72" i="2"/>
  <c r="BD73" i="2"/>
  <c r="BD74" i="2"/>
  <c r="BD75" i="2"/>
  <c r="BD76" i="2"/>
  <c r="BD77" i="2"/>
  <c r="BD78" i="2"/>
  <c r="BD79" i="2"/>
  <c r="BD80" i="2"/>
  <c r="BD81" i="2"/>
  <c r="BD82" i="2"/>
  <c r="BD83" i="2"/>
  <c r="BD84" i="2"/>
  <c r="BD85" i="2"/>
  <c r="BD86" i="2"/>
  <c r="BD87" i="2"/>
  <c r="BD88" i="2"/>
  <c r="BD89" i="2"/>
  <c r="BD90" i="2"/>
  <c r="BD91" i="2"/>
  <c r="BD92" i="2"/>
  <c r="BD93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BD124" i="2"/>
  <c r="BD125" i="2"/>
  <c r="BD126" i="2"/>
  <c r="BD127" i="2"/>
  <c r="BD128" i="2"/>
  <c r="BD129" i="2"/>
  <c r="BD130" i="2"/>
  <c r="BD131" i="2"/>
  <c r="BD132" i="2"/>
  <c r="BD133" i="2"/>
  <c r="BD134" i="2"/>
  <c r="BD135" i="2"/>
  <c r="BD136" i="2"/>
  <c r="BD137" i="2"/>
  <c r="BD138" i="2"/>
  <c r="BD139" i="2"/>
  <c r="BD140" i="2"/>
  <c r="BD141" i="2"/>
  <c r="BD142" i="2"/>
  <c r="BD143" i="2"/>
  <c r="BD144" i="2"/>
  <c r="BD145" i="2"/>
  <c r="BD146" i="2"/>
  <c r="BD147" i="2"/>
  <c r="BD148" i="2"/>
  <c r="BD149" i="2"/>
  <c r="BD150" i="2"/>
  <c r="BD151" i="2"/>
  <c r="BD152" i="2"/>
  <c r="BD153" i="2"/>
  <c r="BD154" i="2"/>
  <c r="BE19" i="2"/>
  <c r="BF19" i="2"/>
  <c r="BG19" i="2"/>
  <c r="BH19" i="2"/>
  <c r="N20" i="2"/>
  <c r="O19" i="2"/>
  <c r="P19" i="2"/>
  <c r="Q19" i="2"/>
  <c r="R19" i="2"/>
  <c r="GA19" i="2"/>
  <c r="GB19" i="2"/>
  <c r="GC19" i="2"/>
  <c r="GD19" i="2"/>
  <c r="GV19" i="2"/>
  <c r="GW19" i="2"/>
  <c r="GX19" i="2"/>
  <c r="GY19" i="2"/>
  <c r="AJ19" i="2"/>
  <c r="AK19" i="2"/>
  <c r="AL19" i="2"/>
  <c r="AM19" i="2"/>
  <c r="FE21" i="2"/>
  <c r="FF20" i="2"/>
  <c r="FG20" i="2"/>
  <c r="FH20" i="2"/>
  <c r="FI20" i="2"/>
  <c r="EJ21" i="2"/>
  <c r="EK20" i="2"/>
  <c r="EL20" i="2"/>
  <c r="EM20" i="2"/>
  <c r="EN20" i="2"/>
  <c r="DO21" i="2"/>
  <c r="DP20" i="2"/>
  <c r="DQ20" i="2"/>
  <c r="DR20" i="2"/>
  <c r="DS20" i="2"/>
  <c r="CT21" i="2"/>
  <c r="CU20" i="2"/>
  <c r="CV20" i="2"/>
  <c r="CW20" i="2"/>
  <c r="CX20" i="2"/>
  <c r="BY21" i="2"/>
  <c r="BZ20" i="2"/>
  <c r="CA20" i="2"/>
  <c r="CB20" i="2"/>
  <c r="CC20" i="2"/>
  <c r="BD155" i="2"/>
  <c r="BE154" i="2"/>
  <c r="BF154" i="2"/>
  <c r="BG154" i="2"/>
  <c r="BH154" i="2"/>
  <c r="N21" i="2"/>
  <c r="O20" i="2"/>
  <c r="P20" i="2"/>
  <c r="Q20" i="2"/>
  <c r="R20" i="2"/>
  <c r="GA20" i="2"/>
  <c r="GB20" i="2"/>
  <c r="GC20" i="2"/>
  <c r="GD20" i="2"/>
  <c r="GV20" i="2"/>
  <c r="GW20" i="2"/>
  <c r="GX20" i="2"/>
  <c r="GY20" i="2"/>
  <c r="AJ20" i="2"/>
  <c r="AK20" i="2"/>
  <c r="AL20" i="2"/>
  <c r="AM20" i="2"/>
  <c r="FE22" i="2"/>
  <c r="FF21" i="2"/>
  <c r="FG21" i="2"/>
  <c r="FH21" i="2"/>
  <c r="FI21" i="2"/>
  <c r="EJ22" i="2"/>
  <c r="EK21" i="2"/>
  <c r="EL21" i="2"/>
  <c r="EM21" i="2"/>
  <c r="EN21" i="2"/>
  <c r="DO22" i="2"/>
  <c r="DP21" i="2"/>
  <c r="DQ21" i="2"/>
  <c r="DR21" i="2"/>
  <c r="DS21" i="2"/>
  <c r="CT22" i="2"/>
  <c r="CU21" i="2"/>
  <c r="CV21" i="2"/>
  <c r="CW21" i="2"/>
  <c r="CX21" i="2"/>
  <c r="BY22" i="2"/>
  <c r="BZ21" i="2"/>
  <c r="CA21" i="2"/>
  <c r="CB21" i="2"/>
  <c r="CC21" i="2"/>
  <c r="BD156" i="2"/>
  <c r="BE155" i="2"/>
  <c r="BF155" i="2"/>
  <c r="BG155" i="2"/>
  <c r="BH155" i="2"/>
  <c r="N22" i="2"/>
  <c r="O21" i="2"/>
  <c r="P21" i="2"/>
  <c r="Q21" i="2"/>
  <c r="R21" i="2"/>
  <c r="GA21" i="2"/>
  <c r="GB21" i="2"/>
  <c r="GC21" i="2"/>
  <c r="GD21" i="2"/>
  <c r="GV21" i="2"/>
  <c r="GW21" i="2"/>
  <c r="GX21" i="2"/>
  <c r="GY21" i="2"/>
  <c r="AJ21" i="2"/>
  <c r="AK21" i="2"/>
  <c r="AL21" i="2"/>
  <c r="AM21" i="2"/>
  <c r="FE23" i="2"/>
  <c r="FF22" i="2"/>
  <c r="FG22" i="2"/>
  <c r="FH22" i="2"/>
  <c r="FI22" i="2"/>
  <c r="EJ23" i="2"/>
  <c r="EK22" i="2"/>
  <c r="EL22" i="2"/>
  <c r="EM22" i="2"/>
  <c r="EN22" i="2"/>
  <c r="DO23" i="2"/>
  <c r="DP22" i="2"/>
  <c r="DQ22" i="2"/>
  <c r="DR22" i="2"/>
  <c r="DS22" i="2"/>
  <c r="CT23" i="2"/>
  <c r="CU22" i="2"/>
  <c r="CV22" i="2"/>
  <c r="CW22" i="2"/>
  <c r="CX22" i="2"/>
  <c r="BY23" i="2"/>
  <c r="BZ22" i="2"/>
  <c r="CA22" i="2"/>
  <c r="CB22" i="2"/>
  <c r="CC22" i="2"/>
  <c r="BD157" i="2"/>
  <c r="BE156" i="2"/>
  <c r="BF156" i="2"/>
  <c r="BG156" i="2"/>
  <c r="BH156" i="2"/>
  <c r="N23" i="2"/>
  <c r="O22" i="2"/>
  <c r="P22" i="2"/>
  <c r="Q22" i="2"/>
  <c r="R22" i="2"/>
  <c r="GA22" i="2"/>
  <c r="GB22" i="2"/>
  <c r="GC22" i="2"/>
  <c r="GD22" i="2"/>
  <c r="GV22" i="2"/>
  <c r="GW22" i="2"/>
  <c r="GX22" i="2"/>
  <c r="GY22" i="2"/>
  <c r="AJ22" i="2"/>
  <c r="AK22" i="2"/>
  <c r="AL22" i="2"/>
  <c r="AM22" i="2"/>
  <c r="FE24" i="2"/>
  <c r="FF23" i="2"/>
  <c r="FG23" i="2"/>
  <c r="FH23" i="2"/>
  <c r="FI23" i="2"/>
  <c r="EJ24" i="2"/>
  <c r="EK23" i="2"/>
  <c r="EL23" i="2"/>
  <c r="EM23" i="2"/>
  <c r="EN23" i="2"/>
  <c r="DO24" i="2"/>
  <c r="DP23" i="2"/>
  <c r="DQ23" i="2"/>
  <c r="DR23" i="2"/>
  <c r="DS23" i="2"/>
  <c r="CT24" i="2"/>
  <c r="CU23" i="2"/>
  <c r="CV23" i="2"/>
  <c r="CW23" i="2"/>
  <c r="CX23" i="2"/>
  <c r="BY24" i="2"/>
  <c r="BZ23" i="2"/>
  <c r="CA23" i="2"/>
  <c r="CB23" i="2"/>
  <c r="CC23" i="2"/>
  <c r="BD158" i="2"/>
  <c r="BE157" i="2"/>
  <c r="BF157" i="2"/>
  <c r="BG157" i="2"/>
  <c r="BH157" i="2"/>
  <c r="N24" i="2"/>
  <c r="O23" i="2"/>
  <c r="P23" i="2"/>
  <c r="Q23" i="2"/>
  <c r="R23" i="2"/>
  <c r="GA23" i="2"/>
  <c r="GB23" i="2"/>
  <c r="GC23" i="2"/>
  <c r="GD23" i="2"/>
  <c r="GV23" i="2"/>
  <c r="GW23" i="2"/>
  <c r="GX23" i="2"/>
  <c r="GY23" i="2"/>
  <c r="AJ23" i="2"/>
  <c r="AK23" i="2"/>
  <c r="AL23" i="2"/>
  <c r="AM23" i="2"/>
  <c r="FE25" i="2"/>
  <c r="FF24" i="2"/>
  <c r="FG24" i="2"/>
  <c r="FH24" i="2"/>
  <c r="FI24" i="2"/>
  <c r="EJ25" i="2"/>
  <c r="EK24" i="2"/>
  <c r="EL24" i="2"/>
  <c r="EM24" i="2"/>
  <c r="EN24" i="2"/>
  <c r="DO25" i="2"/>
  <c r="DP24" i="2"/>
  <c r="DQ24" i="2"/>
  <c r="DR24" i="2"/>
  <c r="DS24" i="2"/>
  <c r="CT25" i="2"/>
  <c r="CU24" i="2"/>
  <c r="CV24" i="2"/>
  <c r="CW24" i="2"/>
  <c r="CX24" i="2"/>
  <c r="BY25" i="2"/>
  <c r="BZ24" i="2"/>
  <c r="CA24" i="2"/>
  <c r="CB24" i="2"/>
  <c r="CC24" i="2"/>
  <c r="BD159" i="2"/>
  <c r="BE158" i="2"/>
  <c r="BF158" i="2"/>
  <c r="BG158" i="2"/>
  <c r="BH158" i="2"/>
  <c r="N25" i="2"/>
  <c r="O24" i="2"/>
  <c r="P24" i="2"/>
  <c r="Q24" i="2"/>
  <c r="R24" i="2"/>
  <c r="GA24" i="2"/>
  <c r="GB24" i="2"/>
  <c r="GC24" i="2"/>
  <c r="GD24" i="2"/>
  <c r="GV24" i="2"/>
  <c r="GW24" i="2"/>
  <c r="GX24" i="2"/>
  <c r="GY24" i="2"/>
  <c r="AJ24" i="2"/>
  <c r="AK24" i="2"/>
  <c r="AL24" i="2"/>
  <c r="AM24" i="2"/>
  <c r="FE26" i="2"/>
  <c r="FF25" i="2"/>
  <c r="FG25" i="2"/>
  <c r="FH25" i="2"/>
  <c r="FI25" i="2"/>
  <c r="EJ26" i="2"/>
  <c r="EK25" i="2"/>
  <c r="EL25" i="2"/>
  <c r="EM25" i="2"/>
  <c r="EN25" i="2"/>
  <c r="DO26" i="2"/>
  <c r="DP25" i="2"/>
  <c r="DQ25" i="2"/>
  <c r="DR25" i="2"/>
  <c r="DS25" i="2"/>
  <c r="CT26" i="2"/>
  <c r="CU25" i="2"/>
  <c r="CV25" i="2"/>
  <c r="CW25" i="2"/>
  <c r="CX25" i="2"/>
  <c r="BY26" i="2"/>
  <c r="BZ25" i="2"/>
  <c r="CA25" i="2"/>
  <c r="CB25" i="2"/>
  <c r="CC25" i="2"/>
  <c r="BD160" i="2"/>
  <c r="BE159" i="2"/>
  <c r="BF159" i="2"/>
  <c r="BG159" i="2"/>
  <c r="BH159" i="2"/>
  <c r="N26" i="2"/>
  <c r="O25" i="2"/>
  <c r="P25" i="2"/>
  <c r="Q25" i="2"/>
  <c r="R25" i="2"/>
  <c r="GA25" i="2"/>
  <c r="GB25" i="2"/>
  <c r="GC25" i="2"/>
  <c r="GD25" i="2"/>
  <c r="GV25" i="2"/>
  <c r="GW25" i="2"/>
  <c r="GX25" i="2"/>
  <c r="GY25" i="2"/>
  <c r="AJ25" i="2"/>
  <c r="AK25" i="2"/>
  <c r="AL25" i="2"/>
  <c r="AM25" i="2"/>
  <c r="FE27" i="2"/>
  <c r="FF26" i="2"/>
  <c r="FG26" i="2"/>
  <c r="FH26" i="2"/>
  <c r="FI26" i="2"/>
  <c r="EJ27" i="2"/>
  <c r="EK26" i="2"/>
  <c r="EL26" i="2"/>
  <c r="EM26" i="2"/>
  <c r="EN26" i="2"/>
  <c r="DO27" i="2"/>
  <c r="DP26" i="2"/>
  <c r="DQ26" i="2"/>
  <c r="DR26" i="2"/>
  <c r="DS26" i="2"/>
  <c r="CT27" i="2"/>
  <c r="CU26" i="2"/>
  <c r="CV26" i="2"/>
  <c r="CW26" i="2"/>
  <c r="CX26" i="2"/>
  <c r="BY27" i="2"/>
  <c r="BZ26" i="2"/>
  <c r="CA26" i="2"/>
  <c r="CB26" i="2"/>
  <c r="CC26" i="2"/>
  <c r="BD161" i="2"/>
  <c r="BE160" i="2"/>
  <c r="BF160" i="2"/>
  <c r="BG160" i="2"/>
  <c r="BH160" i="2"/>
  <c r="N27" i="2"/>
  <c r="O26" i="2"/>
  <c r="P26" i="2"/>
  <c r="Q26" i="2"/>
  <c r="R26" i="2"/>
  <c r="GA26" i="2"/>
  <c r="GB26" i="2"/>
  <c r="GC26" i="2"/>
  <c r="GD26" i="2"/>
  <c r="GV26" i="2"/>
  <c r="GW26" i="2"/>
  <c r="GX26" i="2"/>
  <c r="GY26" i="2"/>
  <c r="AJ26" i="2"/>
  <c r="AK26" i="2"/>
  <c r="AL26" i="2"/>
  <c r="AM26" i="2"/>
  <c r="FE28" i="2"/>
  <c r="FF27" i="2"/>
  <c r="FG27" i="2"/>
  <c r="FH27" i="2"/>
  <c r="FI27" i="2"/>
  <c r="EJ28" i="2"/>
  <c r="EK27" i="2"/>
  <c r="EL27" i="2"/>
  <c r="EM27" i="2"/>
  <c r="EN27" i="2"/>
  <c r="DO28" i="2"/>
  <c r="DP27" i="2"/>
  <c r="DQ27" i="2"/>
  <c r="DR27" i="2"/>
  <c r="DS27" i="2"/>
  <c r="CT28" i="2"/>
  <c r="CU27" i="2"/>
  <c r="CV27" i="2"/>
  <c r="CW27" i="2"/>
  <c r="CX27" i="2"/>
  <c r="BY28" i="2"/>
  <c r="BZ27" i="2"/>
  <c r="CA27" i="2"/>
  <c r="CB27" i="2"/>
  <c r="CC27" i="2"/>
  <c r="BD162" i="2"/>
  <c r="BE161" i="2"/>
  <c r="BF161" i="2"/>
  <c r="BG161" i="2"/>
  <c r="BH161" i="2"/>
  <c r="N28" i="2"/>
  <c r="O27" i="2"/>
  <c r="P27" i="2"/>
  <c r="Q27" i="2"/>
  <c r="R27" i="2"/>
  <c r="GA27" i="2"/>
  <c r="GB27" i="2"/>
  <c r="GC27" i="2"/>
  <c r="GD27" i="2"/>
  <c r="GV27" i="2"/>
  <c r="GW27" i="2"/>
  <c r="GX27" i="2"/>
  <c r="GY27" i="2"/>
  <c r="AJ27" i="2"/>
  <c r="AK27" i="2"/>
  <c r="AL27" i="2"/>
  <c r="AM27" i="2"/>
  <c r="FE29" i="2"/>
  <c r="FF28" i="2"/>
  <c r="FG28" i="2"/>
  <c r="FH28" i="2"/>
  <c r="FI28" i="2"/>
  <c r="EJ29" i="2"/>
  <c r="EK28" i="2"/>
  <c r="EL28" i="2"/>
  <c r="EM28" i="2"/>
  <c r="EN28" i="2"/>
  <c r="DO29" i="2"/>
  <c r="DP28" i="2"/>
  <c r="DQ28" i="2"/>
  <c r="DR28" i="2"/>
  <c r="DS28" i="2"/>
  <c r="CT29" i="2"/>
  <c r="CU28" i="2"/>
  <c r="CV28" i="2"/>
  <c r="CW28" i="2"/>
  <c r="CX28" i="2"/>
  <c r="BY29" i="2"/>
  <c r="BZ28" i="2"/>
  <c r="CA28" i="2"/>
  <c r="CB28" i="2"/>
  <c r="CC28" i="2"/>
  <c r="BD163" i="2"/>
  <c r="BE162" i="2"/>
  <c r="BF162" i="2"/>
  <c r="BG162" i="2"/>
  <c r="BH162" i="2"/>
  <c r="N29" i="2"/>
  <c r="O28" i="2"/>
  <c r="P28" i="2"/>
  <c r="Q28" i="2"/>
  <c r="R28" i="2"/>
  <c r="GA28" i="2"/>
  <c r="GB28" i="2"/>
  <c r="GC28" i="2"/>
  <c r="GD28" i="2"/>
  <c r="GV28" i="2"/>
  <c r="GW28" i="2"/>
  <c r="GX28" i="2"/>
  <c r="GY28" i="2"/>
  <c r="AJ28" i="2"/>
  <c r="AK28" i="2"/>
  <c r="AL28" i="2"/>
  <c r="AM28" i="2"/>
  <c r="FE30" i="2"/>
  <c r="FF29" i="2"/>
  <c r="FG29" i="2"/>
  <c r="FH29" i="2"/>
  <c r="FI29" i="2"/>
  <c r="EJ30" i="2"/>
  <c r="EK29" i="2"/>
  <c r="EL29" i="2"/>
  <c r="EM29" i="2"/>
  <c r="EN29" i="2"/>
  <c r="DO30" i="2"/>
  <c r="DP29" i="2"/>
  <c r="DQ29" i="2"/>
  <c r="DR29" i="2"/>
  <c r="DS29" i="2"/>
  <c r="CT30" i="2"/>
  <c r="CU29" i="2"/>
  <c r="CV29" i="2"/>
  <c r="CW29" i="2"/>
  <c r="CX29" i="2"/>
  <c r="BY30" i="2"/>
  <c r="BZ29" i="2"/>
  <c r="CA29" i="2"/>
  <c r="CB29" i="2"/>
  <c r="CC29" i="2"/>
  <c r="BD164" i="2"/>
  <c r="BE163" i="2"/>
  <c r="BF163" i="2"/>
  <c r="BG163" i="2"/>
  <c r="BH163" i="2"/>
  <c r="N30" i="2"/>
  <c r="O29" i="2"/>
  <c r="P29" i="2"/>
  <c r="Q29" i="2"/>
  <c r="R29" i="2"/>
  <c r="GA29" i="2"/>
  <c r="GB29" i="2"/>
  <c r="GC29" i="2"/>
  <c r="GD29" i="2"/>
  <c r="GV29" i="2"/>
  <c r="GW29" i="2"/>
  <c r="GX29" i="2"/>
  <c r="GY29" i="2"/>
  <c r="AJ29" i="2"/>
  <c r="AK29" i="2"/>
  <c r="AL29" i="2"/>
  <c r="AM29" i="2"/>
  <c r="FE31" i="2"/>
  <c r="FF30" i="2"/>
  <c r="FG30" i="2"/>
  <c r="FH30" i="2"/>
  <c r="FI30" i="2"/>
  <c r="EJ31" i="2"/>
  <c r="EK30" i="2"/>
  <c r="EL30" i="2"/>
  <c r="EM30" i="2"/>
  <c r="EN30" i="2"/>
  <c r="DO31" i="2"/>
  <c r="DP30" i="2"/>
  <c r="DQ30" i="2"/>
  <c r="DR30" i="2"/>
  <c r="DS30" i="2"/>
  <c r="CT31" i="2"/>
  <c r="CU30" i="2"/>
  <c r="CV30" i="2"/>
  <c r="CW30" i="2"/>
  <c r="CX30" i="2"/>
  <c r="BY31" i="2"/>
  <c r="BZ30" i="2"/>
  <c r="CA30" i="2"/>
  <c r="CB30" i="2"/>
  <c r="CC30" i="2"/>
  <c r="BD165" i="2"/>
  <c r="BE164" i="2"/>
  <c r="BF164" i="2"/>
  <c r="BG164" i="2"/>
  <c r="BH164" i="2"/>
  <c r="N31" i="2"/>
  <c r="O30" i="2"/>
  <c r="P30" i="2"/>
  <c r="Q30" i="2"/>
  <c r="R30" i="2"/>
  <c r="GA30" i="2"/>
  <c r="GB30" i="2"/>
  <c r="GC30" i="2"/>
  <c r="GD30" i="2"/>
  <c r="GV30" i="2"/>
  <c r="GW30" i="2"/>
  <c r="GX30" i="2"/>
  <c r="GY30" i="2"/>
  <c r="AJ30" i="2"/>
  <c r="AK30" i="2"/>
  <c r="AL30" i="2"/>
  <c r="AM30" i="2"/>
  <c r="FE32" i="2"/>
  <c r="FF31" i="2"/>
  <c r="FG31" i="2"/>
  <c r="FH31" i="2"/>
  <c r="FI31" i="2"/>
  <c r="FK3" i="2"/>
  <c r="D13" i="4"/>
  <c r="EJ32" i="2"/>
  <c r="EK31" i="2"/>
  <c r="EL31" i="2"/>
  <c r="EM31" i="2"/>
  <c r="EN31" i="2"/>
  <c r="DO32" i="2"/>
  <c r="DP31" i="2"/>
  <c r="DQ31" i="2"/>
  <c r="DR31" i="2"/>
  <c r="DS31" i="2"/>
  <c r="CT32" i="2"/>
  <c r="CU31" i="2"/>
  <c r="CV31" i="2"/>
  <c r="CW31" i="2"/>
  <c r="CX31" i="2"/>
  <c r="BY32" i="2"/>
  <c r="BZ31" i="2"/>
  <c r="CA31" i="2"/>
  <c r="CB31" i="2"/>
  <c r="CC31" i="2"/>
  <c r="BD166" i="2"/>
  <c r="BE165" i="2"/>
  <c r="BF165" i="2"/>
  <c r="BG165" i="2"/>
  <c r="BH165" i="2"/>
  <c r="N32" i="2"/>
  <c r="O31" i="2"/>
  <c r="P31" i="2"/>
  <c r="Q31" i="2"/>
  <c r="R31" i="2"/>
  <c r="GA31" i="2"/>
  <c r="GB31" i="2"/>
  <c r="GC31" i="2"/>
  <c r="GD31" i="2"/>
  <c r="GV31" i="2"/>
  <c r="GW31" i="2"/>
  <c r="GX31" i="2"/>
  <c r="GY31" i="2"/>
  <c r="AJ31" i="2"/>
  <c r="AK31" i="2"/>
  <c r="AL31" i="2"/>
  <c r="AM31" i="2"/>
  <c r="FE33" i="2"/>
  <c r="FF32" i="2"/>
  <c r="FG32" i="2"/>
  <c r="FH32" i="2"/>
  <c r="FI32" i="2"/>
  <c r="EJ33" i="2"/>
  <c r="EK32" i="2"/>
  <c r="EL32" i="2"/>
  <c r="EM32" i="2"/>
  <c r="EN32" i="2"/>
  <c r="DO33" i="2"/>
  <c r="DP32" i="2"/>
  <c r="DQ32" i="2"/>
  <c r="DR32" i="2"/>
  <c r="DS32" i="2"/>
  <c r="CT33" i="2"/>
  <c r="CU32" i="2"/>
  <c r="CV32" i="2"/>
  <c r="CW32" i="2"/>
  <c r="CX32" i="2"/>
  <c r="BY33" i="2"/>
  <c r="BZ32" i="2"/>
  <c r="CA32" i="2"/>
  <c r="CB32" i="2"/>
  <c r="CC32" i="2"/>
  <c r="BD167" i="2"/>
  <c r="BE166" i="2"/>
  <c r="BF166" i="2"/>
  <c r="BG166" i="2"/>
  <c r="BH166" i="2"/>
  <c r="N33" i="2"/>
  <c r="O32" i="2"/>
  <c r="P32" i="2"/>
  <c r="Q32" i="2"/>
  <c r="R32" i="2"/>
  <c r="GA32" i="2"/>
  <c r="GB32" i="2"/>
  <c r="GC32" i="2"/>
  <c r="GD32" i="2"/>
  <c r="GV32" i="2"/>
  <c r="GW32" i="2"/>
  <c r="GX32" i="2"/>
  <c r="GY32" i="2"/>
  <c r="AJ32" i="2"/>
  <c r="AK32" i="2"/>
  <c r="AL32" i="2"/>
  <c r="AM32" i="2"/>
  <c r="FE34" i="2"/>
  <c r="FF33" i="2"/>
  <c r="FG33" i="2"/>
  <c r="FH33" i="2"/>
  <c r="FI33" i="2"/>
  <c r="EJ34" i="2"/>
  <c r="EK33" i="2"/>
  <c r="EL33" i="2"/>
  <c r="EM33" i="2"/>
  <c r="EN33" i="2"/>
  <c r="EP3" i="2"/>
  <c r="D12" i="4"/>
  <c r="DO34" i="2"/>
  <c r="DP33" i="2"/>
  <c r="DQ33" i="2"/>
  <c r="DR33" i="2"/>
  <c r="DS33" i="2"/>
  <c r="DU3" i="2"/>
  <c r="D11" i="4"/>
  <c r="CT34" i="2"/>
  <c r="CU33" i="2"/>
  <c r="CV33" i="2"/>
  <c r="CW33" i="2"/>
  <c r="CX33" i="2"/>
  <c r="CZ3" i="2"/>
  <c r="D10" i="4"/>
  <c r="BY34" i="2"/>
  <c r="BZ33" i="2"/>
  <c r="CA33" i="2"/>
  <c r="CB33" i="2"/>
  <c r="CC33" i="2"/>
  <c r="CE3" i="2"/>
  <c r="D9" i="4"/>
  <c r="BD168" i="2"/>
  <c r="BE167" i="2"/>
  <c r="BF167" i="2"/>
  <c r="BG167" i="2"/>
  <c r="BH167" i="2"/>
  <c r="N34" i="2"/>
  <c r="O33" i="2"/>
  <c r="P33" i="2"/>
  <c r="Q33" i="2"/>
  <c r="R33" i="2"/>
  <c r="T3" i="2"/>
  <c r="GA33" i="2"/>
  <c r="GB33" i="2"/>
  <c r="GC33" i="2"/>
  <c r="GD33" i="2"/>
  <c r="GF3" i="2"/>
  <c r="D14" i="4"/>
  <c r="GV33" i="2"/>
  <c r="GW33" i="2"/>
  <c r="GX33" i="2"/>
  <c r="GY33" i="2"/>
  <c r="HA3" i="2"/>
  <c r="D15" i="4"/>
  <c r="AJ33" i="2"/>
  <c r="AK33" i="2"/>
  <c r="AL33" i="2"/>
  <c r="AM33" i="2"/>
  <c r="AO3" i="2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/>
  <c r="FH34" i="2"/>
  <c r="FI34" i="2"/>
  <c r="EJ35" i="2"/>
  <c r="EK34" i="2"/>
  <c r="EL34" i="2"/>
  <c r="EM34" i="2"/>
  <c r="EN34" i="2"/>
  <c r="DO35" i="2"/>
  <c r="DP34" i="2"/>
  <c r="DQ34" i="2"/>
  <c r="DR34" i="2"/>
  <c r="DS34" i="2"/>
  <c r="CT35" i="2"/>
  <c r="CU34" i="2"/>
  <c r="CV34" i="2"/>
  <c r="CW34" i="2"/>
  <c r="CX34" i="2"/>
  <c r="BY35" i="2"/>
  <c r="BZ34" i="2"/>
  <c r="CA34" i="2"/>
  <c r="CB34" i="2"/>
  <c r="CC34" i="2"/>
  <c r="BD169" i="2"/>
  <c r="BE168" i="2"/>
  <c r="BF168" i="2"/>
  <c r="BG168" i="2"/>
  <c r="BH168" i="2"/>
  <c r="N35" i="2"/>
  <c r="O34" i="2"/>
  <c r="P34" i="2"/>
  <c r="Q34" i="2"/>
  <c r="R34" i="2"/>
  <c r="GA34" i="2"/>
  <c r="GB34" i="2"/>
  <c r="GC34" i="2"/>
  <c r="GD34" i="2"/>
  <c r="GV34" i="2"/>
  <c r="GW34" i="2"/>
  <c r="GX34" i="2"/>
  <c r="GY34" i="2"/>
  <c r="AJ34" i="2"/>
  <c r="AK34" i="2"/>
  <c r="AL34" i="2"/>
  <c r="AM34" i="2"/>
  <c r="D7" i="4"/>
  <c r="FE36" i="2"/>
  <c r="FF35" i="2"/>
  <c r="FG35" i="2"/>
  <c r="FH35" i="2"/>
  <c r="FI35" i="2"/>
  <c r="EJ36" i="2"/>
  <c r="EK35" i="2"/>
  <c r="EL35" i="2"/>
  <c r="EM35" i="2"/>
  <c r="EN35" i="2"/>
  <c r="DO36" i="2"/>
  <c r="DP35" i="2"/>
  <c r="DQ35" i="2"/>
  <c r="DR35" i="2"/>
  <c r="DS35" i="2"/>
  <c r="CT36" i="2"/>
  <c r="CU35" i="2"/>
  <c r="CV35" i="2"/>
  <c r="CW35" i="2"/>
  <c r="CX35" i="2"/>
  <c r="BY36" i="2"/>
  <c r="BZ35" i="2"/>
  <c r="CA35" i="2"/>
  <c r="CB35" i="2"/>
  <c r="CC35" i="2"/>
  <c r="BD170" i="2"/>
  <c r="BE169" i="2"/>
  <c r="BF169" i="2"/>
  <c r="BG169" i="2"/>
  <c r="BH169" i="2"/>
  <c r="N36" i="2"/>
  <c r="O35" i="2"/>
  <c r="P35" i="2"/>
  <c r="Q35" i="2"/>
  <c r="R35" i="2"/>
  <c r="GA35" i="2"/>
  <c r="GB35" i="2"/>
  <c r="GC35" i="2"/>
  <c r="GD35" i="2"/>
  <c r="GV35" i="2"/>
  <c r="GW35" i="2"/>
  <c r="GX35" i="2"/>
  <c r="GY35" i="2"/>
  <c r="AJ35" i="2"/>
  <c r="AK35" i="2"/>
  <c r="AL35" i="2"/>
  <c r="AM35" i="2"/>
  <c r="FE37" i="2"/>
  <c r="FF36" i="2"/>
  <c r="FG36" i="2"/>
  <c r="FH36" i="2"/>
  <c r="FI36" i="2"/>
  <c r="EJ37" i="2"/>
  <c r="EK36" i="2"/>
  <c r="EL36" i="2"/>
  <c r="EM36" i="2"/>
  <c r="EN36" i="2"/>
  <c r="DO37" i="2"/>
  <c r="DP36" i="2"/>
  <c r="DQ36" i="2"/>
  <c r="DR36" i="2"/>
  <c r="DS36" i="2"/>
  <c r="CT37" i="2"/>
  <c r="CU36" i="2"/>
  <c r="CV36" i="2"/>
  <c r="CW36" i="2"/>
  <c r="CX36" i="2"/>
  <c r="BY37" i="2"/>
  <c r="BZ36" i="2"/>
  <c r="CA36" i="2"/>
  <c r="CB36" i="2"/>
  <c r="CC36" i="2"/>
  <c r="BD171" i="2"/>
  <c r="BE170" i="2"/>
  <c r="BF170" i="2"/>
  <c r="BG170" i="2"/>
  <c r="BH170" i="2"/>
  <c r="N37" i="2"/>
  <c r="O36" i="2"/>
  <c r="P36" i="2"/>
  <c r="Q36" i="2"/>
  <c r="R36" i="2"/>
  <c r="GA36" i="2"/>
  <c r="GB36" i="2"/>
  <c r="GC36" i="2"/>
  <c r="GD36" i="2"/>
  <c r="GV36" i="2"/>
  <c r="GW36" i="2"/>
  <c r="GX36" i="2"/>
  <c r="GY36" i="2"/>
  <c r="AJ36" i="2"/>
  <c r="AK36" i="2"/>
  <c r="AL36" i="2"/>
  <c r="AM36" i="2"/>
  <c r="FE38" i="2"/>
  <c r="FF37" i="2"/>
  <c r="FG37" i="2"/>
  <c r="FH37" i="2"/>
  <c r="FI37" i="2"/>
  <c r="EJ38" i="2"/>
  <c r="EK37" i="2"/>
  <c r="EL37" i="2"/>
  <c r="EM37" i="2"/>
  <c r="EN37" i="2"/>
  <c r="DO38" i="2"/>
  <c r="DP37" i="2"/>
  <c r="DQ37" i="2"/>
  <c r="DR37" i="2"/>
  <c r="DS37" i="2"/>
  <c r="CT38" i="2"/>
  <c r="CU37" i="2"/>
  <c r="CV37" i="2"/>
  <c r="CW37" i="2"/>
  <c r="CX37" i="2"/>
  <c r="BY38" i="2"/>
  <c r="BZ37" i="2"/>
  <c r="CA37" i="2"/>
  <c r="CB37" i="2"/>
  <c r="CC37" i="2"/>
  <c r="BD172" i="2"/>
  <c r="BE171" i="2"/>
  <c r="BF171" i="2"/>
  <c r="BG171" i="2"/>
  <c r="BH171" i="2"/>
  <c r="N38" i="2"/>
  <c r="O37" i="2"/>
  <c r="P37" i="2"/>
  <c r="Q37" i="2"/>
  <c r="R37" i="2"/>
  <c r="GA37" i="2"/>
  <c r="GB37" i="2"/>
  <c r="GC37" i="2"/>
  <c r="GD37" i="2"/>
  <c r="GV37" i="2"/>
  <c r="GW37" i="2"/>
  <c r="GX37" i="2"/>
  <c r="GY37" i="2"/>
  <c r="AJ37" i="2"/>
  <c r="AK37" i="2"/>
  <c r="AL37" i="2"/>
  <c r="AM37" i="2"/>
  <c r="FE39" i="2"/>
  <c r="FF38" i="2"/>
  <c r="FG38" i="2"/>
  <c r="FH38" i="2"/>
  <c r="FI38" i="2"/>
  <c r="EJ39" i="2"/>
  <c r="EK38" i="2"/>
  <c r="EL38" i="2"/>
  <c r="EM38" i="2"/>
  <c r="EN38" i="2"/>
  <c r="DO39" i="2"/>
  <c r="DP38" i="2"/>
  <c r="DQ38" i="2"/>
  <c r="DR38" i="2"/>
  <c r="DS38" i="2"/>
  <c r="CT39" i="2"/>
  <c r="CU38" i="2"/>
  <c r="CV38" i="2"/>
  <c r="CW38" i="2"/>
  <c r="CX38" i="2"/>
  <c r="BY39" i="2"/>
  <c r="BZ38" i="2"/>
  <c r="CA38" i="2"/>
  <c r="CB38" i="2"/>
  <c r="CC38" i="2"/>
  <c r="BD173" i="2"/>
  <c r="BE172" i="2"/>
  <c r="BF172" i="2"/>
  <c r="BG172" i="2"/>
  <c r="BH172" i="2"/>
  <c r="N39" i="2"/>
  <c r="O38" i="2"/>
  <c r="P38" i="2"/>
  <c r="Q38" i="2"/>
  <c r="R38" i="2"/>
  <c r="GA38" i="2"/>
  <c r="GB38" i="2"/>
  <c r="GC38" i="2"/>
  <c r="GD38" i="2"/>
  <c r="GV38" i="2"/>
  <c r="GW38" i="2"/>
  <c r="GX38" i="2"/>
  <c r="GY38" i="2"/>
  <c r="AJ38" i="2"/>
  <c r="AK38" i="2"/>
  <c r="AL38" i="2"/>
  <c r="AM38" i="2"/>
  <c r="FE40" i="2"/>
  <c r="FF39" i="2"/>
  <c r="FG39" i="2"/>
  <c r="FH39" i="2"/>
  <c r="FI39" i="2"/>
  <c r="EJ40" i="2"/>
  <c r="EK39" i="2"/>
  <c r="EL39" i="2"/>
  <c r="EM39" i="2"/>
  <c r="EN39" i="2"/>
  <c r="DO40" i="2"/>
  <c r="DP39" i="2"/>
  <c r="DQ39" i="2"/>
  <c r="DR39" i="2"/>
  <c r="DS39" i="2"/>
  <c r="CT40" i="2"/>
  <c r="CU39" i="2"/>
  <c r="CV39" i="2"/>
  <c r="CW39" i="2"/>
  <c r="CX39" i="2"/>
  <c r="BY40" i="2"/>
  <c r="BZ39" i="2"/>
  <c r="CA39" i="2"/>
  <c r="CB39" i="2"/>
  <c r="CC39" i="2"/>
  <c r="BD174" i="2"/>
  <c r="BE173" i="2"/>
  <c r="BF173" i="2"/>
  <c r="BG173" i="2"/>
  <c r="BH173" i="2"/>
  <c r="N40" i="2"/>
  <c r="O39" i="2"/>
  <c r="P39" i="2"/>
  <c r="Q39" i="2"/>
  <c r="R39" i="2"/>
  <c r="GA39" i="2"/>
  <c r="GB39" i="2"/>
  <c r="GC39" i="2"/>
  <c r="GD39" i="2"/>
  <c r="GV39" i="2"/>
  <c r="GW39" i="2"/>
  <c r="GX39" i="2"/>
  <c r="GY39" i="2"/>
  <c r="AJ39" i="2"/>
  <c r="AK39" i="2"/>
  <c r="AL39" i="2"/>
  <c r="AM39" i="2"/>
  <c r="FE41" i="2"/>
  <c r="FF40" i="2"/>
  <c r="FG40" i="2"/>
  <c r="FH40" i="2"/>
  <c r="FI40" i="2"/>
  <c r="EJ41" i="2"/>
  <c r="EK40" i="2"/>
  <c r="EL40" i="2"/>
  <c r="EM40" i="2"/>
  <c r="EN40" i="2"/>
  <c r="DO41" i="2"/>
  <c r="DP40" i="2"/>
  <c r="DQ40" i="2"/>
  <c r="DR40" i="2"/>
  <c r="DS40" i="2"/>
  <c r="CT41" i="2"/>
  <c r="CU40" i="2"/>
  <c r="CV40" i="2"/>
  <c r="CW40" i="2"/>
  <c r="CX40" i="2"/>
  <c r="BY41" i="2"/>
  <c r="BZ40" i="2"/>
  <c r="CA40" i="2"/>
  <c r="CB40" i="2"/>
  <c r="CC40" i="2"/>
  <c r="BD175" i="2"/>
  <c r="BE174" i="2"/>
  <c r="BF174" i="2"/>
  <c r="BG174" i="2"/>
  <c r="BH174" i="2"/>
  <c r="N41" i="2"/>
  <c r="O40" i="2"/>
  <c r="P40" i="2"/>
  <c r="Q40" i="2"/>
  <c r="R40" i="2"/>
  <c r="GA40" i="2"/>
  <c r="GB40" i="2"/>
  <c r="GC40" i="2"/>
  <c r="GD40" i="2"/>
  <c r="GV40" i="2"/>
  <c r="GW40" i="2"/>
  <c r="GX40" i="2"/>
  <c r="GY40" i="2"/>
  <c r="AJ40" i="2"/>
  <c r="AK40" i="2"/>
  <c r="AL40" i="2"/>
  <c r="AM40" i="2"/>
  <c r="FE42" i="2"/>
  <c r="FF41" i="2"/>
  <c r="FG41" i="2"/>
  <c r="FH41" i="2"/>
  <c r="FI41" i="2"/>
  <c r="EJ42" i="2"/>
  <c r="EK41" i="2"/>
  <c r="EL41" i="2"/>
  <c r="EM41" i="2"/>
  <c r="EN41" i="2"/>
  <c r="DO42" i="2"/>
  <c r="DP41" i="2"/>
  <c r="DQ41" i="2"/>
  <c r="DR41" i="2"/>
  <c r="DS41" i="2"/>
  <c r="CT42" i="2"/>
  <c r="CU41" i="2"/>
  <c r="CV41" i="2"/>
  <c r="CW41" i="2"/>
  <c r="CX41" i="2"/>
  <c r="BY42" i="2"/>
  <c r="BZ41" i="2"/>
  <c r="CA41" i="2"/>
  <c r="CB41" i="2"/>
  <c r="CC41" i="2"/>
  <c r="BD176" i="2"/>
  <c r="BE175" i="2"/>
  <c r="BF175" i="2"/>
  <c r="BG175" i="2"/>
  <c r="BH175" i="2"/>
  <c r="N42" i="2"/>
  <c r="O41" i="2"/>
  <c r="P41" i="2"/>
  <c r="Q41" i="2"/>
  <c r="R41" i="2"/>
  <c r="GA41" i="2"/>
  <c r="GB41" i="2"/>
  <c r="GC41" i="2"/>
  <c r="GD41" i="2"/>
  <c r="GV41" i="2"/>
  <c r="GW41" i="2"/>
  <c r="GX41" i="2"/>
  <c r="GY41" i="2"/>
  <c r="AJ41" i="2"/>
  <c r="AK41" i="2"/>
  <c r="AL41" i="2"/>
  <c r="AM41" i="2"/>
  <c r="FE43" i="2"/>
  <c r="FF42" i="2"/>
  <c r="FG42" i="2"/>
  <c r="FH42" i="2"/>
  <c r="FI42" i="2"/>
  <c r="EJ43" i="2"/>
  <c r="EK42" i="2"/>
  <c r="EL42" i="2"/>
  <c r="EM42" i="2"/>
  <c r="EN42" i="2"/>
  <c r="DO43" i="2"/>
  <c r="DP42" i="2"/>
  <c r="DQ42" i="2"/>
  <c r="DR42" i="2"/>
  <c r="DS42" i="2"/>
  <c r="CT43" i="2"/>
  <c r="CU42" i="2"/>
  <c r="CV42" i="2"/>
  <c r="CW42" i="2"/>
  <c r="CX42" i="2"/>
  <c r="BY43" i="2"/>
  <c r="BZ42" i="2"/>
  <c r="CA42" i="2"/>
  <c r="CB42" i="2"/>
  <c r="CC42" i="2"/>
  <c r="BD177" i="2"/>
  <c r="BE176" i="2"/>
  <c r="BF176" i="2"/>
  <c r="BG176" i="2"/>
  <c r="BH176" i="2"/>
  <c r="N43" i="2"/>
  <c r="O42" i="2"/>
  <c r="P42" i="2"/>
  <c r="Q42" i="2"/>
  <c r="R42" i="2"/>
  <c r="GA42" i="2"/>
  <c r="GB42" i="2"/>
  <c r="GC42" i="2"/>
  <c r="GD42" i="2"/>
  <c r="GV42" i="2"/>
  <c r="GW42" i="2"/>
  <c r="GX42" i="2"/>
  <c r="GY42" i="2"/>
  <c r="AJ42" i="2"/>
  <c r="AK42" i="2"/>
  <c r="AL42" i="2"/>
  <c r="AM42" i="2"/>
  <c r="FE44" i="2"/>
  <c r="FF43" i="2"/>
  <c r="FG43" i="2"/>
  <c r="FH43" i="2"/>
  <c r="FI43" i="2"/>
  <c r="EJ44" i="2"/>
  <c r="EK43" i="2"/>
  <c r="EL43" i="2"/>
  <c r="EM43" i="2"/>
  <c r="EN43" i="2"/>
  <c r="DO44" i="2"/>
  <c r="DP43" i="2"/>
  <c r="DQ43" i="2"/>
  <c r="DR43" i="2"/>
  <c r="DS43" i="2"/>
  <c r="CT44" i="2"/>
  <c r="CU43" i="2"/>
  <c r="CV43" i="2"/>
  <c r="CW43" i="2"/>
  <c r="CX43" i="2"/>
  <c r="BY44" i="2"/>
  <c r="BZ43" i="2"/>
  <c r="CA43" i="2"/>
  <c r="CB43" i="2"/>
  <c r="CC43" i="2"/>
  <c r="BD178" i="2"/>
  <c r="BE177" i="2"/>
  <c r="BF177" i="2"/>
  <c r="BG177" i="2"/>
  <c r="BH177" i="2"/>
  <c r="N44" i="2"/>
  <c r="O43" i="2"/>
  <c r="P43" i="2"/>
  <c r="Q43" i="2"/>
  <c r="R43" i="2"/>
  <c r="GA43" i="2"/>
  <c r="GB43" i="2"/>
  <c r="GC43" i="2"/>
  <c r="GD43" i="2"/>
  <c r="GV43" i="2"/>
  <c r="GW43" i="2"/>
  <c r="GX43" i="2"/>
  <c r="GY43" i="2"/>
  <c r="AJ43" i="2"/>
  <c r="AK43" i="2"/>
  <c r="AL43" i="2"/>
  <c r="AM43" i="2"/>
  <c r="FE45" i="2"/>
  <c r="FF44" i="2"/>
  <c r="FG44" i="2"/>
  <c r="FH44" i="2"/>
  <c r="FI44" i="2"/>
  <c r="EJ45" i="2"/>
  <c r="EK44" i="2"/>
  <c r="EL44" i="2"/>
  <c r="EM44" i="2"/>
  <c r="EN44" i="2"/>
  <c r="DO45" i="2"/>
  <c r="DP44" i="2"/>
  <c r="DQ44" i="2"/>
  <c r="DR44" i="2"/>
  <c r="DS44" i="2"/>
  <c r="CT45" i="2"/>
  <c r="CU44" i="2"/>
  <c r="CV44" i="2"/>
  <c r="CW44" i="2"/>
  <c r="CX44" i="2"/>
  <c r="BY45" i="2"/>
  <c r="BZ44" i="2"/>
  <c r="CA44" i="2"/>
  <c r="CB44" i="2"/>
  <c r="CC44" i="2"/>
  <c r="BD179" i="2"/>
  <c r="BE178" i="2"/>
  <c r="BF178" i="2"/>
  <c r="BG178" i="2"/>
  <c r="BH178" i="2"/>
  <c r="N45" i="2"/>
  <c r="O44" i="2"/>
  <c r="P44" i="2"/>
  <c r="Q44" i="2"/>
  <c r="R44" i="2"/>
  <c r="GA44" i="2"/>
  <c r="GB44" i="2"/>
  <c r="GC44" i="2"/>
  <c r="GD44" i="2"/>
  <c r="GV44" i="2"/>
  <c r="GW44" i="2"/>
  <c r="GX44" i="2"/>
  <c r="GY44" i="2"/>
  <c r="AJ44" i="2"/>
  <c r="AK44" i="2"/>
  <c r="AL44" i="2"/>
  <c r="AM44" i="2"/>
  <c r="FE46" i="2"/>
  <c r="FF45" i="2"/>
  <c r="FG45" i="2"/>
  <c r="FH45" i="2"/>
  <c r="FI45" i="2"/>
  <c r="EJ46" i="2"/>
  <c r="EK45" i="2"/>
  <c r="EL45" i="2"/>
  <c r="EM45" i="2"/>
  <c r="EN45" i="2"/>
  <c r="DO46" i="2"/>
  <c r="DP45" i="2"/>
  <c r="DQ45" i="2"/>
  <c r="DR45" i="2"/>
  <c r="DS45" i="2"/>
  <c r="CT46" i="2"/>
  <c r="CU45" i="2"/>
  <c r="CV45" i="2"/>
  <c r="CW45" i="2"/>
  <c r="CX45" i="2"/>
  <c r="BY46" i="2"/>
  <c r="BZ45" i="2"/>
  <c r="CA45" i="2"/>
  <c r="CB45" i="2"/>
  <c r="CC45" i="2"/>
  <c r="BD180" i="2"/>
  <c r="BE179" i="2"/>
  <c r="BF179" i="2"/>
  <c r="BG179" i="2"/>
  <c r="BH179" i="2"/>
  <c r="N46" i="2"/>
  <c r="O45" i="2"/>
  <c r="P45" i="2"/>
  <c r="Q45" i="2"/>
  <c r="R45" i="2"/>
  <c r="GA45" i="2"/>
  <c r="GB45" i="2"/>
  <c r="GC45" i="2"/>
  <c r="GD45" i="2"/>
  <c r="GV45" i="2"/>
  <c r="GW45" i="2"/>
  <c r="GX45" i="2"/>
  <c r="GY45" i="2"/>
  <c r="AJ45" i="2"/>
  <c r="AK45" i="2"/>
  <c r="AL45" i="2"/>
  <c r="AM45" i="2"/>
  <c r="FE47" i="2"/>
  <c r="FF46" i="2"/>
  <c r="FG46" i="2"/>
  <c r="FH46" i="2"/>
  <c r="FI46" i="2"/>
  <c r="EJ47" i="2"/>
  <c r="EK46" i="2"/>
  <c r="EL46" i="2"/>
  <c r="EM46" i="2"/>
  <c r="EN46" i="2"/>
  <c r="DO47" i="2"/>
  <c r="DP46" i="2"/>
  <c r="DQ46" i="2"/>
  <c r="DR46" i="2"/>
  <c r="DS46" i="2"/>
  <c r="CT47" i="2"/>
  <c r="CU46" i="2"/>
  <c r="CV46" i="2"/>
  <c r="CW46" i="2"/>
  <c r="CX46" i="2"/>
  <c r="BY47" i="2"/>
  <c r="BZ46" i="2"/>
  <c r="CA46" i="2"/>
  <c r="CB46" i="2"/>
  <c r="CC46" i="2"/>
  <c r="BD181" i="2"/>
  <c r="BE180" i="2"/>
  <c r="BF180" i="2"/>
  <c r="BG180" i="2"/>
  <c r="BH180" i="2"/>
  <c r="N47" i="2"/>
  <c r="O46" i="2"/>
  <c r="P46" i="2"/>
  <c r="Q46" i="2"/>
  <c r="R46" i="2"/>
  <c r="GA46" i="2"/>
  <c r="GB46" i="2"/>
  <c r="GC46" i="2"/>
  <c r="GD46" i="2"/>
  <c r="GV46" i="2"/>
  <c r="GW46" i="2"/>
  <c r="GX46" i="2"/>
  <c r="GY46" i="2"/>
  <c r="AJ46" i="2"/>
  <c r="AK46" i="2"/>
  <c r="AL46" i="2"/>
  <c r="AM46" i="2"/>
  <c r="FE48" i="2"/>
  <c r="FF47" i="2"/>
  <c r="FG47" i="2"/>
  <c r="FH47" i="2"/>
  <c r="FI47" i="2"/>
  <c r="EJ48" i="2"/>
  <c r="EK47" i="2"/>
  <c r="EL47" i="2"/>
  <c r="EM47" i="2"/>
  <c r="EN47" i="2"/>
  <c r="DO48" i="2"/>
  <c r="DP47" i="2"/>
  <c r="DQ47" i="2"/>
  <c r="DR47" i="2"/>
  <c r="DS47" i="2"/>
  <c r="CT48" i="2"/>
  <c r="CU47" i="2"/>
  <c r="CV47" i="2"/>
  <c r="CW47" i="2"/>
  <c r="CX47" i="2"/>
  <c r="BY48" i="2"/>
  <c r="BZ47" i="2"/>
  <c r="CA47" i="2"/>
  <c r="CB47" i="2"/>
  <c r="CC47" i="2"/>
  <c r="BD182" i="2"/>
  <c r="BE181" i="2"/>
  <c r="BF181" i="2"/>
  <c r="BG181" i="2"/>
  <c r="BH181" i="2"/>
  <c r="N48" i="2"/>
  <c r="O47" i="2"/>
  <c r="P47" i="2"/>
  <c r="Q47" i="2"/>
  <c r="R47" i="2"/>
  <c r="GA47" i="2"/>
  <c r="GB47" i="2"/>
  <c r="GC47" i="2"/>
  <c r="GD47" i="2"/>
  <c r="GV47" i="2"/>
  <c r="GW47" i="2"/>
  <c r="GX47" i="2"/>
  <c r="GY47" i="2"/>
  <c r="AJ47" i="2"/>
  <c r="AK47" i="2"/>
  <c r="AL47" i="2"/>
  <c r="AM47" i="2"/>
  <c r="FE49" i="2"/>
  <c r="FF48" i="2"/>
  <c r="FG48" i="2"/>
  <c r="FH48" i="2"/>
  <c r="FI48" i="2"/>
  <c r="EJ49" i="2"/>
  <c r="EK48" i="2"/>
  <c r="EL48" i="2"/>
  <c r="EM48" i="2"/>
  <c r="EN48" i="2"/>
  <c r="DO49" i="2"/>
  <c r="DP48" i="2"/>
  <c r="DQ48" i="2"/>
  <c r="DR48" i="2"/>
  <c r="DS48" i="2"/>
  <c r="CT49" i="2"/>
  <c r="CU48" i="2"/>
  <c r="CV48" i="2"/>
  <c r="CW48" i="2"/>
  <c r="CX48" i="2"/>
  <c r="BY49" i="2"/>
  <c r="BZ48" i="2"/>
  <c r="CA48" i="2"/>
  <c r="CB48" i="2"/>
  <c r="CC48" i="2"/>
  <c r="BD183" i="2"/>
  <c r="BE182" i="2"/>
  <c r="BF182" i="2"/>
  <c r="BG182" i="2"/>
  <c r="BH182" i="2"/>
  <c r="N49" i="2"/>
  <c r="O48" i="2"/>
  <c r="P48" i="2"/>
  <c r="Q48" i="2"/>
  <c r="R48" i="2"/>
  <c r="GA48" i="2"/>
  <c r="GB48" i="2"/>
  <c r="GC48" i="2"/>
  <c r="GD48" i="2"/>
  <c r="GV48" i="2"/>
  <c r="GW48" i="2"/>
  <c r="GX48" i="2"/>
  <c r="GY48" i="2"/>
  <c r="AJ48" i="2"/>
  <c r="AK48" i="2"/>
  <c r="AL48" i="2"/>
  <c r="AM48" i="2"/>
  <c r="FE50" i="2"/>
  <c r="FF49" i="2"/>
  <c r="FG49" i="2"/>
  <c r="FH49" i="2"/>
  <c r="FI49" i="2"/>
  <c r="EJ50" i="2"/>
  <c r="EK49" i="2"/>
  <c r="EL49" i="2"/>
  <c r="EM49" i="2"/>
  <c r="EN49" i="2"/>
  <c r="DO50" i="2"/>
  <c r="DP49" i="2"/>
  <c r="DQ49" i="2"/>
  <c r="DR49" i="2"/>
  <c r="DS49" i="2"/>
  <c r="CT50" i="2"/>
  <c r="CU49" i="2"/>
  <c r="CV49" i="2"/>
  <c r="CW49" i="2"/>
  <c r="CX49" i="2"/>
  <c r="BY50" i="2"/>
  <c r="BZ49" i="2"/>
  <c r="CA49" i="2"/>
  <c r="CB49" i="2"/>
  <c r="CC49" i="2"/>
  <c r="BD184" i="2"/>
  <c r="BE183" i="2"/>
  <c r="BF183" i="2"/>
  <c r="BG183" i="2"/>
  <c r="BH183" i="2"/>
  <c r="N50" i="2"/>
  <c r="O49" i="2"/>
  <c r="P49" i="2"/>
  <c r="Q49" i="2"/>
  <c r="R49" i="2"/>
  <c r="GA49" i="2"/>
  <c r="GB49" i="2"/>
  <c r="GC49" i="2"/>
  <c r="GD49" i="2"/>
  <c r="GV49" i="2"/>
  <c r="GW49" i="2"/>
  <c r="GX49" i="2"/>
  <c r="GY49" i="2"/>
  <c r="AJ49" i="2"/>
  <c r="AK49" i="2"/>
  <c r="AL49" i="2"/>
  <c r="AM49" i="2"/>
  <c r="FE51" i="2"/>
  <c r="FF50" i="2"/>
  <c r="FG50" i="2"/>
  <c r="FH50" i="2"/>
  <c r="FI50" i="2"/>
  <c r="EJ51" i="2"/>
  <c r="EK50" i="2"/>
  <c r="EL50" i="2"/>
  <c r="EM50" i="2"/>
  <c r="EN50" i="2"/>
  <c r="DO51" i="2"/>
  <c r="DP50" i="2"/>
  <c r="DQ50" i="2"/>
  <c r="DR50" i="2"/>
  <c r="DS50" i="2"/>
  <c r="CT51" i="2"/>
  <c r="CU50" i="2"/>
  <c r="CV50" i="2"/>
  <c r="CW50" i="2"/>
  <c r="CX50" i="2"/>
  <c r="BY51" i="2"/>
  <c r="BZ50" i="2"/>
  <c r="CA50" i="2"/>
  <c r="CB50" i="2"/>
  <c r="CC50" i="2"/>
  <c r="BD185" i="2"/>
  <c r="BE184" i="2"/>
  <c r="BF184" i="2"/>
  <c r="BG184" i="2"/>
  <c r="BH184" i="2"/>
  <c r="N51" i="2"/>
  <c r="O50" i="2"/>
  <c r="P50" i="2"/>
  <c r="Q50" i="2"/>
  <c r="R50" i="2"/>
  <c r="GA50" i="2"/>
  <c r="GB50" i="2"/>
  <c r="GC50" i="2"/>
  <c r="GD50" i="2"/>
  <c r="GV50" i="2"/>
  <c r="GW50" i="2"/>
  <c r="GX50" i="2"/>
  <c r="GY50" i="2"/>
  <c r="AJ50" i="2"/>
  <c r="AK50" i="2"/>
  <c r="AL50" i="2"/>
  <c r="AM50" i="2"/>
  <c r="FE52" i="2"/>
  <c r="FF51" i="2"/>
  <c r="FG51" i="2"/>
  <c r="FH51" i="2"/>
  <c r="FI51" i="2"/>
  <c r="EJ52" i="2"/>
  <c r="EK51" i="2"/>
  <c r="EL51" i="2"/>
  <c r="EM51" i="2"/>
  <c r="EN51" i="2"/>
  <c r="DO52" i="2"/>
  <c r="DP51" i="2"/>
  <c r="DQ51" i="2"/>
  <c r="DR51" i="2"/>
  <c r="DS51" i="2"/>
  <c r="CT52" i="2"/>
  <c r="CU51" i="2"/>
  <c r="CV51" i="2"/>
  <c r="CW51" i="2"/>
  <c r="CX51" i="2"/>
  <c r="BY52" i="2"/>
  <c r="BZ51" i="2"/>
  <c r="CA51" i="2"/>
  <c r="CB51" i="2"/>
  <c r="CC51" i="2"/>
  <c r="BD186" i="2"/>
  <c r="BE185" i="2"/>
  <c r="BF185" i="2"/>
  <c r="BG185" i="2"/>
  <c r="BH185" i="2"/>
  <c r="N52" i="2"/>
  <c r="O51" i="2"/>
  <c r="P51" i="2"/>
  <c r="Q51" i="2"/>
  <c r="R51" i="2"/>
  <c r="GA51" i="2"/>
  <c r="GB51" i="2"/>
  <c r="GC51" i="2"/>
  <c r="GD51" i="2"/>
  <c r="GV51" i="2"/>
  <c r="GW51" i="2"/>
  <c r="GX51" i="2"/>
  <c r="GY51" i="2"/>
  <c r="AJ51" i="2"/>
  <c r="AK51" i="2"/>
  <c r="AL51" i="2"/>
  <c r="AM51" i="2"/>
  <c r="FE53" i="2"/>
  <c r="FF52" i="2"/>
  <c r="FG52" i="2"/>
  <c r="FH52" i="2"/>
  <c r="FI52" i="2"/>
  <c r="EJ53" i="2"/>
  <c r="EK52" i="2"/>
  <c r="EL52" i="2"/>
  <c r="EM52" i="2"/>
  <c r="EN52" i="2"/>
  <c r="DO53" i="2"/>
  <c r="DP52" i="2"/>
  <c r="DQ52" i="2"/>
  <c r="DR52" i="2"/>
  <c r="DS52" i="2"/>
  <c r="CT53" i="2"/>
  <c r="CU52" i="2"/>
  <c r="CV52" i="2"/>
  <c r="CW52" i="2"/>
  <c r="CX52" i="2"/>
  <c r="BY53" i="2"/>
  <c r="BZ52" i="2"/>
  <c r="CA52" i="2"/>
  <c r="CB52" i="2"/>
  <c r="CC52" i="2"/>
  <c r="BD187" i="2"/>
  <c r="BE186" i="2"/>
  <c r="BF186" i="2"/>
  <c r="BG186" i="2"/>
  <c r="BH186" i="2"/>
  <c r="N53" i="2"/>
  <c r="O52" i="2"/>
  <c r="P52" i="2"/>
  <c r="Q52" i="2"/>
  <c r="R52" i="2"/>
  <c r="GA52" i="2"/>
  <c r="GB52" i="2"/>
  <c r="GC52" i="2"/>
  <c r="GD52" i="2"/>
  <c r="GV52" i="2"/>
  <c r="GW52" i="2"/>
  <c r="GX52" i="2"/>
  <c r="GY52" i="2"/>
  <c r="AJ52" i="2"/>
  <c r="AK52" i="2"/>
  <c r="AL52" i="2"/>
  <c r="AM52" i="2"/>
  <c r="FE54" i="2"/>
  <c r="FF53" i="2"/>
  <c r="FG53" i="2"/>
  <c r="FH53" i="2"/>
  <c r="FI53" i="2"/>
  <c r="EJ54" i="2"/>
  <c r="EK53" i="2"/>
  <c r="EL53" i="2"/>
  <c r="EM53" i="2"/>
  <c r="EN53" i="2"/>
  <c r="DO54" i="2"/>
  <c r="DP53" i="2"/>
  <c r="DQ53" i="2"/>
  <c r="DR53" i="2"/>
  <c r="DS53" i="2"/>
  <c r="CT54" i="2"/>
  <c r="CU53" i="2"/>
  <c r="CV53" i="2"/>
  <c r="CW53" i="2"/>
  <c r="CX53" i="2"/>
  <c r="BY54" i="2"/>
  <c r="BZ53" i="2"/>
  <c r="CA53" i="2"/>
  <c r="CB53" i="2"/>
  <c r="CC53" i="2"/>
  <c r="BD188" i="2"/>
  <c r="BE187" i="2"/>
  <c r="BF187" i="2"/>
  <c r="BG187" i="2"/>
  <c r="BH187" i="2"/>
  <c r="N54" i="2"/>
  <c r="O53" i="2"/>
  <c r="P53" i="2"/>
  <c r="Q53" i="2"/>
  <c r="R53" i="2"/>
  <c r="GA53" i="2"/>
  <c r="GB53" i="2"/>
  <c r="GC53" i="2"/>
  <c r="GD53" i="2"/>
  <c r="GV53" i="2"/>
  <c r="GW53" i="2"/>
  <c r="GX53" i="2"/>
  <c r="GY53" i="2"/>
  <c r="AJ53" i="2"/>
  <c r="AK53" i="2"/>
  <c r="AL53" i="2"/>
  <c r="AM53" i="2"/>
  <c r="FE55" i="2"/>
  <c r="FF54" i="2"/>
  <c r="FG54" i="2"/>
  <c r="FH54" i="2"/>
  <c r="FI54" i="2"/>
  <c r="EJ55" i="2"/>
  <c r="EK54" i="2"/>
  <c r="EL54" i="2"/>
  <c r="EM54" i="2"/>
  <c r="EN54" i="2"/>
  <c r="DO55" i="2"/>
  <c r="DP54" i="2"/>
  <c r="DQ54" i="2"/>
  <c r="DR54" i="2"/>
  <c r="DS54" i="2"/>
  <c r="CT55" i="2"/>
  <c r="CU54" i="2"/>
  <c r="CV54" i="2"/>
  <c r="CW54" i="2"/>
  <c r="CX54" i="2"/>
  <c r="BY55" i="2"/>
  <c r="BZ54" i="2"/>
  <c r="CA54" i="2"/>
  <c r="CB54" i="2"/>
  <c r="CC54" i="2"/>
  <c r="BD189" i="2"/>
  <c r="BE188" i="2"/>
  <c r="BF188" i="2"/>
  <c r="BG188" i="2"/>
  <c r="BH188" i="2"/>
  <c r="N55" i="2"/>
  <c r="O54" i="2"/>
  <c r="P54" i="2"/>
  <c r="Q54" i="2"/>
  <c r="R54" i="2"/>
  <c r="GA54" i="2"/>
  <c r="GB54" i="2"/>
  <c r="GC54" i="2"/>
  <c r="GD54" i="2"/>
  <c r="GV54" i="2"/>
  <c r="GW54" i="2"/>
  <c r="GX54" i="2"/>
  <c r="GY54" i="2"/>
  <c r="AJ54" i="2"/>
  <c r="AK54" i="2"/>
  <c r="AL54" i="2"/>
  <c r="AM54" i="2"/>
  <c r="FE56" i="2"/>
  <c r="FF55" i="2"/>
  <c r="FG55" i="2"/>
  <c r="FH55" i="2"/>
  <c r="FI55" i="2"/>
  <c r="EJ56" i="2"/>
  <c r="EK55" i="2"/>
  <c r="EL55" i="2"/>
  <c r="EM55" i="2"/>
  <c r="EN55" i="2"/>
  <c r="DO56" i="2"/>
  <c r="DP55" i="2"/>
  <c r="DQ55" i="2"/>
  <c r="DR55" i="2"/>
  <c r="DS55" i="2"/>
  <c r="CT56" i="2"/>
  <c r="CU55" i="2"/>
  <c r="CV55" i="2"/>
  <c r="CW55" i="2"/>
  <c r="CX55" i="2"/>
  <c r="BY56" i="2"/>
  <c r="BZ55" i="2"/>
  <c r="CA55" i="2"/>
  <c r="CB55" i="2"/>
  <c r="CC55" i="2"/>
  <c r="BD190" i="2"/>
  <c r="BE189" i="2"/>
  <c r="BF189" i="2"/>
  <c r="BG189" i="2"/>
  <c r="BH189" i="2"/>
  <c r="N56" i="2"/>
  <c r="O55" i="2"/>
  <c r="P55" i="2"/>
  <c r="Q55" i="2"/>
  <c r="R55" i="2"/>
  <c r="GA55" i="2"/>
  <c r="GB55" i="2"/>
  <c r="GC55" i="2"/>
  <c r="GD55" i="2"/>
  <c r="GV55" i="2"/>
  <c r="GW55" i="2"/>
  <c r="GX55" i="2"/>
  <c r="GY55" i="2"/>
  <c r="AJ55" i="2"/>
  <c r="AK55" i="2"/>
  <c r="AL55" i="2"/>
  <c r="AM55" i="2"/>
  <c r="FE57" i="2"/>
  <c r="FF56" i="2"/>
  <c r="FG56" i="2"/>
  <c r="FH56" i="2"/>
  <c r="FI56" i="2"/>
  <c r="EJ57" i="2"/>
  <c r="EK56" i="2"/>
  <c r="EL56" i="2"/>
  <c r="EM56" i="2"/>
  <c r="EN56" i="2"/>
  <c r="DO57" i="2"/>
  <c r="DP56" i="2"/>
  <c r="DQ56" i="2"/>
  <c r="DR56" i="2"/>
  <c r="DS56" i="2"/>
  <c r="CT57" i="2"/>
  <c r="CU56" i="2"/>
  <c r="CV56" i="2"/>
  <c r="CW56" i="2"/>
  <c r="CX56" i="2"/>
  <c r="BY57" i="2"/>
  <c r="BZ56" i="2"/>
  <c r="CA56" i="2"/>
  <c r="CB56" i="2"/>
  <c r="CC56" i="2"/>
  <c r="BD191" i="2"/>
  <c r="BE190" i="2"/>
  <c r="BF190" i="2"/>
  <c r="BG190" i="2"/>
  <c r="BH190" i="2"/>
  <c r="N57" i="2"/>
  <c r="O56" i="2"/>
  <c r="P56" i="2"/>
  <c r="Q56" i="2"/>
  <c r="R56" i="2"/>
  <c r="GA56" i="2"/>
  <c r="GB56" i="2"/>
  <c r="GC56" i="2"/>
  <c r="GD56" i="2"/>
  <c r="GV56" i="2"/>
  <c r="GW56" i="2"/>
  <c r="GX56" i="2"/>
  <c r="GY56" i="2"/>
  <c r="AJ56" i="2"/>
  <c r="AK56" i="2"/>
  <c r="AL56" i="2"/>
  <c r="AM56" i="2"/>
  <c r="GZ3" i="2"/>
  <c r="C15" i="4"/>
  <c r="E15" i="4"/>
  <c r="F15" i="4"/>
  <c r="G15" i="4"/>
  <c r="L15" i="4"/>
  <c r="FE58" i="2"/>
  <c r="FF57" i="2"/>
  <c r="FG57" i="2"/>
  <c r="FH57" i="2"/>
  <c r="FI57" i="2"/>
  <c r="EJ58" i="2"/>
  <c r="EK57" i="2"/>
  <c r="EL57" i="2"/>
  <c r="EM57" i="2"/>
  <c r="EN57" i="2"/>
  <c r="DO58" i="2"/>
  <c r="DP57" i="2"/>
  <c r="DQ57" i="2"/>
  <c r="DR57" i="2"/>
  <c r="DS57" i="2"/>
  <c r="CT58" i="2"/>
  <c r="CU57" i="2"/>
  <c r="CV57" i="2"/>
  <c r="CW57" i="2"/>
  <c r="CX57" i="2"/>
  <c r="BY58" i="2"/>
  <c r="BZ57" i="2"/>
  <c r="CA57" i="2"/>
  <c r="CB57" i="2"/>
  <c r="CC57" i="2"/>
  <c r="BD192" i="2"/>
  <c r="BE191" i="2"/>
  <c r="BF191" i="2"/>
  <c r="BG191" i="2"/>
  <c r="BH191" i="2"/>
  <c r="N58" i="2"/>
  <c r="O57" i="2"/>
  <c r="P57" i="2"/>
  <c r="Q57" i="2"/>
  <c r="R57" i="2"/>
  <c r="GA57" i="2"/>
  <c r="GB57" i="2"/>
  <c r="GC57" i="2"/>
  <c r="GD57" i="2"/>
  <c r="GV57" i="2"/>
  <c r="GW57" i="2"/>
  <c r="GX57" i="2"/>
  <c r="GY57" i="2"/>
  <c r="AJ57" i="2"/>
  <c r="AK57" i="2"/>
  <c r="AL57" i="2"/>
  <c r="AM57" i="2"/>
  <c r="FE59" i="2"/>
  <c r="FF58" i="2"/>
  <c r="FG58" i="2"/>
  <c r="FH58" i="2"/>
  <c r="FI58" i="2"/>
  <c r="EJ59" i="2"/>
  <c r="EK58" i="2"/>
  <c r="EL58" i="2"/>
  <c r="EM58" i="2"/>
  <c r="EN58" i="2"/>
  <c r="DO59" i="2"/>
  <c r="DP58" i="2"/>
  <c r="DQ58" i="2"/>
  <c r="DR58" i="2"/>
  <c r="DS58" i="2"/>
  <c r="CT59" i="2"/>
  <c r="CU58" i="2"/>
  <c r="CV58" i="2"/>
  <c r="CW58" i="2"/>
  <c r="CX58" i="2"/>
  <c r="BY59" i="2"/>
  <c r="BZ58" i="2"/>
  <c r="CA58" i="2"/>
  <c r="CB58" i="2"/>
  <c r="CC58" i="2"/>
  <c r="BD193" i="2"/>
  <c r="BE192" i="2"/>
  <c r="BF192" i="2"/>
  <c r="BG192" i="2"/>
  <c r="BH192" i="2"/>
  <c r="N59" i="2"/>
  <c r="O58" i="2"/>
  <c r="P58" i="2"/>
  <c r="Q58" i="2"/>
  <c r="R58" i="2"/>
  <c r="GA58" i="2"/>
  <c r="GB58" i="2"/>
  <c r="GC58" i="2"/>
  <c r="GD58" i="2"/>
  <c r="GV58" i="2"/>
  <c r="GW58" i="2"/>
  <c r="GX58" i="2"/>
  <c r="GY58" i="2"/>
  <c r="AJ58" i="2"/>
  <c r="AK58" i="2"/>
  <c r="AL58" i="2"/>
  <c r="AM58" i="2"/>
  <c r="FE60" i="2"/>
  <c r="FF59" i="2"/>
  <c r="FG59" i="2"/>
  <c r="FH59" i="2"/>
  <c r="FI59" i="2"/>
  <c r="EJ60" i="2"/>
  <c r="EK59" i="2"/>
  <c r="EL59" i="2"/>
  <c r="EM59" i="2"/>
  <c r="EN59" i="2"/>
  <c r="DO60" i="2"/>
  <c r="DP59" i="2"/>
  <c r="DQ59" i="2"/>
  <c r="DR59" i="2"/>
  <c r="DS59" i="2"/>
  <c r="CT60" i="2"/>
  <c r="CU59" i="2"/>
  <c r="CV59" i="2"/>
  <c r="CW59" i="2"/>
  <c r="CX59" i="2"/>
  <c r="BY60" i="2"/>
  <c r="BZ59" i="2"/>
  <c r="CA59" i="2"/>
  <c r="CB59" i="2"/>
  <c r="CC59" i="2"/>
  <c r="BD194" i="2"/>
  <c r="BE193" i="2"/>
  <c r="BF193" i="2"/>
  <c r="BG193" i="2"/>
  <c r="BH193" i="2"/>
  <c r="N60" i="2"/>
  <c r="O59" i="2"/>
  <c r="P59" i="2"/>
  <c r="Q59" i="2"/>
  <c r="R59" i="2"/>
  <c r="GA59" i="2"/>
  <c r="GB59" i="2"/>
  <c r="GC59" i="2"/>
  <c r="GD59" i="2"/>
  <c r="GV59" i="2"/>
  <c r="GW59" i="2"/>
  <c r="GX59" i="2"/>
  <c r="GY59" i="2"/>
  <c r="AJ59" i="2"/>
  <c r="AK59" i="2"/>
  <c r="AL59" i="2"/>
  <c r="AM59" i="2"/>
  <c r="FE61" i="2"/>
  <c r="FF60" i="2"/>
  <c r="FG60" i="2"/>
  <c r="FH60" i="2"/>
  <c r="FI60" i="2"/>
  <c r="EJ61" i="2"/>
  <c r="EK60" i="2"/>
  <c r="EL60" i="2"/>
  <c r="EM60" i="2"/>
  <c r="EN60" i="2"/>
  <c r="DO61" i="2"/>
  <c r="DP60" i="2"/>
  <c r="DQ60" i="2"/>
  <c r="DR60" i="2"/>
  <c r="DS60" i="2"/>
  <c r="CT61" i="2"/>
  <c r="CU60" i="2"/>
  <c r="CV60" i="2"/>
  <c r="CW60" i="2"/>
  <c r="CX60" i="2"/>
  <c r="BY61" i="2"/>
  <c r="BZ60" i="2"/>
  <c r="CA60" i="2"/>
  <c r="CB60" i="2"/>
  <c r="CC60" i="2"/>
  <c r="BD195" i="2"/>
  <c r="BE194" i="2"/>
  <c r="BF194" i="2"/>
  <c r="BG194" i="2"/>
  <c r="BH194" i="2"/>
  <c r="N61" i="2"/>
  <c r="O60" i="2"/>
  <c r="P60" i="2"/>
  <c r="Q60" i="2"/>
  <c r="R60" i="2"/>
  <c r="GA60" i="2"/>
  <c r="GB60" i="2"/>
  <c r="GC60" i="2"/>
  <c r="GD60" i="2"/>
  <c r="GV60" i="2"/>
  <c r="GW60" i="2"/>
  <c r="GX60" i="2"/>
  <c r="GY60" i="2"/>
  <c r="AJ60" i="2"/>
  <c r="AK60" i="2"/>
  <c r="AL60" i="2"/>
  <c r="AM60" i="2"/>
  <c r="FE62" i="2"/>
  <c r="FF61" i="2"/>
  <c r="FG61" i="2"/>
  <c r="FH61" i="2"/>
  <c r="FI61" i="2"/>
  <c r="EJ62" i="2"/>
  <c r="EK61" i="2"/>
  <c r="EL61" i="2"/>
  <c r="EM61" i="2"/>
  <c r="EN61" i="2"/>
  <c r="DO62" i="2"/>
  <c r="DP61" i="2"/>
  <c r="DQ61" i="2"/>
  <c r="DR61" i="2"/>
  <c r="DS61" i="2"/>
  <c r="CT62" i="2"/>
  <c r="CU61" i="2"/>
  <c r="CV61" i="2"/>
  <c r="CW61" i="2"/>
  <c r="CX61" i="2"/>
  <c r="BY62" i="2"/>
  <c r="BZ61" i="2"/>
  <c r="CA61" i="2"/>
  <c r="CB61" i="2"/>
  <c r="CC61" i="2"/>
  <c r="BD196" i="2"/>
  <c r="BE195" i="2"/>
  <c r="BF195" i="2"/>
  <c r="BG195" i="2"/>
  <c r="BH195" i="2"/>
  <c r="N62" i="2"/>
  <c r="O61" i="2"/>
  <c r="P61" i="2"/>
  <c r="Q61" i="2"/>
  <c r="R61" i="2"/>
  <c r="GA61" i="2"/>
  <c r="GB61" i="2"/>
  <c r="GC61" i="2"/>
  <c r="GD61" i="2"/>
  <c r="GV61" i="2"/>
  <c r="GW61" i="2"/>
  <c r="GX61" i="2"/>
  <c r="GY61" i="2"/>
  <c r="AJ61" i="2"/>
  <c r="AK61" i="2"/>
  <c r="AL61" i="2"/>
  <c r="AM61" i="2"/>
  <c r="FE63" i="2"/>
  <c r="FF62" i="2"/>
  <c r="FG62" i="2"/>
  <c r="FH62" i="2"/>
  <c r="FI62" i="2"/>
  <c r="EJ63" i="2"/>
  <c r="EK62" i="2"/>
  <c r="EL62" i="2"/>
  <c r="EM62" i="2"/>
  <c r="EN62" i="2"/>
  <c r="DO63" i="2"/>
  <c r="DP62" i="2"/>
  <c r="DQ62" i="2"/>
  <c r="DR62" i="2"/>
  <c r="DS62" i="2"/>
  <c r="CT63" i="2"/>
  <c r="CU62" i="2"/>
  <c r="CV62" i="2"/>
  <c r="CW62" i="2"/>
  <c r="CX62" i="2"/>
  <c r="BY63" i="2"/>
  <c r="BZ62" i="2"/>
  <c r="CA62" i="2"/>
  <c r="CB62" i="2"/>
  <c r="CC62" i="2"/>
  <c r="BD197" i="2"/>
  <c r="BE196" i="2"/>
  <c r="BF196" i="2"/>
  <c r="BG196" i="2"/>
  <c r="BH196" i="2"/>
  <c r="N63" i="2"/>
  <c r="O62" i="2"/>
  <c r="P62" i="2"/>
  <c r="Q62" i="2"/>
  <c r="R62" i="2"/>
  <c r="GA62" i="2"/>
  <c r="GB62" i="2"/>
  <c r="GC62" i="2"/>
  <c r="GD62" i="2"/>
  <c r="GV62" i="2"/>
  <c r="GW62" i="2"/>
  <c r="GX62" i="2"/>
  <c r="GY62" i="2"/>
  <c r="AJ62" i="2"/>
  <c r="AK62" i="2"/>
  <c r="AL62" i="2"/>
  <c r="AM62" i="2"/>
  <c r="FE64" i="2"/>
  <c r="FF63" i="2"/>
  <c r="FG63" i="2"/>
  <c r="FH63" i="2"/>
  <c r="FI63" i="2"/>
  <c r="EJ64" i="2"/>
  <c r="EK63" i="2"/>
  <c r="EL63" i="2"/>
  <c r="EM63" i="2"/>
  <c r="EN63" i="2"/>
  <c r="DO64" i="2"/>
  <c r="DP63" i="2"/>
  <c r="DQ63" i="2"/>
  <c r="DR63" i="2"/>
  <c r="DS63" i="2"/>
  <c r="CT64" i="2"/>
  <c r="CU63" i="2"/>
  <c r="CV63" i="2"/>
  <c r="CW63" i="2"/>
  <c r="CX63" i="2"/>
  <c r="BY64" i="2"/>
  <c r="BZ63" i="2"/>
  <c r="CA63" i="2"/>
  <c r="CB63" i="2"/>
  <c r="CC63" i="2"/>
  <c r="BD198" i="2"/>
  <c r="BE197" i="2"/>
  <c r="BF197" i="2"/>
  <c r="BG197" i="2"/>
  <c r="BH197" i="2"/>
  <c r="N64" i="2"/>
  <c r="O63" i="2"/>
  <c r="P63" i="2"/>
  <c r="Q63" i="2"/>
  <c r="R63" i="2"/>
  <c r="GA63" i="2"/>
  <c r="GB63" i="2"/>
  <c r="GC63" i="2"/>
  <c r="GD63" i="2"/>
  <c r="GV63" i="2"/>
  <c r="GW63" i="2"/>
  <c r="GX63" i="2"/>
  <c r="GY63" i="2"/>
  <c r="AJ63" i="2"/>
  <c r="AK63" i="2"/>
  <c r="AL63" i="2"/>
  <c r="AM63" i="2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/>
  <c r="E14" i="4"/>
  <c r="F14" i="4"/>
  <c r="G14" i="4"/>
  <c r="L14" i="4"/>
  <c r="FE65" i="2"/>
  <c r="FF64" i="2"/>
  <c r="FG64" i="2"/>
  <c r="FH64" i="2"/>
  <c r="FI64" i="2"/>
  <c r="EJ65" i="2"/>
  <c r="EK64" i="2"/>
  <c r="EL64" i="2"/>
  <c r="EM64" i="2"/>
  <c r="EN64" i="2"/>
  <c r="DO65" i="2"/>
  <c r="DP64" i="2"/>
  <c r="DQ64" i="2"/>
  <c r="DR64" i="2"/>
  <c r="DS64" i="2"/>
  <c r="CT65" i="2"/>
  <c r="CU64" i="2"/>
  <c r="CV64" i="2"/>
  <c r="CW64" i="2"/>
  <c r="CX64" i="2"/>
  <c r="BY65" i="2"/>
  <c r="BZ64" i="2"/>
  <c r="CA64" i="2"/>
  <c r="CB64" i="2"/>
  <c r="CC64" i="2"/>
  <c r="BD199" i="2"/>
  <c r="BE198" i="2"/>
  <c r="BF198" i="2"/>
  <c r="BG198" i="2"/>
  <c r="BH198" i="2"/>
  <c r="N65" i="2"/>
  <c r="O64" i="2"/>
  <c r="P64" i="2"/>
  <c r="Q64" i="2"/>
  <c r="R64" i="2"/>
  <c r="GA64" i="2"/>
  <c r="GB64" i="2"/>
  <c r="GC64" i="2"/>
  <c r="GD64" i="2"/>
  <c r="GV64" i="2"/>
  <c r="GW64" i="2"/>
  <c r="GX64" i="2"/>
  <c r="GY64" i="2"/>
  <c r="AJ64" i="2"/>
  <c r="AK64" i="2"/>
  <c r="AL64" i="2"/>
  <c r="AM64" i="2"/>
  <c r="FE66" i="2"/>
  <c r="FF65" i="2"/>
  <c r="FG65" i="2"/>
  <c r="FH65" i="2"/>
  <c r="FI65" i="2"/>
  <c r="EJ66" i="2"/>
  <c r="EK65" i="2"/>
  <c r="EL65" i="2"/>
  <c r="EM65" i="2"/>
  <c r="EN65" i="2"/>
  <c r="DO66" i="2"/>
  <c r="DP65" i="2"/>
  <c r="DQ65" i="2"/>
  <c r="DR65" i="2"/>
  <c r="DS65" i="2"/>
  <c r="CT66" i="2"/>
  <c r="CU65" i="2"/>
  <c r="CV65" i="2"/>
  <c r="CW65" i="2"/>
  <c r="CX65" i="2"/>
  <c r="BY66" i="2"/>
  <c r="BZ65" i="2"/>
  <c r="CA65" i="2"/>
  <c r="CB65" i="2"/>
  <c r="CC65" i="2"/>
  <c r="BD200" i="2"/>
  <c r="BE199" i="2"/>
  <c r="BF199" i="2"/>
  <c r="BG199" i="2"/>
  <c r="BH199" i="2"/>
  <c r="N66" i="2"/>
  <c r="O65" i="2"/>
  <c r="P65" i="2"/>
  <c r="Q65" i="2"/>
  <c r="R65" i="2"/>
  <c r="GA65" i="2"/>
  <c r="GB65" i="2"/>
  <c r="GC65" i="2"/>
  <c r="GD65" i="2"/>
  <c r="GV65" i="2"/>
  <c r="GW65" i="2"/>
  <c r="GX65" i="2"/>
  <c r="GY65" i="2"/>
  <c r="AJ65" i="2"/>
  <c r="AK65" i="2"/>
  <c r="AL65" i="2"/>
  <c r="AM65" i="2"/>
  <c r="FE67" i="2"/>
  <c r="FF66" i="2"/>
  <c r="FG66" i="2"/>
  <c r="FH66" i="2"/>
  <c r="FI66" i="2"/>
  <c r="EJ67" i="2"/>
  <c r="EK66" i="2"/>
  <c r="EL66" i="2"/>
  <c r="EM66" i="2"/>
  <c r="EN66" i="2"/>
  <c r="DO67" i="2"/>
  <c r="DP66" i="2"/>
  <c r="DQ66" i="2"/>
  <c r="DR66" i="2"/>
  <c r="DS66" i="2"/>
  <c r="CT67" i="2"/>
  <c r="CU66" i="2"/>
  <c r="CV66" i="2"/>
  <c r="CW66" i="2"/>
  <c r="CX66" i="2"/>
  <c r="BY67" i="2"/>
  <c r="BZ66" i="2"/>
  <c r="CA66" i="2"/>
  <c r="CB66" i="2"/>
  <c r="CC66" i="2"/>
  <c r="BD201" i="2"/>
  <c r="BE200" i="2"/>
  <c r="BF200" i="2"/>
  <c r="BG200" i="2"/>
  <c r="BH200" i="2"/>
  <c r="N67" i="2"/>
  <c r="O66" i="2"/>
  <c r="P66" i="2"/>
  <c r="Q66" i="2"/>
  <c r="R66" i="2"/>
  <c r="GA66" i="2"/>
  <c r="GB66" i="2"/>
  <c r="GC66" i="2"/>
  <c r="GD66" i="2"/>
  <c r="GV66" i="2"/>
  <c r="GW66" i="2"/>
  <c r="GX66" i="2"/>
  <c r="GY66" i="2"/>
  <c r="AJ66" i="2"/>
  <c r="AK66" i="2"/>
  <c r="AL66" i="2"/>
  <c r="AM66" i="2"/>
  <c r="FE68" i="2"/>
  <c r="FF67" i="2"/>
  <c r="FG67" i="2"/>
  <c r="FH67" i="2"/>
  <c r="FI67" i="2"/>
  <c r="EJ68" i="2"/>
  <c r="EK67" i="2"/>
  <c r="EL67" i="2"/>
  <c r="EM67" i="2"/>
  <c r="EN67" i="2"/>
  <c r="DO68" i="2"/>
  <c r="DP67" i="2"/>
  <c r="DQ67" i="2"/>
  <c r="DR67" i="2"/>
  <c r="DS67" i="2"/>
  <c r="CT68" i="2"/>
  <c r="CU67" i="2"/>
  <c r="CV67" i="2"/>
  <c r="CW67" i="2"/>
  <c r="CX67" i="2"/>
  <c r="BY68" i="2"/>
  <c r="BZ67" i="2"/>
  <c r="CA67" i="2"/>
  <c r="CB67" i="2"/>
  <c r="CC67" i="2"/>
  <c r="BD202" i="2"/>
  <c r="BE201" i="2"/>
  <c r="BF201" i="2"/>
  <c r="BG201" i="2"/>
  <c r="BH201" i="2"/>
  <c r="N68" i="2"/>
  <c r="O67" i="2"/>
  <c r="P67" i="2"/>
  <c r="Q67" i="2"/>
  <c r="R67" i="2"/>
  <c r="GA67" i="2"/>
  <c r="GB67" i="2"/>
  <c r="GC67" i="2"/>
  <c r="GD67" i="2"/>
  <c r="GV67" i="2"/>
  <c r="GW67" i="2"/>
  <c r="GX67" i="2"/>
  <c r="GY67" i="2"/>
  <c r="AJ67" i="2"/>
  <c r="AK67" i="2"/>
  <c r="AL67" i="2"/>
  <c r="AM67" i="2"/>
  <c r="FE69" i="2"/>
  <c r="FF68" i="2"/>
  <c r="FG68" i="2"/>
  <c r="FH68" i="2"/>
  <c r="FI68" i="2"/>
  <c r="EJ69" i="2"/>
  <c r="EK68" i="2"/>
  <c r="EL68" i="2"/>
  <c r="EM68" i="2"/>
  <c r="EN68" i="2"/>
  <c r="DO69" i="2"/>
  <c r="DP68" i="2"/>
  <c r="DQ68" i="2"/>
  <c r="DR68" i="2"/>
  <c r="DS68" i="2"/>
  <c r="CT69" i="2"/>
  <c r="CU68" i="2"/>
  <c r="CV68" i="2"/>
  <c r="CW68" i="2"/>
  <c r="CX68" i="2"/>
  <c r="BY69" i="2"/>
  <c r="BZ68" i="2"/>
  <c r="CA68" i="2"/>
  <c r="CB68" i="2"/>
  <c r="CC68" i="2"/>
  <c r="BD203" i="2"/>
  <c r="BE203" i="2"/>
  <c r="BF203" i="2"/>
  <c r="BG203" i="2"/>
  <c r="BH203" i="2"/>
  <c r="BE202" i="2"/>
  <c r="BF202" i="2"/>
  <c r="BG202" i="2"/>
  <c r="BH202" i="2"/>
  <c r="N69" i="2"/>
  <c r="O68" i="2"/>
  <c r="P68" i="2"/>
  <c r="Q68" i="2"/>
  <c r="R68" i="2"/>
  <c r="GA68" i="2"/>
  <c r="GB68" i="2"/>
  <c r="GC68" i="2"/>
  <c r="GD68" i="2"/>
  <c r="GV68" i="2"/>
  <c r="GW68" i="2"/>
  <c r="GX68" i="2"/>
  <c r="GY68" i="2"/>
  <c r="AJ68" i="2"/>
  <c r="AK68" i="2"/>
  <c r="AL68" i="2"/>
  <c r="AM68" i="2"/>
  <c r="FE70" i="2"/>
  <c r="FF69" i="2"/>
  <c r="FG69" i="2"/>
  <c r="FH69" i="2"/>
  <c r="FI69" i="2"/>
  <c r="EJ70" i="2"/>
  <c r="EK69" i="2"/>
  <c r="EL69" i="2"/>
  <c r="EM69" i="2"/>
  <c r="EN69" i="2"/>
  <c r="DO70" i="2"/>
  <c r="DP69" i="2"/>
  <c r="DQ69" i="2"/>
  <c r="DR69" i="2"/>
  <c r="DS69" i="2"/>
  <c r="CT70" i="2"/>
  <c r="CU69" i="2"/>
  <c r="CV69" i="2"/>
  <c r="CW69" i="2"/>
  <c r="CX69" i="2"/>
  <c r="BY70" i="2"/>
  <c r="BZ69" i="2"/>
  <c r="CA69" i="2"/>
  <c r="CB69" i="2"/>
  <c r="CC69" i="2"/>
  <c r="N70" i="2"/>
  <c r="O69" i="2"/>
  <c r="P69" i="2"/>
  <c r="Q69" i="2"/>
  <c r="R69" i="2"/>
  <c r="GA69" i="2"/>
  <c r="GB69" i="2"/>
  <c r="GC69" i="2"/>
  <c r="GD69" i="2"/>
  <c r="GV69" i="2"/>
  <c r="GW69" i="2"/>
  <c r="GX69" i="2"/>
  <c r="GY69" i="2"/>
  <c r="AJ69" i="2"/>
  <c r="AK69" i="2"/>
  <c r="AL69" i="2"/>
  <c r="AM69" i="2"/>
  <c r="FE71" i="2"/>
  <c r="FF70" i="2"/>
  <c r="FG70" i="2"/>
  <c r="FH70" i="2"/>
  <c r="FI70" i="2"/>
  <c r="EJ71" i="2"/>
  <c r="EK70" i="2"/>
  <c r="EL70" i="2"/>
  <c r="EM70" i="2"/>
  <c r="EN70" i="2"/>
  <c r="DO71" i="2"/>
  <c r="DP70" i="2"/>
  <c r="DQ70" i="2"/>
  <c r="DR70" i="2"/>
  <c r="DS70" i="2"/>
  <c r="CT71" i="2"/>
  <c r="CU70" i="2"/>
  <c r="CV70" i="2"/>
  <c r="CW70" i="2"/>
  <c r="CX70" i="2"/>
  <c r="BY71" i="2"/>
  <c r="BZ70" i="2"/>
  <c r="CA70" i="2"/>
  <c r="CB70" i="2"/>
  <c r="CC70" i="2"/>
  <c r="N71" i="2"/>
  <c r="O70" i="2"/>
  <c r="P70" i="2"/>
  <c r="Q70" i="2"/>
  <c r="R70" i="2"/>
  <c r="GA70" i="2"/>
  <c r="GB70" i="2"/>
  <c r="GC70" i="2"/>
  <c r="GD70" i="2"/>
  <c r="GV70" i="2"/>
  <c r="GW70" i="2"/>
  <c r="GX70" i="2"/>
  <c r="GY70" i="2"/>
  <c r="AJ70" i="2"/>
  <c r="AK70" i="2"/>
  <c r="AL70" i="2"/>
  <c r="AM70" i="2"/>
  <c r="FE72" i="2"/>
  <c r="FF71" i="2"/>
  <c r="FG71" i="2"/>
  <c r="FH71" i="2"/>
  <c r="FI71" i="2"/>
  <c r="EJ72" i="2"/>
  <c r="EK71" i="2"/>
  <c r="EL71" i="2"/>
  <c r="EM71" i="2"/>
  <c r="EN71" i="2"/>
  <c r="DO72" i="2"/>
  <c r="DP71" i="2"/>
  <c r="DQ71" i="2"/>
  <c r="DR71" i="2"/>
  <c r="DS71" i="2"/>
  <c r="CT72" i="2"/>
  <c r="CU71" i="2"/>
  <c r="CV71" i="2"/>
  <c r="CW71" i="2"/>
  <c r="CX71" i="2"/>
  <c r="BY72" i="2"/>
  <c r="BZ71" i="2"/>
  <c r="CA71" i="2"/>
  <c r="CB71" i="2"/>
  <c r="CC71" i="2"/>
  <c r="N72" i="2"/>
  <c r="O71" i="2"/>
  <c r="P71" i="2"/>
  <c r="Q71" i="2"/>
  <c r="R71" i="2"/>
  <c r="GA71" i="2"/>
  <c r="GB71" i="2"/>
  <c r="GC71" i="2"/>
  <c r="GD71" i="2"/>
  <c r="GV71" i="2"/>
  <c r="GW71" i="2"/>
  <c r="GX71" i="2"/>
  <c r="GY71" i="2"/>
  <c r="AJ71" i="2"/>
  <c r="AK71" i="2"/>
  <c r="AL71" i="2"/>
  <c r="AM71" i="2"/>
  <c r="FE73" i="2"/>
  <c r="FF72" i="2"/>
  <c r="FG72" i="2"/>
  <c r="FH72" i="2"/>
  <c r="FI72" i="2"/>
  <c r="EJ73" i="2"/>
  <c r="EK72" i="2"/>
  <c r="EL72" i="2"/>
  <c r="EM72" i="2"/>
  <c r="EN72" i="2"/>
  <c r="DO73" i="2"/>
  <c r="DP72" i="2"/>
  <c r="DQ72" i="2"/>
  <c r="DR72" i="2"/>
  <c r="DS72" i="2"/>
  <c r="CT73" i="2"/>
  <c r="CU72" i="2"/>
  <c r="CV72" i="2"/>
  <c r="CW72" i="2"/>
  <c r="CX72" i="2"/>
  <c r="BY73" i="2"/>
  <c r="BZ72" i="2"/>
  <c r="CA72" i="2"/>
  <c r="CB72" i="2"/>
  <c r="CC72" i="2"/>
  <c r="N73" i="2"/>
  <c r="O72" i="2"/>
  <c r="P72" i="2"/>
  <c r="Q72" i="2"/>
  <c r="R72" i="2"/>
  <c r="GA72" i="2"/>
  <c r="GB72" i="2"/>
  <c r="GC72" i="2"/>
  <c r="GD72" i="2"/>
  <c r="GV72" i="2"/>
  <c r="GW72" i="2"/>
  <c r="GX72" i="2"/>
  <c r="GY72" i="2"/>
  <c r="AJ72" i="2"/>
  <c r="AK72" i="2"/>
  <c r="AL72" i="2"/>
  <c r="AM72" i="2"/>
  <c r="FE74" i="2"/>
  <c r="FF73" i="2"/>
  <c r="FG73" i="2"/>
  <c r="FH73" i="2"/>
  <c r="FI73" i="2"/>
  <c r="EJ74" i="2"/>
  <c r="EK73" i="2"/>
  <c r="EL73" i="2"/>
  <c r="EM73" i="2"/>
  <c r="EN73" i="2"/>
  <c r="DO74" i="2"/>
  <c r="DP73" i="2"/>
  <c r="DQ73" i="2"/>
  <c r="DR73" i="2"/>
  <c r="DS73" i="2"/>
  <c r="CT74" i="2"/>
  <c r="CU73" i="2"/>
  <c r="CV73" i="2"/>
  <c r="CW73" i="2"/>
  <c r="CX73" i="2"/>
  <c r="BY74" i="2"/>
  <c r="BZ73" i="2"/>
  <c r="CA73" i="2"/>
  <c r="CB73" i="2"/>
  <c r="CC73" i="2"/>
  <c r="N74" i="2"/>
  <c r="O73" i="2"/>
  <c r="P73" i="2"/>
  <c r="Q73" i="2"/>
  <c r="R73" i="2"/>
  <c r="GA73" i="2"/>
  <c r="GB73" i="2"/>
  <c r="GC73" i="2"/>
  <c r="GD73" i="2"/>
  <c r="GV73" i="2"/>
  <c r="GW73" i="2"/>
  <c r="GX73" i="2"/>
  <c r="GY73" i="2"/>
  <c r="AJ73" i="2"/>
  <c r="AK73" i="2"/>
  <c r="AL73" i="2"/>
  <c r="AM73" i="2"/>
  <c r="FE75" i="2"/>
  <c r="FF74" i="2"/>
  <c r="FG74" i="2"/>
  <c r="FH74" i="2"/>
  <c r="FI74" i="2"/>
  <c r="EJ75" i="2"/>
  <c r="EK74" i="2"/>
  <c r="EL74" i="2"/>
  <c r="EM74" i="2"/>
  <c r="EN74" i="2"/>
  <c r="DO75" i="2"/>
  <c r="DP74" i="2"/>
  <c r="DQ74" i="2"/>
  <c r="DR74" i="2"/>
  <c r="DS74" i="2"/>
  <c r="CT75" i="2"/>
  <c r="CU74" i="2"/>
  <c r="CV74" i="2"/>
  <c r="CW74" i="2"/>
  <c r="CX74" i="2"/>
  <c r="BY75" i="2"/>
  <c r="BZ74" i="2"/>
  <c r="CA74" i="2"/>
  <c r="CB74" i="2"/>
  <c r="CC74" i="2"/>
  <c r="N75" i="2"/>
  <c r="O74" i="2"/>
  <c r="P74" i="2"/>
  <c r="Q74" i="2"/>
  <c r="R74" i="2"/>
  <c r="GA74" i="2"/>
  <c r="GB74" i="2"/>
  <c r="GC74" i="2"/>
  <c r="GD74" i="2"/>
  <c r="GV74" i="2"/>
  <c r="GW74" i="2"/>
  <c r="GX74" i="2"/>
  <c r="GY74" i="2"/>
  <c r="AJ74" i="2"/>
  <c r="AK74" i="2"/>
  <c r="AL74" i="2"/>
  <c r="AM74" i="2"/>
  <c r="FE76" i="2"/>
  <c r="FF75" i="2"/>
  <c r="FG75" i="2"/>
  <c r="FH75" i="2"/>
  <c r="FI75" i="2"/>
  <c r="EJ76" i="2"/>
  <c r="EK75" i="2"/>
  <c r="EL75" i="2"/>
  <c r="EM75" i="2"/>
  <c r="EN75" i="2"/>
  <c r="DO76" i="2"/>
  <c r="DP75" i="2"/>
  <c r="DQ75" i="2"/>
  <c r="DR75" i="2"/>
  <c r="DS75" i="2"/>
  <c r="CT76" i="2"/>
  <c r="CU75" i="2"/>
  <c r="CV75" i="2"/>
  <c r="CW75" i="2"/>
  <c r="CX75" i="2"/>
  <c r="BY76" i="2"/>
  <c r="BZ75" i="2"/>
  <c r="CA75" i="2"/>
  <c r="CB75" i="2"/>
  <c r="CC75" i="2"/>
  <c r="N76" i="2"/>
  <c r="O75" i="2"/>
  <c r="P75" i="2"/>
  <c r="Q75" i="2"/>
  <c r="R75" i="2"/>
  <c r="GA75" i="2"/>
  <c r="GB75" i="2"/>
  <c r="GC75" i="2"/>
  <c r="GD75" i="2"/>
  <c r="GV75" i="2"/>
  <c r="GW75" i="2"/>
  <c r="GX75" i="2"/>
  <c r="GY75" i="2"/>
  <c r="AJ75" i="2"/>
  <c r="AK75" i="2"/>
  <c r="AL75" i="2"/>
  <c r="AM75" i="2"/>
  <c r="FE77" i="2"/>
  <c r="FF76" i="2"/>
  <c r="FG76" i="2"/>
  <c r="FH76" i="2"/>
  <c r="FI76" i="2"/>
  <c r="EJ77" i="2"/>
  <c r="EK76" i="2"/>
  <c r="EL76" i="2"/>
  <c r="EM76" i="2"/>
  <c r="EN76" i="2"/>
  <c r="DO77" i="2"/>
  <c r="DP76" i="2"/>
  <c r="DQ76" i="2"/>
  <c r="DR76" i="2"/>
  <c r="DS76" i="2"/>
  <c r="CT77" i="2"/>
  <c r="CU76" i="2"/>
  <c r="CV76" i="2"/>
  <c r="CW76" i="2"/>
  <c r="CX76" i="2"/>
  <c r="BY77" i="2"/>
  <c r="BZ76" i="2"/>
  <c r="CA76" i="2"/>
  <c r="CB76" i="2"/>
  <c r="CC76" i="2"/>
  <c r="N77" i="2"/>
  <c r="O76" i="2"/>
  <c r="P76" i="2"/>
  <c r="Q76" i="2"/>
  <c r="R76" i="2"/>
  <c r="GA76" i="2"/>
  <c r="GB76" i="2"/>
  <c r="GC76" i="2"/>
  <c r="GD76" i="2"/>
  <c r="GV76" i="2"/>
  <c r="GW76" i="2"/>
  <c r="GX76" i="2"/>
  <c r="GY76" i="2"/>
  <c r="AJ76" i="2"/>
  <c r="AK76" i="2"/>
  <c r="AL76" i="2"/>
  <c r="AM76" i="2"/>
  <c r="FE78" i="2"/>
  <c r="FF77" i="2"/>
  <c r="FG77" i="2"/>
  <c r="FH77" i="2"/>
  <c r="FI77" i="2"/>
  <c r="EJ78" i="2"/>
  <c r="EK77" i="2"/>
  <c r="EL77" i="2"/>
  <c r="EM77" i="2"/>
  <c r="EN77" i="2"/>
  <c r="DO78" i="2"/>
  <c r="DP77" i="2"/>
  <c r="DQ77" i="2"/>
  <c r="DR77" i="2"/>
  <c r="DS77" i="2"/>
  <c r="CT78" i="2"/>
  <c r="CU77" i="2"/>
  <c r="CV77" i="2"/>
  <c r="CW77" i="2"/>
  <c r="CX77" i="2"/>
  <c r="BY78" i="2"/>
  <c r="BZ77" i="2"/>
  <c r="CA77" i="2"/>
  <c r="CB77" i="2"/>
  <c r="CC77" i="2"/>
  <c r="N78" i="2"/>
  <c r="O77" i="2"/>
  <c r="P77" i="2"/>
  <c r="Q77" i="2"/>
  <c r="R77" i="2"/>
  <c r="GA77" i="2"/>
  <c r="GB77" i="2"/>
  <c r="GC77" i="2"/>
  <c r="GD77" i="2"/>
  <c r="GV77" i="2"/>
  <c r="GW77" i="2"/>
  <c r="GX77" i="2"/>
  <c r="GY77" i="2"/>
  <c r="AJ77" i="2"/>
  <c r="AK77" i="2"/>
  <c r="AL77" i="2"/>
  <c r="AM77" i="2"/>
  <c r="FE79" i="2"/>
  <c r="FF78" i="2"/>
  <c r="FG78" i="2"/>
  <c r="FH78" i="2"/>
  <c r="FI78" i="2"/>
  <c r="EJ79" i="2"/>
  <c r="EK78" i="2"/>
  <c r="EL78" i="2"/>
  <c r="EM78" i="2"/>
  <c r="EN78" i="2"/>
  <c r="DO79" i="2"/>
  <c r="DP78" i="2"/>
  <c r="DQ78" i="2"/>
  <c r="DR78" i="2"/>
  <c r="DS78" i="2"/>
  <c r="CT79" i="2"/>
  <c r="CU78" i="2"/>
  <c r="CV78" i="2"/>
  <c r="CW78" i="2"/>
  <c r="CX78" i="2"/>
  <c r="BY79" i="2"/>
  <c r="BZ78" i="2"/>
  <c r="CA78" i="2"/>
  <c r="CB78" i="2"/>
  <c r="CC78" i="2"/>
  <c r="N79" i="2"/>
  <c r="O78" i="2"/>
  <c r="P78" i="2"/>
  <c r="Q78" i="2"/>
  <c r="R78" i="2"/>
  <c r="GA78" i="2"/>
  <c r="GB78" i="2"/>
  <c r="GC78" i="2"/>
  <c r="GD78" i="2"/>
  <c r="GV78" i="2"/>
  <c r="GW78" i="2"/>
  <c r="GX78" i="2"/>
  <c r="GY78" i="2"/>
  <c r="AJ78" i="2"/>
  <c r="AK78" i="2"/>
  <c r="AL78" i="2"/>
  <c r="AM78" i="2"/>
  <c r="FE80" i="2"/>
  <c r="FF79" i="2"/>
  <c r="FG79" i="2"/>
  <c r="FH79" i="2"/>
  <c r="FI79" i="2"/>
  <c r="EJ80" i="2"/>
  <c r="EK79" i="2"/>
  <c r="EL79" i="2"/>
  <c r="EM79" i="2"/>
  <c r="EN79" i="2"/>
  <c r="DO80" i="2"/>
  <c r="DP79" i="2"/>
  <c r="DQ79" i="2"/>
  <c r="DR79" i="2"/>
  <c r="DS79" i="2"/>
  <c r="CT80" i="2"/>
  <c r="CU79" i="2"/>
  <c r="CV79" i="2"/>
  <c r="CW79" i="2"/>
  <c r="CX79" i="2"/>
  <c r="BY80" i="2"/>
  <c r="BZ79" i="2"/>
  <c r="CA79" i="2"/>
  <c r="CB79" i="2"/>
  <c r="CC79" i="2"/>
  <c r="N80" i="2"/>
  <c r="O79" i="2"/>
  <c r="P79" i="2"/>
  <c r="Q79" i="2"/>
  <c r="R79" i="2"/>
  <c r="GA79" i="2"/>
  <c r="GB79" i="2"/>
  <c r="GC79" i="2"/>
  <c r="GD79" i="2"/>
  <c r="GV79" i="2"/>
  <c r="GW79" i="2"/>
  <c r="GX79" i="2"/>
  <c r="GY79" i="2"/>
  <c r="AJ79" i="2"/>
  <c r="AK79" i="2"/>
  <c r="AL79" i="2"/>
  <c r="AM79" i="2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/>
  <c r="E13" i="4"/>
  <c r="F13" i="4"/>
  <c r="G13" i="4"/>
  <c r="L13" i="4"/>
  <c r="FE81" i="2"/>
  <c r="FF80" i="2"/>
  <c r="FG80" i="2"/>
  <c r="FH80" i="2"/>
  <c r="FI80" i="2"/>
  <c r="EJ81" i="2"/>
  <c r="EK80" i="2"/>
  <c r="EL80" i="2"/>
  <c r="EM80" i="2"/>
  <c r="EN80" i="2"/>
  <c r="DO81" i="2"/>
  <c r="DP80" i="2"/>
  <c r="DQ80" i="2"/>
  <c r="DR80" i="2"/>
  <c r="DS80" i="2"/>
  <c r="CT81" i="2"/>
  <c r="CU80" i="2"/>
  <c r="CV80" i="2"/>
  <c r="CW80" i="2"/>
  <c r="CX80" i="2"/>
  <c r="BY81" i="2"/>
  <c r="BZ80" i="2"/>
  <c r="CA80" i="2"/>
  <c r="CB80" i="2"/>
  <c r="CC80" i="2"/>
  <c r="N81" i="2"/>
  <c r="O80" i="2"/>
  <c r="P80" i="2"/>
  <c r="Q80" i="2"/>
  <c r="R80" i="2"/>
  <c r="GA80" i="2"/>
  <c r="GB80" i="2"/>
  <c r="GC80" i="2"/>
  <c r="GD80" i="2"/>
  <c r="GV80" i="2"/>
  <c r="GW80" i="2"/>
  <c r="GX80" i="2"/>
  <c r="GY80" i="2"/>
  <c r="AJ80" i="2"/>
  <c r="AK80" i="2"/>
  <c r="AL80" i="2"/>
  <c r="AM80" i="2"/>
  <c r="FE82" i="2"/>
  <c r="FF81" i="2"/>
  <c r="FG81" i="2"/>
  <c r="FH81" i="2"/>
  <c r="FI81" i="2"/>
  <c r="EJ82" i="2"/>
  <c r="EK81" i="2"/>
  <c r="EL81" i="2"/>
  <c r="EM81" i="2"/>
  <c r="EN81" i="2"/>
  <c r="DO82" i="2"/>
  <c r="DP81" i="2"/>
  <c r="DQ81" i="2"/>
  <c r="DR81" i="2"/>
  <c r="DS81" i="2"/>
  <c r="CT82" i="2"/>
  <c r="CU81" i="2"/>
  <c r="CV81" i="2"/>
  <c r="CW81" i="2"/>
  <c r="CX81" i="2"/>
  <c r="BY82" i="2"/>
  <c r="BZ81" i="2"/>
  <c r="CA81" i="2"/>
  <c r="CB81" i="2"/>
  <c r="CC81" i="2"/>
  <c r="N82" i="2"/>
  <c r="O81" i="2"/>
  <c r="P81" i="2"/>
  <c r="Q81" i="2"/>
  <c r="R81" i="2"/>
  <c r="GA81" i="2"/>
  <c r="GB81" i="2"/>
  <c r="GC81" i="2"/>
  <c r="GD81" i="2"/>
  <c r="GV81" i="2"/>
  <c r="GW81" i="2"/>
  <c r="GX81" i="2"/>
  <c r="GY81" i="2"/>
  <c r="AJ81" i="2"/>
  <c r="AK81" i="2"/>
  <c r="AL81" i="2"/>
  <c r="AM81" i="2"/>
  <c r="FE83" i="2"/>
  <c r="FF82" i="2"/>
  <c r="FG82" i="2"/>
  <c r="FH82" i="2"/>
  <c r="FI82" i="2"/>
  <c r="EJ83" i="2"/>
  <c r="EK82" i="2"/>
  <c r="EL82" i="2"/>
  <c r="EM82" i="2"/>
  <c r="EN82" i="2"/>
  <c r="DO83" i="2"/>
  <c r="DP82" i="2"/>
  <c r="DQ82" i="2"/>
  <c r="DR82" i="2"/>
  <c r="DS82" i="2"/>
  <c r="CT83" i="2"/>
  <c r="CU82" i="2"/>
  <c r="CV82" i="2"/>
  <c r="CW82" i="2"/>
  <c r="CX82" i="2"/>
  <c r="BY83" i="2"/>
  <c r="BZ82" i="2"/>
  <c r="CA82" i="2"/>
  <c r="CB82" i="2"/>
  <c r="CC82" i="2"/>
  <c r="N83" i="2"/>
  <c r="O82" i="2"/>
  <c r="P82" i="2"/>
  <c r="Q82" i="2"/>
  <c r="R82" i="2"/>
  <c r="GA82" i="2"/>
  <c r="GB82" i="2"/>
  <c r="GC82" i="2"/>
  <c r="GD82" i="2"/>
  <c r="GV82" i="2"/>
  <c r="GW82" i="2"/>
  <c r="GX82" i="2"/>
  <c r="GY82" i="2"/>
  <c r="AJ82" i="2"/>
  <c r="AK82" i="2"/>
  <c r="AL82" i="2"/>
  <c r="AM82" i="2"/>
  <c r="FE84" i="2"/>
  <c r="FF83" i="2"/>
  <c r="FG83" i="2"/>
  <c r="FH83" i="2"/>
  <c r="FI83" i="2"/>
  <c r="EJ84" i="2"/>
  <c r="EK83" i="2"/>
  <c r="EL83" i="2"/>
  <c r="EM83" i="2"/>
  <c r="EN83" i="2"/>
  <c r="DO84" i="2"/>
  <c r="DP83" i="2"/>
  <c r="DQ83" i="2"/>
  <c r="DR83" i="2"/>
  <c r="DS83" i="2"/>
  <c r="CT84" i="2"/>
  <c r="CU83" i="2"/>
  <c r="CV83" i="2"/>
  <c r="CW83" i="2"/>
  <c r="CX83" i="2"/>
  <c r="BY84" i="2"/>
  <c r="BZ83" i="2"/>
  <c r="CA83" i="2"/>
  <c r="CB83" i="2"/>
  <c r="CC83" i="2"/>
  <c r="N84" i="2"/>
  <c r="O83" i="2"/>
  <c r="P83" i="2"/>
  <c r="Q83" i="2"/>
  <c r="R83" i="2"/>
  <c r="GA83" i="2"/>
  <c r="GB83" i="2"/>
  <c r="GC83" i="2"/>
  <c r="GD83" i="2"/>
  <c r="GV83" i="2"/>
  <c r="GW83" i="2"/>
  <c r="GX83" i="2"/>
  <c r="GY83" i="2"/>
  <c r="AJ83" i="2"/>
  <c r="AK83" i="2"/>
  <c r="AL83" i="2"/>
  <c r="AM83" i="2"/>
  <c r="FE85" i="2"/>
  <c r="FF84" i="2"/>
  <c r="FG84" i="2"/>
  <c r="FH84" i="2"/>
  <c r="FI84" i="2"/>
  <c r="EJ85" i="2"/>
  <c r="EK84" i="2"/>
  <c r="EL84" i="2"/>
  <c r="EM84" i="2"/>
  <c r="EN84" i="2"/>
  <c r="DO85" i="2"/>
  <c r="DP84" i="2"/>
  <c r="DQ84" i="2"/>
  <c r="DR84" i="2"/>
  <c r="DS84" i="2"/>
  <c r="CT85" i="2"/>
  <c r="CU84" i="2"/>
  <c r="CV84" i="2"/>
  <c r="CW84" i="2"/>
  <c r="CX84" i="2"/>
  <c r="BY85" i="2"/>
  <c r="BZ84" i="2"/>
  <c r="CA84" i="2"/>
  <c r="CB84" i="2"/>
  <c r="CC84" i="2"/>
  <c r="N85" i="2"/>
  <c r="O84" i="2"/>
  <c r="P84" i="2"/>
  <c r="Q84" i="2"/>
  <c r="R84" i="2"/>
  <c r="GA84" i="2"/>
  <c r="GB84" i="2"/>
  <c r="GC84" i="2"/>
  <c r="GD84" i="2"/>
  <c r="GV84" i="2"/>
  <c r="GW84" i="2"/>
  <c r="GX84" i="2"/>
  <c r="GY84" i="2"/>
  <c r="AJ84" i="2"/>
  <c r="AK84" i="2"/>
  <c r="AL84" i="2"/>
  <c r="AM84" i="2"/>
  <c r="FE86" i="2"/>
  <c r="FF85" i="2"/>
  <c r="FG85" i="2"/>
  <c r="FH85" i="2"/>
  <c r="FI85" i="2"/>
  <c r="EJ86" i="2"/>
  <c r="EK85" i="2"/>
  <c r="EL85" i="2"/>
  <c r="EM85" i="2"/>
  <c r="EN85" i="2"/>
  <c r="DO86" i="2"/>
  <c r="DP85" i="2"/>
  <c r="DQ85" i="2"/>
  <c r="DR85" i="2"/>
  <c r="DS85" i="2"/>
  <c r="CT86" i="2"/>
  <c r="CU85" i="2"/>
  <c r="CV85" i="2"/>
  <c r="CW85" i="2"/>
  <c r="CX85" i="2"/>
  <c r="BY86" i="2"/>
  <c r="BZ85" i="2"/>
  <c r="CA85" i="2"/>
  <c r="CB85" i="2"/>
  <c r="CC85" i="2"/>
  <c r="N86" i="2"/>
  <c r="O85" i="2"/>
  <c r="P85" i="2"/>
  <c r="Q85" i="2"/>
  <c r="R85" i="2"/>
  <c r="GA85" i="2"/>
  <c r="GB85" i="2"/>
  <c r="GC85" i="2"/>
  <c r="GD85" i="2"/>
  <c r="GV85" i="2"/>
  <c r="GW85" i="2"/>
  <c r="GX85" i="2"/>
  <c r="GY85" i="2"/>
  <c r="AJ85" i="2"/>
  <c r="AK85" i="2"/>
  <c r="AL85" i="2"/>
  <c r="AM85" i="2"/>
  <c r="FE87" i="2"/>
  <c r="FF86" i="2"/>
  <c r="FG86" i="2"/>
  <c r="FH86" i="2"/>
  <c r="FI86" i="2"/>
  <c r="EJ87" i="2"/>
  <c r="EK86" i="2"/>
  <c r="EL86" i="2"/>
  <c r="EM86" i="2"/>
  <c r="EN86" i="2"/>
  <c r="DO87" i="2"/>
  <c r="DP86" i="2"/>
  <c r="DQ86" i="2"/>
  <c r="DR86" i="2"/>
  <c r="DS86" i="2"/>
  <c r="CT87" i="2"/>
  <c r="CU86" i="2"/>
  <c r="CV86" i="2"/>
  <c r="CW86" i="2"/>
  <c r="CX86" i="2"/>
  <c r="BY87" i="2"/>
  <c r="BZ86" i="2"/>
  <c r="CA86" i="2"/>
  <c r="CB86" i="2"/>
  <c r="CC86" i="2"/>
  <c r="N87" i="2"/>
  <c r="O86" i="2"/>
  <c r="P86" i="2"/>
  <c r="Q86" i="2"/>
  <c r="R86" i="2"/>
  <c r="GA86" i="2"/>
  <c r="GB86" i="2"/>
  <c r="GC86" i="2"/>
  <c r="GD86" i="2"/>
  <c r="GV86" i="2"/>
  <c r="GW86" i="2"/>
  <c r="GX86" i="2"/>
  <c r="GY86" i="2"/>
  <c r="AJ86" i="2"/>
  <c r="AK86" i="2"/>
  <c r="AL86" i="2"/>
  <c r="AM86" i="2"/>
  <c r="FE88" i="2"/>
  <c r="FF87" i="2"/>
  <c r="FG87" i="2"/>
  <c r="FH87" i="2"/>
  <c r="FI87" i="2"/>
  <c r="EJ88" i="2"/>
  <c r="EK87" i="2"/>
  <c r="EL87" i="2"/>
  <c r="EM87" i="2"/>
  <c r="EN87" i="2"/>
  <c r="DO88" i="2"/>
  <c r="DP87" i="2"/>
  <c r="DQ87" i="2"/>
  <c r="DR87" i="2"/>
  <c r="DS87" i="2"/>
  <c r="CT88" i="2"/>
  <c r="CU87" i="2"/>
  <c r="CV87" i="2"/>
  <c r="CW87" i="2"/>
  <c r="CX87" i="2"/>
  <c r="BY88" i="2"/>
  <c r="BZ87" i="2"/>
  <c r="CA87" i="2"/>
  <c r="CB87" i="2"/>
  <c r="CC87" i="2"/>
  <c r="N88" i="2"/>
  <c r="O87" i="2"/>
  <c r="P87" i="2"/>
  <c r="Q87" i="2"/>
  <c r="R87" i="2"/>
  <c r="GA87" i="2"/>
  <c r="GB87" i="2"/>
  <c r="GC87" i="2"/>
  <c r="GD87" i="2"/>
  <c r="GV87" i="2"/>
  <c r="GW87" i="2"/>
  <c r="GX87" i="2"/>
  <c r="GY87" i="2"/>
  <c r="AJ87" i="2"/>
  <c r="AK87" i="2"/>
  <c r="AL87" i="2"/>
  <c r="AM87" i="2"/>
  <c r="FE89" i="2"/>
  <c r="FF88" i="2"/>
  <c r="FG88" i="2"/>
  <c r="FH88" i="2"/>
  <c r="FI88" i="2"/>
  <c r="EJ89" i="2"/>
  <c r="EK88" i="2"/>
  <c r="EL88" i="2"/>
  <c r="EM88" i="2"/>
  <c r="EN88" i="2"/>
  <c r="DO89" i="2"/>
  <c r="DP88" i="2"/>
  <c r="DQ88" i="2"/>
  <c r="DR88" i="2"/>
  <c r="DS88" i="2"/>
  <c r="CT89" i="2"/>
  <c r="CU88" i="2"/>
  <c r="CV88" i="2"/>
  <c r="CW88" i="2"/>
  <c r="CX88" i="2"/>
  <c r="BY89" i="2"/>
  <c r="BZ88" i="2"/>
  <c r="CA88" i="2"/>
  <c r="CB88" i="2"/>
  <c r="CC88" i="2"/>
  <c r="N89" i="2"/>
  <c r="O88" i="2"/>
  <c r="P88" i="2"/>
  <c r="Q88" i="2"/>
  <c r="R88" i="2"/>
  <c r="GA88" i="2"/>
  <c r="GB88" i="2"/>
  <c r="GC88" i="2"/>
  <c r="GD88" i="2"/>
  <c r="GV88" i="2"/>
  <c r="GW88" i="2"/>
  <c r="GX88" i="2"/>
  <c r="GY88" i="2"/>
  <c r="AJ88" i="2"/>
  <c r="AK88" i="2"/>
  <c r="AL88" i="2"/>
  <c r="AM88" i="2"/>
  <c r="FE90" i="2"/>
  <c r="FF89" i="2"/>
  <c r="FG89" i="2"/>
  <c r="FH89" i="2"/>
  <c r="FI89" i="2"/>
  <c r="EJ90" i="2"/>
  <c r="EK89" i="2"/>
  <c r="EL89" i="2"/>
  <c r="EM89" i="2"/>
  <c r="EN89" i="2"/>
  <c r="DO90" i="2"/>
  <c r="DP89" i="2"/>
  <c r="DQ89" i="2"/>
  <c r="DR89" i="2"/>
  <c r="DS89" i="2"/>
  <c r="CT90" i="2"/>
  <c r="CU89" i="2"/>
  <c r="CV89" i="2"/>
  <c r="CW89" i="2"/>
  <c r="CX89" i="2"/>
  <c r="BY90" i="2"/>
  <c r="BZ89" i="2"/>
  <c r="CA89" i="2"/>
  <c r="CB89" i="2"/>
  <c r="CC89" i="2"/>
  <c r="N90" i="2"/>
  <c r="O89" i="2"/>
  <c r="P89" i="2"/>
  <c r="Q89" i="2"/>
  <c r="R89" i="2"/>
  <c r="GA89" i="2"/>
  <c r="GB89" i="2"/>
  <c r="GC89" i="2"/>
  <c r="GD89" i="2"/>
  <c r="GV89" i="2"/>
  <c r="GW89" i="2"/>
  <c r="GX89" i="2"/>
  <c r="GY89" i="2"/>
  <c r="AJ89" i="2"/>
  <c r="AK89" i="2"/>
  <c r="AL89" i="2"/>
  <c r="AM89" i="2"/>
  <c r="FE91" i="2"/>
  <c r="FF90" i="2"/>
  <c r="FG90" i="2"/>
  <c r="FH90" i="2"/>
  <c r="FI90" i="2"/>
  <c r="EJ91" i="2"/>
  <c r="EK90" i="2"/>
  <c r="EL90" i="2"/>
  <c r="EM90" i="2"/>
  <c r="EN90" i="2"/>
  <c r="DO91" i="2"/>
  <c r="DP90" i="2"/>
  <c r="DQ90" i="2"/>
  <c r="DR90" i="2"/>
  <c r="DS90" i="2"/>
  <c r="CT91" i="2"/>
  <c r="CU90" i="2"/>
  <c r="CV90" i="2"/>
  <c r="CW90" i="2"/>
  <c r="CX90" i="2"/>
  <c r="BY91" i="2"/>
  <c r="BZ90" i="2"/>
  <c r="CA90" i="2"/>
  <c r="CB90" i="2"/>
  <c r="CC90" i="2"/>
  <c r="N91" i="2"/>
  <c r="O90" i="2"/>
  <c r="P90" i="2"/>
  <c r="Q90" i="2"/>
  <c r="R90" i="2"/>
  <c r="GA90" i="2"/>
  <c r="GB90" i="2"/>
  <c r="GC90" i="2"/>
  <c r="GD90" i="2"/>
  <c r="GV90" i="2"/>
  <c r="GW90" i="2"/>
  <c r="GX90" i="2"/>
  <c r="GY90" i="2"/>
  <c r="AJ90" i="2"/>
  <c r="AK90" i="2"/>
  <c r="AL90" i="2"/>
  <c r="AM90" i="2"/>
  <c r="FE92" i="2"/>
  <c r="FF91" i="2"/>
  <c r="FG91" i="2"/>
  <c r="FH91" i="2"/>
  <c r="FI91" i="2"/>
  <c r="EJ92" i="2"/>
  <c r="EK91" i="2"/>
  <c r="EL91" i="2"/>
  <c r="EM91" i="2"/>
  <c r="EN91" i="2"/>
  <c r="DO92" i="2"/>
  <c r="DP91" i="2"/>
  <c r="DQ91" i="2"/>
  <c r="DR91" i="2"/>
  <c r="DS91" i="2"/>
  <c r="CT92" i="2"/>
  <c r="CU91" i="2"/>
  <c r="CV91" i="2"/>
  <c r="CW91" i="2"/>
  <c r="CX91" i="2"/>
  <c r="BY92" i="2"/>
  <c r="BZ91" i="2"/>
  <c r="CA91" i="2"/>
  <c r="CB91" i="2"/>
  <c r="CC91" i="2"/>
  <c r="N92" i="2"/>
  <c r="O91" i="2"/>
  <c r="P91" i="2"/>
  <c r="Q91" i="2"/>
  <c r="R91" i="2"/>
  <c r="GA91" i="2"/>
  <c r="GB91" i="2"/>
  <c r="GC91" i="2"/>
  <c r="GD91" i="2"/>
  <c r="GV91" i="2"/>
  <c r="GW91" i="2"/>
  <c r="GX91" i="2"/>
  <c r="GY91" i="2"/>
  <c r="AJ91" i="2"/>
  <c r="AK91" i="2"/>
  <c r="AL91" i="2"/>
  <c r="AM91" i="2"/>
  <c r="FE93" i="2"/>
  <c r="FF92" i="2"/>
  <c r="FG92" i="2"/>
  <c r="FH92" i="2"/>
  <c r="FI92" i="2"/>
  <c r="EJ93" i="2"/>
  <c r="EK92" i="2"/>
  <c r="EL92" i="2"/>
  <c r="EM92" i="2"/>
  <c r="EN92" i="2"/>
  <c r="DO93" i="2"/>
  <c r="DP92" i="2"/>
  <c r="DQ92" i="2"/>
  <c r="DR92" i="2"/>
  <c r="DS92" i="2"/>
  <c r="CT93" i="2"/>
  <c r="CU92" i="2"/>
  <c r="CV92" i="2"/>
  <c r="CW92" i="2"/>
  <c r="CX92" i="2"/>
  <c r="BY93" i="2"/>
  <c r="BZ92" i="2"/>
  <c r="CA92" i="2"/>
  <c r="CB92" i="2"/>
  <c r="CC92" i="2"/>
  <c r="N93" i="2"/>
  <c r="O92" i="2"/>
  <c r="P92" i="2"/>
  <c r="Q92" i="2"/>
  <c r="R92" i="2"/>
  <c r="GA92" i="2"/>
  <c r="GB92" i="2"/>
  <c r="GC92" i="2"/>
  <c r="GD92" i="2"/>
  <c r="GV92" i="2"/>
  <c r="GW92" i="2"/>
  <c r="GX92" i="2"/>
  <c r="GY92" i="2"/>
  <c r="AJ92" i="2"/>
  <c r="AK92" i="2"/>
  <c r="AL92" i="2"/>
  <c r="AM92" i="2"/>
  <c r="FE94" i="2"/>
  <c r="FF93" i="2"/>
  <c r="FG93" i="2"/>
  <c r="FH93" i="2"/>
  <c r="FI93" i="2"/>
  <c r="EJ94" i="2"/>
  <c r="EK93" i="2"/>
  <c r="EL93" i="2"/>
  <c r="EM93" i="2"/>
  <c r="EN93" i="2"/>
  <c r="DO94" i="2"/>
  <c r="DP93" i="2"/>
  <c r="DQ93" i="2"/>
  <c r="DR93" i="2"/>
  <c r="DS93" i="2"/>
  <c r="CT94" i="2"/>
  <c r="CU93" i="2"/>
  <c r="CV93" i="2"/>
  <c r="CW93" i="2"/>
  <c r="CX93" i="2"/>
  <c r="BY94" i="2"/>
  <c r="BZ93" i="2"/>
  <c r="CA93" i="2"/>
  <c r="CB93" i="2"/>
  <c r="CC93" i="2"/>
  <c r="N94" i="2"/>
  <c r="O93" i="2"/>
  <c r="P93" i="2"/>
  <c r="Q93" i="2"/>
  <c r="R93" i="2"/>
  <c r="GA93" i="2"/>
  <c r="GB93" i="2"/>
  <c r="GC93" i="2"/>
  <c r="GD93" i="2"/>
  <c r="GV93" i="2"/>
  <c r="GW93" i="2"/>
  <c r="GX93" i="2"/>
  <c r="GY93" i="2"/>
  <c r="AJ93" i="2"/>
  <c r="AK93" i="2"/>
  <c r="AL93" i="2"/>
  <c r="AM93" i="2"/>
  <c r="CD60" i="2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/>
  <c r="E9" i="4"/>
  <c r="F9" i="4"/>
  <c r="G9" i="4"/>
  <c r="L9" i="4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/>
  <c r="FH94" i="2"/>
  <c r="FI94" i="2"/>
  <c r="EJ95" i="2"/>
  <c r="EK94" i="2"/>
  <c r="EL94" i="2"/>
  <c r="EM94" i="2"/>
  <c r="EN94" i="2"/>
  <c r="DO95" i="2"/>
  <c r="DP94" i="2"/>
  <c r="DQ94" i="2"/>
  <c r="DR94" i="2"/>
  <c r="DS94" i="2"/>
  <c r="CT95" i="2"/>
  <c r="CU94" i="2"/>
  <c r="CV94" i="2"/>
  <c r="CW94" i="2"/>
  <c r="CX94" i="2"/>
  <c r="BY95" i="2"/>
  <c r="BZ94" i="2"/>
  <c r="CA94" i="2"/>
  <c r="CB94" i="2"/>
  <c r="CC94" i="2"/>
  <c r="N95" i="2"/>
  <c r="O94" i="2"/>
  <c r="P94" i="2"/>
  <c r="Q94" i="2"/>
  <c r="R94" i="2"/>
  <c r="GA94" i="2"/>
  <c r="GB94" i="2"/>
  <c r="GC94" i="2"/>
  <c r="GD94" i="2"/>
  <c r="GV94" i="2"/>
  <c r="GW94" i="2"/>
  <c r="GX94" i="2"/>
  <c r="GY94" i="2"/>
  <c r="AJ94" i="2"/>
  <c r="AK94" i="2"/>
  <c r="AL94" i="2"/>
  <c r="AM94" i="2"/>
  <c r="FE96" i="2"/>
  <c r="FF95" i="2"/>
  <c r="FG95" i="2"/>
  <c r="FH95" i="2"/>
  <c r="FI95" i="2"/>
  <c r="EJ96" i="2"/>
  <c r="EK95" i="2"/>
  <c r="EL95" i="2"/>
  <c r="EM95" i="2"/>
  <c r="EN95" i="2"/>
  <c r="DO96" i="2"/>
  <c r="DP95" i="2"/>
  <c r="DQ95" i="2"/>
  <c r="DR95" i="2"/>
  <c r="DS95" i="2"/>
  <c r="CT96" i="2"/>
  <c r="CU95" i="2"/>
  <c r="CV95" i="2"/>
  <c r="CW95" i="2"/>
  <c r="CX95" i="2"/>
  <c r="BY96" i="2"/>
  <c r="BZ95" i="2"/>
  <c r="CA95" i="2"/>
  <c r="CB95" i="2"/>
  <c r="CC95" i="2"/>
  <c r="N96" i="2"/>
  <c r="O95" i="2"/>
  <c r="P95" i="2"/>
  <c r="Q95" i="2"/>
  <c r="R95" i="2"/>
  <c r="GA95" i="2"/>
  <c r="GB95" i="2"/>
  <c r="GC95" i="2"/>
  <c r="GD95" i="2"/>
  <c r="GV95" i="2"/>
  <c r="GW95" i="2"/>
  <c r="GX95" i="2"/>
  <c r="GY95" i="2"/>
  <c r="AJ95" i="2"/>
  <c r="AK95" i="2"/>
  <c r="AL95" i="2"/>
  <c r="AM95" i="2"/>
  <c r="FE97" i="2"/>
  <c r="FF96" i="2"/>
  <c r="FG96" i="2"/>
  <c r="FH96" i="2"/>
  <c r="FI96" i="2"/>
  <c r="EJ97" i="2"/>
  <c r="EK96" i="2"/>
  <c r="EL96" i="2"/>
  <c r="EM96" i="2"/>
  <c r="EN96" i="2"/>
  <c r="DO97" i="2"/>
  <c r="DP96" i="2"/>
  <c r="DQ96" i="2"/>
  <c r="DR96" i="2"/>
  <c r="DS96" i="2"/>
  <c r="CT97" i="2"/>
  <c r="CU96" i="2"/>
  <c r="CV96" i="2"/>
  <c r="CW96" i="2"/>
  <c r="CX96" i="2"/>
  <c r="BY97" i="2"/>
  <c r="BZ96" i="2"/>
  <c r="CA96" i="2"/>
  <c r="CB96" i="2"/>
  <c r="CC96" i="2"/>
  <c r="N97" i="2"/>
  <c r="O96" i="2"/>
  <c r="P96" i="2"/>
  <c r="Q96" i="2"/>
  <c r="R96" i="2"/>
  <c r="GA96" i="2"/>
  <c r="GB96" i="2"/>
  <c r="GC96" i="2"/>
  <c r="GD96" i="2"/>
  <c r="GV96" i="2"/>
  <c r="GW96" i="2"/>
  <c r="GX96" i="2"/>
  <c r="GY96" i="2"/>
  <c r="AJ96" i="2"/>
  <c r="AK96" i="2"/>
  <c r="AL96" i="2"/>
  <c r="AM96" i="2"/>
  <c r="FE98" i="2"/>
  <c r="FF97" i="2"/>
  <c r="FG97" i="2"/>
  <c r="FH97" i="2"/>
  <c r="FI97" i="2"/>
  <c r="EJ98" i="2"/>
  <c r="EK97" i="2"/>
  <c r="EL97" i="2"/>
  <c r="EM97" i="2"/>
  <c r="EN97" i="2"/>
  <c r="DO98" i="2"/>
  <c r="DP97" i="2"/>
  <c r="DQ97" i="2"/>
  <c r="DR97" i="2"/>
  <c r="DS97" i="2"/>
  <c r="CT98" i="2"/>
  <c r="CU97" i="2"/>
  <c r="CV97" i="2"/>
  <c r="CW97" i="2"/>
  <c r="CX97" i="2"/>
  <c r="BY98" i="2"/>
  <c r="BZ97" i="2"/>
  <c r="CA97" i="2"/>
  <c r="CB97" i="2"/>
  <c r="CC97" i="2"/>
  <c r="N98" i="2"/>
  <c r="O97" i="2"/>
  <c r="P97" i="2"/>
  <c r="Q97" i="2"/>
  <c r="R97" i="2"/>
  <c r="GA97" i="2"/>
  <c r="GB97" i="2"/>
  <c r="GC97" i="2"/>
  <c r="GD97" i="2"/>
  <c r="GV97" i="2"/>
  <c r="GW97" i="2"/>
  <c r="GX97" i="2"/>
  <c r="GY97" i="2"/>
  <c r="AJ97" i="2"/>
  <c r="AK97" i="2"/>
  <c r="AL97" i="2"/>
  <c r="AM97" i="2"/>
  <c r="FE99" i="2"/>
  <c r="FF98" i="2"/>
  <c r="FG98" i="2"/>
  <c r="FH98" i="2"/>
  <c r="FI98" i="2"/>
  <c r="EJ99" i="2"/>
  <c r="EK98" i="2"/>
  <c r="EL98" i="2"/>
  <c r="EM98" i="2"/>
  <c r="EN98" i="2"/>
  <c r="DO99" i="2"/>
  <c r="DP98" i="2"/>
  <c r="DQ98" i="2"/>
  <c r="DR98" i="2"/>
  <c r="DS98" i="2"/>
  <c r="CT99" i="2"/>
  <c r="CU98" i="2"/>
  <c r="CV98" i="2"/>
  <c r="CW98" i="2"/>
  <c r="CX98" i="2"/>
  <c r="BY99" i="2"/>
  <c r="BZ98" i="2"/>
  <c r="CA98" i="2"/>
  <c r="CB98" i="2"/>
  <c r="CC98" i="2"/>
  <c r="N99" i="2"/>
  <c r="O98" i="2"/>
  <c r="P98" i="2"/>
  <c r="Q98" i="2"/>
  <c r="R98" i="2"/>
  <c r="GA98" i="2"/>
  <c r="GB98" i="2"/>
  <c r="GC98" i="2"/>
  <c r="GD98" i="2"/>
  <c r="GV98" i="2"/>
  <c r="GW98" i="2"/>
  <c r="GX98" i="2"/>
  <c r="GY98" i="2"/>
  <c r="AJ98" i="2"/>
  <c r="AK98" i="2"/>
  <c r="AL98" i="2"/>
  <c r="AM98" i="2"/>
  <c r="FE100" i="2"/>
  <c r="FF99" i="2"/>
  <c r="FG99" i="2"/>
  <c r="FH99" i="2"/>
  <c r="FI99" i="2"/>
  <c r="EJ100" i="2"/>
  <c r="EK99" i="2"/>
  <c r="EL99" i="2"/>
  <c r="EM99" i="2"/>
  <c r="EN99" i="2"/>
  <c r="DO100" i="2"/>
  <c r="DP99" i="2"/>
  <c r="DQ99" i="2"/>
  <c r="DR99" i="2"/>
  <c r="DS99" i="2"/>
  <c r="CT100" i="2"/>
  <c r="CU99" i="2"/>
  <c r="CV99" i="2"/>
  <c r="CW99" i="2"/>
  <c r="CX99" i="2"/>
  <c r="BY100" i="2"/>
  <c r="BZ99" i="2"/>
  <c r="CA99" i="2"/>
  <c r="CB99" i="2"/>
  <c r="CC99" i="2"/>
  <c r="N100" i="2"/>
  <c r="O99" i="2"/>
  <c r="P99" i="2"/>
  <c r="Q99" i="2"/>
  <c r="R99" i="2"/>
  <c r="GA99" i="2"/>
  <c r="GB99" i="2"/>
  <c r="GC99" i="2"/>
  <c r="GD99" i="2"/>
  <c r="GV99" i="2"/>
  <c r="GW99" i="2"/>
  <c r="GX99" i="2"/>
  <c r="GY99" i="2"/>
  <c r="AJ99" i="2"/>
  <c r="AK99" i="2"/>
  <c r="AL99" i="2"/>
  <c r="AM99" i="2"/>
  <c r="FE101" i="2"/>
  <c r="FF100" i="2"/>
  <c r="FG100" i="2"/>
  <c r="FH100" i="2"/>
  <c r="FI100" i="2"/>
  <c r="EJ101" i="2"/>
  <c r="EK100" i="2"/>
  <c r="EL100" i="2"/>
  <c r="EM100" i="2"/>
  <c r="EN100" i="2"/>
  <c r="DO101" i="2"/>
  <c r="DP100" i="2"/>
  <c r="DQ100" i="2"/>
  <c r="DR100" i="2"/>
  <c r="DS100" i="2"/>
  <c r="CT101" i="2"/>
  <c r="CU100" i="2"/>
  <c r="CV100" i="2"/>
  <c r="CW100" i="2"/>
  <c r="CX100" i="2"/>
  <c r="BY101" i="2"/>
  <c r="BZ100" i="2"/>
  <c r="CA100" i="2"/>
  <c r="CB100" i="2"/>
  <c r="CC100" i="2"/>
  <c r="N101" i="2"/>
  <c r="O100" i="2"/>
  <c r="P100" i="2"/>
  <c r="Q100" i="2"/>
  <c r="R100" i="2"/>
  <c r="GA100" i="2"/>
  <c r="GB100" i="2"/>
  <c r="GC100" i="2"/>
  <c r="GD100" i="2"/>
  <c r="GV100" i="2"/>
  <c r="GW100" i="2"/>
  <c r="GX100" i="2"/>
  <c r="GY100" i="2"/>
  <c r="AJ100" i="2"/>
  <c r="AK100" i="2"/>
  <c r="AL100" i="2"/>
  <c r="AM100" i="2"/>
  <c r="FE102" i="2"/>
  <c r="FF101" i="2"/>
  <c r="FG101" i="2"/>
  <c r="FH101" i="2"/>
  <c r="FI101" i="2"/>
  <c r="EJ102" i="2"/>
  <c r="EK101" i="2"/>
  <c r="EL101" i="2"/>
  <c r="EM101" i="2"/>
  <c r="EN101" i="2"/>
  <c r="DO102" i="2"/>
  <c r="DP101" i="2"/>
  <c r="DQ101" i="2"/>
  <c r="DR101" i="2"/>
  <c r="DS101" i="2"/>
  <c r="CT102" i="2"/>
  <c r="CU101" i="2"/>
  <c r="CV101" i="2"/>
  <c r="CW101" i="2"/>
  <c r="CX101" i="2"/>
  <c r="BY102" i="2"/>
  <c r="BZ101" i="2"/>
  <c r="CA101" i="2"/>
  <c r="CB101" i="2"/>
  <c r="CC101" i="2"/>
  <c r="N102" i="2"/>
  <c r="O101" i="2"/>
  <c r="P101" i="2"/>
  <c r="Q101" i="2"/>
  <c r="R101" i="2"/>
  <c r="GA101" i="2"/>
  <c r="GB101" i="2"/>
  <c r="GC101" i="2"/>
  <c r="GD101" i="2"/>
  <c r="GV101" i="2"/>
  <c r="GW101" i="2"/>
  <c r="GX101" i="2"/>
  <c r="GY101" i="2"/>
  <c r="AJ101" i="2"/>
  <c r="AK101" i="2"/>
  <c r="AL101" i="2"/>
  <c r="AM101" i="2"/>
  <c r="FE103" i="2"/>
  <c r="FF102" i="2"/>
  <c r="FG102" i="2"/>
  <c r="FH102" i="2"/>
  <c r="FI102" i="2"/>
  <c r="EJ103" i="2"/>
  <c r="EK102" i="2"/>
  <c r="EL102" i="2"/>
  <c r="EM102" i="2"/>
  <c r="EN102" i="2"/>
  <c r="DO103" i="2"/>
  <c r="DP102" i="2"/>
  <c r="DQ102" i="2"/>
  <c r="DR102" i="2"/>
  <c r="DS102" i="2"/>
  <c r="CT103" i="2"/>
  <c r="CU102" i="2"/>
  <c r="CV102" i="2"/>
  <c r="CW102" i="2"/>
  <c r="CX102" i="2"/>
  <c r="BY103" i="2"/>
  <c r="BZ102" i="2"/>
  <c r="CA102" i="2"/>
  <c r="CB102" i="2"/>
  <c r="CC102" i="2"/>
  <c r="N103" i="2"/>
  <c r="O102" i="2"/>
  <c r="P102" i="2"/>
  <c r="Q102" i="2"/>
  <c r="R102" i="2"/>
  <c r="GA102" i="2"/>
  <c r="GB102" i="2"/>
  <c r="GC102" i="2"/>
  <c r="GD102" i="2"/>
  <c r="GV102" i="2"/>
  <c r="GW102" i="2"/>
  <c r="GX102" i="2"/>
  <c r="GY102" i="2"/>
  <c r="AJ102" i="2"/>
  <c r="AK102" i="2"/>
  <c r="AL102" i="2"/>
  <c r="AM102" i="2"/>
  <c r="FE104" i="2"/>
  <c r="FF103" i="2"/>
  <c r="FG103" i="2"/>
  <c r="FH103" i="2"/>
  <c r="FI103" i="2"/>
  <c r="EJ104" i="2"/>
  <c r="EK103" i="2"/>
  <c r="EL103" i="2"/>
  <c r="EM103" i="2"/>
  <c r="EN103" i="2"/>
  <c r="DO104" i="2"/>
  <c r="DP103" i="2"/>
  <c r="DQ103" i="2"/>
  <c r="DR103" i="2"/>
  <c r="DS103" i="2"/>
  <c r="CT104" i="2"/>
  <c r="CU103" i="2"/>
  <c r="CV103" i="2"/>
  <c r="CW103" i="2"/>
  <c r="CX103" i="2"/>
  <c r="BY104" i="2"/>
  <c r="BZ103" i="2"/>
  <c r="CA103" i="2"/>
  <c r="CB103" i="2"/>
  <c r="CC103" i="2"/>
  <c r="N104" i="2"/>
  <c r="O103" i="2"/>
  <c r="P103" i="2"/>
  <c r="Q103" i="2"/>
  <c r="R103" i="2"/>
  <c r="GA103" i="2"/>
  <c r="GB103" i="2"/>
  <c r="GC103" i="2"/>
  <c r="GD103" i="2"/>
  <c r="GV103" i="2"/>
  <c r="GW103" i="2"/>
  <c r="GX103" i="2"/>
  <c r="GY103" i="2"/>
  <c r="AJ103" i="2"/>
  <c r="AK103" i="2"/>
  <c r="AL103" i="2"/>
  <c r="AM103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/>
  <c r="E10" i="4"/>
  <c r="F10" i="4"/>
  <c r="G10" i="4"/>
  <c r="L10" i="4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/>
  <c r="FH104" i="2"/>
  <c r="FI104" i="2"/>
  <c r="EJ105" i="2"/>
  <c r="EK104" i="2"/>
  <c r="EL104" i="2"/>
  <c r="EM104" i="2"/>
  <c r="EN104" i="2"/>
  <c r="DO105" i="2"/>
  <c r="DP104" i="2"/>
  <c r="DQ104" i="2"/>
  <c r="DR104" i="2"/>
  <c r="DS104" i="2"/>
  <c r="CT105" i="2"/>
  <c r="CU104" i="2"/>
  <c r="CV104" i="2"/>
  <c r="CW104" i="2"/>
  <c r="CX104" i="2"/>
  <c r="BY105" i="2"/>
  <c r="BZ104" i="2"/>
  <c r="CA104" i="2"/>
  <c r="CB104" i="2"/>
  <c r="CC104" i="2"/>
  <c r="N105" i="2"/>
  <c r="O104" i="2"/>
  <c r="P104" i="2"/>
  <c r="Q104" i="2"/>
  <c r="R104" i="2"/>
  <c r="GA104" i="2"/>
  <c r="GB104" i="2"/>
  <c r="GC104" i="2"/>
  <c r="GD104" i="2"/>
  <c r="GV104" i="2"/>
  <c r="GW104" i="2"/>
  <c r="GX104" i="2"/>
  <c r="GY104" i="2"/>
  <c r="AJ104" i="2"/>
  <c r="AK104" i="2"/>
  <c r="AL104" i="2"/>
  <c r="AM104" i="2"/>
  <c r="FE106" i="2"/>
  <c r="FF105" i="2"/>
  <c r="FG105" i="2"/>
  <c r="FH105" i="2"/>
  <c r="FI105" i="2"/>
  <c r="EJ106" i="2"/>
  <c r="EK105" i="2"/>
  <c r="EL105" i="2"/>
  <c r="EM105" i="2"/>
  <c r="EN105" i="2"/>
  <c r="DO106" i="2"/>
  <c r="DP105" i="2"/>
  <c r="DQ105" i="2"/>
  <c r="DR105" i="2"/>
  <c r="DS105" i="2"/>
  <c r="CT106" i="2"/>
  <c r="CU105" i="2"/>
  <c r="CV105" i="2"/>
  <c r="CW105" i="2"/>
  <c r="CX105" i="2"/>
  <c r="BY106" i="2"/>
  <c r="BZ105" i="2"/>
  <c r="CA105" i="2"/>
  <c r="CB105" i="2"/>
  <c r="CC105" i="2"/>
  <c r="N106" i="2"/>
  <c r="O105" i="2"/>
  <c r="P105" i="2"/>
  <c r="Q105" i="2"/>
  <c r="R105" i="2"/>
  <c r="GA105" i="2"/>
  <c r="GB105" i="2"/>
  <c r="GC105" i="2"/>
  <c r="GD105" i="2"/>
  <c r="GV105" i="2"/>
  <c r="GW105" i="2"/>
  <c r="GX105" i="2"/>
  <c r="GY105" i="2"/>
  <c r="AJ105" i="2"/>
  <c r="AK105" i="2"/>
  <c r="AL105" i="2"/>
  <c r="AM105" i="2"/>
  <c r="FE107" i="2"/>
  <c r="FF106" i="2"/>
  <c r="FG106" i="2"/>
  <c r="FH106" i="2"/>
  <c r="FI106" i="2"/>
  <c r="EJ107" i="2"/>
  <c r="EK106" i="2"/>
  <c r="EL106" i="2"/>
  <c r="EM106" i="2"/>
  <c r="EN106" i="2"/>
  <c r="DO107" i="2"/>
  <c r="DP106" i="2"/>
  <c r="DQ106" i="2"/>
  <c r="DR106" i="2"/>
  <c r="DS106" i="2"/>
  <c r="CT107" i="2"/>
  <c r="CU106" i="2"/>
  <c r="CV106" i="2"/>
  <c r="CW106" i="2"/>
  <c r="CX106" i="2"/>
  <c r="BY107" i="2"/>
  <c r="BZ106" i="2"/>
  <c r="CA106" i="2"/>
  <c r="CB106" i="2"/>
  <c r="CC106" i="2"/>
  <c r="N107" i="2"/>
  <c r="O106" i="2"/>
  <c r="P106" i="2"/>
  <c r="Q106" i="2"/>
  <c r="R106" i="2"/>
  <c r="GA106" i="2"/>
  <c r="GB106" i="2"/>
  <c r="GC106" i="2"/>
  <c r="GD106" i="2"/>
  <c r="GV106" i="2"/>
  <c r="GW106" i="2"/>
  <c r="GX106" i="2"/>
  <c r="GY106" i="2"/>
  <c r="AJ106" i="2"/>
  <c r="AK106" i="2"/>
  <c r="AL106" i="2"/>
  <c r="AM106" i="2"/>
  <c r="J8" i="4"/>
  <c r="J16" i="4"/>
  <c r="FE108" i="2"/>
  <c r="FF107" i="2"/>
  <c r="FG107" i="2"/>
  <c r="FH107" i="2"/>
  <c r="FI107" i="2"/>
  <c r="EJ108" i="2"/>
  <c r="EK107" i="2"/>
  <c r="EL107" i="2"/>
  <c r="EM107" i="2"/>
  <c r="EN107" i="2"/>
  <c r="DO108" i="2"/>
  <c r="DP107" i="2"/>
  <c r="DQ107" i="2"/>
  <c r="DR107" i="2"/>
  <c r="DS107" i="2"/>
  <c r="CT108" i="2"/>
  <c r="CU107" i="2"/>
  <c r="CV107" i="2"/>
  <c r="CW107" i="2"/>
  <c r="CX107" i="2"/>
  <c r="BY108" i="2"/>
  <c r="BZ107" i="2"/>
  <c r="CA107" i="2"/>
  <c r="CB107" i="2"/>
  <c r="CC107" i="2"/>
  <c r="N108" i="2"/>
  <c r="O107" i="2"/>
  <c r="P107" i="2"/>
  <c r="Q107" i="2"/>
  <c r="R107" i="2"/>
  <c r="GA107" i="2"/>
  <c r="GB107" i="2"/>
  <c r="GC107" i="2"/>
  <c r="GD107" i="2"/>
  <c r="GV107" i="2"/>
  <c r="GW107" i="2"/>
  <c r="GX107" i="2"/>
  <c r="GY107" i="2"/>
  <c r="AJ107" i="2"/>
  <c r="AK107" i="2"/>
  <c r="AL107" i="2"/>
  <c r="AM107" i="2"/>
  <c r="BS19" i="2"/>
  <c r="BE20" i="2"/>
  <c r="BF20" i="2"/>
  <c r="BE21" i="2"/>
  <c r="K8" i="4"/>
  <c r="K16" i="4"/>
  <c r="FE109" i="2"/>
  <c r="FF108" i="2"/>
  <c r="FG108" i="2"/>
  <c r="FH108" i="2"/>
  <c r="FI108" i="2"/>
  <c r="EJ109" i="2"/>
  <c r="EK108" i="2"/>
  <c r="EL108" i="2"/>
  <c r="EM108" i="2"/>
  <c r="EN108" i="2"/>
  <c r="DO109" i="2"/>
  <c r="DP108" i="2"/>
  <c r="DQ108" i="2"/>
  <c r="DR108" i="2"/>
  <c r="DS108" i="2"/>
  <c r="CT109" i="2"/>
  <c r="CU108" i="2"/>
  <c r="CV108" i="2"/>
  <c r="CW108" i="2"/>
  <c r="CX108" i="2"/>
  <c r="BY109" i="2"/>
  <c r="BZ108" i="2"/>
  <c r="CA108" i="2"/>
  <c r="CB108" i="2"/>
  <c r="CC108" i="2"/>
  <c r="N109" i="2"/>
  <c r="O108" i="2"/>
  <c r="P108" i="2"/>
  <c r="Q108" i="2"/>
  <c r="R108" i="2"/>
  <c r="GA108" i="2"/>
  <c r="GB108" i="2"/>
  <c r="GC108" i="2"/>
  <c r="GD108" i="2"/>
  <c r="GV108" i="2"/>
  <c r="GW108" i="2"/>
  <c r="GX108" i="2"/>
  <c r="GY108" i="2"/>
  <c r="AJ108" i="2"/>
  <c r="AK108" i="2"/>
  <c r="AL108" i="2"/>
  <c r="AM108" i="2"/>
  <c r="BG20" i="2"/>
  <c r="BH20" i="2"/>
  <c r="BS20" i="2"/>
  <c r="BE22" i="2"/>
  <c r="BF21" i="2"/>
  <c r="BG21" i="2"/>
  <c r="BH21" i="2"/>
  <c r="FE110" i="2"/>
  <c r="FF109" i="2"/>
  <c r="FG109" i="2"/>
  <c r="FH109" i="2"/>
  <c r="FI109" i="2"/>
  <c r="EJ110" i="2"/>
  <c r="EK109" i="2"/>
  <c r="EL109" i="2"/>
  <c r="EM109" i="2"/>
  <c r="EN109" i="2"/>
  <c r="DO110" i="2"/>
  <c r="DP109" i="2"/>
  <c r="DQ109" i="2"/>
  <c r="DR109" i="2"/>
  <c r="DS109" i="2"/>
  <c r="CT110" i="2"/>
  <c r="CU109" i="2"/>
  <c r="CV109" i="2"/>
  <c r="CW109" i="2"/>
  <c r="CX109" i="2"/>
  <c r="BY110" i="2"/>
  <c r="BZ109" i="2"/>
  <c r="CA109" i="2"/>
  <c r="CB109" i="2"/>
  <c r="CC109" i="2"/>
  <c r="N110" i="2"/>
  <c r="O109" i="2"/>
  <c r="P109" i="2"/>
  <c r="Q109" i="2"/>
  <c r="R109" i="2"/>
  <c r="GA109" i="2"/>
  <c r="GB109" i="2"/>
  <c r="GC109" i="2"/>
  <c r="GD109" i="2"/>
  <c r="GV109" i="2"/>
  <c r="GW109" i="2"/>
  <c r="GX109" i="2"/>
  <c r="GY109" i="2"/>
  <c r="AJ109" i="2"/>
  <c r="AK109" i="2"/>
  <c r="AL109" i="2"/>
  <c r="AM109" i="2"/>
  <c r="BS21" i="2"/>
  <c r="BF22" i="2"/>
  <c r="BG22" i="2"/>
  <c r="BH22" i="2"/>
  <c r="BE23" i="2"/>
  <c r="FE111" i="2"/>
  <c r="FF110" i="2"/>
  <c r="FG110" i="2"/>
  <c r="FH110" i="2"/>
  <c r="FI110" i="2"/>
  <c r="EJ111" i="2"/>
  <c r="EK110" i="2"/>
  <c r="EL110" i="2"/>
  <c r="EM110" i="2"/>
  <c r="EN110" i="2"/>
  <c r="DO111" i="2"/>
  <c r="DP110" i="2"/>
  <c r="DQ110" i="2"/>
  <c r="DR110" i="2"/>
  <c r="DS110" i="2"/>
  <c r="CT111" i="2"/>
  <c r="CU110" i="2"/>
  <c r="CV110" i="2"/>
  <c r="CW110" i="2"/>
  <c r="CX110" i="2"/>
  <c r="BY111" i="2"/>
  <c r="BZ110" i="2"/>
  <c r="CA110" i="2"/>
  <c r="CB110" i="2"/>
  <c r="CC110" i="2"/>
  <c r="N111" i="2"/>
  <c r="O110" i="2"/>
  <c r="P110" i="2"/>
  <c r="Q110" i="2"/>
  <c r="R110" i="2"/>
  <c r="GA110" i="2"/>
  <c r="GB110" i="2"/>
  <c r="GC110" i="2"/>
  <c r="GD110" i="2"/>
  <c r="GV110" i="2"/>
  <c r="GW110" i="2"/>
  <c r="GX110" i="2"/>
  <c r="GY110" i="2"/>
  <c r="AJ110" i="2"/>
  <c r="AK110" i="2"/>
  <c r="AL110" i="2"/>
  <c r="AM110" i="2"/>
  <c r="BS22" i="2"/>
  <c r="BE24" i="2"/>
  <c r="BF23" i="2"/>
  <c r="BG23" i="2"/>
  <c r="BH23" i="2"/>
  <c r="FE112" i="2"/>
  <c r="FF111" i="2"/>
  <c r="FG111" i="2"/>
  <c r="FH111" i="2"/>
  <c r="FI111" i="2"/>
  <c r="EJ112" i="2"/>
  <c r="EK111" i="2"/>
  <c r="EL111" i="2"/>
  <c r="EM111" i="2"/>
  <c r="EN111" i="2"/>
  <c r="DO112" i="2"/>
  <c r="DP111" i="2"/>
  <c r="DQ111" i="2"/>
  <c r="DR111" i="2"/>
  <c r="DS111" i="2"/>
  <c r="CT112" i="2"/>
  <c r="CU111" i="2"/>
  <c r="CV111" i="2"/>
  <c r="CW111" i="2"/>
  <c r="CX111" i="2"/>
  <c r="BY112" i="2"/>
  <c r="BZ111" i="2"/>
  <c r="CA111" i="2"/>
  <c r="CB111" i="2"/>
  <c r="CC111" i="2"/>
  <c r="N112" i="2"/>
  <c r="O111" i="2"/>
  <c r="P111" i="2"/>
  <c r="Q111" i="2"/>
  <c r="R111" i="2"/>
  <c r="GA111" i="2"/>
  <c r="GB111" i="2"/>
  <c r="GC111" i="2"/>
  <c r="GD111" i="2"/>
  <c r="GV111" i="2"/>
  <c r="GW111" i="2"/>
  <c r="GX111" i="2"/>
  <c r="GY111" i="2"/>
  <c r="AJ111" i="2"/>
  <c r="AK111" i="2"/>
  <c r="AL111" i="2"/>
  <c r="AM111" i="2"/>
  <c r="BE25" i="2"/>
  <c r="BS23" i="2"/>
  <c r="BF24" i="2"/>
  <c r="BG24" i="2"/>
  <c r="BH24" i="2"/>
  <c r="FE113" i="2"/>
  <c r="FF112" i="2"/>
  <c r="FG112" i="2"/>
  <c r="FH112" i="2"/>
  <c r="FI112" i="2"/>
  <c r="EJ113" i="2"/>
  <c r="EK112" i="2"/>
  <c r="EL112" i="2"/>
  <c r="EM112" i="2"/>
  <c r="EN112" i="2"/>
  <c r="DO113" i="2"/>
  <c r="DP112" i="2"/>
  <c r="DQ112" i="2"/>
  <c r="DR112" i="2"/>
  <c r="DS112" i="2"/>
  <c r="CT113" i="2"/>
  <c r="CU112" i="2"/>
  <c r="CV112" i="2"/>
  <c r="CW112" i="2"/>
  <c r="CX112" i="2"/>
  <c r="BY113" i="2"/>
  <c r="BZ112" i="2"/>
  <c r="CA112" i="2"/>
  <c r="CB112" i="2"/>
  <c r="CC112" i="2"/>
  <c r="N113" i="2"/>
  <c r="O112" i="2"/>
  <c r="P112" i="2"/>
  <c r="Q112" i="2"/>
  <c r="R112" i="2"/>
  <c r="GA112" i="2"/>
  <c r="GB112" i="2"/>
  <c r="GC112" i="2"/>
  <c r="GD112" i="2"/>
  <c r="GV112" i="2"/>
  <c r="GW112" i="2"/>
  <c r="GX112" i="2"/>
  <c r="GY112" i="2"/>
  <c r="AJ112" i="2"/>
  <c r="AK112" i="2"/>
  <c r="AL112" i="2"/>
  <c r="AM112" i="2"/>
  <c r="BS24" i="2"/>
  <c r="BE26" i="2"/>
  <c r="BF25" i="2"/>
  <c r="BG25" i="2"/>
  <c r="BH25" i="2"/>
  <c r="FE114" i="2"/>
  <c r="FF113" i="2"/>
  <c r="FG113" i="2"/>
  <c r="FH113" i="2"/>
  <c r="FI113" i="2"/>
  <c r="EJ114" i="2"/>
  <c r="EK113" i="2"/>
  <c r="EL113" i="2"/>
  <c r="EM113" i="2"/>
  <c r="EN113" i="2"/>
  <c r="DO114" i="2"/>
  <c r="DP113" i="2"/>
  <c r="DQ113" i="2"/>
  <c r="DR113" i="2"/>
  <c r="DS113" i="2"/>
  <c r="CT114" i="2"/>
  <c r="CU113" i="2"/>
  <c r="CV113" i="2"/>
  <c r="CW113" i="2"/>
  <c r="CX113" i="2"/>
  <c r="BY114" i="2"/>
  <c r="BZ113" i="2"/>
  <c r="CA113" i="2"/>
  <c r="CB113" i="2"/>
  <c r="CC113" i="2"/>
  <c r="N114" i="2"/>
  <c r="O113" i="2"/>
  <c r="P113" i="2"/>
  <c r="Q113" i="2"/>
  <c r="R113" i="2"/>
  <c r="GA113" i="2"/>
  <c r="GB113" i="2"/>
  <c r="GC113" i="2"/>
  <c r="GD113" i="2"/>
  <c r="GV113" i="2"/>
  <c r="GW113" i="2"/>
  <c r="GX113" i="2"/>
  <c r="GY113" i="2"/>
  <c r="AJ113" i="2"/>
  <c r="AK113" i="2"/>
  <c r="AL113" i="2"/>
  <c r="AM113" i="2"/>
  <c r="BE27" i="2"/>
  <c r="BS25" i="2"/>
  <c r="BF26" i="2"/>
  <c r="BG26" i="2"/>
  <c r="BH26" i="2"/>
  <c r="FE115" i="2"/>
  <c r="FF114" i="2"/>
  <c r="FG114" i="2"/>
  <c r="FH114" i="2"/>
  <c r="FI114" i="2"/>
  <c r="EJ115" i="2"/>
  <c r="EK114" i="2"/>
  <c r="EL114" i="2"/>
  <c r="EM114" i="2"/>
  <c r="EN114" i="2"/>
  <c r="DO115" i="2"/>
  <c r="DP114" i="2"/>
  <c r="DQ114" i="2"/>
  <c r="DR114" i="2"/>
  <c r="DS114" i="2"/>
  <c r="CT115" i="2"/>
  <c r="CU114" i="2"/>
  <c r="CV114" i="2"/>
  <c r="CW114" i="2"/>
  <c r="CX114" i="2"/>
  <c r="BY115" i="2"/>
  <c r="BZ114" i="2"/>
  <c r="CA114" i="2"/>
  <c r="CB114" i="2"/>
  <c r="CC114" i="2"/>
  <c r="N115" i="2"/>
  <c r="O114" i="2"/>
  <c r="P114" i="2"/>
  <c r="Q114" i="2"/>
  <c r="R114" i="2"/>
  <c r="GA114" i="2"/>
  <c r="GB114" i="2"/>
  <c r="GC114" i="2"/>
  <c r="GD114" i="2"/>
  <c r="GV114" i="2"/>
  <c r="GW114" i="2"/>
  <c r="GX114" i="2"/>
  <c r="GY114" i="2"/>
  <c r="AJ114" i="2"/>
  <c r="AK114" i="2"/>
  <c r="AL114" i="2"/>
  <c r="AM114" i="2"/>
  <c r="BS26" i="2"/>
  <c r="BE28" i="2"/>
  <c r="BF27" i="2"/>
  <c r="BG27" i="2"/>
  <c r="BH27" i="2"/>
  <c r="FE116" i="2"/>
  <c r="FF115" i="2"/>
  <c r="FG115" i="2"/>
  <c r="FH115" i="2"/>
  <c r="FI115" i="2"/>
  <c r="EJ116" i="2"/>
  <c r="EK115" i="2"/>
  <c r="EL115" i="2"/>
  <c r="EM115" i="2"/>
  <c r="EN115" i="2"/>
  <c r="DO116" i="2"/>
  <c r="DP115" i="2"/>
  <c r="DQ115" i="2"/>
  <c r="DR115" i="2"/>
  <c r="DS115" i="2"/>
  <c r="CT116" i="2"/>
  <c r="CU115" i="2"/>
  <c r="CV115" i="2"/>
  <c r="CW115" i="2"/>
  <c r="CX115" i="2"/>
  <c r="BY116" i="2"/>
  <c r="BZ115" i="2"/>
  <c r="CA115" i="2"/>
  <c r="CB115" i="2"/>
  <c r="CC115" i="2"/>
  <c r="N116" i="2"/>
  <c r="O115" i="2"/>
  <c r="P115" i="2"/>
  <c r="Q115" i="2"/>
  <c r="R115" i="2"/>
  <c r="GA115" i="2"/>
  <c r="GB115" i="2"/>
  <c r="GC115" i="2"/>
  <c r="GD115" i="2"/>
  <c r="GV115" i="2"/>
  <c r="GW115" i="2"/>
  <c r="GX115" i="2"/>
  <c r="GY115" i="2"/>
  <c r="AJ115" i="2"/>
  <c r="AK115" i="2"/>
  <c r="AL115" i="2"/>
  <c r="AM115" i="2"/>
  <c r="BE29" i="2"/>
  <c r="BS27" i="2"/>
  <c r="BF28" i="2"/>
  <c r="BG28" i="2"/>
  <c r="BH28" i="2"/>
  <c r="FE117" i="2"/>
  <c r="FF116" i="2"/>
  <c r="FG116" i="2"/>
  <c r="FH116" i="2"/>
  <c r="FI116" i="2"/>
  <c r="EJ117" i="2"/>
  <c r="EK116" i="2"/>
  <c r="EL116" i="2"/>
  <c r="EM116" i="2"/>
  <c r="EN116" i="2"/>
  <c r="DO117" i="2"/>
  <c r="DP116" i="2"/>
  <c r="DQ116" i="2"/>
  <c r="DR116" i="2"/>
  <c r="DS116" i="2"/>
  <c r="CT117" i="2"/>
  <c r="CU116" i="2"/>
  <c r="CV116" i="2"/>
  <c r="CW116" i="2"/>
  <c r="CX116" i="2"/>
  <c r="BY117" i="2"/>
  <c r="BZ116" i="2"/>
  <c r="CA116" i="2"/>
  <c r="CB116" i="2"/>
  <c r="CC116" i="2"/>
  <c r="N117" i="2"/>
  <c r="O116" i="2"/>
  <c r="P116" i="2"/>
  <c r="Q116" i="2"/>
  <c r="R116" i="2"/>
  <c r="GA116" i="2"/>
  <c r="GB116" i="2"/>
  <c r="GC116" i="2"/>
  <c r="GD116" i="2"/>
  <c r="GV116" i="2"/>
  <c r="GW116" i="2"/>
  <c r="GX116" i="2"/>
  <c r="GY116" i="2"/>
  <c r="AJ116" i="2"/>
  <c r="AK116" i="2"/>
  <c r="AL116" i="2"/>
  <c r="AM116" i="2"/>
  <c r="BS28" i="2"/>
  <c r="BE30" i="2"/>
  <c r="BF29" i="2"/>
  <c r="BG29" i="2"/>
  <c r="BH29" i="2"/>
  <c r="FE118" i="2"/>
  <c r="FF117" i="2"/>
  <c r="FG117" i="2"/>
  <c r="FH117" i="2"/>
  <c r="FI117" i="2"/>
  <c r="EJ118" i="2"/>
  <c r="EK117" i="2"/>
  <c r="EL117" i="2"/>
  <c r="EM117" i="2"/>
  <c r="EN117" i="2"/>
  <c r="DO118" i="2"/>
  <c r="DP117" i="2"/>
  <c r="DQ117" i="2"/>
  <c r="DR117" i="2"/>
  <c r="DS117" i="2"/>
  <c r="CT118" i="2"/>
  <c r="CU117" i="2"/>
  <c r="CV117" i="2"/>
  <c r="CW117" i="2"/>
  <c r="CX117" i="2"/>
  <c r="BY118" i="2"/>
  <c r="BZ117" i="2"/>
  <c r="CA117" i="2"/>
  <c r="CB117" i="2"/>
  <c r="CC117" i="2"/>
  <c r="N118" i="2"/>
  <c r="O117" i="2"/>
  <c r="P117" i="2"/>
  <c r="Q117" i="2"/>
  <c r="R117" i="2"/>
  <c r="GA117" i="2"/>
  <c r="GB117" i="2"/>
  <c r="GC117" i="2"/>
  <c r="GD117" i="2"/>
  <c r="GV117" i="2"/>
  <c r="GW117" i="2"/>
  <c r="GX117" i="2"/>
  <c r="GY117" i="2"/>
  <c r="AJ117" i="2"/>
  <c r="AK117" i="2"/>
  <c r="AL117" i="2"/>
  <c r="AM117" i="2"/>
  <c r="BF30" i="2"/>
  <c r="BG30" i="2"/>
  <c r="BH30" i="2"/>
  <c r="BE31" i="2"/>
  <c r="BS29" i="2"/>
  <c r="FE119" i="2"/>
  <c r="FF118" i="2"/>
  <c r="FG118" i="2"/>
  <c r="FH118" i="2"/>
  <c r="FI118" i="2"/>
  <c r="EJ119" i="2"/>
  <c r="EK118" i="2"/>
  <c r="EL118" i="2"/>
  <c r="EM118" i="2"/>
  <c r="EN118" i="2"/>
  <c r="DO119" i="2"/>
  <c r="DP118" i="2"/>
  <c r="DQ118" i="2"/>
  <c r="DR118" i="2"/>
  <c r="DS118" i="2"/>
  <c r="CT119" i="2"/>
  <c r="CU118" i="2"/>
  <c r="CV118" i="2"/>
  <c r="CW118" i="2"/>
  <c r="CX118" i="2"/>
  <c r="BY119" i="2"/>
  <c r="BZ118" i="2"/>
  <c r="CA118" i="2"/>
  <c r="CB118" i="2"/>
  <c r="CC118" i="2"/>
  <c r="N119" i="2"/>
  <c r="O118" i="2"/>
  <c r="P118" i="2"/>
  <c r="Q118" i="2"/>
  <c r="R118" i="2"/>
  <c r="GA118" i="2"/>
  <c r="GB118" i="2"/>
  <c r="GC118" i="2"/>
  <c r="GD118" i="2"/>
  <c r="GV118" i="2"/>
  <c r="GW118" i="2"/>
  <c r="GX118" i="2"/>
  <c r="GY118" i="2"/>
  <c r="AJ118" i="2"/>
  <c r="AK118" i="2"/>
  <c r="AL118" i="2"/>
  <c r="AM118" i="2"/>
  <c r="BF31" i="2"/>
  <c r="BG31" i="2"/>
  <c r="BH31" i="2"/>
  <c r="BS30" i="2"/>
  <c r="BE32" i="2"/>
  <c r="FE120" i="2"/>
  <c r="FF119" i="2"/>
  <c r="FG119" i="2"/>
  <c r="FH119" i="2"/>
  <c r="FI119" i="2"/>
  <c r="EJ120" i="2"/>
  <c r="EK119" i="2"/>
  <c r="EL119" i="2"/>
  <c r="EM119" i="2"/>
  <c r="EN119" i="2"/>
  <c r="DO120" i="2"/>
  <c r="DP119" i="2"/>
  <c r="DQ119" i="2"/>
  <c r="DR119" i="2"/>
  <c r="DS119" i="2"/>
  <c r="CT120" i="2"/>
  <c r="CU119" i="2"/>
  <c r="CV119" i="2"/>
  <c r="CW119" i="2"/>
  <c r="CX119" i="2"/>
  <c r="BY120" i="2"/>
  <c r="BZ119" i="2"/>
  <c r="CA119" i="2"/>
  <c r="CB119" i="2"/>
  <c r="CC119" i="2"/>
  <c r="N120" i="2"/>
  <c r="O119" i="2"/>
  <c r="P119" i="2"/>
  <c r="Q119" i="2"/>
  <c r="R119" i="2"/>
  <c r="GA119" i="2"/>
  <c r="GB119" i="2"/>
  <c r="GC119" i="2"/>
  <c r="GD119" i="2"/>
  <c r="GV119" i="2"/>
  <c r="GW119" i="2"/>
  <c r="GX119" i="2"/>
  <c r="GY119" i="2"/>
  <c r="AJ119" i="2"/>
  <c r="AK119" i="2"/>
  <c r="AL119" i="2"/>
  <c r="AM119" i="2"/>
  <c r="BF32" i="2"/>
  <c r="BG32" i="2"/>
  <c r="BH32" i="2"/>
  <c r="BE33" i="2"/>
  <c r="BS31" i="2"/>
  <c r="FE121" i="2"/>
  <c r="FF120" i="2"/>
  <c r="FG120" i="2"/>
  <c r="FH120" i="2"/>
  <c r="FI120" i="2"/>
  <c r="EJ121" i="2"/>
  <c r="EK120" i="2"/>
  <c r="EL120" i="2"/>
  <c r="EM120" i="2"/>
  <c r="EN120" i="2"/>
  <c r="DO121" i="2"/>
  <c r="DP120" i="2"/>
  <c r="DQ120" i="2"/>
  <c r="DR120" i="2"/>
  <c r="DS120" i="2"/>
  <c r="CT121" i="2"/>
  <c r="CU120" i="2"/>
  <c r="CV120" i="2"/>
  <c r="CW120" i="2"/>
  <c r="CX120" i="2"/>
  <c r="BY121" i="2"/>
  <c r="BZ120" i="2"/>
  <c r="CA120" i="2"/>
  <c r="CB120" i="2"/>
  <c r="CC120" i="2"/>
  <c r="N121" i="2"/>
  <c r="O120" i="2"/>
  <c r="P120" i="2"/>
  <c r="Q120" i="2"/>
  <c r="R120" i="2"/>
  <c r="GA120" i="2"/>
  <c r="GB120" i="2"/>
  <c r="GC120" i="2"/>
  <c r="GD120" i="2"/>
  <c r="GV120" i="2"/>
  <c r="GW120" i="2"/>
  <c r="GX120" i="2"/>
  <c r="GY120" i="2"/>
  <c r="AJ120" i="2"/>
  <c r="AK120" i="2"/>
  <c r="AL120" i="2"/>
  <c r="AM120" i="2"/>
  <c r="BS32" i="2"/>
  <c r="BE34" i="2"/>
  <c r="BF33" i="2"/>
  <c r="BG33" i="2"/>
  <c r="BH33" i="2"/>
  <c r="BJ3" i="2"/>
  <c r="FE122" i="2"/>
  <c r="FF121" i="2"/>
  <c r="FG121" i="2"/>
  <c r="FH121" i="2"/>
  <c r="FI121" i="2"/>
  <c r="EJ122" i="2"/>
  <c r="EK121" i="2"/>
  <c r="EL121" i="2"/>
  <c r="EM121" i="2"/>
  <c r="EN121" i="2"/>
  <c r="DO122" i="2"/>
  <c r="DP121" i="2"/>
  <c r="DQ121" i="2"/>
  <c r="DR121" i="2"/>
  <c r="DS121" i="2"/>
  <c r="CT122" i="2"/>
  <c r="CU121" i="2"/>
  <c r="CV121" i="2"/>
  <c r="CW121" i="2"/>
  <c r="CX121" i="2"/>
  <c r="BY122" i="2"/>
  <c r="BZ121" i="2"/>
  <c r="CA121" i="2"/>
  <c r="CB121" i="2"/>
  <c r="CC121" i="2"/>
  <c r="N122" i="2"/>
  <c r="O121" i="2"/>
  <c r="P121" i="2"/>
  <c r="Q121" i="2"/>
  <c r="R121" i="2"/>
  <c r="GA121" i="2"/>
  <c r="GB121" i="2"/>
  <c r="GC121" i="2"/>
  <c r="GD121" i="2"/>
  <c r="GV121" i="2"/>
  <c r="GW121" i="2"/>
  <c r="GX121" i="2"/>
  <c r="GY121" i="2"/>
  <c r="AJ121" i="2"/>
  <c r="AK121" i="2"/>
  <c r="AL121" i="2"/>
  <c r="AM121" i="2"/>
  <c r="D8" i="4"/>
  <c r="BF34" i="2"/>
  <c r="BG34" i="2"/>
  <c r="BH34" i="2"/>
  <c r="BE35" i="2"/>
  <c r="BS33" i="2"/>
  <c r="H8" i="4"/>
  <c r="H16" i="4"/>
  <c r="FE123" i="2"/>
  <c r="FF122" i="2"/>
  <c r="FG122" i="2"/>
  <c r="FH122" i="2"/>
  <c r="FI122" i="2"/>
  <c r="EJ123" i="2"/>
  <c r="EK122" i="2"/>
  <c r="EL122" i="2"/>
  <c r="EM122" i="2"/>
  <c r="EN122" i="2"/>
  <c r="DO123" i="2"/>
  <c r="DP122" i="2"/>
  <c r="DQ122" i="2"/>
  <c r="DR122" i="2"/>
  <c r="DS122" i="2"/>
  <c r="CT123" i="2"/>
  <c r="CU122" i="2"/>
  <c r="CV122" i="2"/>
  <c r="CW122" i="2"/>
  <c r="CX122" i="2"/>
  <c r="BY123" i="2"/>
  <c r="BZ122" i="2"/>
  <c r="CA122" i="2"/>
  <c r="CB122" i="2"/>
  <c r="CC122" i="2"/>
  <c r="N123" i="2"/>
  <c r="O122" i="2"/>
  <c r="P122" i="2"/>
  <c r="Q122" i="2"/>
  <c r="R122" i="2"/>
  <c r="GA122" i="2"/>
  <c r="GB122" i="2"/>
  <c r="GC122" i="2"/>
  <c r="GD122" i="2"/>
  <c r="GV122" i="2"/>
  <c r="GW122" i="2"/>
  <c r="GX122" i="2"/>
  <c r="GY122" i="2"/>
  <c r="AJ122" i="2"/>
  <c r="AK122" i="2"/>
  <c r="AL122" i="2"/>
  <c r="AM122" i="2"/>
  <c r="I8" i="4"/>
  <c r="BS34" i="2"/>
  <c r="BE36" i="2"/>
  <c r="BF35" i="2"/>
  <c r="BG35" i="2"/>
  <c r="BH35" i="2"/>
  <c r="FE124" i="2"/>
  <c r="FF123" i="2"/>
  <c r="FG123" i="2"/>
  <c r="FH123" i="2"/>
  <c r="FI123" i="2"/>
  <c r="EJ124" i="2"/>
  <c r="EK123" i="2"/>
  <c r="EL123" i="2"/>
  <c r="EM123" i="2"/>
  <c r="EN123" i="2"/>
  <c r="DO124" i="2"/>
  <c r="DP123" i="2"/>
  <c r="DQ123" i="2"/>
  <c r="DR123" i="2"/>
  <c r="DS123" i="2"/>
  <c r="CT124" i="2"/>
  <c r="CU123" i="2"/>
  <c r="CV123" i="2"/>
  <c r="CW123" i="2"/>
  <c r="CX123" i="2"/>
  <c r="BY124" i="2"/>
  <c r="BZ123" i="2"/>
  <c r="CA123" i="2"/>
  <c r="CB123" i="2"/>
  <c r="CC123" i="2"/>
  <c r="N124" i="2"/>
  <c r="O123" i="2"/>
  <c r="P123" i="2"/>
  <c r="Q123" i="2"/>
  <c r="R123" i="2"/>
  <c r="GA123" i="2"/>
  <c r="GB123" i="2"/>
  <c r="GC123" i="2"/>
  <c r="GD123" i="2"/>
  <c r="GV123" i="2"/>
  <c r="GW123" i="2"/>
  <c r="GX123" i="2"/>
  <c r="GY123" i="2"/>
  <c r="AJ123" i="2"/>
  <c r="AK123" i="2"/>
  <c r="AL123" i="2"/>
  <c r="AM123" i="2"/>
  <c r="I16" i="4"/>
  <c r="BE37" i="2"/>
  <c r="BS35" i="2"/>
  <c r="BF36" i="2"/>
  <c r="BG36" i="2"/>
  <c r="BH36" i="2"/>
  <c r="FE125" i="2"/>
  <c r="FF124" i="2"/>
  <c r="FG124" i="2"/>
  <c r="FH124" i="2"/>
  <c r="FI124" i="2"/>
  <c r="EJ125" i="2"/>
  <c r="EK124" i="2"/>
  <c r="EL124" i="2"/>
  <c r="EM124" i="2"/>
  <c r="EN124" i="2"/>
  <c r="DO125" i="2"/>
  <c r="DP124" i="2"/>
  <c r="DQ124" i="2"/>
  <c r="DR124" i="2"/>
  <c r="DS124" i="2"/>
  <c r="CT125" i="2"/>
  <c r="CU124" i="2"/>
  <c r="CV124" i="2"/>
  <c r="CW124" i="2"/>
  <c r="CX124" i="2"/>
  <c r="BY125" i="2"/>
  <c r="BZ124" i="2"/>
  <c r="CA124" i="2"/>
  <c r="CB124" i="2"/>
  <c r="CC124" i="2"/>
  <c r="N125" i="2"/>
  <c r="O124" i="2"/>
  <c r="P124" i="2"/>
  <c r="Q124" i="2"/>
  <c r="R124" i="2"/>
  <c r="GA124" i="2"/>
  <c r="GB124" i="2"/>
  <c r="GC124" i="2"/>
  <c r="GD124" i="2"/>
  <c r="GV124" i="2"/>
  <c r="GW124" i="2"/>
  <c r="GX124" i="2"/>
  <c r="GY124" i="2"/>
  <c r="AJ124" i="2"/>
  <c r="AK124" i="2"/>
  <c r="AL124" i="2"/>
  <c r="AM124" i="2"/>
  <c r="BS36" i="2"/>
  <c r="BE38" i="2"/>
  <c r="BF37" i="2"/>
  <c r="BG37" i="2"/>
  <c r="BH37" i="2"/>
  <c r="FE126" i="2"/>
  <c r="FF125" i="2"/>
  <c r="FG125" i="2"/>
  <c r="FH125" i="2"/>
  <c r="FI125" i="2"/>
  <c r="EJ126" i="2"/>
  <c r="EK125" i="2"/>
  <c r="EL125" i="2"/>
  <c r="EM125" i="2"/>
  <c r="EN125" i="2"/>
  <c r="DO126" i="2"/>
  <c r="DP125" i="2"/>
  <c r="DQ125" i="2"/>
  <c r="DR125" i="2"/>
  <c r="DS125" i="2"/>
  <c r="CT126" i="2"/>
  <c r="CU125" i="2"/>
  <c r="CV125" i="2"/>
  <c r="CW125" i="2"/>
  <c r="CX125" i="2"/>
  <c r="BY126" i="2"/>
  <c r="BZ125" i="2"/>
  <c r="CA125" i="2"/>
  <c r="CB125" i="2"/>
  <c r="CC125" i="2"/>
  <c r="N126" i="2"/>
  <c r="O125" i="2"/>
  <c r="P125" i="2"/>
  <c r="Q125" i="2"/>
  <c r="R125" i="2"/>
  <c r="GA125" i="2"/>
  <c r="GB125" i="2"/>
  <c r="GC125" i="2"/>
  <c r="GD125" i="2"/>
  <c r="GV125" i="2"/>
  <c r="GW125" i="2"/>
  <c r="GX125" i="2"/>
  <c r="GY125" i="2"/>
  <c r="AJ125" i="2"/>
  <c r="AK125" i="2"/>
  <c r="AL125" i="2"/>
  <c r="AM125" i="2"/>
  <c r="BS37" i="2"/>
  <c r="BE39" i="2"/>
  <c r="BF38" i="2"/>
  <c r="BG38" i="2"/>
  <c r="BH38" i="2"/>
  <c r="FE127" i="2"/>
  <c r="FF126" i="2"/>
  <c r="FG126" i="2"/>
  <c r="FH126" i="2"/>
  <c r="FI126" i="2"/>
  <c r="EJ127" i="2"/>
  <c r="EK126" i="2"/>
  <c r="EL126" i="2"/>
  <c r="EM126" i="2"/>
  <c r="EN126" i="2"/>
  <c r="DO127" i="2"/>
  <c r="DP126" i="2"/>
  <c r="DQ126" i="2"/>
  <c r="DR126" i="2"/>
  <c r="DS126" i="2"/>
  <c r="CT127" i="2"/>
  <c r="CU126" i="2"/>
  <c r="CV126" i="2"/>
  <c r="CW126" i="2"/>
  <c r="CX126" i="2"/>
  <c r="BY127" i="2"/>
  <c r="BZ126" i="2"/>
  <c r="CA126" i="2"/>
  <c r="CB126" i="2"/>
  <c r="CC126" i="2"/>
  <c r="N127" i="2"/>
  <c r="O126" i="2"/>
  <c r="P126" i="2"/>
  <c r="Q126" i="2"/>
  <c r="R126" i="2"/>
  <c r="GA126" i="2"/>
  <c r="GB126" i="2"/>
  <c r="GC126" i="2"/>
  <c r="GD126" i="2"/>
  <c r="GV126" i="2"/>
  <c r="GW126" i="2"/>
  <c r="GX126" i="2"/>
  <c r="GY126" i="2"/>
  <c r="AJ126" i="2"/>
  <c r="AK126" i="2"/>
  <c r="AL126" i="2"/>
  <c r="AM126" i="2"/>
  <c r="BS38" i="2"/>
  <c r="BE40" i="2"/>
  <c r="BF39" i="2"/>
  <c r="BG39" i="2"/>
  <c r="BH39" i="2"/>
  <c r="FE128" i="2"/>
  <c r="FF127" i="2"/>
  <c r="FG127" i="2"/>
  <c r="FH127" i="2"/>
  <c r="FI127" i="2"/>
  <c r="EJ128" i="2"/>
  <c r="EK127" i="2"/>
  <c r="EL127" i="2"/>
  <c r="EM127" i="2"/>
  <c r="EN127" i="2"/>
  <c r="DO128" i="2"/>
  <c r="DP127" i="2"/>
  <c r="DQ127" i="2"/>
  <c r="DR127" i="2"/>
  <c r="DS127" i="2"/>
  <c r="CT128" i="2"/>
  <c r="CU127" i="2"/>
  <c r="CV127" i="2"/>
  <c r="CW127" i="2"/>
  <c r="CX127" i="2"/>
  <c r="BY128" i="2"/>
  <c r="BZ127" i="2"/>
  <c r="CA127" i="2"/>
  <c r="CB127" i="2"/>
  <c r="CC127" i="2"/>
  <c r="N128" i="2"/>
  <c r="O127" i="2"/>
  <c r="P127" i="2"/>
  <c r="Q127" i="2"/>
  <c r="R127" i="2"/>
  <c r="GA127" i="2"/>
  <c r="GB127" i="2"/>
  <c r="GC127" i="2"/>
  <c r="GD127" i="2"/>
  <c r="GV127" i="2"/>
  <c r="GW127" i="2"/>
  <c r="GX127" i="2"/>
  <c r="GY127" i="2"/>
  <c r="AJ127" i="2"/>
  <c r="AK127" i="2"/>
  <c r="AL127" i="2"/>
  <c r="AM127" i="2"/>
  <c r="BS39" i="2"/>
  <c r="BE41" i="2"/>
  <c r="BF40" i="2"/>
  <c r="BG40" i="2"/>
  <c r="BH40" i="2"/>
  <c r="FE129" i="2"/>
  <c r="FF128" i="2"/>
  <c r="FG128" i="2"/>
  <c r="FH128" i="2"/>
  <c r="FI128" i="2"/>
  <c r="EJ129" i="2"/>
  <c r="EK128" i="2"/>
  <c r="EL128" i="2"/>
  <c r="EM128" i="2"/>
  <c r="EN128" i="2"/>
  <c r="DO129" i="2"/>
  <c r="DP128" i="2"/>
  <c r="DQ128" i="2"/>
  <c r="DR128" i="2"/>
  <c r="DS128" i="2"/>
  <c r="CT129" i="2"/>
  <c r="CU128" i="2"/>
  <c r="CV128" i="2"/>
  <c r="CW128" i="2"/>
  <c r="CX128" i="2"/>
  <c r="BY129" i="2"/>
  <c r="BZ128" i="2"/>
  <c r="CA128" i="2"/>
  <c r="CB128" i="2"/>
  <c r="CC128" i="2"/>
  <c r="N129" i="2"/>
  <c r="O128" i="2"/>
  <c r="P128" i="2"/>
  <c r="Q128" i="2"/>
  <c r="R128" i="2"/>
  <c r="GA128" i="2"/>
  <c r="GB128" i="2"/>
  <c r="GC128" i="2"/>
  <c r="GD128" i="2"/>
  <c r="GV128" i="2"/>
  <c r="GW128" i="2"/>
  <c r="GX128" i="2"/>
  <c r="GY128" i="2"/>
  <c r="AJ128" i="2"/>
  <c r="AK128" i="2"/>
  <c r="AL128" i="2"/>
  <c r="AM128" i="2"/>
  <c r="BS40" i="2"/>
  <c r="BE42" i="2"/>
  <c r="BF41" i="2"/>
  <c r="BG41" i="2"/>
  <c r="BH41" i="2"/>
  <c r="FE130" i="2"/>
  <c r="FF129" i="2"/>
  <c r="FG129" i="2"/>
  <c r="FH129" i="2"/>
  <c r="FI129" i="2"/>
  <c r="EJ130" i="2"/>
  <c r="EK129" i="2"/>
  <c r="EL129" i="2"/>
  <c r="EM129" i="2"/>
  <c r="EN129" i="2"/>
  <c r="DO130" i="2"/>
  <c r="DP129" i="2"/>
  <c r="DQ129" i="2"/>
  <c r="DR129" i="2"/>
  <c r="DS129" i="2"/>
  <c r="CT130" i="2"/>
  <c r="CU129" i="2"/>
  <c r="CV129" i="2"/>
  <c r="CW129" i="2"/>
  <c r="CX129" i="2"/>
  <c r="BY130" i="2"/>
  <c r="BZ129" i="2"/>
  <c r="CA129" i="2"/>
  <c r="CB129" i="2"/>
  <c r="CC129" i="2"/>
  <c r="N130" i="2"/>
  <c r="O129" i="2"/>
  <c r="P129" i="2"/>
  <c r="Q129" i="2"/>
  <c r="R129" i="2"/>
  <c r="GA129" i="2"/>
  <c r="GB129" i="2"/>
  <c r="GC129" i="2"/>
  <c r="GD129" i="2"/>
  <c r="GV129" i="2"/>
  <c r="GW129" i="2"/>
  <c r="GX129" i="2"/>
  <c r="GY129" i="2"/>
  <c r="AJ129" i="2"/>
  <c r="AK129" i="2"/>
  <c r="AL129" i="2"/>
  <c r="AM129" i="2"/>
  <c r="BS41" i="2"/>
  <c r="BE43" i="2"/>
  <c r="BF42" i="2"/>
  <c r="BG42" i="2"/>
  <c r="BH42" i="2"/>
  <c r="FE131" i="2"/>
  <c r="FF130" i="2"/>
  <c r="FG130" i="2"/>
  <c r="FH130" i="2"/>
  <c r="FI130" i="2"/>
  <c r="EJ131" i="2"/>
  <c r="EK130" i="2"/>
  <c r="EL130" i="2"/>
  <c r="EM130" i="2"/>
  <c r="EN130" i="2"/>
  <c r="DO131" i="2"/>
  <c r="DP130" i="2"/>
  <c r="DQ130" i="2"/>
  <c r="DR130" i="2"/>
  <c r="DS130" i="2"/>
  <c r="CT131" i="2"/>
  <c r="CU130" i="2"/>
  <c r="CV130" i="2"/>
  <c r="CW130" i="2"/>
  <c r="CX130" i="2"/>
  <c r="BY131" i="2"/>
  <c r="BZ130" i="2"/>
  <c r="CA130" i="2"/>
  <c r="CB130" i="2"/>
  <c r="CC130" i="2"/>
  <c r="N131" i="2"/>
  <c r="O130" i="2"/>
  <c r="P130" i="2"/>
  <c r="Q130" i="2"/>
  <c r="R130" i="2"/>
  <c r="GA130" i="2"/>
  <c r="GB130" i="2"/>
  <c r="GC130" i="2"/>
  <c r="GD130" i="2"/>
  <c r="GV130" i="2"/>
  <c r="GW130" i="2"/>
  <c r="GX130" i="2"/>
  <c r="GY130" i="2"/>
  <c r="AJ130" i="2"/>
  <c r="AK130" i="2"/>
  <c r="AL130" i="2"/>
  <c r="AM130" i="2"/>
  <c r="BS42" i="2"/>
  <c r="BE44" i="2"/>
  <c r="BF43" i="2"/>
  <c r="BG43" i="2"/>
  <c r="BH43" i="2"/>
  <c r="FE132" i="2"/>
  <c r="FF131" i="2"/>
  <c r="FG131" i="2"/>
  <c r="FH131" i="2"/>
  <c r="FI131" i="2"/>
  <c r="EJ132" i="2"/>
  <c r="EK131" i="2"/>
  <c r="EL131" i="2"/>
  <c r="EM131" i="2"/>
  <c r="EN131" i="2"/>
  <c r="DO132" i="2"/>
  <c r="DP131" i="2"/>
  <c r="DQ131" i="2"/>
  <c r="DR131" i="2"/>
  <c r="DS131" i="2"/>
  <c r="CT132" i="2"/>
  <c r="CU131" i="2"/>
  <c r="CV131" i="2"/>
  <c r="CW131" i="2"/>
  <c r="CX131" i="2"/>
  <c r="BY132" i="2"/>
  <c r="BZ131" i="2"/>
  <c r="CA131" i="2"/>
  <c r="CB131" i="2"/>
  <c r="CC131" i="2"/>
  <c r="N132" i="2"/>
  <c r="O131" i="2"/>
  <c r="P131" i="2"/>
  <c r="Q131" i="2"/>
  <c r="R131" i="2"/>
  <c r="GA131" i="2"/>
  <c r="GB131" i="2"/>
  <c r="GC131" i="2"/>
  <c r="GD131" i="2"/>
  <c r="GV131" i="2"/>
  <c r="GW131" i="2"/>
  <c r="GX131" i="2"/>
  <c r="GY131" i="2"/>
  <c r="AJ131" i="2"/>
  <c r="AK131" i="2"/>
  <c r="AL131" i="2"/>
  <c r="AM131" i="2"/>
  <c r="BS43" i="2"/>
  <c r="BE45" i="2"/>
  <c r="BF44" i="2"/>
  <c r="BG44" i="2"/>
  <c r="BH44" i="2"/>
  <c r="FE133" i="2"/>
  <c r="FF132" i="2"/>
  <c r="FG132" i="2"/>
  <c r="FH132" i="2"/>
  <c r="FI132" i="2"/>
  <c r="EJ133" i="2"/>
  <c r="EK132" i="2"/>
  <c r="EL132" i="2"/>
  <c r="EM132" i="2"/>
  <c r="EN132" i="2"/>
  <c r="DO133" i="2"/>
  <c r="DP132" i="2"/>
  <c r="DQ132" i="2"/>
  <c r="DR132" i="2"/>
  <c r="DS132" i="2"/>
  <c r="CT133" i="2"/>
  <c r="CU132" i="2"/>
  <c r="CV132" i="2"/>
  <c r="CW132" i="2"/>
  <c r="CX132" i="2"/>
  <c r="BY133" i="2"/>
  <c r="BZ132" i="2"/>
  <c r="CA132" i="2"/>
  <c r="CB132" i="2"/>
  <c r="CC132" i="2"/>
  <c r="N133" i="2"/>
  <c r="O132" i="2"/>
  <c r="P132" i="2"/>
  <c r="Q132" i="2"/>
  <c r="R132" i="2"/>
  <c r="GA132" i="2"/>
  <c r="GB132" i="2"/>
  <c r="GC132" i="2"/>
  <c r="GD132" i="2"/>
  <c r="GV132" i="2"/>
  <c r="GW132" i="2"/>
  <c r="GX132" i="2"/>
  <c r="GY132" i="2"/>
  <c r="AJ132" i="2"/>
  <c r="AK132" i="2"/>
  <c r="AL132" i="2"/>
  <c r="AM132" i="2"/>
  <c r="BS44" i="2"/>
  <c r="BE46" i="2"/>
  <c r="BF45" i="2"/>
  <c r="BG45" i="2"/>
  <c r="BH45" i="2"/>
  <c r="FE134" i="2"/>
  <c r="FF133" i="2"/>
  <c r="FG133" i="2"/>
  <c r="FH133" i="2"/>
  <c r="FI133" i="2"/>
  <c r="EJ134" i="2"/>
  <c r="EK133" i="2"/>
  <c r="EL133" i="2"/>
  <c r="EM133" i="2"/>
  <c r="EN133" i="2"/>
  <c r="DO134" i="2"/>
  <c r="DP133" i="2"/>
  <c r="DQ133" i="2"/>
  <c r="DR133" i="2"/>
  <c r="DS133" i="2"/>
  <c r="CT134" i="2"/>
  <c r="CU133" i="2"/>
  <c r="CV133" i="2"/>
  <c r="CW133" i="2"/>
  <c r="CX133" i="2"/>
  <c r="BY134" i="2"/>
  <c r="BZ133" i="2"/>
  <c r="CA133" i="2"/>
  <c r="CB133" i="2"/>
  <c r="CC133" i="2"/>
  <c r="N134" i="2"/>
  <c r="O133" i="2"/>
  <c r="P133" i="2"/>
  <c r="Q133" i="2"/>
  <c r="R133" i="2"/>
  <c r="GA133" i="2"/>
  <c r="GB133" i="2"/>
  <c r="GC133" i="2"/>
  <c r="GD133" i="2"/>
  <c r="GV133" i="2"/>
  <c r="GW133" i="2"/>
  <c r="GX133" i="2"/>
  <c r="GY133" i="2"/>
  <c r="AJ133" i="2"/>
  <c r="AK133" i="2"/>
  <c r="AL133" i="2"/>
  <c r="AM133" i="2"/>
  <c r="BS45" i="2"/>
  <c r="BE47" i="2"/>
  <c r="BF46" i="2"/>
  <c r="BG46" i="2"/>
  <c r="BH46" i="2"/>
  <c r="FE135" i="2"/>
  <c r="FF134" i="2"/>
  <c r="FG134" i="2"/>
  <c r="FH134" i="2"/>
  <c r="FI134" i="2"/>
  <c r="EJ135" i="2"/>
  <c r="EK134" i="2"/>
  <c r="EL134" i="2"/>
  <c r="EM134" i="2"/>
  <c r="EN134" i="2"/>
  <c r="DO135" i="2"/>
  <c r="DP134" i="2"/>
  <c r="DQ134" i="2"/>
  <c r="DR134" i="2"/>
  <c r="DS134" i="2"/>
  <c r="CT135" i="2"/>
  <c r="CU134" i="2"/>
  <c r="CV134" i="2"/>
  <c r="CW134" i="2"/>
  <c r="CX134" i="2"/>
  <c r="BY135" i="2"/>
  <c r="BZ134" i="2"/>
  <c r="CA134" i="2"/>
  <c r="CB134" i="2"/>
  <c r="CC134" i="2"/>
  <c r="N135" i="2"/>
  <c r="O134" i="2"/>
  <c r="P134" i="2"/>
  <c r="Q134" i="2"/>
  <c r="R134" i="2"/>
  <c r="GA134" i="2"/>
  <c r="GB134" i="2"/>
  <c r="GC134" i="2"/>
  <c r="GD134" i="2"/>
  <c r="GV134" i="2"/>
  <c r="GW134" i="2"/>
  <c r="GX134" i="2"/>
  <c r="GY134" i="2"/>
  <c r="AJ134" i="2"/>
  <c r="AK134" i="2"/>
  <c r="AL134" i="2"/>
  <c r="AM134" i="2"/>
  <c r="BS46" i="2"/>
  <c r="BE48" i="2"/>
  <c r="BF47" i="2"/>
  <c r="BG47" i="2"/>
  <c r="BH47" i="2"/>
  <c r="FE136" i="2"/>
  <c r="FF135" i="2"/>
  <c r="FG135" i="2"/>
  <c r="FH135" i="2"/>
  <c r="FI135" i="2"/>
  <c r="EJ136" i="2"/>
  <c r="EK135" i="2"/>
  <c r="EL135" i="2"/>
  <c r="EM135" i="2"/>
  <c r="EN135" i="2"/>
  <c r="DO136" i="2"/>
  <c r="DP135" i="2"/>
  <c r="DQ135" i="2"/>
  <c r="DR135" i="2"/>
  <c r="DS135" i="2"/>
  <c r="CT136" i="2"/>
  <c r="CU135" i="2"/>
  <c r="CV135" i="2"/>
  <c r="CW135" i="2"/>
  <c r="CX135" i="2"/>
  <c r="BY136" i="2"/>
  <c r="BZ135" i="2"/>
  <c r="CA135" i="2"/>
  <c r="CB135" i="2"/>
  <c r="CC135" i="2"/>
  <c r="N136" i="2"/>
  <c r="O135" i="2"/>
  <c r="P135" i="2"/>
  <c r="Q135" i="2"/>
  <c r="R135" i="2"/>
  <c r="GA135" i="2"/>
  <c r="GB135" i="2"/>
  <c r="GC135" i="2"/>
  <c r="GD135" i="2"/>
  <c r="GV135" i="2"/>
  <c r="GW135" i="2"/>
  <c r="GX135" i="2"/>
  <c r="GY135" i="2"/>
  <c r="AJ135" i="2"/>
  <c r="AK135" i="2"/>
  <c r="AL135" i="2"/>
  <c r="AM135" i="2"/>
  <c r="BE49" i="2"/>
  <c r="BS47" i="2"/>
  <c r="BF48" i="2"/>
  <c r="BG48" i="2"/>
  <c r="BH48" i="2"/>
  <c r="FE137" i="2"/>
  <c r="FF136" i="2"/>
  <c r="FG136" i="2"/>
  <c r="FH136" i="2"/>
  <c r="FI136" i="2"/>
  <c r="EJ137" i="2"/>
  <c r="EK136" i="2"/>
  <c r="EL136" i="2"/>
  <c r="EM136" i="2"/>
  <c r="EN136" i="2"/>
  <c r="DO137" i="2"/>
  <c r="DP136" i="2"/>
  <c r="DQ136" i="2"/>
  <c r="DR136" i="2"/>
  <c r="DS136" i="2"/>
  <c r="CT137" i="2"/>
  <c r="CU136" i="2"/>
  <c r="CV136" i="2"/>
  <c r="CW136" i="2"/>
  <c r="CX136" i="2"/>
  <c r="BY137" i="2"/>
  <c r="BZ136" i="2"/>
  <c r="CA136" i="2"/>
  <c r="CB136" i="2"/>
  <c r="CC136" i="2"/>
  <c r="N137" i="2"/>
  <c r="O136" i="2"/>
  <c r="P136" i="2"/>
  <c r="Q136" i="2"/>
  <c r="R136" i="2"/>
  <c r="GA136" i="2"/>
  <c r="GB136" i="2"/>
  <c r="GC136" i="2"/>
  <c r="GD136" i="2"/>
  <c r="GV136" i="2"/>
  <c r="GW136" i="2"/>
  <c r="GX136" i="2"/>
  <c r="GY136" i="2"/>
  <c r="AJ136" i="2"/>
  <c r="AK136" i="2"/>
  <c r="AL136" i="2"/>
  <c r="AM136" i="2"/>
  <c r="BS48" i="2"/>
  <c r="BE50" i="2"/>
  <c r="BF49" i="2"/>
  <c r="BG49" i="2"/>
  <c r="BH49" i="2"/>
  <c r="FE138" i="2"/>
  <c r="FF137" i="2"/>
  <c r="FG137" i="2"/>
  <c r="FH137" i="2"/>
  <c r="FI137" i="2"/>
  <c r="EJ138" i="2"/>
  <c r="EK137" i="2"/>
  <c r="EL137" i="2"/>
  <c r="EM137" i="2"/>
  <c r="EN137" i="2"/>
  <c r="DO138" i="2"/>
  <c r="DP137" i="2"/>
  <c r="DQ137" i="2"/>
  <c r="DR137" i="2"/>
  <c r="DS137" i="2"/>
  <c r="CT138" i="2"/>
  <c r="CU137" i="2"/>
  <c r="CV137" i="2"/>
  <c r="CW137" i="2"/>
  <c r="CX137" i="2"/>
  <c r="BY138" i="2"/>
  <c r="BZ137" i="2"/>
  <c r="CA137" i="2"/>
  <c r="CB137" i="2"/>
  <c r="CC137" i="2"/>
  <c r="N138" i="2"/>
  <c r="O137" i="2"/>
  <c r="P137" i="2"/>
  <c r="Q137" i="2"/>
  <c r="R137" i="2"/>
  <c r="GA137" i="2"/>
  <c r="GB137" i="2"/>
  <c r="GC137" i="2"/>
  <c r="GD137" i="2"/>
  <c r="GV137" i="2"/>
  <c r="GW137" i="2"/>
  <c r="GX137" i="2"/>
  <c r="GY137" i="2"/>
  <c r="AJ137" i="2"/>
  <c r="AK137" i="2"/>
  <c r="AL137" i="2"/>
  <c r="AM137" i="2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/>
  <c r="E11" i="4"/>
  <c r="F11" i="4"/>
  <c r="G11" i="4"/>
  <c r="L11" i="4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/>
  <c r="E12" i="4"/>
  <c r="F12" i="4"/>
  <c r="G12" i="4"/>
  <c r="L12" i="4"/>
  <c r="BE51" i="2"/>
  <c r="BS49" i="2"/>
  <c r="BF50" i="2"/>
  <c r="BG50" i="2"/>
  <c r="BH50" i="2"/>
  <c r="FE139" i="2"/>
  <c r="FF138" i="2"/>
  <c r="FG138" i="2"/>
  <c r="FH138" i="2"/>
  <c r="FI138" i="2"/>
  <c r="EJ139" i="2"/>
  <c r="EK138" i="2"/>
  <c r="EL138" i="2"/>
  <c r="EM138" i="2"/>
  <c r="EN138" i="2"/>
  <c r="DO139" i="2"/>
  <c r="DP138" i="2"/>
  <c r="DQ138" i="2"/>
  <c r="DR138" i="2"/>
  <c r="DS138" i="2"/>
  <c r="CT139" i="2"/>
  <c r="CU138" i="2"/>
  <c r="CV138" i="2"/>
  <c r="CW138" i="2"/>
  <c r="CX138" i="2"/>
  <c r="BY139" i="2"/>
  <c r="BZ138" i="2"/>
  <c r="CA138" i="2"/>
  <c r="CB138" i="2"/>
  <c r="CC138" i="2"/>
  <c r="N139" i="2"/>
  <c r="O138" i="2"/>
  <c r="P138" i="2"/>
  <c r="Q138" i="2"/>
  <c r="R138" i="2"/>
  <c r="GA138" i="2"/>
  <c r="GB138" i="2"/>
  <c r="GC138" i="2"/>
  <c r="GD138" i="2"/>
  <c r="GV138" i="2"/>
  <c r="GW138" i="2"/>
  <c r="GX138" i="2"/>
  <c r="GY138" i="2"/>
  <c r="AJ138" i="2"/>
  <c r="AK138" i="2"/>
  <c r="AL138" i="2"/>
  <c r="AM138" i="2"/>
  <c r="BS50" i="2"/>
  <c r="BE52" i="2"/>
  <c r="BF51" i="2"/>
  <c r="BG51" i="2"/>
  <c r="BH51" i="2"/>
  <c r="FE140" i="2"/>
  <c r="FF139" i="2"/>
  <c r="FG139" i="2"/>
  <c r="FH139" i="2"/>
  <c r="FI139" i="2"/>
  <c r="EJ140" i="2"/>
  <c r="EK139" i="2"/>
  <c r="EL139" i="2"/>
  <c r="EM139" i="2"/>
  <c r="EN139" i="2"/>
  <c r="DO140" i="2"/>
  <c r="DP139" i="2"/>
  <c r="DQ139" i="2"/>
  <c r="DR139" i="2"/>
  <c r="DS139" i="2"/>
  <c r="CT140" i="2"/>
  <c r="CU139" i="2"/>
  <c r="CV139" i="2"/>
  <c r="CW139" i="2"/>
  <c r="CX139" i="2"/>
  <c r="BY140" i="2"/>
  <c r="BZ139" i="2"/>
  <c r="CA139" i="2"/>
  <c r="CB139" i="2"/>
  <c r="CC139" i="2"/>
  <c r="N140" i="2"/>
  <c r="O139" i="2"/>
  <c r="P139" i="2"/>
  <c r="Q139" i="2"/>
  <c r="R139" i="2"/>
  <c r="GA139" i="2"/>
  <c r="GB139" i="2"/>
  <c r="GC139" i="2"/>
  <c r="GD139" i="2"/>
  <c r="GV139" i="2"/>
  <c r="GW139" i="2"/>
  <c r="GX139" i="2"/>
  <c r="GY139" i="2"/>
  <c r="AJ139" i="2"/>
  <c r="AK139" i="2"/>
  <c r="AL139" i="2"/>
  <c r="AM139" i="2"/>
  <c r="BE53" i="2"/>
  <c r="BS51" i="2"/>
  <c r="BF52" i="2"/>
  <c r="BG52" i="2"/>
  <c r="BH52" i="2"/>
  <c r="FE141" i="2"/>
  <c r="FF140" i="2"/>
  <c r="FG140" i="2"/>
  <c r="FH140" i="2"/>
  <c r="FI140" i="2"/>
  <c r="EJ141" i="2"/>
  <c r="EK140" i="2"/>
  <c r="EL140" i="2"/>
  <c r="EM140" i="2"/>
  <c r="EN140" i="2"/>
  <c r="DO141" i="2"/>
  <c r="DP140" i="2"/>
  <c r="DQ140" i="2"/>
  <c r="DR140" i="2"/>
  <c r="DS140" i="2"/>
  <c r="CT141" i="2"/>
  <c r="CU140" i="2"/>
  <c r="CV140" i="2"/>
  <c r="CW140" i="2"/>
  <c r="CX140" i="2"/>
  <c r="BY141" i="2"/>
  <c r="BZ140" i="2"/>
  <c r="CA140" i="2"/>
  <c r="CB140" i="2"/>
  <c r="CC140" i="2"/>
  <c r="N141" i="2"/>
  <c r="O140" i="2"/>
  <c r="P140" i="2"/>
  <c r="Q140" i="2"/>
  <c r="R140" i="2"/>
  <c r="GA140" i="2"/>
  <c r="GB140" i="2"/>
  <c r="GC140" i="2"/>
  <c r="GD140" i="2"/>
  <c r="GV140" i="2"/>
  <c r="GW140" i="2"/>
  <c r="GX140" i="2"/>
  <c r="GY140" i="2"/>
  <c r="AJ140" i="2"/>
  <c r="AK140" i="2"/>
  <c r="AL140" i="2"/>
  <c r="AM140" i="2"/>
  <c r="BS52" i="2"/>
  <c r="BE54" i="2"/>
  <c r="BF53" i="2"/>
  <c r="BG53" i="2"/>
  <c r="BH53" i="2"/>
  <c r="FE142" i="2"/>
  <c r="FF141" i="2"/>
  <c r="FG141" i="2"/>
  <c r="FH141" i="2"/>
  <c r="FI141" i="2"/>
  <c r="EJ142" i="2"/>
  <c r="EK141" i="2"/>
  <c r="EL141" i="2"/>
  <c r="EM141" i="2"/>
  <c r="EN141" i="2"/>
  <c r="DO142" i="2"/>
  <c r="DP141" i="2"/>
  <c r="DQ141" i="2"/>
  <c r="DR141" i="2"/>
  <c r="DS141" i="2"/>
  <c r="CT142" i="2"/>
  <c r="CU141" i="2"/>
  <c r="CV141" i="2"/>
  <c r="CW141" i="2"/>
  <c r="CX141" i="2"/>
  <c r="BY142" i="2"/>
  <c r="BZ141" i="2"/>
  <c r="CA141" i="2"/>
  <c r="CB141" i="2"/>
  <c r="CC141" i="2"/>
  <c r="N142" i="2"/>
  <c r="O141" i="2"/>
  <c r="P141" i="2"/>
  <c r="Q141" i="2"/>
  <c r="R141" i="2"/>
  <c r="GA141" i="2"/>
  <c r="GB141" i="2"/>
  <c r="GC141" i="2"/>
  <c r="GD141" i="2"/>
  <c r="GV141" i="2"/>
  <c r="GW141" i="2"/>
  <c r="GX141" i="2"/>
  <c r="GY141" i="2"/>
  <c r="AJ141" i="2"/>
  <c r="AK141" i="2"/>
  <c r="AL141" i="2"/>
  <c r="AM141" i="2"/>
  <c r="BE55" i="2"/>
  <c r="BS53" i="2"/>
  <c r="BF54" i="2"/>
  <c r="BG54" i="2"/>
  <c r="BH54" i="2"/>
  <c r="FE143" i="2"/>
  <c r="FF142" i="2"/>
  <c r="FG142" i="2"/>
  <c r="FH142" i="2"/>
  <c r="FI142" i="2"/>
  <c r="EJ143" i="2"/>
  <c r="EK142" i="2"/>
  <c r="EL142" i="2"/>
  <c r="EM142" i="2"/>
  <c r="EN142" i="2"/>
  <c r="DO143" i="2"/>
  <c r="DP142" i="2"/>
  <c r="DQ142" i="2"/>
  <c r="DR142" i="2"/>
  <c r="DS142" i="2"/>
  <c r="CT143" i="2"/>
  <c r="CU142" i="2"/>
  <c r="CV142" i="2"/>
  <c r="CW142" i="2"/>
  <c r="CX142" i="2"/>
  <c r="BY143" i="2"/>
  <c r="BZ142" i="2"/>
  <c r="CA142" i="2"/>
  <c r="CB142" i="2"/>
  <c r="CC142" i="2"/>
  <c r="N143" i="2"/>
  <c r="O142" i="2"/>
  <c r="P142" i="2"/>
  <c r="Q142" i="2"/>
  <c r="R142" i="2"/>
  <c r="GA142" i="2"/>
  <c r="GB142" i="2"/>
  <c r="GC142" i="2"/>
  <c r="GD142" i="2"/>
  <c r="GV142" i="2"/>
  <c r="GW142" i="2"/>
  <c r="GX142" i="2"/>
  <c r="GY142" i="2"/>
  <c r="AJ142" i="2"/>
  <c r="AK142" i="2"/>
  <c r="AL142" i="2"/>
  <c r="AM142" i="2"/>
  <c r="BS54" i="2"/>
  <c r="BE56" i="2"/>
  <c r="BF55" i="2"/>
  <c r="BG55" i="2"/>
  <c r="BH55" i="2"/>
  <c r="FE144" i="2"/>
  <c r="FF143" i="2"/>
  <c r="FG143" i="2"/>
  <c r="FH143" i="2"/>
  <c r="FI143" i="2"/>
  <c r="EJ144" i="2"/>
  <c r="EK143" i="2"/>
  <c r="EL143" i="2"/>
  <c r="EM143" i="2"/>
  <c r="EN143" i="2"/>
  <c r="DO144" i="2"/>
  <c r="DP143" i="2"/>
  <c r="DQ143" i="2"/>
  <c r="DR143" i="2"/>
  <c r="DS143" i="2"/>
  <c r="CT144" i="2"/>
  <c r="CU143" i="2"/>
  <c r="CV143" i="2"/>
  <c r="CW143" i="2"/>
  <c r="CX143" i="2"/>
  <c r="BY144" i="2"/>
  <c r="BZ143" i="2"/>
  <c r="CA143" i="2"/>
  <c r="CB143" i="2"/>
  <c r="CC143" i="2"/>
  <c r="N144" i="2"/>
  <c r="O143" i="2"/>
  <c r="P143" i="2"/>
  <c r="Q143" i="2"/>
  <c r="R143" i="2"/>
  <c r="GA143" i="2"/>
  <c r="GB143" i="2"/>
  <c r="GC143" i="2"/>
  <c r="GD143" i="2"/>
  <c r="GV143" i="2"/>
  <c r="GW143" i="2"/>
  <c r="GX143" i="2"/>
  <c r="GY143" i="2"/>
  <c r="AJ143" i="2"/>
  <c r="AK143" i="2"/>
  <c r="AL143" i="2"/>
  <c r="AM143" i="2"/>
  <c r="BE57" i="2"/>
  <c r="BS55" i="2"/>
  <c r="BF56" i="2"/>
  <c r="BG56" i="2"/>
  <c r="BH56" i="2"/>
  <c r="FE145" i="2"/>
  <c r="FF144" i="2"/>
  <c r="FG144" i="2"/>
  <c r="FH144" i="2"/>
  <c r="FI144" i="2"/>
  <c r="EJ145" i="2"/>
  <c r="EK144" i="2"/>
  <c r="EL144" i="2"/>
  <c r="EM144" i="2"/>
  <c r="EN144" i="2"/>
  <c r="DO145" i="2"/>
  <c r="DP144" i="2"/>
  <c r="DQ144" i="2"/>
  <c r="DR144" i="2"/>
  <c r="DS144" i="2"/>
  <c r="CT145" i="2"/>
  <c r="CU144" i="2"/>
  <c r="CV144" i="2"/>
  <c r="CW144" i="2"/>
  <c r="CX144" i="2"/>
  <c r="BY145" i="2"/>
  <c r="BZ144" i="2"/>
  <c r="CA144" i="2"/>
  <c r="CB144" i="2"/>
  <c r="CC144" i="2"/>
  <c r="N145" i="2"/>
  <c r="O144" i="2"/>
  <c r="P144" i="2"/>
  <c r="Q144" i="2"/>
  <c r="R144" i="2"/>
  <c r="GA144" i="2"/>
  <c r="GB144" i="2"/>
  <c r="GC144" i="2"/>
  <c r="GD144" i="2"/>
  <c r="GV144" i="2"/>
  <c r="GW144" i="2"/>
  <c r="GX144" i="2"/>
  <c r="GY144" i="2"/>
  <c r="AJ144" i="2"/>
  <c r="AK144" i="2"/>
  <c r="AL144" i="2"/>
  <c r="AM144" i="2"/>
  <c r="BS56" i="2"/>
  <c r="BE58" i="2"/>
  <c r="BF57" i="2"/>
  <c r="BG57" i="2"/>
  <c r="BH57" i="2"/>
  <c r="FE146" i="2"/>
  <c r="FF145" i="2"/>
  <c r="FG145" i="2"/>
  <c r="FH145" i="2"/>
  <c r="FI145" i="2"/>
  <c r="EJ146" i="2"/>
  <c r="EK145" i="2"/>
  <c r="EL145" i="2"/>
  <c r="EM145" i="2"/>
  <c r="EN145" i="2"/>
  <c r="DO146" i="2"/>
  <c r="DP145" i="2"/>
  <c r="DQ145" i="2"/>
  <c r="DR145" i="2"/>
  <c r="DS145" i="2"/>
  <c r="CT146" i="2"/>
  <c r="CU145" i="2"/>
  <c r="CV145" i="2"/>
  <c r="CW145" i="2"/>
  <c r="CX145" i="2"/>
  <c r="BY146" i="2"/>
  <c r="BZ145" i="2"/>
  <c r="CA145" i="2"/>
  <c r="CB145" i="2"/>
  <c r="CC145" i="2"/>
  <c r="N146" i="2"/>
  <c r="O145" i="2"/>
  <c r="P145" i="2"/>
  <c r="Q145" i="2"/>
  <c r="R145" i="2"/>
  <c r="GA145" i="2"/>
  <c r="GB145" i="2"/>
  <c r="GC145" i="2"/>
  <c r="GD145" i="2"/>
  <c r="GV145" i="2"/>
  <c r="GW145" i="2"/>
  <c r="GX145" i="2"/>
  <c r="GY145" i="2"/>
  <c r="AJ145" i="2"/>
  <c r="AK145" i="2"/>
  <c r="AL145" i="2"/>
  <c r="AM145" i="2"/>
  <c r="BE59" i="2"/>
  <c r="BS57" i="2"/>
  <c r="BF58" i="2"/>
  <c r="BG58" i="2"/>
  <c r="BH58" i="2"/>
  <c r="FE147" i="2"/>
  <c r="FF146" i="2"/>
  <c r="FG146" i="2"/>
  <c r="FH146" i="2"/>
  <c r="FI146" i="2"/>
  <c r="EJ147" i="2"/>
  <c r="EK146" i="2"/>
  <c r="EL146" i="2"/>
  <c r="EM146" i="2"/>
  <c r="EN146" i="2"/>
  <c r="DO147" i="2"/>
  <c r="DP146" i="2"/>
  <c r="DQ146" i="2"/>
  <c r="DR146" i="2"/>
  <c r="DS146" i="2"/>
  <c r="CT147" i="2"/>
  <c r="CU146" i="2"/>
  <c r="CV146" i="2"/>
  <c r="CW146" i="2"/>
  <c r="CX146" i="2"/>
  <c r="BY147" i="2"/>
  <c r="BZ146" i="2"/>
  <c r="CA146" i="2"/>
  <c r="CB146" i="2"/>
  <c r="CC146" i="2"/>
  <c r="N147" i="2"/>
  <c r="O146" i="2"/>
  <c r="P146" i="2"/>
  <c r="Q146" i="2"/>
  <c r="R146" i="2"/>
  <c r="GA146" i="2"/>
  <c r="GB146" i="2"/>
  <c r="GC146" i="2"/>
  <c r="GD146" i="2"/>
  <c r="GV146" i="2"/>
  <c r="GW146" i="2"/>
  <c r="GX146" i="2"/>
  <c r="GY146" i="2"/>
  <c r="AJ146" i="2"/>
  <c r="AK146" i="2"/>
  <c r="AL146" i="2"/>
  <c r="AM146" i="2"/>
  <c r="BS58" i="2"/>
  <c r="BE60" i="2"/>
  <c r="BF59" i="2"/>
  <c r="BG59" i="2"/>
  <c r="BH59" i="2"/>
  <c r="FE148" i="2"/>
  <c r="FF147" i="2"/>
  <c r="FG147" i="2"/>
  <c r="FH147" i="2"/>
  <c r="FI147" i="2"/>
  <c r="EJ148" i="2"/>
  <c r="EK147" i="2"/>
  <c r="EL147" i="2"/>
  <c r="EM147" i="2"/>
  <c r="EN147" i="2"/>
  <c r="DO148" i="2"/>
  <c r="DP147" i="2"/>
  <c r="DQ147" i="2"/>
  <c r="DR147" i="2"/>
  <c r="DS147" i="2"/>
  <c r="CT148" i="2"/>
  <c r="CU147" i="2"/>
  <c r="CV147" i="2"/>
  <c r="CW147" i="2"/>
  <c r="CX147" i="2"/>
  <c r="BY148" i="2"/>
  <c r="BZ147" i="2"/>
  <c r="CA147" i="2"/>
  <c r="CB147" i="2"/>
  <c r="CC147" i="2"/>
  <c r="N148" i="2"/>
  <c r="O147" i="2"/>
  <c r="P147" i="2"/>
  <c r="Q147" i="2"/>
  <c r="R147" i="2"/>
  <c r="GA147" i="2"/>
  <c r="GB147" i="2"/>
  <c r="GC147" i="2"/>
  <c r="GD147" i="2"/>
  <c r="GV147" i="2"/>
  <c r="GW147" i="2"/>
  <c r="GX147" i="2"/>
  <c r="GY147" i="2"/>
  <c r="AJ147" i="2"/>
  <c r="AK147" i="2"/>
  <c r="AL147" i="2"/>
  <c r="AM147" i="2"/>
  <c r="BE61" i="2"/>
  <c r="BS59" i="2"/>
  <c r="BF60" i="2"/>
  <c r="BG60" i="2"/>
  <c r="BH60" i="2"/>
  <c r="FE149" i="2"/>
  <c r="FF148" i="2"/>
  <c r="FG148" i="2"/>
  <c r="FH148" i="2"/>
  <c r="FI148" i="2"/>
  <c r="EJ149" i="2"/>
  <c r="EK148" i="2"/>
  <c r="EL148" i="2"/>
  <c r="EM148" i="2"/>
  <c r="EN148" i="2"/>
  <c r="DO149" i="2"/>
  <c r="DP148" i="2"/>
  <c r="DQ148" i="2"/>
  <c r="DR148" i="2"/>
  <c r="DS148" i="2"/>
  <c r="CT149" i="2"/>
  <c r="CU148" i="2"/>
  <c r="CV148" i="2"/>
  <c r="CW148" i="2"/>
  <c r="CX148" i="2"/>
  <c r="BY149" i="2"/>
  <c r="BZ148" i="2"/>
  <c r="CA148" i="2"/>
  <c r="CB148" i="2"/>
  <c r="CC148" i="2"/>
  <c r="N149" i="2"/>
  <c r="O148" i="2"/>
  <c r="P148" i="2"/>
  <c r="Q148" i="2"/>
  <c r="R148" i="2"/>
  <c r="GA148" i="2"/>
  <c r="GB148" i="2"/>
  <c r="GC148" i="2"/>
  <c r="GD148" i="2"/>
  <c r="GV148" i="2"/>
  <c r="GW148" i="2"/>
  <c r="GX148" i="2"/>
  <c r="GY148" i="2"/>
  <c r="AJ148" i="2"/>
  <c r="AK148" i="2"/>
  <c r="AL148" i="2"/>
  <c r="AM148" i="2"/>
  <c r="BS60" i="2"/>
  <c r="BE62" i="2"/>
  <c r="BF61" i="2"/>
  <c r="BG61" i="2"/>
  <c r="BH61" i="2"/>
  <c r="FE150" i="2"/>
  <c r="FF149" i="2"/>
  <c r="FG149" i="2"/>
  <c r="FH149" i="2"/>
  <c r="FI149" i="2"/>
  <c r="EJ150" i="2"/>
  <c r="EK149" i="2"/>
  <c r="EL149" i="2"/>
  <c r="EM149" i="2"/>
  <c r="EN149" i="2"/>
  <c r="DO150" i="2"/>
  <c r="DP149" i="2"/>
  <c r="DQ149" i="2"/>
  <c r="DR149" i="2"/>
  <c r="DS149" i="2"/>
  <c r="CT150" i="2"/>
  <c r="CU149" i="2"/>
  <c r="CV149" i="2"/>
  <c r="CW149" i="2"/>
  <c r="CX149" i="2"/>
  <c r="BY150" i="2"/>
  <c r="BZ149" i="2"/>
  <c r="CA149" i="2"/>
  <c r="CB149" i="2"/>
  <c r="CC149" i="2"/>
  <c r="N150" i="2"/>
  <c r="O149" i="2"/>
  <c r="P149" i="2"/>
  <c r="Q149" i="2"/>
  <c r="R149" i="2"/>
  <c r="GA149" i="2"/>
  <c r="GB149" i="2"/>
  <c r="GC149" i="2"/>
  <c r="GD149" i="2"/>
  <c r="GV149" i="2"/>
  <c r="GW149" i="2"/>
  <c r="GX149" i="2"/>
  <c r="GY149" i="2"/>
  <c r="AJ149" i="2"/>
  <c r="AK149" i="2"/>
  <c r="AL149" i="2"/>
  <c r="AM149" i="2"/>
  <c r="BE63" i="2"/>
  <c r="BS61" i="2"/>
  <c r="BF62" i="2"/>
  <c r="BG62" i="2"/>
  <c r="BH62" i="2"/>
  <c r="FE151" i="2"/>
  <c r="FF150" i="2"/>
  <c r="FG150" i="2"/>
  <c r="FH150" i="2"/>
  <c r="FI150" i="2"/>
  <c r="EJ151" i="2"/>
  <c r="EK150" i="2"/>
  <c r="EL150" i="2"/>
  <c r="EM150" i="2"/>
  <c r="EN150" i="2"/>
  <c r="DO151" i="2"/>
  <c r="DP150" i="2"/>
  <c r="DQ150" i="2"/>
  <c r="DR150" i="2"/>
  <c r="DS150" i="2"/>
  <c r="CT151" i="2"/>
  <c r="CU150" i="2"/>
  <c r="CV150" i="2"/>
  <c r="CW150" i="2"/>
  <c r="CX150" i="2"/>
  <c r="BY151" i="2"/>
  <c r="BZ150" i="2"/>
  <c r="CA150" i="2"/>
  <c r="CB150" i="2"/>
  <c r="CC150" i="2"/>
  <c r="N151" i="2"/>
  <c r="O150" i="2"/>
  <c r="P150" i="2"/>
  <c r="Q150" i="2"/>
  <c r="R150" i="2"/>
  <c r="GA150" i="2"/>
  <c r="GB150" i="2"/>
  <c r="GC150" i="2"/>
  <c r="GD150" i="2"/>
  <c r="GV150" i="2"/>
  <c r="GW150" i="2"/>
  <c r="GX150" i="2"/>
  <c r="GY150" i="2"/>
  <c r="AJ150" i="2"/>
  <c r="AK150" i="2"/>
  <c r="AL150" i="2"/>
  <c r="AM150" i="2"/>
  <c r="BS62" i="2"/>
  <c r="BE64" i="2"/>
  <c r="BF63" i="2"/>
  <c r="BG63" i="2"/>
  <c r="BH63" i="2"/>
  <c r="FE152" i="2"/>
  <c r="FF151" i="2"/>
  <c r="FG151" i="2"/>
  <c r="FH151" i="2"/>
  <c r="FI151" i="2"/>
  <c r="EJ152" i="2"/>
  <c r="EK151" i="2"/>
  <c r="EL151" i="2"/>
  <c r="EM151" i="2"/>
  <c r="EN151" i="2"/>
  <c r="DO152" i="2"/>
  <c r="DP151" i="2"/>
  <c r="DQ151" i="2"/>
  <c r="DR151" i="2"/>
  <c r="DS151" i="2"/>
  <c r="CT152" i="2"/>
  <c r="CU151" i="2"/>
  <c r="CV151" i="2"/>
  <c r="CW151" i="2"/>
  <c r="CX151" i="2"/>
  <c r="BY152" i="2"/>
  <c r="BZ151" i="2"/>
  <c r="CA151" i="2"/>
  <c r="CB151" i="2"/>
  <c r="CC151" i="2"/>
  <c r="N152" i="2"/>
  <c r="O151" i="2"/>
  <c r="P151" i="2"/>
  <c r="Q151" i="2"/>
  <c r="R151" i="2"/>
  <c r="GA151" i="2"/>
  <c r="GB151" i="2"/>
  <c r="GC151" i="2"/>
  <c r="GD151" i="2"/>
  <c r="GV151" i="2"/>
  <c r="GW151" i="2"/>
  <c r="GX151" i="2"/>
  <c r="GY151" i="2"/>
  <c r="AJ151" i="2"/>
  <c r="AK151" i="2"/>
  <c r="AL151" i="2"/>
  <c r="AM151" i="2"/>
  <c r="BE65" i="2"/>
  <c r="BS63" i="2"/>
  <c r="BF64" i="2"/>
  <c r="BG64" i="2"/>
  <c r="BH64" i="2"/>
  <c r="FE153" i="2"/>
  <c r="FF152" i="2"/>
  <c r="FG152" i="2"/>
  <c r="FH152" i="2"/>
  <c r="FI152" i="2"/>
  <c r="EJ153" i="2"/>
  <c r="EK152" i="2"/>
  <c r="EL152" i="2"/>
  <c r="EM152" i="2"/>
  <c r="EN152" i="2"/>
  <c r="DO153" i="2"/>
  <c r="DP152" i="2"/>
  <c r="DQ152" i="2"/>
  <c r="DR152" i="2"/>
  <c r="DS152" i="2"/>
  <c r="CT153" i="2"/>
  <c r="CU152" i="2"/>
  <c r="CV152" i="2"/>
  <c r="CW152" i="2"/>
  <c r="CX152" i="2"/>
  <c r="BY153" i="2"/>
  <c r="BZ152" i="2"/>
  <c r="CA152" i="2"/>
  <c r="CB152" i="2"/>
  <c r="CC152" i="2"/>
  <c r="N153" i="2"/>
  <c r="O152" i="2"/>
  <c r="P152" i="2"/>
  <c r="Q152" i="2"/>
  <c r="R152" i="2"/>
  <c r="GA152" i="2"/>
  <c r="GB152" i="2"/>
  <c r="GC152" i="2"/>
  <c r="GD152" i="2"/>
  <c r="GV152" i="2"/>
  <c r="GW152" i="2"/>
  <c r="GX152" i="2"/>
  <c r="GY152" i="2"/>
  <c r="AJ152" i="2"/>
  <c r="AK152" i="2"/>
  <c r="AL152" i="2"/>
  <c r="AM152" i="2"/>
  <c r="BS64" i="2"/>
  <c r="BE66" i="2"/>
  <c r="BF65" i="2"/>
  <c r="BG65" i="2"/>
  <c r="BH65" i="2"/>
  <c r="FE154" i="2"/>
  <c r="FF153" i="2"/>
  <c r="FG153" i="2"/>
  <c r="FH153" i="2"/>
  <c r="FI153" i="2"/>
  <c r="EJ154" i="2"/>
  <c r="EK153" i="2"/>
  <c r="EL153" i="2"/>
  <c r="EM153" i="2"/>
  <c r="EN153" i="2"/>
  <c r="DO154" i="2"/>
  <c r="DP153" i="2"/>
  <c r="DQ153" i="2"/>
  <c r="DR153" i="2"/>
  <c r="DS153" i="2"/>
  <c r="CT154" i="2"/>
  <c r="CU153" i="2"/>
  <c r="CV153" i="2"/>
  <c r="CW153" i="2"/>
  <c r="CX153" i="2"/>
  <c r="BY154" i="2"/>
  <c r="BZ153" i="2"/>
  <c r="CA153" i="2"/>
  <c r="CB153" i="2"/>
  <c r="CC153" i="2"/>
  <c r="N154" i="2"/>
  <c r="O153" i="2"/>
  <c r="P153" i="2"/>
  <c r="Q153" i="2"/>
  <c r="R153" i="2"/>
  <c r="GA153" i="2"/>
  <c r="GB153" i="2"/>
  <c r="GC153" i="2"/>
  <c r="GD153" i="2"/>
  <c r="GV153" i="2"/>
  <c r="GW153" i="2"/>
  <c r="GX153" i="2"/>
  <c r="GY153" i="2"/>
  <c r="AJ153" i="2"/>
  <c r="AK153" i="2"/>
  <c r="AL153" i="2"/>
  <c r="AM153" i="2"/>
  <c r="BE67" i="2"/>
  <c r="BS65" i="2"/>
  <c r="BF66" i="2"/>
  <c r="BG66" i="2"/>
  <c r="BH66" i="2"/>
  <c r="FE155" i="2"/>
  <c r="FF154" i="2"/>
  <c r="FG154" i="2"/>
  <c r="FH154" i="2"/>
  <c r="FI154" i="2"/>
  <c r="EJ155" i="2"/>
  <c r="EK154" i="2"/>
  <c r="EL154" i="2"/>
  <c r="EM154" i="2"/>
  <c r="EN154" i="2"/>
  <c r="DO155" i="2"/>
  <c r="DP154" i="2"/>
  <c r="DQ154" i="2"/>
  <c r="DR154" i="2"/>
  <c r="DS154" i="2"/>
  <c r="CT155" i="2"/>
  <c r="CU154" i="2"/>
  <c r="CV154" i="2"/>
  <c r="CW154" i="2"/>
  <c r="CX154" i="2"/>
  <c r="BY155" i="2"/>
  <c r="BZ154" i="2"/>
  <c r="CA154" i="2"/>
  <c r="CB154" i="2"/>
  <c r="CC154" i="2"/>
  <c r="N155" i="2"/>
  <c r="O154" i="2"/>
  <c r="P154" i="2"/>
  <c r="Q154" i="2"/>
  <c r="R154" i="2"/>
  <c r="GA154" i="2"/>
  <c r="GB154" i="2"/>
  <c r="GC154" i="2"/>
  <c r="GD154" i="2"/>
  <c r="GV154" i="2"/>
  <c r="GW154" i="2"/>
  <c r="GX154" i="2"/>
  <c r="GY154" i="2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/>
  <c r="E7" i="4"/>
  <c r="F7" i="4"/>
  <c r="G7" i="4"/>
  <c r="L7" i="4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/>
  <c r="AL154" i="2"/>
  <c r="AM154" i="2"/>
  <c r="BS66" i="2"/>
  <c r="BE68" i="2"/>
  <c r="BF67" i="2"/>
  <c r="BG67" i="2"/>
  <c r="BH67" i="2"/>
  <c r="FE156" i="2"/>
  <c r="FF155" i="2"/>
  <c r="FG155" i="2"/>
  <c r="FH155" i="2"/>
  <c r="FI155" i="2"/>
  <c r="EJ156" i="2"/>
  <c r="EK155" i="2"/>
  <c r="EL155" i="2"/>
  <c r="EM155" i="2"/>
  <c r="EN155" i="2"/>
  <c r="DO156" i="2"/>
  <c r="DP155" i="2"/>
  <c r="DQ155" i="2"/>
  <c r="DR155" i="2"/>
  <c r="DS155" i="2"/>
  <c r="CT156" i="2"/>
  <c r="CU155" i="2"/>
  <c r="CV155" i="2"/>
  <c r="CW155" i="2"/>
  <c r="CX155" i="2"/>
  <c r="BY156" i="2"/>
  <c r="BZ155" i="2"/>
  <c r="CA155" i="2"/>
  <c r="CB155" i="2"/>
  <c r="CC155" i="2"/>
  <c r="N156" i="2"/>
  <c r="O155" i="2"/>
  <c r="P155" i="2"/>
  <c r="Q155" i="2"/>
  <c r="R155" i="2"/>
  <c r="GA155" i="2"/>
  <c r="GB155" i="2"/>
  <c r="GC155" i="2"/>
  <c r="GD155" i="2"/>
  <c r="GV155" i="2"/>
  <c r="GW155" i="2"/>
  <c r="GX155" i="2"/>
  <c r="GY155" i="2"/>
  <c r="AJ155" i="2"/>
  <c r="AK155" i="2"/>
  <c r="AL155" i="2"/>
  <c r="AM155" i="2"/>
  <c r="BE69" i="2"/>
  <c r="BS67" i="2"/>
  <c r="BF68" i="2"/>
  <c r="BG68" i="2"/>
  <c r="BH68" i="2"/>
  <c r="FE157" i="2"/>
  <c r="FF156" i="2"/>
  <c r="FG156" i="2"/>
  <c r="FH156" i="2"/>
  <c r="FI156" i="2"/>
  <c r="EJ157" i="2"/>
  <c r="EK156" i="2"/>
  <c r="EL156" i="2"/>
  <c r="EM156" i="2"/>
  <c r="EN156" i="2"/>
  <c r="DO157" i="2"/>
  <c r="DP156" i="2"/>
  <c r="DQ156" i="2"/>
  <c r="DR156" i="2"/>
  <c r="DS156" i="2"/>
  <c r="CT157" i="2"/>
  <c r="CU156" i="2"/>
  <c r="CV156" i="2"/>
  <c r="CW156" i="2"/>
  <c r="CX156" i="2"/>
  <c r="BY157" i="2"/>
  <c r="BZ156" i="2"/>
  <c r="CA156" i="2"/>
  <c r="CB156" i="2"/>
  <c r="CC156" i="2"/>
  <c r="N157" i="2"/>
  <c r="O156" i="2"/>
  <c r="P156" i="2"/>
  <c r="Q156" i="2"/>
  <c r="R156" i="2"/>
  <c r="GA156" i="2"/>
  <c r="GB156" i="2"/>
  <c r="GC156" i="2"/>
  <c r="GD156" i="2"/>
  <c r="GV156" i="2"/>
  <c r="GW156" i="2"/>
  <c r="GX156" i="2"/>
  <c r="GY156" i="2"/>
  <c r="AJ156" i="2"/>
  <c r="AK156" i="2"/>
  <c r="AL156" i="2"/>
  <c r="AM156" i="2"/>
  <c r="BS68" i="2"/>
  <c r="BE70" i="2"/>
  <c r="BF69" i="2"/>
  <c r="BG69" i="2"/>
  <c r="BH69" i="2"/>
  <c r="FE158" i="2"/>
  <c r="FF157" i="2"/>
  <c r="FG157" i="2"/>
  <c r="FH157" i="2"/>
  <c r="FI157" i="2"/>
  <c r="EJ158" i="2"/>
  <c r="EK157" i="2"/>
  <c r="EL157" i="2"/>
  <c r="EM157" i="2"/>
  <c r="EN157" i="2"/>
  <c r="DO158" i="2"/>
  <c r="DP157" i="2"/>
  <c r="DQ157" i="2"/>
  <c r="DR157" i="2"/>
  <c r="DS157" i="2"/>
  <c r="CT158" i="2"/>
  <c r="CU157" i="2"/>
  <c r="CV157" i="2"/>
  <c r="CW157" i="2"/>
  <c r="CX157" i="2"/>
  <c r="BY158" i="2"/>
  <c r="BZ157" i="2"/>
  <c r="CA157" i="2"/>
  <c r="CB157" i="2"/>
  <c r="CC157" i="2"/>
  <c r="N158" i="2"/>
  <c r="O157" i="2"/>
  <c r="P157" i="2"/>
  <c r="Q157" i="2"/>
  <c r="R157" i="2"/>
  <c r="GA157" i="2"/>
  <c r="GB157" i="2"/>
  <c r="GC157" i="2"/>
  <c r="GD157" i="2"/>
  <c r="GV157" i="2"/>
  <c r="GW157" i="2"/>
  <c r="GX157" i="2"/>
  <c r="GY157" i="2"/>
  <c r="AJ157" i="2"/>
  <c r="AK157" i="2"/>
  <c r="AL157" i="2"/>
  <c r="AM157" i="2"/>
  <c r="BE71" i="2"/>
  <c r="BS69" i="2"/>
  <c r="BF70" i="2"/>
  <c r="BG70" i="2"/>
  <c r="BH70" i="2"/>
  <c r="FE159" i="2"/>
  <c r="FF158" i="2"/>
  <c r="FG158" i="2"/>
  <c r="FH158" i="2"/>
  <c r="FI158" i="2"/>
  <c r="EJ159" i="2"/>
  <c r="EK158" i="2"/>
  <c r="EL158" i="2"/>
  <c r="EM158" i="2"/>
  <c r="EN158" i="2"/>
  <c r="DO159" i="2"/>
  <c r="DP158" i="2"/>
  <c r="DQ158" i="2"/>
  <c r="DR158" i="2"/>
  <c r="DS158" i="2"/>
  <c r="CT159" i="2"/>
  <c r="CU158" i="2"/>
  <c r="CV158" i="2"/>
  <c r="CW158" i="2"/>
  <c r="CX158" i="2"/>
  <c r="BY159" i="2"/>
  <c r="BZ158" i="2"/>
  <c r="CA158" i="2"/>
  <c r="CB158" i="2"/>
  <c r="CC158" i="2"/>
  <c r="N159" i="2"/>
  <c r="O158" i="2"/>
  <c r="P158" i="2"/>
  <c r="Q158" i="2"/>
  <c r="R158" i="2"/>
  <c r="GA158" i="2"/>
  <c r="GB158" i="2"/>
  <c r="GC158" i="2"/>
  <c r="GD158" i="2"/>
  <c r="GV158" i="2"/>
  <c r="GW158" i="2"/>
  <c r="GX158" i="2"/>
  <c r="GY158" i="2"/>
  <c r="AJ158" i="2"/>
  <c r="AK158" i="2"/>
  <c r="AL158" i="2"/>
  <c r="AM158" i="2"/>
  <c r="BS70" i="2"/>
  <c r="BE72" i="2"/>
  <c r="BF71" i="2"/>
  <c r="BG71" i="2"/>
  <c r="BH71" i="2"/>
  <c r="FE160" i="2"/>
  <c r="FF159" i="2"/>
  <c r="FG159" i="2"/>
  <c r="FH159" i="2"/>
  <c r="FI159" i="2"/>
  <c r="EJ160" i="2"/>
  <c r="EK159" i="2"/>
  <c r="EL159" i="2"/>
  <c r="EM159" i="2"/>
  <c r="EN159" i="2"/>
  <c r="DO160" i="2"/>
  <c r="DP159" i="2"/>
  <c r="DQ159" i="2"/>
  <c r="DR159" i="2"/>
  <c r="DS159" i="2"/>
  <c r="CT160" i="2"/>
  <c r="CU159" i="2"/>
  <c r="CV159" i="2"/>
  <c r="CW159" i="2"/>
  <c r="CX159" i="2"/>
  <c r="BY160" i="2"/>
  <c r="BZ159" i="2"/>
  <c r="CA159" i="2"/>
  <c r="CB159" i="2"/>
  <c r="CC159" i="2"/>
  <c r="N160" i="2"/>
  <c r="O159" i="2"/>
  <c r="P159" i="2"/>
  <c r="Q159" i="2"/>
  <c r="R159" i="2"/>
  <c r="GA159" i="2"/>
  <c r="GB159" i="2"/>
  <c r="GC159" i="2"/>
  <c r="GD159" i="2"/>
  <c r="GV159" i="2"/>
  <c r="GW159" i="2"/>
  <c r="GX159" i="2"/>
  <c r="GY159" i="2"/>
  <c r="AJ159" i="2"/>
  <c r="AK159" i="2"/>
  <c r="AL159" i="2"/>
  <c r="AM159" i="2"/>
  <c r="BE73" i="2"/>
  <c r="BS71" i="2"/>
  <c r="BF72" i="2"/>
  <c r="BG72" i="2"/>
  <c r="BH72" i="2"/>
  <c r="FE161" i="2"/>
  <c r="FF160" i="2"/>
  <c r="FG160" i="2"/>
  <c r="FH160" i="2"/>
  <c r="FI160" i="2"/>
  <c r="EJ161" i="2"/>
  <c r="EK160" i="2"/>
  <c r="EL160" i="2"/>
  <c r="EM160" i="2"/>
  <c r="EN160" i="2"/>
  <c r="DO161" i="2"/>
  <c r="DP160" i="2"/>
  <c r="DQ160" i="2"/>
  <c r="DR160" i="2"/>
  <c r="DS160" i="2"/>
  <c r="CT161" i="2"/>
  <c r="CU160" i="2"/>
  <c r="CV160" i="2"/>
  <c r="CW160" i="2"/>
  <c r="CX160" i="2"/>
  <c r="BY161" i="2"/>
  <c r="BZ160" i="2"/>
  <c r="CA160" i="2"/>
  <c r="CB160" i="2"/>
  <c r="CC160" i="2"/>
  <c r="N161" i="2"/>
  <c r="O160" i="2"/>
  <c r="P160" i="2"/>
  <c r="Q160" i="2"/>
  <c r="R160" i="2"/>
  <c r="GA160" i="2"/>
  <c r="GB160" i="2"/>
  <c r="GC160" i="2"/>
  <c r="GD160" i="2"/>
  <c r="GV160" i="2"/>
  <c r="GW160" i="2"/>
  <c r="GX160" i="2"/>
  <c r="GY160" i="2"/>
  <c r="AJ160" i="2"/>
  <c r="AK160" i="2"/>
  <c r="AL160" i="2"/>
  <c r="AM160" i="2"/>
  <c r="BS72" i="2"/>
  <c r="BE74" i="2"/>
  <c r="BF73" i="2"/>
  <c r="BG73" i="2"/>
  <c r="BH73" i="2"/>
  <c r="FE162" i="2"/>
  <c r="FF161" i="2"/>
  <c r="FG161" i="2"/>
  <c r="FH161" i="2"/>
  <c r="FI161" i="2"/>
  <c r="EJ162" i="2"/>
  <c r="EK161" i="2"/>
  <c r="EL161" i="2"/>
  <c r="EM161" i="2"/>
  <c r="EN161" i="2"/>
  <c r="DO162" i="2"/>
  <c r="DP161" i="2"/>
  <c r="DQ161" i="2"/>
  <c r="DR161" i="2"/>
  <c r="DS161" i="2"/>
  <c r="CT162" i="2"/>
  <c r="CU161" i="2"/>
  <c r="CV161" i="2"/>
  <c r="CW161" i="2"/>
  <c r="CX161" i="2"/>
  <c r="BY162" i="2"/>
  <c r="BZ161" i="2"/>
  <c r="CA161" i="2"/>
  <c r="CB161" i="2"/>
  <c r="CC161" i="2"/>
  <c r="N162" i="2"/>
  <c r="O161" i="2"/>
  <c r="P161" i="2"/>
  <c r="Q161" i="2"/>
  <c r="R161" i="2"/>
  <c r="GA161" i="2"/>
  <c r="GB161" i="2"/>
  <c r="GC161" i="2"/>
  <c r="GD161" i="2"/>
  <c r="GV161" i="2"/>
  <c r="GW161" i="2"/>
  <c r="GX161" i="2"/>
  <c r="GY161" i="2"/>
  <c r="AJ161" i="2"/>
  <c r="AK161" i="2"/>
  <c r="AL161" i="2"/>
  <c r="AM161" i="2"/>
  <c r="BE75" i="2"/>
  <c r="BS73" i="2"/>
  <c r="BF74" i="2"/>
  <c r="BG74" i="2"/>
  <c r="BH74" i="2"/>
  <c r="FE163" i="2"/>
  <c r="FF162" i="2"/>
  <c r="FG162" i="2"/>
  <c r="FH162" i="2"/>
  <c r="FI162" i="2"/>
  <c r="EJ163" i="2"/>
  <c r="EK162" i="2"/>
  <c r="EL162" i="2"/>
  <c r="EM162" i="2"/>
  <c r="EN162" i="2"/>
  <c r="DO163" i="2"/>
  <c r="DP162" i="2"/>
  <c r="DQ162" i="2"/>
  <c r="DR162" i="2"/>
  <c r="DS162" i="2"/>
  <c r="CT163" i="2"/>
  <c r="CU162" i="2"/>
  <c r="CV162" i="2"/>
  <c r="CW162" i="2"/>
  <c r="CX162" i="2"/>
  <c r="BY163" i="2"/>
  <c r="BZ162" i="2"/>
  <c r="CA162" i="2"/>
  <c r="CB162" i="2"/>
  <c r="CC162" i="2"/>
  <c r="N163" i="2"/>
  <c r="O162" i="2"/>
  <c r="P162" i="2"/>
  <c r="Q162" i="2"/>
  <c r="R162" i="2"/>
  <c r="GA162" i="2"/>
  <c r="GB162" i="2"/>
  <c r="GC162" i="2"/>
  <c r="GD162" i="2"/>
  <c r="GV162" i="2"/>
  <c r="GW162" i="2"/>
  <c r="GX162" i="2"/>
  <c r="GY162" i="2"/>
  <c r="AJ162" i="2"/>
  <c r="AK162" i="2"/>
  <c r="AL162" i="2"/>
  <c r="AM162" i="2"/>
  <c r="BS74" i="2"/>
  <c r="BE76" i="2"/>
  <c r="BF75" i="2"/>
  <c r="BG75" i="2"/>
  <c r="BH75" i="2"/>
  <c r="FE164" i="2"/>
  <c r="FF163" i="2"/>
  <c r="FG163" i="2"/>
  <c r="FH163" i="2"/>
  <c r="FI163" i="2"/>
  <c r="EJ164" i="2"/>
  <c r="EK163" i="2"/>
  <c r="EL163" i="2"/>
  <c r="EM163" i="2"/>
  <c r="EN163" i="2"/>
  <c r="DO164" i="2"/>
  <c r="DP163" i="2"/>
  <c r="DQ163" i="2"/>
  <c r="DR163" i="2"/>
  <c r="DS163" i="2"/>
  <c r="CT164" i="2"/>
  <c r="CU163" i="2"/>
  <c r="CV163" i="2"/>
  <c r="CW163" i="2"/>
  <c r="CX163" i="2"/>
  <c r="BY164" i="2"/>
  <c r="BZ163" i="2"/>
  <c r="CA163" i="2"/>
  <c r="CB163" i="2"/>
  <c r="CC163" i="2"/>
  <c r="N164" i="2"/>
  <c r="O163" i="2"/>
  <c r="P163" i="2"/>
  <c r="Q163" i="2"/>
  <c r="R163" i="2"/>
  <c r="GA163" i="2"/>
  <c r="GB163" i="2"/>
  <c r="GC163" i="2"/>
  <c r="GD163" i="2"/>
  <c r="GV163" i="2"/>
  <c r="GW163" i="2"/>
  <c r="GX163" i="2"/>
  <c r="GY163" i="2"/>
  <c r="AJ163" i="2"/>
  <c r="AK163" i="2"/>
  <c r="AL163" i="2"/>
  <c r="AM163" i="2"/>
  <c r="BE77" i="2"/>
  <c r="BS75" i="2"/>
  <c r="BF76" i="2"/>
  <c r="BG76" i="2"/>
  <c r="BH76" i="2"/>
  <c r="FE165" i="2"/>
  <c r="FF164" i="2"/>
  <c r="FG164" i="2"/>
  <c r="FH164" i="2"/>
  <c r="FI164" i="2"/>
  <c r="EJ165" i="2"/>
  <c r="EK164" i="2"/>
  <c r="EL164" i="2"/>
  <c r="EM164" i="2"/>
  <c r="EN164" i="2"/>
  <c r="DO165" i="2"/>
  <c r="DP164" i="2"/>
  <c r="DQ164" i="2"/>
  <c r="DR164" i="2"/>
  <c r="DS164" i="2"/>
  <c r="CT165" i="2"/>
  <c r="CU164" i="2"/>
  <c r="CV164" i="2"/>
  <c r="CW164" i="2"/>
  <c r="CX164" i="2"/>
  <c r="BY165" i="2"/>
  <c r="BZ164" i="2"/>
  <c r="CA164" i="2"/>
  <c r="CB164" i="2"/>
  <c r="CC164" i="2"/>
  <c r="N165" i="2"/>
  <c r="O164" i="2"/>
  <c r="P164" i="2"/>
  <c r="Q164" i="2"/>
  <c r="R164" i="2"/>
  <c r="GA164" i="2"/>
  <c r="GB164" i="2"/>
  <c r="GC164" i="2"/>
  <c r="GD164" i="2"/>
  <c r="GV164" i="2"/>
  <c r="GW164" i="2"/>
  <c r="GX164" i="2"/>
  <c r="GY164" i="2"/>
  <c r="AJ164" i="2"/>
  <c r="AK164" i="2"/>
  <c r="AL164" i="2"/>
  <c r="AM164" i="2"/>
  <c r="BS76" i="2"/>
  <c r="BE78" i="2"/>
  <c r="BF77" i="2"/>
  <c r="BG77" i="2"/>
  <c r="BH77" i="2"/>
  <c r="FE166" i="2"/>
  <c r="FF165" i="2"/>
  <c r="FG165" i="2"/>
  <c r="FH165" i="2"/>
  <c r="FI165" i="2"/>
  <c r="EJ166" i="2"/>
  <c r="EK165" i="2"/>
  <c r="EL165" i="2"/>
  <c r="EM165" i="2"/>
  <c r="EN165" i="2"/>
  <c r="DO166" i="2"/>
  <c r="DP165" i="2"/>
  <c r="DQ165" i="2"/>
  <c r="DR165" i="2"/>
  <c r="DS165" i="2"/>
  <c r="CT166" i="2"/>
  <c r="CU165" i="2"/>
  <c r="CV165" i="2"/>
  <c r="CW165" i="2"/>
  <c r="CX165" i="2"/>
  <c r="BY166" i="2"/>
  <c r="BZ165" i="2"/>
  <c r="CA165" i="2"/>
  <c r="CB165" i="2"/>
  <c r="CC165" i="2"/>
  <c r="N166" i="2"/>
  <c r="O165" i="2"/>
  <c r="P165" i="2"/>
  <c r="Q165" i="2"/>
  <c r="R165" i="2"/>
  <c r="GA165" i="2"/>
  <c r="GB165" i="2"/>
  <c r="GC165" i="2"/>
  <c r="GD165" i="2"/>
  <c r="GV165" i="2"/>
  <c r="GW165" i="2"/>
  <c r="GX165" i="2"/>
  <c r="GY165" i="2"/>
  <c r="AJ165" i="2"/>
  <c r="AK165" i="2"/>
  <c r="AL165" i="2"/>
  <c r="AM165" i="2"/>
  <c r="BE79" i="2"/>
  <c r="BS77" i="2"/>
  <c r="BF78" i="2"/>
  <c r="BG78" i="2"/>
  <c r="BH78" i="2"/>
  <c r="FE167" i="2"/>
  <c r="FF166" i="2"/>
  <c r="FG166" i="2"/>
  <c r="FH166" i="2"/>
  <c r="FI166" i="2"/>
  <c r="EJ167" i="2"/>
  <c r="EK166" i="2"/>
  <c r="EL166" i="2"/>
  <c r="EM166" i="2"/>
  <c r="EN166" i="2"/>
  <c r="DO167" i="2"/>
  <c r="DP166" i="2"/>
  <c r="DQ166" i="2"/>
  <c r="DR166" i="2"/>
  <c r="DS166" i="2"/>
  <c r="CT167" i="2"/>
  <c r="CU166" i="2"/>
  <c r="CV166" i="2"/>
  <c r="CW166" i="2"/>
  <c r="CX166" i="2"/>
  <c r="BY167" i="2"/>
  <c r="BZ166" i="2"/>
  <c r="CA166" i="2"/>
  <c r="CB166" i="2"/>
  <c r="CC166" i="2"/>
  <c r="N167" i="2"/>
  <c r="O166" i="2"/>
  <c r="P166" i="2"/>
  <c r="Q166" i="2"/>
  <c r="R166" i="2"/>
  <c r="GA166" i="2"/>
  <c r="GB166" i="2"/>
  <c r="GC166" i="2"/>
  <c r="GD166" i="2"/>
  <c r="GV166" i="2"/>
  <c r="GW166" i="2"/>
  <c r="GX166" i="2"/>
  <c r="GY166" i="2"/>
  <c r="AJ166" i="2"/>
  <c r="AK166" i="2"/>
  <c r="AL166" i="2"/>
  <c r="AM166" i="2"/>
  <c r="BS78" i="2"/>
  <c r="BE80" i="2"/>
  <c r="BF79" i="2"/>
  <c r="BG79" i="2"/>
  <c r="BH79" i="2"/>
  <c r="FE168" i="2"/>
  <c r="FF167" i="2"/>
  <c r="FG167" i="2"/>
  <c r="FH167" i="2"/>
  <c r="FI167" i="2"/>
  <c r="EJ168" i="2"/>
  <c r="EK167" i="2"/>
  <c r="EL167" i="2"/>
  <c r="EM167" i="2"/>
  <c r="EN167" i="2"/>
  <c r="DO168" i="2"/>
  <c r="DP167" i="2"/>
  <c r="DQ167" i="2"/>
  <c r="DR167" i="2"/>
  <c r="DS167" i="2"/>
  <c r="CT168" i="2"/>
  <c r="CU167" i="2"/>
  <c r="CV167" i="2"/>
  <c r="CW167" i="2"/>
  <c r="CX167" i="2"/>
  <c r="BY168" i="2"/>
  <c r="BZ167" i="2"/>
  <c r="CA167" i="2"/>
  <c r="CB167" i="2"/>
  <c r="CC167" i="2"/>
  <c r="N168" i="2"/>
  <c r="O167" i="2"/>
  <c r="P167" i="2"/>
  <c r="Q167" i="2"/>
  <c r="R167" i="2"/>
  <c r="GA167" i="2"/>
  <c r="GB167" i="2"/>
  <c r="GC167" i="2"/>
  <c r="GD167" i="2"/>
  <c r="GV167" i="2"/>
  <c r="GW167" i="2"/>
  <c r="GX167" i="2"/>
  <c r="GY167" i="2"/>
  <c r="AJ167" i="2"/>
  <c r="AK167" i="2"/>
  <c r="AL167" i="2"/>
  <c r="AM167" i="2"/>
  <c r="BE81" i="2"/>
  <c r="BS79" i="2"/>
  <c r="BF80" i="2"/>
  <c r="BG80" i="2"/>
  <c r="BH80" i="2"/>
  <c r="FE169" i="2"/>
  <c r="FF168" i="2"/>
  <c r="FG168" i="2"/>
  <c r="FH168" i="2"/>
  <c r="FI168" i="2"/>
  <c r="EJ169" i="2"/>
  <c r="EK168" i="2"/>
  <c r="EL168" i="2"/>
  <c r="EM168" i="2"/>
  <c r="EN168" i="2"/>
  <c r="DO169" i="2"/>
  <c r="DP168" i="2"/>
  <c r="DQ168" i="2"/>
  <c r="DR168" i="2"/>
  <c r="DS168" i="2"/>
  <c r="CT169" i="2"/>
  <c r="CU168" i="2"/>
  <c r="CV168" i="2"/>
  <c r="CW168" i="2"/>
  <c r="CX168" i="2"/>
  <c r="BY169" i="2"/>
  <c r="BZ168" i="2"/>
  <c r="CA168" i="2"/>
  <c r="CB168" i="2"/>
  <c r="CC168" i="2"/>
  <c r="N169" i="2"/>
  <c r="O168" i="2"/>
  <c r="P168" i="2"/>
  <c r="Q168" i="2"/>
  <c r="R168" i="2"/>
  <c r="GA168" i="2"/>
  <c r="GB168" i="2"/>
  <c r="GC168" i="2"/>
  <c r="GD168" i="2"/>
  <c r="GV168" i="2"/>
  <c r="GW168" i="2"/>
  <c r="GX168" i="2"/>
  <c r="GY168" i="2"/>
  <c r="AJ168" i="2"/>
  <c r="AK168" i="2"/>
  <c r="AL168" i="2"/>
  <c r="AM168" i="2"/>
  <c r="BS80" i="2"/>
  <c r="BE82" i="2"/>
  <c r="BF81" i="2"/>
  <c r="BG81" i="2"/>
  <c r="BH81" i="2"/>
  <c r="FE170" i="2"/>
  <c r="FF169" i="2"/>
  <c r="FG169" i="2"/>
  <c r="FH169" i="2"/>
  <c r="FI169" i="2"/>
  <c r="EJ170" i="2"/>
  <c r="EK169" i="2"/>
  <c r="EL169" i="2"/>
  <c r="EM169" i="2"/>
  <c r="EN169" i="2"/>
  <c r="DO170" i="2"/>
  <c r="DP169" i="2"/>
  <c r="DQ169" i="2"/>
  <c r="DR169" i="2"/>
  <c r="DS169" i="2"/>
  <c r="CT170" i="2"/>
  <c r="CU169" i="2"/>
  <c r="CV169" i="2"/>
  <c r="CW169" i="2"/>
  <c r="CX169" i="2"/>
  <c r="BY170" i="2"/>
  <c r="BZ169" i="2"/>
  <c r="CA169" i="2"/>
  <c r="CB169" i="2"/>
  <c r="CC169" i="2"/>
  <c r="N170" i="2"/>
  <c r="O169" i="2"/>
  <c r="P169" i="2"/>
  <c r="Q169" i="2"/>
  <c r="R169" i="2"/>
  <c r="GA169" i="2"/>
  <c r="GB169" i="2"/>
  <c r="GC169" i="2"/>
  <c r="GD169" i="2"/>
  <c r="GV169" i="2"/>
  <c r="GW169" i="2"/>
  <c r="GX169" i="2"/>
  <c r="GY169" i="2"/>
  <c r="AJ169" i="2"/>
  <c r="AK169" i="2"/>
  <c r="AL169" i="2"/>
  <c r="AM169" i="2"/>
  <c r="BE83" i="2"/>
  <c r="BS81" i="2"/>
  <c r="BF82" i="2"/>
  <c r="BG82" i="2"/>
  <c r="BH82" i="2"/>
  <c r="FE171" i="2"/>
  <c r="FF170" i="2"/>
  <c r="FG170" i="2"/>
  <c r="FH170" i="2"/>
  <c r="FI170" i="2"/>
  <c r="EJ171" i="2"/>
  <c r="EK170" i="2"/>
  <c r="EL170" i="2"/>
  <c r="EM170" i="2"/>
  <c r="EN170" i="2"/>
  <c r="DO171" i="2"/>
  <c r="DP170" i="2"/>
  <c r="DQ170" i="2"/>
  <c r="DR170" i="2"/>
  <c r="DS170" i="2"/>
  <c r="CT171" i="2"/>
  <c r="CU170" i="2"/>
  <c r="CV170" i="2"/>
  <c r="CW170" i="2"/>
  <c r="CX170" i="2"/>
  <c r="BY171" i="2"/>
  <c r="BZ170" i="2"/>
  <c r="CA170" i="2"/>
  <c r="CB170" i="2"/>
  <c r="CC170" i="2"/>
  <c r="N171" i="2"/>
  <c r="O170" i="2"/>
  <c r="P170" i="2"/>
  <c r="Q170" i="2"/>
  <c r="R170" i="2"/>
  <c r="GA170" i="2"/>
  <c r="GB170" i="2"/>
  <c r="GC170" i="2"/>
  <c r="GD170" i="2"/>
  <c r="GV170" i="2"/>
  <c r="GW170" i="2"/>
  <c r="GX170" i="2"/>
  <c r="GY170" i="2"/>
  <c r="AJ170" i="2"/>
  <c r="AK170" i="2"/>
  <c r="AL170" i="2"/>
  <c r="AM170" i="2"/>
  <c r="BS82" i="2"/>
  <c r="BE84" i="2"/>
  <c r="BF83" i="2"/>
  <c r="BG83" i="2"/>
  <c r="BH83" i="2"/>
  <c r="FE172" i="2"/>
  <c r="FF171" i="2"/>
  <c r="FG171" i="2"/>
  <c r="FH171" i="2"/>
  <c r="FI171" i="2"/>
  <c r="EJ172" i="2"/>
  <c r="EK171" i="2"/>
  <c r="EL171" i="2"/>
  <c r="EM171" i="2"/>
  <c r="EN171" i="2"/>
  <c r="DO172" i="2"/>
  <c r="DP171" i="2"/>
  <c r="DQ171" i="2"/>
  <c r="DR171" i="2"/>
  <c r="DS171" i="2"/>
  <c r="CT172" i="2"/>
  <c r="CU171" i="2"/>
  <c r="CV171" i="2"/>
  <c r="CW171" i="2"/>
  <c r="CX171" i="2"/>
  <c r="BY172" i="2"/>
  <c r="BZ171" i="2"/>
  <c r="CA171" i="2"/>
  <c r="CB171" i="2"/>
  <c r="CC171" i="2"/>
  <c r="N172" i="2"/>
  <c r="O171" i="2"/>
  <c r="P171" i="2"/>
  <c r="Q171" i="2"/>
  <c r="R171" i="2"/>
  <c r="GA171" i="2"/>
  <c r="GB171" i="2"/>
  <c r="GC171" i="2"/>
  <c r="GD171" i="2"/>
  <c r="GV171" i="2"/>
  <c r="GW171" i="2"/>
  <c r="GX171" i="2"/>
  <c r="GY171" i="2"/>
  <c r="AJ171" i="2"/>
  <c r="AK171" i="2"/>
  <c r="AL171" i="2"/>
  <c r="AM171" i="2"/>
  <c r="BF84" i="2"/>
  <c r="BG84" i="2"/>
  <c r="BH84" i="2"/>
  <c r="BE85" i="2"/>
  <c r="BS83" i="2"/>
  <c r="FE173" i="2"/>
  <c r="FF172" i="2"/>
  <c r="FG172" i="2"/>
  <c r="FH172" i="2"/>
  <c r="FI172" i="2"/>
  <c r="EJ173" i="2"/>
  <c r="EK172" i="2"/>
  <c r="EL172" i="2"/>
  <c r="EM172" i="2"/>
  <c r="EN172" i="2"/>
  <c r="DO173" i="2"/>
  <c r="DP172" i="2"/>
  <c r="DQ172" i="2"/>
  <c r="DR172" i="2"/>
  <c r="DS172" i="2"/>
  <c r="CT173" i="2"/>
  <c r="CU172" i="2"/>
  <c r="CV172" i="2"/>
  <c r="CW172" i="2"/>
  <c r="CX172" i="2"/>
  <c r="BY173" i="2"/>
  <c r="BZ172" i="2"/>
  <c r="CA172" i="2"/>
  <c r="CB172" i="2"/>
  <c r="CC172" i="2"/>
  <c r="N173" i="2"/>
  <c r="O172" i="2"/>
  <c r="P172" i="2"/>
  <c r="Q172" i="2"/>
  <c r="R172" i="2"/>
  <c r="GA172" i="2"/>
  <c r="GB172" i="2"/>
  <c r="GC172" i="2"/>
  <c r="GD172" i="2"/>
  <c r="GV172" i="2"/>
  <c r="GW172" i="2"/>
  <c r="GX172" i="2"/>
  <c r="GY172" i="2"/>
  <c r="AJ172" i="2"/>
  <c r="AK172" i="2"/>
  <c r="AL172" i="2"/>
  <c r="AM172" i="2"/>
  <c r="BF85" i="2"/>
  <c r="BG85" i="2"/>
  <c r="BH85" i="2"/>
  <c r="BS84" i="2"/>
  <c r="BE86" i="2"/>
  <c r="FE174" i="2"/>
  <c r="FF173" i="2"/>
  <c r="FG173" i="2"/>
  <c r="FH173" i="2"/>
  <c r="FI173" i="2"/>
  <c r="EJ174" i="2"/>
  <c r="EK173" i="2"/>
  <c r="EL173" i="2"/>
  <c r="EM173" i="2"/>
  <c r="EN173" i="2"/>
  <c r="DO174" i="2"/>
  <c r="DP173" i="2"/>
  <c r="DQ173" i="2"/>
  <c r="DR173" i="2"/>
  <c r="DS173" i="2"/>
  <c r="CT174" i="2"/>
  <c r="CU173" i="2"/>
  <c r="CV173" i="2"/>
  <c r="CW173" i="2"/>
  <c r="CX173" i="2"/>
  <c r="BY174" i="2"/>
  <c r="BZ173" i="2"/>
  <c r="CA173" i="2"/>
  <c r="CB173" i="2"/>
  <c r="CC173" i="2"/>
  <c r="N174" i="2"/>
  <c r="O173" i="2"/>
  <c r="P173" i="2"/>
  <c r="Q173" i="2"/>
  <c r="R173" i="2"/>
  <c r="GA173" i="2"/>
  <c r="GB173" i="2"/>
  <c r="GC173" i="2"/>
  <c r="GD173" i="2"/>
  <c r="GV173" i="2"/>
  <c r="GW173" i="2"/>
  <c r="GX173" i="2"/>
  <c r="GY173" i="2"/>
  <c r="AJ173" i="2"/>
  <c r="AK173" i="2"/>
  <c r="AL173" i="2"/>
  <c r="AM173" i="2"/>
  <c r="BF86" i="2"/>
  <c r="BG86" i="2"/>
  <c r="BH86" i="2"/>
  <c r="BE87" i="2"/>
  <c r="BS85" i="2"/>
  <c r="FE175" i="2"/>
  <c r="FF174" i="2"/>
  <c r="FG174" i="2"/>
  <c r="FH174" i="2"/>
  <c r="FI174" i="2"/>
  <c r="EJ175" i="2"/>
  <c r="EK174" i="2"/>
  <c r="EL174" i="2"/>
  <c r="EM174" i="2"/>
  <c r="EN174" i="2"/>
  <c r="DO175" i="2"/>
  <c r="DP174" i="2"/>
  <c r="DQ174" i="2"/>
  <c r="DR174" i="2"/>
  <c r="DS174" i="2"/>
  <c r="CT175" i="2"/>
  <c r="CU174" i="2"/>
  <c r="CV174" i="2"/>
  <c r="CW174" i="2"/>
  <c r="CX174" i="2"/>
  <c r="BY175" i="2"/>
  <c r="BZ174" i="2"/>
  <c r="CA174" i="2"/>
  <c r="CB174" i="2"/>
  <c r="CC174" i="2"/>
  <c r="N175" i="2"/>
  <c r="O174" i="2"/>
  <c r="P174" i="2"/>
  <c r="Q174" i="2"/>
  <c r="R174" i="2"/>
  <c r="GA174" i="2"/>
  <c r="GB174" i="2"/>
  <c r="GC174" i="2"/>
  <c r="GD174" i="2"/>
  <c r="GV174" i="2"/>
  <c r="GW174" i="2"/>
  <c r="GX174" i="2"/>
  <c r="GY174" i="2"/>
  <c r="AJ174" i="2"/>
  <c r="AK174" i="2"/>
  <c r="AL174" i="2"/>
  <c r="AM174" i="2"/>
  <c r="BF87" i="2"/>
  <c r="BG87" i="2"/>
  <c r="BH87" i="2"/>
  <c r="BS86" i="2"/>
  <c r="BE88" i="2"/>
  <c r="FE176" i="2"/>
  <c r="FF175" i="2"/>
  <c r="FG175" i="2"/>
  <c r="FH175" i="2"/>
  <c r="FI175" i="2"/>
  <c r="EJ176" i="2"/>
  <c r="EK175" i="2"/>
  <c r="EL175" i="2"/>
  <c r="EM175" i="2"/>
  <c r="EN175" i="2"/>
  <c r="DO176" i="2"/>
  <c r="DP175" i="2"/>
  <c r="DQ175" i="2"/>
  <c r="DR175" i="2"/>
  <c r="DS175" i="2"/>
  <c r="CT176" i="2"/>
  <c r="CU175" i="2"/>
  <c r="CV175" i="2"/>
  <c r="CW175" i="2"/>
  <c r="CX175" i="2"/>
  <c r="BY176" i="2"/>
  <c r="BZ175" i="2"/>
  <c r="CA175" i="2"/>
  <c r="CB175" i="2"/>
  <c r="CC175" i="2"/>
  <c r="N176" i="2"/>
  <c r="O175" i="2"/>
  <c r="P175" i="2"/>
  <c r="Q175" i="2"/>
  <c r="R175" i="2"/>
  <c r="GA175" i="2"/>
  <c r="GB175" i="2"/>
  <c r="GC175" i="2"/>
  <c r="GD175" i="2"/>
  <c r="GV175" i="2"/>
  <c r="GW175" i="2"/>
  <c r="GX175" i="2"/>
  <c r="GY175" i="2"/>
  <c r="AJ175" i="2"/>
  <c r="AK175" i="2"/>
  <c r="AL175" i="2"/>
  <c r="AM175" i="2"/>
  <c r="BF88" i="2"/>
  <c r="BG88" i="2"/>
  <c r="BH88" i="2"/>
  <c r="BE89" i="2"/>
  <c r="BS87" i="2"/>
  <c r="FE177" i="2"/>
  <c r="FF176" i="2"/>
  <c r="FG176" i="2"/>
  <c r="FH176" i="2"/>
  <c r="FI176" i="2"/>
  <c r="EJ177" i="2"/>
  <c r="EK176" i="2"/>
  <c r="EL176" i="2"/>
  <c r="EM176" i="2"/>
  <c r="EN176" i="2"/>
  <c r="DO177" i="2"/>
  <c r="DP176" i="2"/>
  <c r="DQ176" i="2"/>
  <c r="DR176" i="2"/>
  <c r="DS176" i="2"/>
  <c r="CT177" i="2"/>
  <c r="CU176" i="2"/>
  <c r="CV176" i="2"/>
  <c r="CW176" i="2"/>
  <c r="CX176" i="2"/>
  <c r="BY177" i="2"/>
  <c r="BZ176" i="2"/>
  <c r="CA176" i="2"/>
  <c r="CB176" i="2"/>
  <c r="CC176" i="2"/>
  <c r="N177" i="2"/>
  <c r="O176" i="2"/>
  <c r="P176" i="2"/>
  <c r="Q176" i="2"/>
  <c r="R176" i="2"/>
  <c r="GA176" i="2"/>
  <c r="GB176" i="2"/>
  <c r="GC176" i="2"/>
  <c r="GD176" i="2"/>
  <c r="GV176" i="2"/>
  <c r="GW176" i="2"/>
  <c r="GX176" i="2"/>
  <c r="GY176" i="2"/>
  <c r="AJ176" i="2"/>
  <c r="AK176" i="2"/>
  <c r="AL176" i="2"/>
  <c r="AM176" i="2"/>
  <c r="BF89" i="2"/>
  <c r="BG89" i="2"/>
  <c r="BH89" i="2"/>
  <c r="BS88" i="2"/>
  <c r="BE90" i="2"/>
  <c r="FE178" i="2"/>
  <c r="FF177" i="2"/>
  <c r="FG177" i="2"/>
  <c r="FH177" i="2"/>
  <c r="FI177" i="2"/>
  <c r="EJ178" i="2"/>
  <c r="EK177" i="2"/>
  <c r="EL177" i="2"/>
  <c r="EM177" i="2"/>
  <c r="EN177" i="2"/>
  <c r="DO178" i="2"/>
  <c r="DP177" i="2"/>
  <c r="DQ177" i="2"/>
  <c r="DR177" i="2"/>
  <c r="DS177" i="2"/>
  <c r="CT178" i="2"/>
  <c r="CU177" i="2"/>
  <c r="CV177" i="2"/>
  <c r="CW177" i="2"/>
  <c r="CX177" i="2"/>
  <c r="BY178" i="2"/>
  <c r="BZ177" i="2"/>
  <c r="CA177" i="2"/>
  <c r="CB177" i="2"/>
  <c r="CC177" i="2"/>
  <c r="N178" i="2"/>
  <c r="O177" i="2"/>
  <c r="P177" i="2"/>
  <c r="Q177" i="2"/>
  <c r="R177" i="2"/>
  <c r="GA177" i="2"/>
  <c r="GB177" i="2"/>
  <c r="GC177" i="2"/>
  <c r="GD177" i="2"/>
  <c r="GV177" i="2"/>
  <c r="GW177" i="2"/>
  <c r="GX177" i="2"/>
  <c r="GY177" i="2"/>
  <c r="AJ177" i="2"/>
  <c r="AK177" i="2"/>
  <c r="AL177" i="2"/>
  <c r="AM177" i="2"/>
  <c r="BF90" i="2"/>
  <c r="BG90" i="2"/>
  <c r="BH90" i="2"/>
  <c r="BE91" i="2"/>
  <c r="BS89" i="2"/>
  <c r="FE179" i="2"/>
  <c r="FF178" i="2"/>
  <c r="FG178" i="2"/>
  <c r="FH178" i="2"/>
  <c r="FI178" i="2"/>
  <c r="EJ179" i="2"/>
  <c r="EK178" i="2"/>
  <c r="EL178" i="2"/>
  <c r="EM178" i="2"/>
  <c r="EN178" i="2"/>
  <c r="DO179" i="2"/>
  <c r="DP178" i="2"/>
  <c r="DQ178" i="2"/>
  <c r="DR178" i="2"/>
  <c r="DS178" i="2"/>
  <c r="CT179" i="2"/>
  <c r="CU178" i="2"/>
  <c r="CV178" i="2"/>
  <c r="CW178" i="2"/>
  <c r="CX178" i="2"/>
  <c r="BY179" i="2"/>
  <c r="BZ178" i="2"/>
  <c r="CA178" i="2"/>
  <c r="CB178" i="2"/>
  <c r="CC178" i="2"/>
  <c r="N179" i="2"/>
  <c r="O178" i="2"/>
  <c r="P178" i="2"/>
  <c r="Q178" i="2"/>
  <c r="R178" i="2"/>
  <c r="GA178" i="2"/>
  <c r="GB178" i="2"/>
  <c r="GC178" i="2"/>
  <c r="GD178" i="2"/>
  <c r="GV178" i="2"/>
  <c r="GW178" i="2"/>
  <c r="GX178" i="2"/>
  <c r="GY178" i="2"/>
  <c r="AJ178" i="2"/>
  <c r="AK178" i="2"/>
  <c r="AL178" i="2"/>
  <c r="AM178" i="2"/>
  <c r="BF91" i="2"/>
  <c r="BG91" i="2"/>
  <c r="BH91" i="2"/>
  <c r="BS90" i="2"/>
  <c r="BE92" i="2"/>
  <c r="FE180" i="2"/>
  <c r="FF179" i="2"/>
  <c r="FG179" i="2"/>
  <c r="FH179" i="2"/>
  <c r="FI179" i="2"/>
  <c r="EJ180" i="2"/>
  <c r="EK179" i="2"/>
  <c r="EL179" i="2"/>
  <c r="EM179" i="2"/>
  <c r="EN179" i="2"/>
  <c r="DO180" i="2"/>
  <c r="DP179" i="2"/>
  <c r="DQ179" i="2"/>
  <c r="DR179" i="2"/>
  <c r="DS179" i="2"/>
  <c r="CT180" i="2"/>
  <c r="CU179" i="2"/>
  <c r="CV179" i="2"/>
  <c r="CW179" i="2"/>
  <c r="CX179" i="2"/>
  <c r="BY180" i="2"/>
  <c r="BZ179" i="2"/>
  <c r="CA179" i="2"/>
  <c r="CB179" i="2"/>
  <c r="CC179" i="2"/>
  <c r="N180" i="2"/>
  <c r="O179" i="2"/>
  <c r="P179" i="2"/>
  <c r="Q179" i="2"/>
  <c r="R179" i="2"/>
  <c r="GA179" i="2"/>
  <c r="GB179" i="2"/>
  <c r="GC179" i="2"/>
  <c r="GD179" i="2"/>
  <c r="GV179" i="2"/>
  <c r="GW179" i="2"/>
  <c r="GX179" i="2"/>
  <c r="GY179" i="2"/>
  <c r="AJ179" i="2"/>
  <c r="AK179" i="2"/>
  <c r="AL179" i="2"/>
  <c r="AM179" i="2"/>
  <c r="BF92" i="2"/>
  <c r="BG92" i="2"/>
  <c r="BH92" i="2"/>
  <c r="BE93" i="2"/>
  <c r="BS91" i="2"/>
  <c r="FE181" i="2"/>
  <c r="FF180" i="2"/>
  <c r="FG180" i="2"/>
  <c r="FH180" i="2"/>
  <c r="FI180" i="2"/>
  <c r="EJ181" i="2"/>
  <c r="EK180" i="2"/>
  <c r="EL180" i="2"/>
  <c r="EM180" i="2"/>
  <c r="EN180" i="2"/>
  <c r="DO181" i="2"/>
  <c r="DP180" i="2"/>
  <c r="DQ180" i="2"/>
  <c r="DR180" i="2"/>
  <c r="DS180" i="2"/>
  <c r="CT181" i="2"/>
  <c r="CU180" i="2"/>
  <c r="CV180" i="2"/>
  <c r="CW180" i="2"/>
  <c r="CX180" i="2"/>
  <c r="BY181" i="2"/>
  <c r="BZ180" i="2"/>
  <c r="CA180" i="2"/>
  <c r="CB180" i="2"/>
  <c r="CC180" i="2"/>
  <c r="N181" i="2"/>
  <c r="O180" i="2"/>
  <c r="P180" i="2"/>
  <c r="Q180" i="2"/>
  <c r="R180" i="2"/>
  <c r="GA180" i="2"/>
  <c r="GB180" i="2"/>
  <c r="GC180" i="2"/>
  <c r="GD180" i="2"/>
  <c r="GV180" i="2"/>
  <c r="GW180" i="2"/>
  <c r="GX180" i="2"/>
  <c r="GY180" i="2"/>
  <c r="AJ180" i="2"/>
  <c r="AK180" i="2"/>
  <c r="AL180" i="2"/>
  <c r="AM180" i="2"/>
  <c r="BF93" i="2"/>
  <c r="BG93" i="2"/>
  <c r="BH93" i="2"/>
  <c r="BS92" i="2"/>
  <c r="BE94" i="2"/>
  <c r="FE182" i="2"/>
  <c r="FF181" i="2"/>
  <c r="FG181" i="2"/>
  <c r="FH181" i="2"/>
  <c r="FI181" i="2"/>
  <c r="EJ182" i="2"/>
  <c r="EK181" i="2"/>
  <c r="EL181" i="2"/>
  <c r="EM181" i="2"/>
  <c r="EN181" i="2"/>
  <c r="DO182" i="2"/>
  <c r="DP181" i="2"/>
  <c r="DQ181" i="2"/>
  <c r="DR181" i="2"/>
  <c r="DS181" i="2"/>
  <c r="CT182" i="2"/>
  <c r="CU181" i="2"/>
  <c r="CV181" i="2"/>
  <c r="CW181" i="2"/>
  <c r="CX181" i="2"/>
  <c r="BY182" i="2"/>
  <c r="BZ181" i="2"/>
  <c r="CA181" i="2"/>
  <c r="CB181" i="2"/>
  <c r="CC181" i="2"/>
  <c r="N182" i="2"/>
  <c r="O181" i="2"/>
  <c r="P181" i="2"/>
  <c r="Q181" i="2"/>
  <c r="R181" i="2"/>
  <c r="GA181" i="2"/>
  <c r="GB181" i="2"/>
  <c r="GC181" i="2"/>
  <c r="GD181" i="2"/>
  <c r="GV181" i="2"/>
  <c r="GW181" i="2"/>
  <c r="GX181" i="2"/>
  <c r="GY181" i="2"/>
  <c r="AJ181" i="2"/>
  <c r="AK181" i="2"/>
  <c r="AL181" i="2"/>
  <c r="AM181" i="2"/>
  <c r="BF94" i="2"/>
  <c r="BG94" i="2"/>
  <c r="BH94" i="2"/>
  <c r="BE95" i="2"/>
  <c r="BS93" i="2"/>
  <c r="FE183" i="2"/>
  <c r="FF182" i="2"/>
  <c r="FG182" i="2"/>
  <c r="FH182" i="2"/>
  <c r="FI182" i="2"/>
  <c r="EJ183" i="2"/>
  <c r="EK182" i="2"/>
  <c r="EL182" i="2"/>
  <c r="EM182" i="2"/>
  <c r="EN182" i="2"/>
  <c r="DO183" i="2"/>
  <c r="DP182" i="2"/>
  <c r="DQ182" i="2"/>
  <c r="DR182" i="2"/>
  <c r="DS182" i="2"/>
  <c r="CT183" i="2"/>
  <c r="CU182" i="2"/>
  <c r="CV182" i="2"/>
  <c r="CW182" i="2"/>
  <c r="CX182" i="2"/>
  <c r="BY183" i="2"/>
  <c r="BZ182" i="2"/>
  <c r="CA182" i="2"/>
  <c r="CB182" i="2"/>
  <c r="CC182" i="2"/>
  <c r="N183" i="2"/>
  <c r="O182" i="2"/>
  <c r="P182" i="2"/>
  <c r="Q182" i="2"/>
  <c r="R182" i="2"/>
  <c r="GA182" i="2"/>
  <c r="GB182" i="2"/>
  <c r="GC182" i="2"/>
  <c r="GD182" i="2"/>
  <c r="GV182" i="2"/>
  <c r="GW182" i="2"/>
  <c r="GX182" i="2"/>
  <c r="GY182" i="2"/>
  <c r="AJ182" i="2"/>
  <c r="AK182" i="2"/>
  <c r="AL182" i="2"/>
  <c r="AM182" i="2"/>
  <c r="BF95" i="2"/>
  <c r="BG95" i="2"/>
  <c r="BH95" i="2"/>
  <c r="BS94" i="2"/>
  <c r="BE96" i="2"/>
  <c r="FE184" i="2"/>
  <c r="FF183" i="2"/>
  <c r="FG183" i="2"/>
  <c r="FH183" i="2"/>
  <c r="FI183" i="2"/>
  <c r="EJ184" i="2"/>
  <c r="EK183" i="2"/>
  <c r="EL183" i="2"/>
  <c r="EM183" i="2"/>
  <c r="EN183" i="2"/>
  <c r="DO184" i="2"/>
  <c r="DP183" i="2"/>
  <c r="DQ183" i="2"/>
  <c r="DR183" i="2"/>
  <c r="DS183" i="2"/>
  <c r="CT184" i="2"/>
  <c r="CU183" i="2"/>
  <c r="CV183" i="2"/>
  <c r="CW183" i="2"/>
  <c r="CX183" i="2"/>
  <c r="BY184" i="2"/>
  <c r="BZ183" i="2"/>
  <c r="CA183" i="2"/>
  <c r="CB183" i="2"/>
  <c r="CC183" i="2"/>
  <c r="N184" i="2"/>
  <c r="O183" i="2"/>
  <c r="P183" i="2"/>
  <c r="Q183" i="2"/>
  <c r="R183" i="2"/>
  <c r="GA183" i="2"/>
  <c r="GB183" i="2"/>
  <c r="GC183" i="2"/>
  <c r="GD183" i="2"/>
  <c r="GV183" i="2"/>
  <c r="GW183" i="2"/>
  <c r="GX183" i="2"/>
  <c r="GY183" i="2"/>
  <c r="AJ183" i="2"/>
  <c r="AK183" i="2"/>
  <c r="AL183" i="2"/>
  <c r="AM183" i="2"/>
  <c r="BF96" i="2"/>
  <c r="BG96" i="2"/>
  <c r="BH96" i="2"/>
  <c r="BE97" i="2"/>
  <c r="BS95" i="2"/>
  <c r="FE185" i="2"/>
  <c r="FF184" i="2"/>
  <c r="FG184" i="2"/>
  <c r="FH184" i="2"/>
  <c r="FI184" i="2"/>
  <c r="EJ185" i="2"/>
  <c r="EK184" i="2"/>
  <c r="EL184" i="2"/>
  <c r="EM184" i="2"/>
  <c r="EN184" i="2"/>
  <c r="DO185" i="2"/>
  <c r="DP184" i="2"/>
  <c r="DQ184" i="2"/>
  <c r="DR184" i="2"/>
  <c r="DS184" i="2"/>
  <c r="CT185" i="2"/>
  <c r="CU184" i="2"/>
  <c r="CV184" i="2"/>
  <c r="CW184" i="2"/>
  <c r="CX184" i="2"/>
  <c r="BY185" i="2"/>
  <c r="BZ184" i="2"/>
  <c r="CA184" i="2"/>
  <c r="CB184" i="2"/>
  <c r="CC184" i="2"/>
  <c r="N185" i="2"/>
  <c r="O184" i="2"/>
  <c r="P184" i="2"/>
  <c r="Q184" i="2"/>
  <c r="R184" i="2"/>
  <c r="GA184" i="2"/>
  <c r="GB184" i="2"/>
  <c r="GC184" i="2"/>
  <c r="GD184" i="2"/>
  <c r="GV184" i="2"/>
  <c r="GW184" i="2"/>
  <c r="GX184" i="2"/>
  <c r="GY184" i="2"/>
  <c r="AJ184" i="2"/>
  <c r="AK184" i="2"/>
  <c r="AL184" i="2"/>
  <c r="AM184" i="2"/>
  <c r="BF97" i="2"/>
  <c r="BG97" i="2"/>
  <c r="BH97" i="2"/>
  <c r="BS96" i="2"/>
  <c r="BE98" i="2"/>
  <c r="FE186" i="2"/>
  <c r="FF185" i="2"/>
  <c r="FG185" i="2"/>
  <c r="FH185" i="2"/>
  <c r="FI185" i="2"/>
  <c r="EJ186" i="2"/>
  <c r="EK185" i="2"/>
  <c r="EL185" i="2"/>
  <c r="EM185" i="2"/>
  <c r="EN185" i="2"/>
  <c r="DO186" i="2"/>
  <c r="DP185" i="2"/>
  <c r="DQ185" i="2"/>
  <c r="DR185" i="2"/>
  <c r="DS185" i="2"/>
  <c r="CT186" i="2"/>
  <c r="CU185" i="2"/>
  <c r="CV185" i="2"/>
  <c r="CW185" i="2"/>
  <c r="CX185" i="2"/>
  <c r="BY186" i="2"/>
  <c r="BZ185" i="2"/>
  <c r="CA185" i="2"/>
  <c r="CB185" i="2"/>
  <c r="CC185" i="2"/>
  <c r="N186" i="2"/>
  <c r="O185" i="2"/>
  <c r="P185" i="2"/>
  <c r="Q185" i="2"/>
  <c r="R185" i="2"/>
  <c r="GA185" i="2"/>
  <c r="GB185" i="2"/>
  <c r="GC185" i="2"/>
  <c r="GD185" i="2"/>
  <c r="GV185" i="2"/>
  <c r="GW185" i="2"/>
  <c r="GX185" i="2"/>
  <c r="GY185" i="2"/>
  <c r="AJ185" i="2"/>
  <c r="AK185" i="2"/>
  <c r="AL185" i="2"/>
  <c r="AM185" i="2"/>
  <c r="BF98" i="2"/>
  <c r="BG98" i="2"/>
  <c r="BH98" i="2"/>
  <c r="BE99" i="2"/>
  <c r="BS97" i="2"/>
  <c r="FE187" i="2"/>
  <c r="FF186" i="2"/>
  <c r="FG186" i="2"/>
  <c r="FH186" i="2"/>
  <c r="FI186" i="2"/>
  <c r="EJ187" i="2"/>
  <c r="EK186" i="2"/>
  <c r="EL186" i="2"/>
  <c r="EM186" i="2"/>
  <c r="EN186" i="2"/>
  <c r="DO187" i="2"/>
  <c r="DP186" i="2"/>
  <c r="DQ186" i="2"/>
  <c r="DR186" i="2"/>
  <c r="DS186" i="2"/>
  <c r="CT187" i="2"/>
  <c r="CU186" i="2"/>
  <c r="CV186" i="2"/>
  <c r="CW186" i="2"/>
  <c r="CX186" i="2"/>
  <c r="BY187" i="2"/>
  <c r="BZ186" i="2"/>
  <c r="CA186" i="2"/>
  <c r="CB186" i="2"/>
  <c r="CC186" i="2"/>
  <c r="N187" i="2"/>
  <c r="O186" i="2"/>
  <c r="P186" i="2"/>
  <c r="Q186" i="2"/>
  <c r="R186" i="2"/>
  <c r="GA186" i="2"/>
  <c r="GB186" i="2"/>
  <c r="GC186" i="2"/>
  <c r="GD186" i="2"/>
  <c r="GV186" i="2"/>
  <c r="GW186" i="2"/>
  <c r="GX186" i="2"/>
  <c r="GY186" i="2"/>
  <c r="AJ186" i="2"/>
  <c r="AK186" i="2"/>
  <c r="AL186" i="2"/>
  <c r="AM186" i="2"/>
  <c r="BF99" i="2"/>
  <c r="BG99" i="2"/>
  <c r="BH99" i="2"/>
  <c r="BS98" i="2"/>
  <c r="BE100" i="2"/>
  <c r="FE188" i="2"/>
  <c r="FF187" i="2"/>
  <c r="FG187" i="2"/>
  <c r="FH187" i="2"/>
  <c r="FI187" i="2"/>
  <c r="EJ188" i="2"/>
  <c r="EK187" i="2"/>
  <c r="EL187" i="2"/>
  <c r="EM187" i="2"/>
  <c r="EN187" i="2"/>
  <c r="DO188" i="2"/>
  <c r="DP187" i="2"/>
  <c r="DQ187" i="2"/>
  <c r="DR187" i="2"/>
  <c r="DS187" i="2"/>
  <c r="CT188" i="2"/>
  <c r="CU187" i="2"/>
  <c r="CV187" i="2"/>
  <c r="CW187" i="2"/>
  <c r="CX187" i="2"/>
  <c r="BY188" i="2"/>
  <c r="BZ187" i="2"/>
  <c r="CA187" i="2"/>
  <c r="CB187" i="2"/>
  <c r="CC187" i="2"/>
  <c r="N188" i="2"/>
  <c r="O187" i="2"/>
  <c r="P187" i="2"/>
  <c r="Q187" i="2"/>
  <c r="R187" i="2"/>
  <c r="GA187" i="2"/>
  <c r="GB187" i="2"/>
  <c r="GC187" i="2"/>
  <c r="GD187" i="2"/>
  <c r="GV187" i="2"/>
  <c r="GW187" i="2"/>
  <c r="GX187" i="2"/>
  <c r="GY187" i="2"/>
  <c r="AJ187" i="2"/>
  <c r="AK187" i="2"/>
  <c r="AL187" i="2"/>
  <c r="AM187" i="2"/>
  <c r="BF100" i="2"/>
  <c r="BG100" i="2"/>
  <c r="BH100" i="2"/>
  <c r="BE101" i="2"/>
  <c r="BS99" i="2"/>
  <c r="FE189" i="2"/>
  <c r="FF188" i="2"/>
  <c r="FG188" i="2"/>
  <c r="FH188" i="2"/>
  <c r="FI188" i="2"/>
  <c r="EJ189" i="2"/>
  <c r="EK188" i="2"/>
  <c r="EL188" i="2"/>
  <c r="EM188" i="2"/>
  <c r="EN188" i="2"/>
  <c r="DO189" i="2"/>
  <c r="DP188" i="2"/>
  <c r="DQ188" i="2"/>
  <c r="DR188" i="2"/>
  <c r="DS188" i="2"/>
  <c r="CT189" i="2"/>
  <c r="CU188" i="2"/>
  <c r="CV188" i="2"/>
  <c r="CW188" i="2"/>
  <c r="CX188" i="2"/>
  <c r="BY189" i="2"/>
  <c r="BZ188" i="2"/>
  <c r="CA188" i="2"/>
  <c r="CB188" i="2"/>
  <c r="CC188" i="2"/>
  <c r="N189" i="2"/>
  <c r="O188" i="2"/>
  <c r="P188" i="2"/>
  <c r="Q188" i="2"/>
  <c r="R188" i="2"/>
  <c r="GA188" i="2"/>
  <c r="GB188" i="2"/>
  <c r="GC188" i="2"/>
  <c r="GD188" i="2"/>
  <c r="GV188" i="2"/>
  <c r="GW188" i="2"/>
  <c r="GX188" i="2"/>
  <c r="GY188" i="2"/>
  <c r="AJ188" i="2"/>
  <c r="AK188" i="2"/>
  <c r="AL188" i="2"/>
  <c r="AM188" i="2"/>
  <c r="BF101" i="2"/>
  <c r="BG101" i="2"/>
  <c r="BH101" i="2"/>
  <c r="BS100" i="2"/>
  <c r="BE102" i="2"/>
  <c r="FE190" i="2"/>
  <c r="FF189" i="2"/>
  <c r="FG189" i="2"/>
  <c r="FH189" i="2"/>
  <c r="FI189" i="2"/>
  <c r="EJ190" i="2"/>
  <c r="EK189" i="2"/>
  <c r="EL189" i="2"/>
  <c r="EM189" i="2"/>
  <c r="EN189" i="2"/>
  <c r="DO190" i="2"/>
  <c r="DP189" i="2"/>
  <c r="DQ189" i="2"/>
  <c r="DR189" i="2"/>
  <c r="DS189" i="2"/>
  <c r="CT190" i="2"/>
  <c r="CU189" i="2"/>
  <c r="CV189" i="2"/>
  <c r="CW189" i="2"/>
  <c r="CX189" i="2"/>
  <c r="BY190" i="2"/>
  <c r="BZ189" i="2"/>
  <c r="CA189" i="2"/>
  <c r="CB189" i="2"/>
  <c r="CC189" i="2"/>
  <c r="N190" i="2"/>
  <c r="O189" i="2"/>
  <c r="P189" i="2"/>
  <c r="Q189" i="2"/>
  <c r="R189" i="2"/>
  <c r="GA189" i="2"/>
  <c r="GB189" i="2"/>
  <c r="GC189" i="2"/>
  <c r="GD189" i="2"/>
  <c r="GV189" i="2"/>
  <c r="GW189" i="2"/>
  <c r="GX189" i="2"/>
  <c r="GY189" i="2"/>
  <c r="AJ189" i="2"/>
  <c r="AK189" i="2"/>
  <c r="AL189" i="2"/>
  <c r="AM189" i="2"/>
  <c r="BF102" i="2"/>
  <c r="BG102" i="2"/>
  <c r="BH102" i="2"/>
  <c r="BE103" i="2"/>
  <c r="BS101" i="2"/>
  <c r="FE191" i="2"/>
  <c r="FF190" i="2"/>
  <c r="FG190" i="2"/>
  <c r="FH190" i="2"/>
  <c r="FI190" i="2"/>
  <c r="EJ191" i="2"/>
  <c r="EK190" i="2"/>
  <c r="EL190" i="2"/>
  <c r="EM190" i="2"/>
  <c r="EN190" i="2"/>
  <c r="DO191" i="2"/>
  <c r="DP190" i="2"/>
  <c r="DQ190" i="2"/>
  <c r="DR190" i="2"/>
  <c r="DS190" i="2"/>
  <c r="CT191" i="2"/>
  <c r="CU190" i="2"/>
  <c r="CV190" i="2"/>
  <c r="CW190" i="2"/>
  <c r="CX190" i="2"/>
  <c r="BY191" i="2"/>
  <c r="BZ190" i="2"/>
  <c r="CA190" i="2"/>
  <c r="CB190" i="2"/>
  <c r="CC190" i="2"/>
  <c r="N191" i="2"/>
  <c r="O190" i="2"/>
  <c r="P190" i="2"/>
  <c r="Q190" i="2"/>
  <c r="R190" i="2"/>
  <c r="GA190" i="2"/>
  <c r="GB190" i="2"/>
  <c r="GC190" i="2"/>
  <c r="GD190" i="2"/>
  <c r="GV190" i="2"/>
  <c r="GW190" i="2"/>
  <c r="GX190" i="2"/>
  <c r="GY190" i="2"/>
  <c r="AJ190" i="2"/>
  <c r="AK190" i="2"/>
  <c r="AL190" i="2"/>
  <c r="AM190" i="2"/>
  <c r="BF103" i="2"/>
  <c r="BG103" i="2"/>
  <c r="BH103" i="2"/>
  <c r="BS102" i="2"/>
  <c r="BE104" i="2"/>
  <c r="BI47" i="2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/>
  <c r="E8" i="4"/>
  <c r="F8" i="4"/>
  <c r="G8" i="4"/>
  <c r="L8" i="4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/>
  <c r="FH191" i="2"/>
  <c r="FI191" i="2"/>
  <c r="EJ192" i="2"/>
  <c r="EK191" i="2"/>
  <c r="EL191" i="2"/>
  <c r="EM191" i="2"/>
  <c r="EN191" i="2"/>
  <c r="DO192" i="2"/>
  <c r="DP191" i="2"/>
  <c r="DQ191" i="2"/>
  <c r="DR191" i="2"/>
  <c r="DS191" i="2"/>
  <c r="CT192" i="2"/>
  <c r="CU191" i="2"/>
  <c r="CV191" i="2"/>
  <c r="CW191" i="2"/>
  <c r="CX191" i="2"/>
  <c r="BY192" i="2"/>
  <c r="BZ191" i="2"/>
  <c r="CA191" i="2"/>
  <c r="CB191" i="2"/>
  <c r="CC191" i="2"/>
  <c r="N192" i="2"/>
  <c r="O191" i="2"/>
  <c r="P191" i="2"/>
  <c r="Q191" i="2"/>
  <c r="R191" i="2"/>
  <c r="GA191" i="2"/>
  <c r="GB191" i="2"/>
  <c r="GC191" i="2"/>
  <c r="GD191" i="2"/>
  <c r="GV191" i="2"/>
  <c r="GW191" i="2"/>
  <c r="GX191" i="2"/>
  <c r="GY191" i="2"/>
  <c r="AJ191" i="2"/>
  <c r="AK191" i="2"/>
  <c r="AL191" i="2"/>
  <c r="AM191" i="2"/>
  <c r="BF104" i="2"/>
  <c r="BG104" i="2"/>
  <c r="BH104" i="2"/>
  <c r="BE105" i="2"/>
  <c r="BS103" i="2"/>
  <c r="FE193" i="2"/>
  <c r="FF192" i="2"/>
  <c r="FG192" i="2"/>
  <c r="FH192" i="2"/>
  <c r="FI192" i="2"/>
  <c r="EJ193" i="2"/>
  <c r="EK192" i="2"/>
  <c r="EL192" i="2"/>
  <c r="EM192" i="2"/>
  <c r="EN192" i="2"/>
  <c r="DO193" i="2"/>
  <c r="DP192" i="2"/>
  <c r="DQ192" i="2"/>
  <c r="DR192" i="2"/>
  <c r="DS192" i="2"/>
  <c r="CT193" i="2"/>
  <c r="CU192" i="2"/>
  <c r="CV192" i="2"/>
  <c r="CW192" i="2"/>
  <c r="CX192" i="2"/>
  <c r="BY193" i="2"/>
  <c r="BZ192" i="2"/>
  <c r="CA192" i="2"/>
  <c r="CB192" i="2"/>
  <c r="CC192" i="2"/>
  <c r="N193" i="2"/>
  <c r="O192" i="2"/>
  <c r="P192" i="2"/>
  <c r="Q192" i="2"/>
  <c r="R192" i="2"/>
  <c r="GA192" i="2"/>
  <c r="GB192" i="2"/>
  <c r="GC192" i="2"/>
  <c r="GD192" i="2"/>
  <c r="GV192" i="2"/>
  <c r="GW192" i="2"/>
  <c r="GX192" i="2"/>
  <c r="GY192" i="2"/>
  <c r="AJ192" i="2"/>
  <c r="AK192" i="2"/>
  <c r="AL192" i="2"/>
  <c r="AM192" i="2"/>
  <c r="BF105" i="2"/>
  <c r="BG105" i="2"/>
  <c r="BH105" i="2"/>
  <c r="BS104" i="2"/>
  <c r="BE106" i="2"/>
  <c r="FE194" i="2"/>
  <c r="FF193" i="2"/>
  <c r="FG193" i="2"/>
  <c r="FH193" i="2"/>
  <c r="FI193" i="2"/>
  <c r="EJ194" i="2"/>
  <c r="EK193" i="2"/>
  <c r="EL193" i="2"/>
  <c r="EM193" i="2"/>
  <c r="EN193" i="2"/>
  <c r="DO194" i="2"/>
  <c r="DP193" i="2"/>
  <c r="DQ193" i="2"/>
  <c r="DR193" i="2"/>
  <c r="DS193" i="2"/>
  <c r="CT194" i="2"/>
  <c r="CU193" i="2"/>
  <c r="CV193" i="2"/>
  <c r="CW193" i="2"/>
  <c r="CX193" i="2"/>
  <c r="BY194" i="2"/>
  <c r="BZ193" i="2"/>
  <c r="CA193" i="2"/>
  <c r="CB193" i="2"/>
  <c r="CC193" i="2"/>
  <c r="N194" i="2"/>
  <c r="O193" i="2"/>
  <c r="P193" i="2"/>
  <c r="Q193" i="2"/>
  <c r="R193" i="2"/>
  <c r="GA193" i="2"/>
  <c r="GB193" i="2"/>
  <c r="GC193" i="2"/>
  <c r="GD193" i="2"/>
  <c r="GV193" i="2"/>
  <c r="GW193" i="2"/>
  <c r="GX193" i="2"/>
  <c r="GY193" i="2"/>
  <c r="AJ193" i="2"/>
  <c r="AK193" i="2"/>
  <c r="AL193" i="2"/>
  <c r="AM193" i="2"/>
  <c r="BF106" i="2"/>
  <c r="BG106" i="2"/>
  <c r="BH106" i="2"/>
  <c r="BE107" i="2"/>
  <c r="BS105" i="2"/>
  <c r="FE195" i="2"/>
  <c r="FF194" i="2"/>
  <c r="FG194" i="2"/>
  <c r="FH194" i="2"/>
  <c r="FI194" i="2"/>
  <c r="EJ195" i="2"/>
  <c r="EK194" i="2"/>
  <c r="EL194" i="2"/>
  <c r="EM194" i="2"/>
  <c r="EN194" i="2"/>
  <c r="DO195" i="2"/>
  <c r="DP194" i="2"/>
  <c r="DQ194" i="2"/>
  <c r="DR194" i="2"/>
  <c r="DS194" i="2"/>
  <c r="CT195" i="2"/>
  <c r="CU194" i="2"/>
  <c r="CV194" i="2"/>
  <c r="CW194" i="2"/>
  <c r="CX194" i="2"/>
  <c r="BY195" i="2"/>
  <c r="BZ194" i="2"/>
  <c r="CA194" i="2"/>
  <c r="CB194" i="2"/>
  <c r="CC194" i="2"/>
  <c r="N195" i="2"/>
  <c r="O194" i="2"/>
  <c r="P194" i="2"/>
  <c r="Q194" i="2"/>
  <c r="R194" i="2"/>
  <c r="GA194" i="2"/>
  <c r="GB194" i="2"/>
  <c r="GC194" i="2"/>
  <c r="GD194" i="2"/>
  <c r="GV194" i="2"/>
  <c r="GW194" i="2"/>
  <c r="GX194" i="2"/>
  <c r="GY194" i="2"/>
  <c r="AJ194" i="2"/>
  <c r="AK194" i="2"/>
  <c r="AL194" i="2"/>
  <c r="AM194" i="2"/>
  <c r="BF107" i="2"/>
  <c r="BG107" i="2"/>
  <c r="BH107" i="2"/>
  <c r="BS106" i="2"/>
  <c r="BE108" i="2"/>
  <c r="FE196" i="2"/>
  <c r="FF195" i="2"/>
  <c r="FG195" i="2"/>
  <c r="FH195" i="2"/>
  <c r="FI195" i="2"/>
  <c r="EJ196" i="2"/>
  <c r="EK195" i="2"/>
  <c r="EL195" i="2"/>
  <c r="EM195" i="2"/>
  <c r="EN195" i="2"/>
  <c r="DO196" i="2"/>
  <c r="DP195" i="2"/>
  <c r="DQ195" i="2"/>
  <c r="DR195" i="2"/>
  <c r="DS195" i="2"/>
  <c r="CT196" i="2"/>
  <c r="CU195" i="2"/>
  <c r="CV195" i="2"/>
  <c r="CW195" i="2"/>
  <c r="CX195" i="2"/>
  <c r="BY196" i="2"/>
  <c r="BZ195" i="2"/>
  <c r="CA195" i="2"/>
  <c r="CB195" i="2"/>
  <c r="CC195" i="2"/>
  <c r="N196" i="2"/>
  <c r="O195" i="2"/>
  <c r="P195" i="2"/>
  <c r="Q195" i="2"/>
  <c r="R195" i="2"/>
  <c r="GA195" i="2"/>
  <c r="GB195" i="2"/>
  <c r="GC195" i="2"/>
  <c r="GD195" i="2"/>
  <c r="GV195" i="2"/>
  <c r="GW195" i="2"/>
  <c r="GX195" i="2"/>
  <c r="GY195" i="2"/>
  <c r="AJ195" i="2"/>
  <c r="AK195" i="2"/>
  <c r="AL195" i="2"/>
  <c r="AM195" i="2"/>
  <c r="BF108" i="2"/>
  <c r="BG108" i="2"/>
  <c r="BH108" i="2"/>
  <c r="BE109" i="2"/>
  <c r="BS107" i="2"/>
  <c r="FE197" i="2"/>
  <c r="FF196" i="2"/>
  <c r="FG196" i="2"/>
  <c r="FH196" i="2"/>
  <c r="FI196" i="2"/>
  <c r="EJ197" i="2"/>
  <c r="EK196" i="2"/>
  <c r="EL196" i="2"/>
  <c r="EM196" i="2"/>
  <c r="EN196" i="2"/>
  <c r="DO197" i="2"/>
  <c r="DP196" i="2"/>
  <c r="DQ196" i="2"/>
  <c r="DR196" i="2"/>
  <c r="DS196" i="2"/>
  <c r="CT197" i="2"/>
  <c r="CU196" i="2"/>
  <c r="CV196" i="2"/>
  <c r="CW196" i="2"/>
  <c r="CX196" i="2"/>
  <c r="BY197" i="2"/>
  <c r="BZ196" i="2"/>
  <c r="CA196" i="2"/>
  <c r="CB196" i="2"/>
  <c r="CC196" i="2"/>
  <c r="N197" i="2"/>
  <c r="O196" i="2"/>
  <c r="P196" i="2"/>
  <c r="Q196" i="2"/>
  <c r="R196" i="2"/>
  <c r="GA196" i="2"/>
  <c r="GB196" i="2"/>
  <c r="GC196" i="2"/>
  <c r="GD196" i="2"/>
  <c r="GV196" i="2"/>
  <c r="GW196" i="2"/>
  <c r="GX196" i="2"/>
  <c r="GY196" i="2"/>
  <c r="AJ196" i="2"/>
  <c r="AK196" i="2"/>
  <c r="AL196" i="2"/>
  <c r="AM196" i="2"/>
  <c r="BF109" i="2"/>
  <c r="BG109" i="2"/>
  <c r="BH109" i="2"/>
  <c r="BS108" i="2"/>
  <c r="BE110" i="2"/>
  <c r="FE198" i="2"/>
  <c r="FF197" i="2"/>
  <c r="FG197" i="2"/>
  <c r="FH197" i="2"/>
  <c r="FI197" i="2"/>
  <c r="EJ198" i="2"/>
  <c r="EK197" i="2"/>
  <c r="EL197" i="2"/>
  <c r="EM197" i="2"/>
  <c r="EN197" i="2"/>
  <c r="DO198" i="2"/>
  <c r="DP197" i="2"/>
  <c r="DQ197" i="2"/>
  <c r="DR197" i="2"/>
  <c r="DS197" i="2"/>
  <c r="CT198" i="2"/>
  <c r="CU197" i="2"/>
  <c r="CV197" i="2"/>
  <c r="CW197" i="2"/>
  <c r="CX197" i="2"/>
  <c r="BY198" i="2"/>
  <c r="BZ197" i="2"/>
  <c r="CA197" i="2"/>
  <c r="CB197" i="2"/>
  <c r="CC197" i="2"/>
  <c r="N198" i="2"/>
  <c r="O197" i="2"/>
  <c r="P197" i="2"/>
  <c r="Q197" i="2"/>
  <c r="R197" i="2"/>
  <c r="GA197" i="2"/>
  <c r="GB197" i="2"/>
  <c r="GC197" i="2"/>
  <c r="GD197" i="2"/>
  <c r="GV197" i="2"/>
  <c r="GW197" i="2"/>
  <c r="GX197" i="2"/>
  <c r="GY197" i="2"/>
  <c r="AJ197" i="2"/>
  <c r="AK197" i="2"/>
  <c r="AL197" i="2"/>
  <c r="AM197" i="2"/>
  <c r="BF110" i="2"/>
  <c r="BG110" i="2"/>
  <c r="BH110" i="2"/>
  <c r="BE111" i="2"/>
  <c r="BS109" i="2"/>
  <c r="FE199" i="2"/>
  <c r="FF198" i="2"/>
  <c r="FG198" i="2"/>
  <c r="FH198" i="2"/>
  <c r="FI198" i="2"/>
  <c r="EJ199" i="2"/>
  <c r="EK198" i="2"/>
  <c r="EL198" i="2"/>
  <c r="EM198" i="2"/>
  <c r="EN198" i="2"/>
  <c r="DO199" i="2"/>
  <c r="DP198" i="2"/>
  <c r="DQ198" i="2"/>
  <c r="DR198" i="2"/>
  <c r="DS198" i="2"/>
  <c r="CT199" i="2"/>
  <c r="CU198" i="2"/>
  <c r="CV198" i="2"/>
  <c r="CW198" i="2"/>
  <c r="CX198" i="2"/>
  <c r="BY199" i="2"/>
  <c r="BZ198" i="2"/>
  <c r="CA198" i="2"/>
  <c r="CB198" i="2"/>
  <c r="CC198" i="2"/>
  <c r="N199" i="2"/>
  <c r="O198" i="2"/>
  <c r="P198" i="2"/>
  <c r="Q198" i="2"/>
  <c r="R198" i="2"/>
  <c r="GA198" i="2"/>
  <c r="GB198" i="2"/>
  <c r="GC198" i="2"/>
  <c r="GD198" i="2"/>
  <c r="GV198" i="2"/>
  <c r="GW198" i="2"/>
  <c r="GX198" i="2"/>
  <c r="GY198" i="2"/>
  <c r="AJ198" i="2"/>
  <c r="AK198" i="2"/>
  <c r="AL198" i="2"/>
  <c r="AM198" i="2"/>
  <c r="BF111" i="2"/>
  <c r="BG111" i="2"/>
  <c r="BH111" i="2"/>
  <c r="BS110" i="2"/>
  <c r="BE112" i="2"/>
  <c r="FE200" i="2"/>
  <c r="FF199" i="2"/>
  <c r="FG199" i="2"/>
  <c r="FH199" i="2"/>
  <c r="FI199" i="2"/>
  <c r="EJ200" i="2"/>
  <c r="EK199" i="2"/>
  <c r="EL199" i="2"/>
  <c r="EM199" i="2"/>
  <c r="EN199" i="2"/>
  <c r="DO200" i="2"/>
  <c r="DP199" i="2"/>
  <c r="DQ199" i="2"/>
  <c r="DR199" i="2"/>
  <c r="DS199" i="2"/>
  <c r="CT200" i="2"/>
  <c r="CU199" i="2"/>
  <c r="CV199" i="2"/>
  <c r="CW199" i="2"/>
  <c r="CX199" i="2"/>
  <c r="BY200" i="2"/>
  <c r="BZ199" i="2"/>
  <c r="CA199" i="2"/>
  <c r="CB199" i="2"/>
  <c r="CC199" i="2"/>
  <c r="N200" i="2"/>
  <c r="O199" i="2"/>
  <c r="P199" i="2"/>
  <c r="Q199" i="2"/>
  <c r="R199" i="2"/>
  <c r="GA199" i="2"/>
  <c r="GB199" i="2"/>
  <c r="GC199" i="2"/>
  <c r="GD199" i="2"/>
  <c r="GV199" i="2"/>
  <c r="GW199" i="2"/>
  <c r="GX199" i="2"/>
  <c r="GY199" i="2"/>
  <c r="AJ199" i="2"/>
  <c r="AK199" i="2"/>
  <c r="AL199" i="2"/>
  <c r="AM199" i="2"/>
  <c r="BF112" i="2"/>
  <c r="BG112" i="2"/>
  <c r="BH112" i="2"/>
  <c r="BE113" i="2"/>
  <c r="BS111" i="2"/>
  <c r="FE201" i="2"/>
  <c r="FF200" i="2"/>
  <c r="FG200" i="2"/>
  <c r="FH200" i="2"/>
  <c r="FI200" i="2"/>
  <c r="EJ201" i="2"/>
  <c r="EK200" i="2"/>
  <c r="EL200" i="2"/>
  <c r="EM200" i="2"/>
  <c r="EN200" i="2"/>
  <c r="DO201" i="2"/>
  <c r="DP200" i="2"/>
  <c r="DQ200" i="2"/>
  <c r="DR200" i="2"/>
  <c r="DS200" i="2"/>
  <c r="CT201" i="2"/>
  <c r="CU200" i="2"/>
  <c r="CV200" i="2"/>
  <c r="CW200" i="2"/>
  <c r="CX200" i="2"/>
  <c r="BY201" i="2"/>
  <c r="BZ200" i="2"/>
  <c r="CA200" i="2"/>
  <c r="CB200" i="2"/>
  <c r="CC200" i="2"/>
  <c r="N201" i="2"/>
  <c r="O200" i="2"/>
  <c r="P200" i="2"/>
  <c r="Q200" i="2"/>
  <c r="R200" i="2"/>
  <c r="GA200" i="2"/>
  <c r="GB200" i="2"/>
  <c r="GC200" i="2"/>
  <c r="GD200" i="2"/>
  <c r="GV200" i="2"/>
  <c r="GW200" i="2"/>
  <c r="GX200" i="2"/>
  <c r="GY200" i="2"/>
  <c r="AJ200" i="2"/>
  <c r="AK200" i="2"/>
  <c r="AL200" i="2"/>
  <c r="AM200" i="2"/>
  <c r="BF113" i="2"/>
  <c r="BG113" i="2"/>
  <c r="BH113" i="2"/>
  <c r="BS112" i="2"/>
  <c r="BE114" i="2"/>
  <c r="FE202" i="2"/>
  <c r="FF201" i="2"/>
  <c r="FG201" i="2"/>
  <c r="FH201" i="2"/>
  <c r="FI201" i="2"/>
  <c r="EJ202" i="2"/>
  <c r="EK201" i="2"/>
  <c r="EL201" i="2"/>
  <c r="EM201" i="2"/>
  <c r="EN201" i="2"/>
  <c r="DO202" i="2"/>
  <c r="DP201" i="2"/>
  <c r="DQ201" i="2"/>
  <c r="DR201" i="2"/>
  <c r="DS201" i="2"/>
  <c r="CT202" i="2"/>
  <c r="CU201" i="2"/>
  <c r="CV201" i="2"/>
  <c r="CW201" i="2"/>
  <c r="CX201" i="2"/>
  <c r="BY202" i="2"/>
  <c r="BZ201" i="2"/>
  <c r="CA201" i="2"/>
  <c r="CB201" i="2"/>
  <c r="CC201" i="2"/>
  <c r="N202" i="2"/>
  <c r="O201" i="2"/>
  <c r="P201" i="2"/>
  <c r="Q201" i="2"/>
  <c r="R201" i="2"/>
  <c r="GA201" i="2"/>
  <c r="GB201" i="2"/>
  <c r="GC201" i="2"/>
  <c r="GD201" i="2"/>
  <c r="GV201" i="2"/>
  <c r="GW201" i="2"/>
  <c r="GX201" i="2"/>
  <c r="GY201" i="2"/>
  <c r="AJ201" i="2"/>
  <c r="AK201" i="2"/>
  <c r="AL201" i="2"/>
  <c r="AM201" i="2"/>
  <c r="BF114" i="2"/>
  <c r="BG114" i="2"/>
  <c r="BH114" i="2"/>
  <c r="BE115" i="2"/>
  <c r="BS113" i="2"/>
  <c r="FE203" i="2"/>
  <c r="FF203" i="2"/>
  <c r="FG203" i="2"/>
  <c r="FH203" i="2"/>
  <c r="FI203" i="2"/>
  <c r="FF202" i="2"/>
  <c r="FG202" i="2"/>
  <c r="FH202" i="2"/>
  <c r="FI202" i="2"/>
  <c r="EJ203" i="2"/>
  <c r="EK203" i="2"/>
  <c r="EL203" i="2"/>
  <c r="EM203" i="2"/>
  <c r="EN203" i="2"/>
  <c r="EK202" i="2"/>
  <c r="EL202" i="2"/>
  <c r="EM202" i="2"/>
  <c r="EN202" i="2"/>
  <c r="DO203" i="2"/>
  <c r="DP203" i="2"/>
  <c r="DQ203" i="2"/>
  <c r="DR203" i="2"/>
  <c r="DS203" i="2"/>
  <c r="DP202" i="2"/>
  <c r="DQ202" i="2"/>
  <c r="DR202" i="2"/>
  <c r="DS202" i="2"/>
  <c r="CT203" i="2"/>
  <c r="CU203" i="2"/>
  <c r="CV203" i="2"/>
  <c r="CW203" i="2"/>
  <c r="CX203" i="2"/>
  <c r="CU202" i="2"/>
  <c r="CV202" i="2"/>
  <c r="CW202" i="2"/>
  <c r="CX202" i="2"/>
  <c r="BY203" i="2"/>
  <c r="BZ203" i="2"/>
  <c r="CA203" i="2"/>
  <c r="CB203" i="2"/>
  <c r="CC203" i="2"/>
  <c r="BZ202" i="2"/>
  <c r="CA202" i="2"/>
  <c r="CB202" i="2"/>
  <c r="CC202" i="2"/>
  <c r="N203" i="2"/>
  <c r="O203" i="2"/>
  <c r="P203" i="2"/>
  <c r="Q203" i="2"/>
  <c r="R203" i="2"/>
  <c r="O202" i="2"/>
  <c r="P202" i="2"/>
  <c r="Q202" i="2"/>
  <c r="R202" i="2"/>
  <c r="GA202" i="2"/>
  <c r="GB202" i="2"/>
  <c r="GC202" i="2"/>
  <c r="GD202" i="2"/>
  <c r="GA203" i="2"/>
  <c r="GB203" i="2"/>
  <c r="GC203" i="2"/>
  <c r="GD203" i="2"/>
  <c r="GV203" i="2"/>
  <c r="GW203" i="2"/>
  <c r="GX203" i="2"/>
  <c r="GY203" i="2"/>
  <c r="GV202" i="2"/>
  <c r="GW202" i="2"/>
  <c r="GX202" i="2"/>
  <c r="GY202" i="2"/>
  <c r="AJ202" i="2"/>
  <c r="AK202" i="2"/>
  <c r="AL202" i="2"/>
  <c r="AM202" i="2"/>
  <c r="AJ203" i="2"/>
  <c r="AK203" i="2"/>
  <c r="AL203" i="2"/>
  <c r="AM203" i="2"/>
  <c r="BF115" i="2"/>
  <c r="BG115" i="2"/>
  <c r="BH115" i="2"/>
  <c r="BS114" i="2"/>
  <c r="BE116" i="2"/>
  <c r="BF116" i="2"/>
  <c r="BG116" i="2"/>
  <c r="BH116" i="2"/>
  <c r="BE117" i="2"/>
  <c r="BS115" i="2"/>
  <c r="BF117" i="2"/>
  <c r="BG117" i="2"/>
  <c r="BH117" i="2"/>
  <c r="BS116" i="2"/>
  <c r="BE118" i="2"/>
  <c r="BF118" i="2"/>
  <c r="BG118" i="2"/>
  <c r="BH118" i="2"/>
  <c r="BE119" i="2"/>
  <c r="BS117" i="2"/>
  <c r="BF119" i="2"/>
  <c r="BG119" i="2"/>
  <c r="BH119" i="2"/>
  <c r="BS118" i="2"/>
  <c r="BE120" i="2"/>
  <c r="BF120" i="2"/>
  <c r="BG120" i="2"/>
  <c r="BH120" i="2"/>
  <c r="BE121" i="2"/>
  <c r="BS119" i="2"/>
  <c r="BF121" i="2"/>
  <c r="BG121" i="2"/>
  <c r="BH121" i="2"/>
  <c r="BS120" i="2"/>
  <c r="BE122" i="2"/>
  <c r="BF122" i="2"/>
  <c r="BG122" i="2"/>
  <c r="BH122" i="2"/>
  <c r="BE123" i="2"/>
  <c r="BS121" i="2"/>
  <c r="BF123" i="2"/>
  <c r="BG123" i="2"/>
  <c r="BH123" i="2"/>
  <c r="BS122" i="2"/>
  <c r="BE124" i="2"/>
  <c r="BF124" i="2"/>
  <c r="BG124" i="2"/>
  <c r="BH124" i="2"/>
  <c r="BS123" i="2"/>
  <c r="BE125" i="2"/>
  <c r="BF125" i="2"/>
  <c r="BG125" i="2"/>
  <c r="BH125" i="2"/>
  <c r="BE126" i="2"/>
  <c r="BS124" i="2"/>
  <c r="BF126" i="2"/>
  <c r="BG126" i="2"/>
  <c r="BH126" i="2"/>
  <c r="BE127" i="2"/>
  <c r="BS125" i="2"/>
  <c r="BF127" i="2"/>
  <c r="BG127" i="2"/>
  <c r="BH127" i="2"/>
  <c r="BS126" i="2"/>
  <c r="BE128" i="2"/>
  <c r="BF128" i="2"/>
  <c r="BG128" i="2"/>
  <c r="BH128" i="2"/>
  <c r="BS127" i="2"/>
  <c r="BE129" i="2"/>
  <c r="BF129" i="2"/>
  <c r="BG129" i="2"/>
  <c r="BH129" i="2"/>
  <c r="BE130" i="2"/>
  <c r="BS128" i="2"/>
  <c r="BF130" i="2"/>
  <c r="BG130" i="2"/>
  <c r="BH130" i="2"/>
  <c r="BE131" i="2"/>
  <c r="BS129" i="2"/>
  <c r="BF131" i="2"/>
  <c r="BG131" i="2"/>
  <c r="BH131" i="2"/>
  <c r="BS130" i="2"/>
  <c r="BE132" i="2"/>
  <c r="BF132" i="2"/>
  <c r="BG132" i="2"/>
  <c r="BH132" i="2"/>
  <c r="BS131" i="2"/>
  <c r="BE133" i="2"/>
  <c r="BF133" i="2"/>
  <c r="BG133" i="2"/>
  <c r="BH133" i="2"/>
  <c r="BE134" i="2"/>
  <c r="BS132" i="2"/>
  <c r="BF134" i="2"/>
  <c r="BG134" i="2"/>
  <c r="BH134" i="2"/>
  <c r="BE135" i="2"/>
  <c r="BS133" i="2"/>
  <c r="BF135" i="2"/>
  <c r="BG135" i="2"/>
  <c r="BH135" i="2"/>
  <c r="BS134" i="2"/>
  <c r="BE136" i="2"/>
  <c r="BF136" i="2"/>
  <c r="BG136" i="2"/>
  <c r="BH136" i="2"/>
  <c r="BS135" i="2"/>
  <c r="BE137" i="2"/>
  <c r="BF137" i="2"/>
  <c r="BG137" i="2"/>
  <c r="BH137" i="2"/>
  <c r="BE138" i="2"/>
  <c r="BS136" i="2"/>
  <c r="BS137" i="2"/>
  <c r="BF138" i="2"/>
  <c r="BG138" i="2"/>
  <c r="BH138" i="2"/>
  <c r="BE139" i="2"/>
  <c r="BF139" i="2"/>
  <c r="BG139" i="2"/>
  <c r="BH139" i="2"/>
  <c r="BE140" i="2"/>
  <c r="BS138" i="2"/>
  <c r="BF140" i="2"/>
  <c r="BG140" i="2"/>
  <c r="BH140" i="2"/>
  <c r="BE141" i="2"/>
  <c r="BS139" i="2"/>
  <c r="BF141" i="2"/>
  <c r="BG141" i="2"/>
  <c r="BH141" i="2"/>
  <c r="BS140" i="2"/>
  <c r="BE142" i="2"/>
  <c r="BF142" i="2"/>
  <c r="BG142" i="2"/>
  <c r="BH142" i="2"/>
  <c r="BS141" i="2"/>
  <c r="BE143" i="2"/>
  <c r="BF143" i="2"/>
  <c r="BG143" i="2"/>
  <c r="BH143" i="2"/>
  <c r="BE144" i="2"/>
  <c r="BS142" i="2"/>
  <c r="BF144" i="2"/>
  <c r="BG144" i="2"/>
  <c r="BH144" i="2"/>
  <c r="BE145" i="2"/>
  <c r="BS143" i="2"/>
  <c r="BF145" i="2"/>
  <c r="BG145" i="2"/>
  <c r="BH145" i="2"/>
  <c r="BS144" i="2"/>
  <c r="BE146" i="2"/>
  <c r="BF146" i="2"/>
  <c r="BG146" i="2"/>
  <c r="BH146" i="2"/>
  <c r="BS145" i="2"/>
  <c r="BE147" i="2"/>
  <c r="BF147" i="2"/>
  <c r="BG147" i="2"/>
  <c r="BH147" i="2"/>
  <c r="BE148" i="2"/>
  <c r="BS146" i="2"/>
  <c r="BF148" i="2"/>
  <c r="BG148" i="2"/>
  <c r="BH148" i="2"/>
  <c r="BE149" i="2"/>
  <c r="BS147" i="2"/>
  <c r="BF149" i="2"/>
  <c r="BG149" i="2"/>
  <c r="BH149" i="2"/>
  <c r="BS148" i="2"/>
  <c r="BE150" i="2"/>
  <c r="BF150" i="2"/>
  <c r="BG150" i="2"/>
  <c r="BH150" i="2"/>
  <c r="BS149" i="2"/>
  <c r="BE151" i="2"/>
  <c r="BF151" i="2"/>
  <c r="BG151" i="2"/>
  <c r="BH151" i="2"/>
  <c r="BE152" i="2"/>
  <c r="BE153" i="2"/>
  <c r="BS150" i="2"/>
  <c r="BF152" i="2"/>
  <c r="BG152" i="2"/>
  <c r="BH152" i="2"/>
  <c r="BF153" i="2"/>
  <c r="BG153" i="2"/>
  <c r="BH153" i="2"/>
  <c r="BS151" i="2"/>
  <c r="BS152" i="2"/>
  <c r="BS153" i="2"/>
  <c r="P4" i="2"/>
  <c r="Q4" i="2"/>
  <c r="R4" i="2"/>
  <c r="S3" i="2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/>
  <c r="BS156" i="2"/>
  <c r="BS157" i="2"/>
  <c r="D6" i="4"/>
  <c r="BS158" i="2"/>
  <c r="BS159" i="2"/>
  <c r="C6" i="4"/>
  <c r="E6" i="4"/>
  <c r="F6" i="4"/>
  <c r="BS160" i="2"/>
  <c r="G6" i="4"/>
  <c r="L6" i="4"/>
  <c r="F16" i="4"/>
  <c r="BS161" i="2"/>
  <c r="G16" i="4"/>
  <c r="L16" i="4"/>
  <c r="BS162" i="2"/>
  <c r="BS163" i="2"/>
  <c r="BS164" i="2"/>
  <c r="BS165" i="2"/>
  <c r="BS166" i="2"/>
  <c r="BS167" i="2"/>
  <c r="BS168" i="2"/>
  <c r="BS169" i="2"/>
  <c r="BS170" i="2"/>
  <c r="BS171" i="2"/>
  <c r="BS172" i="2"/>
  <c r="BS173" i="2"/>
  <c r="BS174" i="2"/>
  <c r="BS175" i="2"/>
  <c r="BS176" i="2"/>
  <c r="BS177" i="2"/>
  <c r="BS178" i="2"/>
  <c r="BS179" i="2"/>
  <c r="BS180" i="2"/>
  <c r="BS181" i="2"/>
  <c r="BS182" i="2"/>
  <c r="BS183" i="2"/>
  <c r="BS184" i="2"/>
  <c r="BS185" i="2"/>
  <c r="BS186" i="2"/>
  <c r="BS187" i="2"/>
  <c r="BS188" i="2"/>
  <c r="BS189" i="2"/>
  <c r="BS190" i="2"/>
  <c r="BS191" i="2"/>
  <c r="BS192" i="2"/>
  <c r="BS193" i="2"/>
  <c r="BS194" i="2"/>
  <c r="BS195" i="2"/>
  <c r="BS196" i="2"/>
  <c r="BS197" i="2"/>
  <c r="BS198" i="2"/>
  <c r="BS199" i="2"/>
  <c r="BS200" i="2"/>
  <c r="BS201" i="2"/>
  <c r="BS202" i="2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tc={C13C4965-D218-47B5-B842-D24396173B72}</author>
    <author>tc={D28EDF53-674A-409C-A941-EA6867234688}</author>
    <author>tc={667716B9-C05C-44A2-96C4-EA9B92F18AAA}</author>
    <author>tc={25C69F9D-820B-4377-A521-2E48346D0053}</author>
    <author>tc={33FFEDD0-C73F-4E87-9D52-8DF022FAAC8F}</author>
    <author>tc={28B29AF7-21CF-4DBA-9A63-B7E3D688056C}</author>
    <author>tc={33752C1D-D369-47E8-ADD5-98DEBE2E63FC}</author>
    <author>tc={C31E9936-AC60-4BE9-A036-C29D3136E59B}</author>
    <author>tc={C66D1333-0828-4DAB-8160-1F8627FAE701}</author>
    <author>tc={A87D04A3-41DC-4089-AB31-FF1514B55EFD}</author>
    <author>tc={94E8E1A8-B0D8-43F6-B36B-507B4B814FFF}</author>
    <author>tc={DD1FD2FE-D8BA-47E3-BDD3-0EFA6F7A45E3}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C13C4965-D218-47B5-B842-D24396173B7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D28EDF53-674A-409C-A941-EA6867234688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667716B9-C05C-44A2-96C4-EA9B92F18AA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25C69F9D-820B-4377-A521-2E48346D005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33FFEDD0-C73F-4E87-9D52-8DF022FAAC8F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28B29AF7-21CF-4DBA-9A63-B7E3D688056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1" authorId="13" shapeId="0" xr:uid="{33752C1D-D369-47E8-ADD5-98DEBE2E63F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4" shapeId="0" xr:uid="{C31E9936-AC60-4BE9-A036-C29D3136E59B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3" authorId="15" shapeId="0" xr:uid="{C66D1333-0828-4DAB-8160-1F8627FAE70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2" authorId="16" shapeId="0" xr:uid="{A87D04A3-41DC-4089-AB31-FF1514B55EF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3" authorId="17" shapeId="0" xr:uid="{94E8E1A8-B0D8-43F6-B36B-507B4B814FFF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44" authorId="18" shapeId="0" xr:uid="{DD1FD2FE-D8BA-47E3-BDD3-0EFA6F7A45E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<sst xmlns="http://schemas.openxmlformats.org/spreadsheetml/2006/main" count="1188" uniqueCount="333">
  <si>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</si>
  <si>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</si>
  <si>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</si>
  <si>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</si>
  <si>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</si>
  <si>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</si>
  <si>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</si>
  <si>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</si>
  <si>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</si>
  <si>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</si>
  <si>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</si>
  <si>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</si>
  <si>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</si>
  <si>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</si>
  <si>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</si>
  <si>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</si>
  <si>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</si>
  <si>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</si>
  <si>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</si>
  <si>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</si>
  <si>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</si>
  <si>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</si>
  <si>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</si>
  <si>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</si>
  <si>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</si>
  <si>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</si>
  <si>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</si>
  <si>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</si>
  <si>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</si>
  <si>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</si>
  <si>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</si>
  <si>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</si>
  <si>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</si>
  <si>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</si>
  <si>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</si>
  <si>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</si>
  <si>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</si>
  <si>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</si>
  <si>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</si>
  <si>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</si>
  <si>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</si>
  <si>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</si>
  <si>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</si>
  <si>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</si>
  <si>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</si>
  <si>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</si>
  <si>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</si>
  <si>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</si>
  <si>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</si>
  <si>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</si>
  <si>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</si>
  <si>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</si>
  <si>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</si>
  <si>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</si>
  <si>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</si>
  <si>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</si>
  <si>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</si>
  <si>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</si>
  <si>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</si>
  <si>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</si>
  <si>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</si>
  <si>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</si>
  <si>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</si>
  <si>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</si>
  <si>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</si>
  <si>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</si>
  <si>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</si>
  <si>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</si>
  <si>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</si>
  <si>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</si>
  <si>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</si>
  <si>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</si>
  <si>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</si>
  <si>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</si>
  <si>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</si>
  <si>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</si>
  <si>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</si>
  <si>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</si>
  <si>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</si>
  <si>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</si>
  <si>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</si>
  <si>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</si>
  <si>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</si>
  <si>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</si>
  <si>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</si>
  <si>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</si>
  <si>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</si>
  <si>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</si>
  <si>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</si>
  <si>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</si>
  <si>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</si>
  <si>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</si>
  <si>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</si>
  <si>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</si>
  <si>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</si>
  <si>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</si>
  <si>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</si>
  <si>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</si>
  <si>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</si>
  <si>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</si>
  <si>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</si>
  <si>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</si>
  <si>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</si>
  <si>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</si>
  <si>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</si>
  <si>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</si>
  <si>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</si>
  <si>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</si>
  <si>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</si>
  <si>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</si>
  <si>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</si>
  <si>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</si>
  <si>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</si>
  <si>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</si>
  <si>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</si>
  <si>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</si>
  <si>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</si>
  <si>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</si>
  <si>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</si>
  <si>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</si>
  <si>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</si>
  <si>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</si>
  <si>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</si>
  <si>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</si>
  <si>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</si>
  <si>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</si>
  <si>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</si>
  <si>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</si>
  <si>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</si>
  <si>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</si>
  <si>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</si>
  <si>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</si>
  <si>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</si>
  <si>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</si>
  <si>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</si>
  <si>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</si>
  <si>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</si>
  <si>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</si>
  <si>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</si>
  <si>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</si>
  <si>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</si>
  <si>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</si>
  <si>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</si>
  <si>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</si>
  <si>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</si>
  <si>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</si>
  <si>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</si>
  <si>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</si>
  <si>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</si>
  <si>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</si>
  <si>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</si>
  <si>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</si>
  <si>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</si>
  <si>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</si>
  <si>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</si>
  <si>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</si>
  <si>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</si>
  <si>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</si>
  <si>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</si>
  <si>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</si>
  <si>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</si>
  <si>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</si>
  <si>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</si>
  <si>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</si>
  <si>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</si>
  <si>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</si>
  <si>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</si>
  <si>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</si>
  <si>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</si>
  <si>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</si>
  <si>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</si>
  <si>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</si>
  <si>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</si>
  <si>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</si>
  <si>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</si>
  <si>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</si>
  <si>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</si>
  <si>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</si>
  <si>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</si>
  <si>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</si>
  <si>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</si>
  <si>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</si>
  <si>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</si>
  <si>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</si>
  <si>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</si>
  <si>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</si>
  <si>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</si>
  <si>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</si>
  <si>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</si>
  <si>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</si>
  <si>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</si>
  <si>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</si>
  <si>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</si>
  <si>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</si>
  <si>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</si>
  <si>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</si>
  <si>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</si>
  <si>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</si>
  <si>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</si>
  <si>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</si>
  <si>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</si>
  <si>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</si>
  <si>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</si>
  <si>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</si>
  <si>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</si>
  <si>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</si>
  <si>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</si>
  <si>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</si>
  <si>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</si>
  <si>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</si>
  <si>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</si>
  <si>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</si>
  <si>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</si>
  <si>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</si>
  <si>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</si>
  <si>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</si>
  <si>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</si>
  <si>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</si>
  <si>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</si>
  <si>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</si>
  <si>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</si>
  <si>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</si>
  <si>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</si>
  <si>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</si>
  <si>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</si>
  <si>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</si>
  <si>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</si>
  <si>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</si>
  <si>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</si>
  <si>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</si>
  <si>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</si>
  <si>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</si>
  <si>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</si>
  <si>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</si>
  <si>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</si>
  <si>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</si>
  <si>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</si>
  <si>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</si>
  <si>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</si>
  <si>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</si>
  <si>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</si>
  <si>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</si>
  <si>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</si>
  <si>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</si>
  <si>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</si>
  <si>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</si>
  <si>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</si>
  <si>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</si>
  <si>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</si>
  <si>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</si>
  <si>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</si>
  <si>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</si>
  <si>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</si>
  <si>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</si>
  <si>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</si>
  <si>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</si>
  <si>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</si>
  <si>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</si>
  <si>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</si>
  <si>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</si>
  <si>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</si>
  <si>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</si>
  <si>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</si>
  <si>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</si>
  <si>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</si>
  <si>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</si>
  <si>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</si>
  <si>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</si>
  <si>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</si>
  <si>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</si>
  <si>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</si>
  <si>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</si>
  <si>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</si>
  <si>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</si>
  <si>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</si>
  <si>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</si>
  <si>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</si>
  <si>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</si>
  <si>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</si>
  <si>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</si>
  <si>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</si>
  <si>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</si>
  <si>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</si>
  <si>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</si>
  <si>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</si>
  <si>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</si>
  <si>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</si>
  <si>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</si>
  <si>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</si>
  <si>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</si>
  <si>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</si>
  <si>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</si>
  <si>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</si>
  <si>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</si>
  <si>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</si>
  <si>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</si>
  <si>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</si>
  <si>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</si>
  <si>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</si>
  <si>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</si>
  <si>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</si>
  <si>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</si>
  <si>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</si>
  <si>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</si>
  <si>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</si>
  <si>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</si>
  <si>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</si>
  <si>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</si>
  <si>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</si>
  <si>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</si>
  <si>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</si>
  <si>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</si>
  <si>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</si>
  <si>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</si>
  <si>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</si>
  <si>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</si>
  <si>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</si>
  <si>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</si>
  <si>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</si>
  <si>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</si>
  <si>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</si>
  <si>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</si>
  <si>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</si>
  <si>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</si>
  <si>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</si>
  <si>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</si>
  <si>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</si>
  <si>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</si>
  <si>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</si>
  <si>
    <t>TUCANO</t>
  </si>
  <si>
    <t>DIVA</t>
  </si>
  <si>
    <t>VESTEN</t>
  </si>
  <si>
    <t>AF8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</si>
</sst>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2.0355152587716332</c:v>
                </c:pt>
                <c:pt idx="2">
                  <c:v>3.1049531773368275</c:v>
                </c:pt>
                <c:pt idx="3">
                  <c:v>4.7389019300717443</c:v>
                </c:pt>
                <c:pt idx="4">
                  <c:v>7.2366503613596054</c:v>
                </c:pt>
                <c:pt idx="5">
                  <c:v>11.056807103816267</c:v>
                </c:pt>
                <c:pt idx="6">
                  <c:v>16.902427412594765</c:v>
                </c:pt>
                <c:pt idx="7">
                  <c:v>25.851779206740193</c:v>
                </c:pt>
                <c:pt idx="8">
                  <c:v>39.559292315240093</c:v>
                </c:pt>
                <c:pt idx="9">
                  <c:v>60.56447085946462</c:v>
                </c:pt>
                <c:pt idx="10">
                  <c:v>92.766940134978427</c:v>
                </c:pt>
                <c:pt idx="11">
                  <c:v>108.1927029279543</c:v>
                </c:pt>
                <c:pt idx="12">
                  <c:v>123.5642644441031</c:v>
                </c:pt>
                <c:pt idx="13">
                  <c:v>138.88932948472961</c:v>
                </c:pt>
                <c:pt idx="14">
                  <c:v>154.17375736768454</c:v>
                </c:pt>
                <c:pt idx="15">
                  <c:v>169.4221475972393</c:v>
                </c:pt>
                <c:pt idx="16">
                  <c:v>185.20644170666301</c:v>
                </c:pt>
                <c:pt idx="17">
                  <c:v>200.95931816403197</c:v>
                </c:pt>
                <c:pt idx="18">
                  <c:v>216.68358727256066</c:v>
                </c:pt>
                <c:pt idx="19">
                  <c:v>232.38161775241338</c:v>
                </c:pt>
                <c:pt idx="20">
                  <c:v>248.05543192149071</c:v>
                </c:pt>
                <c:pt idx="21">
                  <c:v>261.80438123596707</c:v>
                </c:pt>
                <c:pt idx="22">
                  <c:v>275.53703543812202</c:v>
                </c:pt>
                <c:pt idx="23">
                  <c:v>289.25432124149671</c:v>
                </c:pt>
                <c:pt idx="24">
                  <c:v>302.95707025681133</c:v>
                </c:pt>
                <c:pt idx="25">
                  <c:v>312.78639854098668</c:v>
                </c:pt>
                <c:pt idx="26">
                  <c:v>322.60887687852534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2.0355152587716332</c:v>
                </c:pt>
                <c:pt idx="2">
                  <c:v>3.1049531773368275</c:v>
                </c:pt>
                <c:pt idx="3">
                  <c:v>4.7389019300717443</c:v>
                </c:pt>
                <c:pt idx="4">
                  <c:v>7.2366503613596054</c:v>
                </c:pt>
                <c:pt idx="5">
                  <c:v>11.056807103816267</c:v>
                </c:pt>
                <c:pt idx="6">
                  <c:v>16.902427412594765</c:v>
                </c:pt>
                <c:pt idx="7">
                  <c:v>25.851779206740193</c:v>
                </c:pt>
                <c:pt idx="8">
                  <c:v>39.559292315240093</c:v>
                </c:pt>
                <c:pt idx="9">
                  <c:v>60.56447085946462</c:v>
                </c:pt>
                <c:pt idx="10">
                  <c:v>92.766940134978427</c:v>
                </c:pt>
                <c:pt idx="11">
                  <c:v>108.1927029279543</c:v>
                </c:pt>
                <c:pt idx="12">
                  <c:v>123.5642644441031</c:v>
                </c:pt>
                <c:pt idx="13">
                  <c:v>138.88932948472961</c:v>
                </c:pt>
                <c:pt idx="14">
                  <c:v>154.17375736768454</c:v>
                </c:pt>
                <c:pt idx="15">
                  <c:v>169.4221475972393</c:v>
                </c:pt>
                <c:pt idx="16">
                  <c:v>185.20644170666301</c:v>
                </c:pt>
                <c:pt idx="17">
                  <c:v>200.95931816403197</c:v>
                </c:pt>
                <c:pt idx="18">
                  <c:v>216.68358727256066</c:v>
                </c:pt>
                <c:pt idx="19">
                  <c:v>232.38161775241338</c:v>
                </c:pt>
                <c:pt idx="20">
                  <c:v>248.05543192149071</c:v>
                </c:pt>
                <c:pt idx="21">
                  <c:v>261.80438123596707</c:v>
                </c:pt>
                <c:pt idx="22">
                  <c:v>275.53703543812202</c:v>
                </c:pt>
                <c:pt idx="23">
                  <c:v>289.25432124149671</c:v>
                </c:pt>
                <c:pt idx="24">
                  <c:v>302.95707025681133</c:v>
                </c:pt>
                <c:pt idx="25">
                  <c:v>312.78639854098668</c:v>
                </c:pt>
                <c:pt idx="26">
                  <c:v>322.60887687852534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2.0355152587716332</c:v>
                </c:pt>
                <c:pt idx="2">
                  <c:v>3.1049531773368275</c:v>
                </c:pt>
                <c:pt idx="3">
                  <c:v>4.7389019300717443</c:v>
                </c:pt>
                <c:pt idx="4">
                  <c:v>7.2366503613596054</c:v>
                </c:pt>
                <c:pt idx="5">
                  <c:v>11.056807103816267</c:v>
                </c:pt>
                <c:pt idx="6">
                  <c:v>16.902427412594765</c:v>
                </c:pt>
                <c:pt idx="7">
                  <c:v>25.851779206740193</c:v>
                </c:pt>
                <c:pt idx="8">
                  <c:v>39.559292315240093</c:v>
                </c:pt>
                <c:pt idx="9">
                  <c:v>60.56447085946462</c:v>
                </c:pt>
                <c:pt idx="10">
                  <c:v>92.766940134978427</c:v>
                </c:pt>
                <c:pt idx="11">
                  <c:v>108.1927029279543</c:v>
                </c:pt>
                <c:pt idx="12">
                  <c:v>123.5642644441031</c:v>
                </c:pt>
                <c:pt idx="13">
                  <c:v>138.88932948472961</c:v>
                </c:pt>
                <c:pt idx="14">
                  <c:v>154.17375736768454</c:v>
                </c:pt>
                <c:pt idx="15">
                  <c:v>169.4221475972393</c:v>
                </c:pt>
                <c:pt idx="16">
                  <c:v>185.20644170666301</c:v>
                </c:pt>
                <c:pt idx="17">
                  <c:v>200.95931816403197</c:v>
                </c:pt>
                <c:pt idx="18">
                  <c:v>216.68358727256066</c:v>
                </c:pt>
                <c:pt idx="19">
                  <c:v>232.38161775241338</c:v>
                </c:pt>
                <c:pt idx="20">
                  <c:v>248.05543192149071</c:v>
                </c:pt>
                <c:pt idx="21">
                  <c:v>261.80438123596707</c:v>
                </c:pt>
                <c:pt idx="22">
                  <c:v>275.53703543812202</c:v>
                </c:pt>
                <c:pt idx="23">
                  <c:v>289.25432124149671</c:v>
                </c:pt>
                <c:pt idx="24">
                  <c:v>302.95707025681133</c:v>
                </c:pt>
                <c:pt idx="25">
                  <c:v>312.78639854098668</c:v>
                </c:pt>
                <c:pt idx="26">
                  <c:v>322.60887687852534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2.0355152587716332</c:v>
                </c:pt>
                <c:pt idx="2">
                  <c:v>3.1049531773368275</c:v>
                </c:pt>
                <c:pt idx="3">
                  <c:v>4.7389019300717443</c:v>
                </c:pt>
                <c:pt idx="4">
                  <c:v>7.2366503613596054</c:v>
                </c:pt>
                <c:pt idx="5">
                  <c:v>11.056807103816267</c:v>
                </c:pt>
                <c:pt idx="6">
                  <c:v>16.902427412594765</c:v>
                </c:pt>
                <c:pt idx="7">
                  <c:v>25.851779206740193</c:v>
                </c:pt>
                <c:pt idx="8">
                  <c:v>39.559292315240093</c:v>
                </c:pt>
                <c:pt idx="9">
                  <c:v>60.56447085946462</c:v>
                </c:pt>
                <c:pt idx="10">
                  <c:v>92.766940134978427</c:v>
                </c:pt>
                <c:pt idx="11">
                  <c:v>108.1927029279543</c:v>
                </c:pt>
                <c:pt idx="12">
                  <c:v>123.5642644441031</c:v>
                </c:pt>
                <c:pt idx="13">
                  <c:v>138.88932948472961</c:v>
                </c:pt>
                <c:pt idx="14">
                  <c:v>154.17375736768454</c:v>
                </c:pt>
                <c:pt idx="15">
                  <c:v>169.4221475972393</c:v>
                </c:pt>
                <c:pt idx="16">
                  <c:v>185.20644170666301</c:v>
                </c:pt>
                <c:pt idx="17">
                  <c:v>200.95931816403197</c:v>
                </c:pt>
                <c:pt idx="18">
                  <c:v>216.68358727256066</c:v>
                </c:pt>
                <c:pt idx="19">
                  <c:v>232.38161775241338</c:v>
                </c:pt>
                <c:pt idx="20">
                  <c:v>248.05543192149071</c:v>
                </c:pt>
                <c:pt idx="21">
                  <c:v>261.80438123596707</c:v>
                </c:pt>
                <c:pt idx="22">
                  <c:v>275.53703543812202</c:v>
                </c:pt>
                <c:pt idx="23">
                  <c:v>289.25432124149671</c:v>
                </c:pt>
                <c:pt idx="24">
                  <c:v>302.95707025681133</c:v>
                </c:pt>
                <c:pt idx="25">
                  <c:v>312.78639854098668</c:v>
                </c:pt>
                <c:pt idx="26">
                  <c:v>322.60887687852534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2.0355152587716332</c:v>
                </c:pt>
                <c:pt idx="2">
                  <c:v>3.1049531773368275</c:v>
                </c:pt>
                <c:pt idx="3">
                  <c:v>4.7389019300717443</c:v>
                </c:pt>
                <c:pt idx="4">
                  <c:v>7.2366503613596054</c:v>
                </c:pt>
                <c:pt idx="5">
                  <c:v>11.056807103816267</c:v>
                </c:pt>
                <c:pt idx="6">
                  <c:v>16.902427412594765</c:v>
                </c:pt>
                <c:pt idx="7">
                  <c:v>25.851779206740193</c:v>
                </c:pt>
                <c:pt idx="8">
                  <c:v>39.559292315240093</c:v>
                </c:pt>
                <c:pt idx="9">
                  <c:v>60.56447085946462</c:v>
                </c:pt>
                <c:pt idx="10">
                  <c:v>92.766940134978427</c:v>
                </c:pt>
                <c:pt idx="11">
                  <c:v>108.1927029279543</c:v>
                </c:pt>
                <c:pt idx="12">
                  <c:v>123.5642644441031</c:v>
                </c:pt>
                <c:pt idx="13">
                  <c:v>138.88932948472961</c:v>
                </c:pt>
                <c:pt idx="14">
                  <c:v>154.17375736768454</c:v>
                </c:pt>
                <c:pt idx="15">
                  <c:v>169.4221475972393</c:v>
                </c:pt>
                <c:pt idx="16">
                  <c:v>185.20644170666301</c:v>
                </c:pt>
                <c:pt idx="17">
                  <c:v>200.95931816403197</c:v>
                </c:pt>
                <c:pt idx="18">
                  <c:v>216.68358727256066</c:v>
                </c:pt>
                <c:pt idx="19">
                  <c:v>232.38161775241338</c:v>
                </c:pt>
                <c:pt idx="20">
                  <c:v>248.05543192149071</c:v>
                </c:pt>
                <c:pt idx="21">
                  <c:v>261.80438123596707</c:v>
                </c:pt>
                <c:pt idx="22">
                  <c:v>275.53703543812202</c:v>
                </c:pt>
                <c:pt idx="23">
                  <c:v>289.25432124149671</c:v>
                </c:pt>
                <c:pt idx="24">
                  <c:v>302.95707025681133</c:v>
                </c:pt>
                <c:pt idx="25">
                  <c:v>312.78639854098668</c:v>
                </c:pt>
                <c:pt idx="26">
                  <c:v>322.60887687852534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C13C4965-D218-47B5-B842-D24396173B72}">
    <text>A recopier sur toutes les essences.
Correspond aux frais fixes d’entretien mécanique + répulsif gibier</text>
  </threadedComment>
  <threadedComment ref="E50" dT="2024-11-27T17:08:05.48" personId="{44BC7BF0-8157-4572-8E12-7E0C99523682}" id="{D28EDF53-674A-409C-A941-EA6867234688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667716B9-C05C-44A2-96C4-EA9B92F18AAA}">
    <text>A recopier sur toutes les essences.
Correspond aux frais fixes d’entretien mécanique + répulsif gibier</text>
  </threadedComment>
  <threadedComment ref="E80" dT="2024-11-27T17:07:34.75" personId="{44BC7BF0-8157-4572-8E12-7E0C99523682}" id="{25C69F9D-820B-4377-A521-2E48346D0053}">
    <text>A recopier sur toutes les essences.
Correspond aux frais fixes d’entretien mécanique + répulsif gibier</text>
  </threadedComment>
  <threadedComment ref="E81" dT="2024-11-27T17:08:05.48" personId="{44BC7BF0-8157-4572-8E12-7E0C99523682}" id="{33FFEDD0-C73F-4E87-9D52-8DF022FAAC8F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28B29AF7-21CF-4DBA-9A63-B7E3D688056C}">
    <text>A recopier sur toutes les essences.
Correspond aux frais fixes d’entretien mécanique + répulsif gibier</text>
  </threadedComment>
  <threadedComment ref="E111" dT="2024-11-27T17:07:34.75" personId="{44BC7BF0-8157-4572-8E12-7E0C99523682}" id="{33752C1D-D369-47E8-ADD5-98DEBE2E63FC}">
    <text>A recopier sur toutes les essences.
Correspond aux frais fixes d’entretien mécanique + répulsif gibier</text>
  </threadedComment>
  <threadedComment ref="E112" dT="2024-11-27T17:08:05.48" personId="{44BC7BF0-8157-4572-8E12-7E0C99523682}" id="{C31E9936-AC60-4BE9-A036-C29D3136E59B}">
    <text xml:space="preserve">A recopier sur toutes les essences
Correspond aux frais fixes entretien manuel + répulsif gibier + regarnis
</text>
  </threadedComment>
  <threadedComment ref="E113" dT="2024-11-27T17:07:34.75" personId="{44BC7BF0-8157-4572-8E12-7E0C99523682}" id="{C66D1333-0828-4DAB-8160-1F8627FAE701}">
    <text>A recopier sur toutes les essences.
Correspond aux frais fixes d’entretien mécanique + répulsif gibier</text>
  </threadedComment>
  <threadedComment ref="E142" dT="2024-11-27T17:07:34.75" personId="{44BC7BF0-8157-4572-8E12-7E0C99523682}" id="{A87D04A3-41DC-4089-AB31-FF1514B55EFD}">
    <text>A recopier sur toutes les essences.
Correspond aux frais fixes d’entretien mécanique + répulsif gibier</text>
  </threadedComment>
  <threadedComment ref="E143" dT="2024-11-27T17:08:05.48" personId="{44BC7BF0-8157-4572-8E12-7E0C99523682}" id="{94E8E1A8-B0D8-43F6-B36B-507B4B814FFF}">
    <text xml:space="preserve">A recopier sur toutes les essences
Correspond aux frais fixes entretien manuel + répulsif gibier + regarnis
</text>
  </threadedComment>
  <threadedComment ref="E144" dT="2024-11-27T17:07:34.75" personId="{44BC7BF0-8157-4572-8E12-7E0C99523682}" id="{DD1FD2FE-D8BA-47E3-BDD3-0EFA6F7A45E3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="80" zoomScaleNormal="80" workbookViewId="0">
      <selection activeCell="F25" sqref="F2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70" t="s">
        <v>190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6" t="s">
        <v>231</v>
      </c>
      <c r="B5" s="276"/>
      <c r="C5" s="24">
        <v>48.19</v>
      </c>
      <c r="D5" s="277" t="s">
        <v>229</v>
      </c>
      <c r="E5" s="278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127</v>
      </c>
      <c r="C9" s="32">
        <v>0.23697862627101055</v>
      </c>
      <c r="D9" s="33">
        <f t="shared" ref="D9:D18" si="0">C9*$C$5</f>
        <v>11.419999999999998</v>
      </c>
      <c r="E9" s="34">
        <v>26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127</v>
      </c>
      <c r="C10" s="32">
        <v>0.262087570035277</v>
      </c>
      <c r="D10" s="33">
        <f t="shared" si="0"/>
        <v>12.629999999999997</v>
      </c>
      <c r="E10" s="34">
        <v>26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329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127</v>
      </c>
      <c r="C11" s="32">
        <v>0.17264992737082382</v>
      </c>
      <c r="D11" s="33">
        <f t="shared" si="0"/>
        <v>8.32</v>
      </c>
      <c r="E11" s="34">
        <v>26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330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127</v>
      </c>
      <c r="C12" s="32">
        <v>0.14276820917202737</v>
      </c>
      <c r="D12" s="33">
        <f t="shared" si="0"/>
        <v>6.879999999999999</v>
      </c>
      <c r="E12" s="34">
        <v>26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331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127</v>
      </c>
      <c r="C13" s="32">
        <v>0.18551566715086115</v>
      </c>
      <c r="D13" s="33">
        <f t="shared" si="0"/>
        <v>8.9399999999999977</v>
      </c>
      <c r="E13" s="34">
        <v>26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332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48.19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Peuplier I-45/51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10</v>
      </c>
      <c r="B36" s="258">
        <v>80.128205128205124</v>
      </c>
      <c r="C36" s="258">
        <v>1</v>
      </c>
      <c r="D36" s="259">
        <v>0</v>
      </c>
      <c r="E36" s="260">
        <v>0.75</v>
      </c>
      <c r="F36" s="260">
        <v>0.2</v>
      </c>
      <c r="G36" s="260">
        <v>0</v>
      </c>
      <c r="H36" s="260">
        <v>0.05</v>
      </c>
      <c r="I36" s="49">
        <f>IFERROR(B36/A36,"")</f>
        <v>8.0128205128205128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15</v>
      </c>
      <c r="B37" s="262">
        <v>148.7179487179487</v>
      </c>
      <c r="C37" s="262">
        <v>2</v>
      </c>
      <c r="D37" s="262">
        <v>0</v>
      </c>
      <c r="E37" s="263">
        <v>0.75</v>
      </c>
      <c r="F37" s="263">
        <v>0.2</v>
      </c>
      <c r="G37" s="263">
        <v>0</v>
      </c>
      <c r="H37" s="263">
        <v>0.05</v>
      </c>
      <c r="I37" s="53">
        <f t="shared" ref="I37:I55" si="1">IF(A37&lt;&gt;0,(B37-(B36-D36))/(A37-A36),"")</f>
        <v>13.717948717948715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20</v>
      </c>
      <c r="B38" s="262">
        <v>219.87179487179486</v>
      </c>
      <c r="C38" s="262">
        <v>3</v>
      </c>
      <c r="D38" s="262">
        <v>0</v>
      </c>
      <c r="E38" s="263">
        <v>0.75</v>
      </c>
      <c r="F38" s="263">
        <v>0.2</v>
      </c>
      <c r="G38" s="263">
        <v>0</v>
      </c>
      <c r="H38" s="263">
        <v>0.05</v>
      </c>
      <c r="I38" s="53">
        <f t="shared" si="1"/>
        <v>14.230769230769232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22</v>
      </c>
      <c r="B39" s="262">
        <v>244.87179487179486</v>
      </c>
      <c r="C39" s="262">
        <v>4</v>
      </c>
      <c r="D39" s="262">
        <v>0</v>
      </c>
      <c r="E39" s="263">
        <v>0.75</v>
      </c>
      <c r="F39" s="263">
        <v>0.2</v>
      </c>
      <c r="G39" s="263">
        <v>0</v>
      </c>
      <c r="H39" s="263">
        <v>0.05</v>
      </c>
      <c r="I39" s="49">
        <f t="shared" si="1"/>
        <v>12.5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24</v>
      </c>
      <c r="B40" s="262">
        <v>269.87179487179486</v>
      </c>
      <c r="C40" s="262">
        <v>5</v>
      </c>
      <c r="D40" s="262">
        <v>0</v>
      </c>
      <c r="E40" s="263">
        <v>0.75</v>
      </c>
      <c r="F40" s="263">
        <v>0.2</v>
      </c>
      <c r="G40" s="263">
        <v>0</v>
      </c>
      <c r="H40" s="263">
        <v>0.05</v>
      </c>
      <c r="I40" s="49">
        <f t="shared" si="1"/>
        <v>12.5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26</v>
      </c>
      <c r="B41" s="262">
        <v>287.82051282051282</v>
      </c>
      <c r="C41" s="262">
        <v>6</v>
      </c>
      <c r="D41" s="262">
        <v>287.82051282051282</v>
      </c>
      <c r="E41" s="263">
        <v>0.75</v>
      </c>
      <c r="F41" s="263">
        <v>0.2</v>
      </c>
      <c r="G41" s="263">
        <v>0</v>
      </c>
      <c r="H41" s="263">
        <v>0.05</v>
      </c>
      <c r="I41" s="53">
        <f t="shared" si="1"/>
        <v>8.974358974358978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/>
      <c r="B42" s="262"/>
      <c r="C42" s="262"/>
      <c r="D42" s="262"/>
      <c r="E42" s="263"/>
      <c r="F42" s="263"/>
      <c r="G42" s="263"/>
      <c r="H42" s="263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Peuplier I-45/51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80.128205128205124</v>
      </c>
      <c r="C62" s="60">
        <v>1</v>
      </c>
      <c r="D62" s="60">
        <v>0</v>
      </c>
      <c r="E62" s="51">
        <v>0.75</v>
      </c>
      <c r="F62" s="51">
        <v>0.2</v>
      </c>
      <c r="G62" s="51">
        <v>0</v>
      </c>
      <c r="H62" s="51">
        <v>0.05</v>
      </c>
      <c r="I62" s="53">
        <f>IFERROR(B62/A62,"")</f>
        <v>8.0128205128205128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148.7179487179487</v>
      </c>
      <c r="C63" s="60">
        <v>2</v>
      </c>
      <c r="D63" s="60">
        <v>0</v>
      </c>
      <c r="E63" s="51">
        <v>0.75</v>
      </c>
      <c r="F63" s="51">
        <v>0.2</v>
      </c>
      <c r="G63" s="51">
        <v>0</v>
      </c>
      <c r="H63" s="51">
        <v>0.05</v>
      </c>
      <c r="I63" s="49">
        <f>IF(A63&lt;&gt;0,(B63-(B62-D62))/(A63-A62),"")</f>
        <v>13.717948717948715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219.87179487179486</v>
      </c>
      <c r="C64" s="60">
        <v>3</v>
      </c>
      <c r="D64" s="60">
        <v>0</v>
      </c>
      <c r="E64" s="51">
        <v>0.75</v>
      </c>
      <c r="F64" s="51">
        <v>0.2</v>
      </c>
      <c r="G64" s="51">
        <v>0</v>
      </c>
      <c r="H64" s="51">
        <v>0.05</v>
      </c>
      <c r="I64" s="49">
        <f>IF(A64&lt;&gt;0,(B64-(B63-D63))/(A64-A63),"")</f>
        <v>14.230769230769232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22</v>
      </c>
      <c r="B65" s="60">
        <v>244.87179487179486</v>
      </c>
      <c r="C65" s="60">
        <v>4</v>
      </c>
      <c r="D65" s="60">
        <v>0</v>
      </c>
      <c r="E65" s="51">
        <v>0.75</v>
      </c>
      <c r="F65" s="51">
        <v>0.2</v>
      </c>
      <c r="G65" s="51">
        <v>0</v>
      </c>
      <c r="H65" s="51">
        <v>0.05</v>
      </c>
      <c r="I65" s="49">
        <f>IF(A65&lt;&gt;0,(B65-(B64-D64))/(A65-A64),"")</f>
        <v>12.5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24</v>
      </c>
      <c r="B66" s="60">
        <v>269.87179487179486</v>
      </c>
      <c r="C66" s="60">
        <v>5</v>
      </c>
      <c r="D66" s="60">
        <v>0</v>
      </c>
      <c r="E66" s="51">
        <v>0.75</v>
      </c>
      <c r="F66" s="51">
        <v>0.2</v>
      </c>
      <c r="G66" s="51">
        <v>0</v>
      </c>
      <c r="H66" s="51">
        <v>0.05</v>
      </c>
      <c r="I66" s="49">
        <f t="shared" ref="I66:I81" si="2">IF(A66&lt;&gt;0,(B66-(B65-D65))/(A66-A65),"")</f>
        <v>12.5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26</v>
      </c>
      <c r="B67" s="60">
        <v>287.82051282051282</v>
      </c>
      <c r="C67" s="60">
        <v>6</v>
      </c>
      <c r="D67" s="60">
        <v>287.82051282051282</v>
      </c>
      <c r="E67" s="51">
        <v>0.75</v>
      </c>
      <c r="F67" s="51">
        <v>0.2</v>
      </c>
      <c r="G67" s="51">
        <v>0</v>
      </c>
      <c r="H67" s="51">
        <v>0.05</v>
      </c>
      <c r="I67" s="49">
        <f t="shared" si="2"/>
        <v>8.974358974358978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Peuplier I-45/51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80.128205128205124</v>
      </c>
      <c r="C88" s="60">
        <v>1</v>
      </c>
      <c r="D88" s="60">
        <v>0</v>
      </c>
      <c r="E88" s="51">
        <v>0.75</v>
      </c>
      <c r="F88" s="51">
        <v>0.2</v>
      </c>
      <c r="G88" s="51">
        <v>0</v>
      </c>
      <c r="H88" s="87">
        <v>0.05</v>
      </c>
      <c r="I88" s="53">
        <f>IFERROR(B88/A88,"")</f>
        <v>8.0128205128205128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60">
        <v>148.7179487179487</v>
      </c>
      <c r="C89" s="60">
        <v>2</v>
      </c>
      <c r="D89" s="60">
        <v>0</v>
      </c>
      <c r="E89" s="51">
        <v>0.75</v>
      </c>
      <c r="F89" s="51">
        <v>0.2</v>
      </c>
      <c r="G89" s="51">
        <v>0</v>
      </c>
      <c r="H89" s="87">
        <v>0.05</v>
      </c>
      <c r="I89" s="53">
        <f t="shared" ref="I89:I107" si="3">IF(A89&lt;&gt;0,(B89-(B88-D88))/(A89-A88),"")</f>
        <v>13.717948717948715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v>219.87179487179486</v>
      </c>
      <c r="C90" s="60">
        <v>3</v>
      </c>
      <c r="D90" s="60">
        <v>0</v>
      </c>
      <c r="E90" s="87">
        <v>0.75</v>
      </c>
      <c r="F90" s="87">
        <v>0.2</v>
      </c>
      <c r="G90" s="87">
        <v>0</v>
      </c>
      <c r="H90" s="87">
        <v>0.05</v>
      </c>
      <c r="I90" s="53">
        <f t="shared" si="3"/>
        <v>14.230769230769232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22</v>
      </c>
      <c r="B91" s="60">
        <v>244.87179487179486</v>
      </c>
      <c r="C91" s="60">
        <v>4</v>
      </c>
      <c r="D91" s="60">
        <v>0</v>
      </c>
      <c r="E91" s="87">
        <v>0.75</v>
      </c>
      <c r="F91" s="87">
        <v>0.2</v>
      </c>
      <c r="G91" s="87">
        <v>0</v>
      </c>
      <c r="H91" s="87">
        <v>0.05</v>
      </c>
      <c r="I91" s="53">
        <f t="shared" si="3"/>
        <v>12.5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24</v>
      </c>
      <c r="B92" s="60">
        <v>269.87179487179486</v>
      </c>
      <c r="C92" s="60">
        <v>5</v>
      </c>
      <c r="D92" s="60">
        <v>0</v>
      </c>
      <c r="E92" s="87">
        <v>0.75</v>
      </c>
      <c r="F92" s="87">
        <v>0.2</v>
      </c>
      <c r="G92" s="87">
        <v>0</v>
      </c>
      <c r="H92" s="87">
        <v>0.05</v>
      </c>
      <c r="I92" s="53">
        <f t="shared" si="3"/>
        <v>12.5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26</v>
      </c>
      <c r="B93" s="60">
        <v>287.82051282051282</v>
      </c>
      <c r="C93" s="60">
        <v>6</v>
      </c>
      <c r="D93" s="60">
        <v>287.82051282051282</v>
      </c>
      <c r="E93" s="87">
        <v>0.75</v>
      </c>
      <c r="F93" s="87">
        <v>0.2</v>
      </c>
      <c r="G93" s="87">
        <v>0</v>
      </c>
      <c r="H93" s="87">
        <v>0.05</v>
      </c>
      <c r="I93" s="53">
        <f t="shared" si="3"/>
        <v>8.974358974358978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Peuplier I-45/51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10</v>
      </c>
      <c r="B114" s="60">
        <v>80.128205128205124</v>
      </c>
      <c r="C114" s="50">
        <v>1</v>
      </c>
      <c r="D114" s="60">
        <v>0</v>
      </c>
      <c r="E114" s="51">
        <v>0.75</v>
      </c>
      <c r="F114" s="51">
        <v>0.2</v>
      </c>
      <c r="G114" s="51">
        <v>0</v>
      </c>
      <c r="H114" s="51">
        <v>0.05</v>
      </c>
      <c r="I114" s="53">
        <f>IFERROR(B114/A114,"")</f>
        <v>8.0128205128205128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15</v>
      </c>
      <c r="B115" s="60">
        <v>148.7179487179487</v>
      </c>
      <c r="C115" s="50">
        <v>2</v>
      </c>
      <c r="D115" s="60">
        <v>0</v>
      </c>
      <c r="E115" s="51">
        <v>0.75</v>
      </c>
      <c r="F115" s="51">
        <v>0.2</v>
      </c>
      <c r="G115" s="51">
        <v>0</v>
      </c>
      <c r="H115" s="51">
        <v>0.05</v>
      </c>
      <c r="I115" s="53">
        <f t="shared" ref="I115:I133" si="4">IF(A115&lt;&gt;0,(B115-(B114-D114))/(A115-A114),"")</f>
        <v>13.717948717948715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20</v>
      </c>
      <c r="B116" s="60">
        <v>219.87179487179486</v>
      </c>
      <c r="C116" s="50">
        <v>3</v>
      </c>
      <c r="D116" s="60">
        <v>0</v>
      </c>
      <c r="E116" s="51">
        <v>0.75</v>
      </c>
      <c r="F116" s="51">
        <v>0.2</v>
      </c>
      <c r="G116" s="51">
        <v>0</v>
      </c>
      <c r="H116" s="51">
        <v>0.05</v>
      </c>
      <c r="I116" s="53">
        <f t="shared" si="4"/>
        <v>14.230769230769232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22</v>
      </c>
      <c r="B117" s="60">
        <v>244.87179487179486</v>
      </c>
      <c r="C117" s="50">
        <v>4</v>
      </c>
      <c r="D117" s="60">
        <v>0</v>
      </c>
      <c r="E117" s="51">
        <v>0.75</v>
      </c>
      <c r="F117" s="51">
        <v>0.2</v>
      </c>
      <c r="G117" s="51">
        <v>0</v>
      </c>
      <c r="H117" s="51">
        <v>0.05</v>
      </c>
      <c r="I117" s="53">
        <f t="shared" si="4"/>
        <v>12.5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24</v>
      </c>
      <c r="B118" s="60">
        <v>269.87179487179486</v>
      </c>
      <c r="C118" s="50">
        <v>5</v>
      </c>
      <c r="D118" s="60">
        <v>0</v>
      </c>
      <c r="E118" s="51">
        <v>0.75</v>
      </c>
      <c r="F118" s="51">
        <v>0.2</v>
      </c>
      <c r="G118" s="51">
        <v>0</v>
      </c>
      <c r="H118" s="51">
        <v>0.05</v>
      </c>
      <c r="I118" s="53">
        <f t="shared" si="4"/>
        <v>12.5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26</v>
      </c>
      <c r="B119" s="60">
        <v>287.82051282051282</v>
      </c>
      <c r="C119" s="50">
        <v>6</v>
      </c>
      <c r="D119" s="60">
        <v>287.82051282051282</v>
      </c>
      <c r="E119" s="51">
        <v>0.75</v>
      </c>
      <c r="F119" s="51">
        <v>0.2</v>
      </c>
      <c r="G119" s="51">
        <v>0</v>
      </c>
      <c r="H119" s="51">
        <v>0.05</v>
      </c>
      <c r="I119" s="53">
        <f t="shared" si="4"/>
        <v>8.974358974358978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Peuplier I-45/51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80.128205128205124</v>
      </c>
      <c r="C140" s="50">
        <v>1</v>
      </c>
      <c r="D140" s="60">
        <v>0</v>
      </c>
      <c r="E140" s="51">
        <v>0.75</v>
      </c>
      <c r="F140" s="51">
        <v>0.2</v>
      </c>
      <c r="G140" s="51">
        <v>0</v>
      </c>
      <c r="H140" s="51">
        <v>0.05</v>
      </c>
      <c r="I140" s="57">
        <f>IFERROR(B140/A140,"")</f>
        <v>8.0128205128205128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148.7179487179487</v>
      </c>
      <c r="C141" s="50">
        <v>2</v>
      </c>
      <c r="D141" s="60">
        <v>0</v>
      </c>
      <c r="E141" s="51">
        <v>0.75</v>
      </c>
      <c r="F141" s="51">
        <v>0.2</v>
      </c>
      <c r="G141" s="51">
        <v>0</v>
      </c>
      <c r="H141" s="51">
        <v>0.05</v>
      </c>
      <c r="I141" s="57">
        <f t="shared" ref="I141:I159" si="5">IF(A141&lt;&gt;0,(B141-(B140-D140))/(A141-A140),"")</f>
        <v>13.717948717948715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219.87179487179486</v>
      </c>
      <c r="C142" s="50">
        <v>3</v>
      </c>
      <c r="D142" s="60">
        <v>0</v>
      </c>
      <c r="E142" s="51">
        <v>0.75</v>
      </c>
      <c r="F142" s="51">
        <v>0.2</v>
      </c>
      <c r="G142" s="51">
        <v>0</v>
      </c>
      <c r="H142" s="51">
        <v>0.05</v>
      </c>
      <c r="I142" s="57">
        <f t="shared" si="5"/>
        <v>14.230769230769232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22</v>
      </c>
      <c r="B143" s="60">
        <v>244.87179487179486</v>
      </c>
      <c r="C143" s="50">
        <v>4</v>
      </c>
      <c r="D143" s="60">
        <v>0</v>
      </c>
      <c r="E143" s="51">
        <v>0.75</v>
      </c>
      <c r="F143" s="51">
        <v>0.2</v>
      </c>
      <c r="G143" s="51">
        <v>0</v>
      </c>
      <c r="H143" s="51">
        <v>0.05</v>
      </c>
      <c r="I143" s="57">
        <f t="shared" si="5"/>
        <v>12.5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24</v>
      </c>
      <c r="B144" s="60">
        <v>269.87179487179486</v>
      </c>
      <c r="C144" s="50">
        <v>5</v>
      </c>
      <c r="D144" s="60">
        <v>0</v>
      </c>
      <c r="E144" s="51">
        <v>0.75</v>
      </c>
      <c r="F144" s="51">
        <v>0.2</v>
      </c>
      <c r="G144" s="51">
        <v>0</v>
      </c>
      <c r="H144" s="51">
        <v>0.05</v>
      </c>
      <c r="I144" s="57">
        <f t="shared" si="5"/>
        <v>12.5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26</v>
      </c>
      <c r="B145" s="60">
        <v>287.82051282051282</v>
      </c>
      <c r="C145" s="50">
        <v>6</v>
      </c>
      <c r="D145" s="60">
        <v>287.82051282051282</v>
      </c>
      <c r="E145" s="51">
        <v>0.75</v>
      </c>
      <c r="F145" s="51">
        <v>0.2</v>
      </c>
      <c r="G145" s="51">
        <v>0</v>
      </c>
      <c r="H145" s="51">
        <v>0.05</v>
      </c>
      <c r="I145" s="57">
        <f t="shared" si="5"/>
        <v>8.974358974358978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3" sqref="F1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Peuplier I-45/51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Peuplier I-45/51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Peuplier I-45/51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Peuplier I-45/51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>Peuplier I-45/51</v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156.50137022757278</v>
      </c>
      <c r="T3" s="59">
        <f>IF('Données projet'!E9&gt;30,$R$33-$H$33,LOOKUP('Données projet'!$E$9,$A$3:$A$203,R3:R203)-LOOKUP('Données projet'!$E$9,$A$3:$A$203,$H$3:$H$203))</f>
        <v>369.56225759438212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156.50137022757278</v>
      </c>
      <c r="AO3" s="59">
        <f>IF('Données projet'!E10&gt;30,$AM$33-$H$33,LOOKUP('Données projet'!$E$10,$A$3:$A$203,AM3:AM203)-LOOKUP('Données projet'!$E$10,$A$3:$A$203,$H$3:$H$203))</f>
        <v>369.56225759438212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156.50137022757278</v>
      </c>
      <c r="BJ3" s="59">
        <f>IF('Données projet'!E11&gt;30,$BH$33-$H$33,LOOKUP('Données projet'!$E$11,$A$3:$A$203,BH3:BH203)-LOOKUP('Données projet'!$E$11,$A$3:$A$203,$H$3:$H$203))</f>
        <v>369.56225759438212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156.50137022757278</v>
      </c>
      <c r="CE3" s="59">
        <f>IF('Données projet'!E12&gt;30,$CC$33-$H$33,LOOKUP('Données projet'!$E$12,$A$3:$A$203,CC3:CC203)-LOOKUP('Données projet'!$E$12,$A$3:$A$203,$H$3:$H$203))</f>
        <v>369.56225759438212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156.50137022757278</v>
      </c>
      <c r="CZ3" s="59">
        <f>IF('Données projet'!E13&gt;30,$CX$33-$H$33,LOOKUP('Données projet'!$E$13,$A$3:$A$203,CX3:CX203)-LOOKUP('Données projet'!$E$13,$A$3:$A$203,$H$3:$H$203))</f>
        <v>369.56225759438212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8.0128205128205128</v>
      </c>
      <c r="N4" s="13">
        <f>IF('Données projet'!$A$36&gt;35,N3+M4-V3,IF(A4&lt;'Données projet'!$A$36,$K$205^A4,IF(A4='Données projet'!$A$36,'Données projet'!$B$36,N3+M4-V3)))</f>
        <v>1.5501671930596579</v>
      </c>
      <c r="O4" s="13">
        <f>N4*VLOOKUP('Données projet'!$B$9,Paramètres!$A$1:$I$89,3,0)*VLOOKUP('Données projet'!$B$9,Paramètres!$A$1:$I$89,5,0)</f>
        <v>0.79318954934476582</v>
      </c>
      <c r="P4" s="13">
        <f>EXP(-1.0587+0.8836*LN(O4)+0.284)</f>
        <v>0.37552734564373152</v>
      </c>
      <c r="Q4" s="20">
        <f t="shared" ref="Q4:Q34" si="2">(O4+P4)*0.475*44/12</f>
        <v>2.0355152587716332</v>
      </c>
      <c r="R4" s="59">
        <f t="shared" si="0"/>
        <v>169.84794921169546</v>
      </c>
      <c r="S4" s="59">
        <f ca="1">AVERAGE(OFFSET($R$3,0,0,'Données projet'!$E$9+1,1))-AVERAGE(OFFSET($H$3,0,0,'Données projet'!$E$9+1,1))</f>
        <v>156.50137022757278</v>
      </c>
      <c r="T4" s="59">
        <f>$T$3</f>
        <v>369.56225759438212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8.0128205128205128</v>
      </c>
      <c r="AI4" s="13">
        <f>IF('Données projet'!$A$62&gt;35,AI3+AH4-AQ3,IF(A4&lt;'Données projet'!$A$62,$AF$205^A4,IF(A4='Données projet'!$A$62,'Données projet'!$B$62,AI3+AH4-AQ3)))</f>
        <v>1.5501671930596579</v>
      </c>
      <c r="AJ4" s="13">
        <f>AI4*VLOOKUP('Données projet'!$B$10,Paramètres!$A$1:$I$89,3,0)*VLOOKUP('Données projet'!$B$10,Paramètres!$A$1:$I$89,5,0)</f>
        <v>0.79318954934476582</v>
      </c>
      <c r="AK4" s="13">
        <f>EXP(-1.0587+0.8836*LN(AJ4)+0.284)</f>
        <v>0.37552734564373152</v>
      </c>
      <c r="AL4" s="20">
        <f t="shared" ref="AL4:AL67" si="4">(AJ4+AK4)*0.475*44/12</f>
        <v>2.0355152587716332</v>
      </c>
      <c r="AM4" s="59">
        <f t="shared" ref="AM4:AM67" si="5">AL4+(AD4+AE4)*44/12</f>
        <v>169.84794921169546</v>
      </c>
      <c r="AN4" s="59">
        <f ca="1">AVERAGE(OFFSET($AM$3,0,0,'Données projet'!$E$10+1,1))-AVERAGE(OFFSET($H$3,0,0,'Données projet'!$E$10+1,1))</f>
        <v>156.50137022757278</v>
      </c>
      <c r="AO4" s="59">
        <f>$AO$3</f>
        <v>369.56225759438212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8.0128205128205128</v>
      </c>
      <c r="BD4" s="12">
        <f>IF('Données projet'!$A$88&gt;35,BD3+BC4-BL3,IF(A4&lt;'Données projet'!$A$88,$BA$205^A4,IF(A4='Données projet'!$A$88,'Données projet'!$B$88,BD3+BC4-BL3)))</f>
        <v>1.5501671930596579</v>
      </c>
      <c r="BE4" s="13">
        <f>BD4*VLOOKUP('Données projet'!$B$11,Paramètres!$A$1:$I$89,3,0)*VLOOKUP('Données projet'!$B$11,Paramètres!$A$1:$I$89,5,0)</f>
        <v>0.79318954934476582</v>
      </c>
      <c r="BF4" s="13">
        <f>EXP(-1.0587+0.8836*LN(BE4)+0.284)</f>
        <v>0.37552734564373152</v>
      </c>
      <c r="BG4" s="20">
        <f t="shared" ref="BG4:BG67" si="7">(BE4+BF4)*0.475*44/12</f>
        <v>2.0355152587716332</v>
      </c>
      <c r="BH4" s="59">
        <f t="shared" ref="BH4:BH67" si="8">BG4+(AY4+AZ4)*44/12</f>
        <v>169.84794921169546</v>
      </c>
      <c r="BI4" s="59">
        <f ca="1">AVERAGE(OFFSET($BH$3,0,0,'Données projet'!$E$11+1,1))-AVERAGE(OFFSET($H$3,0,0,'Données projet'!$E$11+1,1))</f>
        <v>156.50137022757278</v>
      </c>
      <c r="BJ4" s="59">
        <f>$BJ$3</f>
        <v>369.56225759438212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8.0128205128205128</v>
      </c>
      <c r="BY4" s="12">
        <f>IF('Données projet'!$A$114&gt;35,BY3+BX4-CG3,IF(A4&lt;'Données projet'!$A$114,$BV$205^A4,IF(A4='Données projet'!$A$114,'Données projet'!$B$114,BY3+BX4-CG3)))</f>
        <v>1.5501671930596579</v>
      </c>
      <c r="BZ4" s="13">
        <f>BY4*VLOOKUP('Données projet'!$B$12,Paramètres!$A$1:$I$89,3,0)*VLOOKUP('Données projet'!$B$12,Paramètres!$A$1:$I$89,5,0)</f>
        <v>0.79318954934476582</v>
      </c>
      <c r="CA4" s="13">
        <f>EXP(-1.0587+0.8836*LN(BZ4)+0.284)</f>
        <v>0.37552734564373152</v>
      </c>
      <c r="CB4" s="20">
        <f t="shared" ref="CB4:CB67" si="10">(BZ4+CA4)*0.475*44/12</f>
        <v>2.0355152587716332</v>
      </c>
      <c r="CC4" s="59">
        <f t="shared" ref="CC4:CC67" si="11">CB4+(BT4+BU4)*44/12</f>
        <v>169.84794921169546</v>
      </c>
      <c r="CD4" s="59">
        <f ca="1">AVERAGE(OFFSET($CC$3,0,0,'Données projet'!$E$12+1,1))-AVERAGE(OFFSET($H$3,0,0,'Données projet'!$E$12+1,1))</f>
        <v>156.50137022757278</v>
      </c>
      <c r="CE4" s="59">
        <f>$CE$3</f>
        <v>369.56225759438212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8.0128205128205128</v>
      </c>
      <c r="CT4" s="12">
        <f>IF('Données projet'!$A$140&gt;35,CT3+CS4-DB3,IF(A4&lt;'Données projet'!$A$140,$CQ$205^A4,IF(A4='Données projet'!$A$140,'Données projet'!$B$140,CT3+CS4-DB3)))</f>
        <v>1.5501671930596579</v>
      </c>
      <c r="CU4" s="17">
        <f>CT4*VLOOKUP('Données projet'!$B$13,Paramètres!$A$1:$I$89,3,0)*VLOOKUP('Données projet'!$B$13,Paramètres!$A$1:$I$89,5,0)</f>
        <v>0.79318954934476582</v>
      </c>
      <c r="CV4" s="13">
        <f>EXP(-1.0587+0.8836*LN(CU4)+0.284)</f>
        <v>0.37552734564373152</v>
      </c>
      <c r="CW4" s="20">
        <f t="shared" ref="CW4:CW67" si="13">(CU4+CV4)*0.475*44/12</f>
        <v>2.0355152587716332</v>
      </c>
      <c r="CX4" s="59">
        <f t="shared" ref="CX4:CX67" si="14">CW4+(CO4+CP4)*44/12</f>
        <v>169.84794921169546</v>
      </c>
      <c r="CY4" s="59">
        <f ca="1">AVERAGE(OFFSET($CX$3,0,0,'Données projet'!$E$13+1,1))-AVERAGE(OFFSET($H$3,0,0,'Données projet'!$E$13+1,1))</f>
        <v>156.50137022757278</v>
      </c>
      <c r="CZ4" s="59">
        <f>$CZ$3</f>
        <v>369.56225759438212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8.0128205128205128</v>
      </c>
      <c r="N5" s="13">
        <f>IF('Données projet'!$A$36&gt;35,N4+M5-V4,IF(A5&lt;'Données projet'!$A$36,$K$205^A5,IF(A5='Données projet'!$A$36,'Données projet'!$B$36,N4+M5-V4)))</f>
        <v>2.4030183264384588</v>
      </c>
      <c r="O5" s="13">
        <f>N5*VLOOKUP('Données projet'!$B$9,Paramètres!$A$1:$I$89,3,0)*VLOOKUP('Données projet'!$B$9,Paramètres!$A$1:$I$89,5,0)</f>
        <v>1.2295764172720307</v>
      </c>
      <c r="P5" s="13">
        <f t="shared" ref="P5:P68" si="33">EXP(-1.0587+0.8836*LN(O5)+0.284)</f>
        <v>0.55317181851944908</v>
      </c>
      <c r="Q5" s="20">
        <f t="shared" si="2"/>
        <v>3.1049531773368275</v>
      </c>
      <c r="R5" s="59">
        <f t="shared" si="0"/>
        <v>173.70223446483766</v>
      </c>
      <c r="S5" s="59">
        <f ca="1">AVERAGE(OFFSET($R$3,0,0,'Données projet'!$E$9+1,1))-AVERAGE(OFFSET($H$3,0,0,'Données projet'!$E$9+1,1))</f>
        <v>156.50137022757278</v>
      </c>
      <c r="T5" s="59">
        <f t="shared" ref="T5:T68" si="34">$T$3</f>
        <v>369.56225759438212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8.0128205128205128</v>
      </c>
      <c r="AI5" s="13">
        <f>IF('Données projet'!$A$62&gt;35,AI4+AH5-AQ4,IF(A5&lt;'Données projet'!$A$62,$AF$205^A5,IF(A5='Données projet'!$A$62,'Données projet'!$B$62,AI4+AH5-AQ4)))</f>
        <v>2.4030183264384588</v>
      </c>
      <c r="AJ5" s="13">
        <f>AI5*VLOOKUP('Données projet'!$B$10,Paramètres!$A$1:$I$89,3,0)*VLOOKUP('Données projet'!$B$10,Paramètres!$A$1:$I$89,5,0)</f>
        <v>1.2295764172720307</v>
      </c>
      <c r="AK5" s="13">
        <f t="shared" ref="AK5:AK68" si="35">EXP(-1.0587+0.8836*LN(AJ5)+0.284)</f>
        <v>0.55317181851944908</v>
      </c>
      <c r="AL5" s="20">
        <f t="shared" si="4"/>
        <v>3.1049531773368275</v>
      </c>
      <c r="AM5" s="59">
        <f t="shared" si="5"/>
        <v>173.70223446483766</v>
      </c>
      <c r="AN5" s="59">
        <f ca="1">AVERAGE(OFFSET($AM$3,0,0,'Données projet'!$E$10+1,1))-AVERAGE(OFFSET($H$3,0,0,'Données projet'!$E$10+1,1))</f>
        <v>156.50137022757278</v>
      </c>
      <c r="AO5" s="59">
        <f t="shared" ref="AO5:AO68" si="36">$AO$3</f>
        <v>369.56225759438212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8.0128205128205128</v>
      </c>
      <c r="BD5" s="12">
        <f>IF('Données projet'!$A$88&gt;35,BD4+BC5-BL4,IF(A5&lt;'Données projet'!$A$88,$BA$205^A5,IF(A5='Données projet'!$A$88,'Données projet'!$B$88,BD4+BC5-BL4)))</f>
        <v>2.4030183264384588</v>
      </c>
      <c r="BE5" s="13">
        <f>BD5*VLOOKUP('Données projet'!$B$11,Paramètres!$A$1:$I$89,3,0)*VLOOKUP('Données projet'!$B$11,Paramètres!$A$1:$I$89,5,0)</f>
        <v>1.2295764172720307</v>
      </c>
      <c r="BF5" s="13">
        <f t="shared" ref="BF5:BF68" si="37">EXP(-1.0587+0.8836*LN(BE5)+0.284)</f>
        <v>0.55317181851944908</v>
      </c>
      <c r="BG5" s="20">
        <f t="shared" si="7"/>
        <v>3.1049531773368275</v>
      </c>
      <c r="BH5" s="59">
        <f t="shared" si="8"/>
        <v>173.70223446483766</v>
      </c>
      <c r="BI5" s="59">
        <f ca="1">AVERAGE(OFFSET($BH$3,0,0,'Données projet'!$E$11+1,1))-AVERAGE(OFFSET($H$3,0,0,'Données projet'!$E$11+1,1))</f>
        <v>156.50137022757278</v>
      </c>
      <c r="BJ5" s="59">
        <f t="shared" ref="BJ5:BJ68" si="38">$BJ$3</f>
        <v>369.56225759438212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8.0128205128205128</v>
      </c>
      <c r="BY5" s="12">
        <f>IF('Données projet'!$A$114&gt;35,BY4+BX5-CG4,IF(A5&lt;'Données projet'!$A$114,$BV$205^A5,IF(A5='Données projet'!$A$114,'Données projet'!$B$114,BY4+BX5-CG4)))</f>
        <v>2.4030183264384588</v>
      </c>
      <c r="BZ5" s="13">
        <f>BY5*VLOOKUP('Données projet'!$B$12,Paramètres!$A$1:$I$89,3,0)*VLOOKUP('Données projet'!$B$12,Paramètres!$A$1:$I$89,5,0)</f>
        <v>1.2295764172720307</v>
      </c>
      <c r="CA5" s="13">
        <f t="shared" ref="CA5:CA68" si="39">EXP(-1.0587+0.8836*LN(BZ5)+0.284)</f>
        <v>0.55317181851944908</v>
      </c>
      <c r="CB5" s="20">
        <f t="shared" si="10"/>
        <v>3.1049531773368275</v>
      </c>
      <c r="CC5" s="59">
        <f t="shared" si="11"/>
        <v>173.70223446483766</v>
      </c>
      <c r="CD5" s="59">
        <f ca="1">AVERAGE(OFFSET($CC$3,0,0,'Données projet'!$E$12+1,1))-AVERAGE(OFFSET($H$3,0,0,'Données projet'!$E$12+1,1))</f>
        <v>156.50137022757278</v>
      </c>
      <c r="CE5" s="59">
        <f t="shared" ref="CE5:CE68" si="40">$CE$3</f>
        <v>369.56225759438212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8.0128205128205128</v>
      </c>
      <c r="CT5" s="12">
        <f>IF('Données projet'!$A$140&gt;35,CT4+CS5-DB4,IF(A5&lt;'Données projet'!$A$140,$CQ$205^A5,IF(A5='Données projet'!$A$140,'Données projet'!$B$140,CT4+CS5-DB4)))</f>
        <v>2.4030183264384588</v>
      </c>
      <c r="CU5" s="17">
        <f>CT5*VLOOKUP('Données projet'!$B$13,Paramètres!$A$1:$I$89,3,0)*VLOOKUP('Données projet'!$B$13,Paramètres!$A$1:$I$89,5,0)</f>
        <v>1.2295764172720307</v>
      </c>
      <c r="CV5" s="13">
        <f t="shared" ref="CV5:CV68" si="41">EXP(-1.0587+0.8836*LN(CU5)+0.284)</f>
        <v>0.55317181851944908</v>
      </c>
      <c r="CW5" s="20">
        <f t="shared" si="13"/>
        <v>3.1049531773368275</v>
      </c>
      <c r="CX5" s="59">
        <f t="shared" si="14"/>
        <v>173.70223446483766</v>
      </c>
      <c r="CY5" s="59">
        <f ca="1">AVERAGE(OFFSET($CX$3,0,0,'Données projet'!$E$13+1,1))-AVERAGE(OFFSET($H$3,0,0,'Données projet'!$E$13+1,1))</f>
        <v>156.50137022757278</v>
      </c>
      <c r="CZ5" s="59">
        <f t="shared" ref="CZ5:CZ68" si="42">$CZ$3</f>
        <v>369.56225759438212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8.0128205128205128</v>
      </c>
      <c r="N6" s="13">
        <f>IF('Données projet'!$A$36&gt;35,N5+M6-V5,IF(A6&lt;'Données projet'!$A$36,$K$205^A6,IF(A6='Données projet'!$A$36,'Données projet'!$B$36,N5+M6-V5)))</f>
        <v>3.7250801739660222</v>
      </c>
      <c r="O6" s="13">
        <f>N6*VLOOKUP('Données projet'!$B$9,Paramètres!$A$1:$I$89,3,0)*VLOOKUP('Données projet'!$B$9,Paramètres!$A$1:$I$89,5,0)</f>
        <v>1.9060490234149343</v>
      </c>
      <c r="P6" s="13">
        <f t="shared" si="33"/>
        <v>0.81485160629133058</v>
      </c>
      <c r="Q6" s="20">
        <f t="shared" si="2"/>
        <v>4.7389019300717443</v>
      </c>
      <c r="R6" s="59">
        <f t="shared" si="0"/>
        <v>178.09392249995662</v>
      </c>
      <c r="S6" s="59">
        <f ca="1">AVERAGE(OFFSET($R$3,0,0,'Données projet'!$E$9+1,1))-AVERAGE(OFFSET($H$3,0,0,'Données projet'!$E$9+1,1))</f>
        <v>156.50137022757278</v>
      </c>
      <c r="T6" s="59">
        <f t="shared" si="34"/>
        <v>369.56225759438212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8.0128205128205128</v>
      </c>
      <c r="AI6" s="13">
        <f>IF('Données projet'!$A$62&gt;35,AI5+AH6-AQ5,IF(A6&lt;'Données projet'!$A$62,$AF$205^A6,IF(A6='Données projet'!$A$62,'Données projet'!$B$62,AI5+AH6-AQ5)))</f>
        <v>3.7250801739660222</v>
      </c>
      <c r="AJ6" s="13">
        <f>AI6*VLOOKUP('Données projet'!$B$10,Paramètres!$A$1:$I$89,3,0)*VLOOKUP('Données projet'!$B$10,Paramètres!$A$1:$I$89,5,0)</f>
        <v>1.9060490234149343</v>
      </c>
      <c r="AK6" s="13">
        <f t="shared" si="35"/>
        <v>0.81485160629133058</v>
      </c>
      <c r="AL6" s="20">
        <f t="shared" si="4"/>
        <v>4.7389019300717443</v>
      </c>
      <c r="AM6" s="59">
        <f t="shared" si="5"/>
        <v>178.09392249995662</v>
      </c>
      <c r="AN6" s="59">
        <f ca="1">AVERAGE(OFFSET($AM$3,0,0,'Données projet'!$E$10+1,1))-AVERAGE(OFFSET($H$3,0,0,'Données projet'!$E$10+1,1))</f>
        <v>156.50137022757278</v>
      </c>
      <c r="AO6" s="59">
        <f t="shared" si="36"/>
        <v>369.56225759438212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8.0128205128205128</v>
      </c>
      <c r="BD6" s="12">
        <f>IF('Données projet'!$A$88&gt;35,BD5+BC6-BL5,IF(A6&lt;'Données projet'!$A$88,$BA$205^A6,IF(A6='Données projet'!$A$88,'Données projet'!$B$88,BD5+BC6-BL5)))</f>
        <v>3.7250801739660222</v>
      </c>
      <c r="BE6" s="13">
        <f>BD6*VLOOKUP('Données projet'!$B$11,Paramètres!$A$1:$I$89,3,0)*VLOOKUP('Données projet'!$B$11,Paramètres!$A$1:$I$89,5,0)</f>
        <v>1.9060490234149343</v>
      </c>
      <c r="BF6" s="13">
        <f t="shared" si="37"/>
        <v>0.81485160629133058</v>
      </c>
      <c r="BG6" s="20">
        <f t="shared" si="7"/>
        <v>4.7389019300717443</v>
      </c>
      <c r="BH6" s="59">
        <f t="shared" si="8"/>
        <v>178.09392249995662</v>
      </c>
      <c r="BI6" s="59">
        <f ca="1">AVERAGE(OFFSET($BH$3,0,0,'Données projet'!$E$11+1,1))-AVERAGE(OFFSET($H$3,0,0,'Données projet'!$E$11+1,1))</f>
        <v>156.50137022757278</v>
      </c>
      <c r="BJ6" s="59">
        <f t="shared" si="38"/>
        <v>369.56225759438212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8.0128205128205128</v>
      </c>
      <c r="BY6" s="12">
        <f>IF('Données projet'!$A$114&gt;35,BY5+BX6-CG5,IF(A6&lt;'Données projet'!$A$114,$BV$205^A6,IF(A6='Données projet'!$A$114,'Données projet'!$B$114,BY5+BX6-CG5)))</f>
        <v>3.7250801739660222</v>
      </c>
      <c r="BZ6" s="13">
        <f>BY6*VLOOKUP('Données projet'!$B$12,Paramètres!$A$1:$I$89,3,0)*VLOOKUP('Données projet'!$B$12,Paramètres!$A$1:$I$89,5,0)</f>
        <v>1.9060490234149343</v>
      </c>
      <c r="CA6" s="13">
        <f t="shared" si="39"/>
        <v>0.81485160629133058</v>
      </c>
      <c r="CB6" s="20">
        <f t="shared" si="10"/>
        <v>4.7389019300717443</v>
      </c>
      <c r="CC6" s="59">
        <f t="shared" si="11"/>
        <v>178.09392249995662</v>
      </c>
      <c r="CD6" s="59">
        <f ca="1">AVERAGE(OFFSET($CC$3,0,0,'Données projet'!$E$12+1,1))-AVERAGE(OFFSET($H$3,0,0,'Données projet'!$E$12+1,1))</f>
        <v>156.50137022757278</v>
      </c>
      <c r="CE6" s="59">
        <f t="shared" si="40"/>
        <v>369.56225759438212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8.0128205128205128</v>
      </c>
      <c r="CT6" s="12">
        <f>IF('Données projet'!$A$140&gt;35,CT5+CS6-DB5,IF(A6&lt;'Données projet'!$A$140,$CQ$205^A6,IF(A6='Données projet'!$A$140,'Données projet'!$B$140,CT5+CS6-DB5)))</f>
        <v>3.7250801739660222</v>
      </c>
      <c r="CU6" s="17">
        <f>CT6*VLOOKUP('Données projet'!$B$13,Paramètres!$A$1:$I$89,3,0)*VLOOKUP('Données projet'!$B$13,Paramètres!$A$1:$I$89,5,0)</f>
        <v>1.9060490234149343</v>
      </c>
      <c r="CV6" s="13">
        <f t="shared" si="41"/>
        <v>0.81485160629133058</v>
      </c>
      <c r="CW6" s="20">
        <f t="shared" si="13"/>
        <v>4.7389019300717443</v>
      </c>
      <c r="CX6" s="59">
        <f t="shared" si="14"/>
        <v>178.09392249995662</v>
      </c>
      <c r="CY6" s="59">
        <f ca="1">AVERAGE(OFFSET($CX$3,0,0,'Données projet'!$E$13+1,1))-AVERAGE(OFFSET($H$3,0,0,'Données projet'!$E$13+1,1))</f>
        <v>156.50137022757278</v>
      </c>
      <c r="CZ6" s="59">
        <f t="shared" si="42"/>
        <v>369.56225759438212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8.0128205128205128</v>
      </c>
      <c r="N7" s="13">
        <f>IF('Données projet'!$A$36&gt;35,N6+M7-V6,IF(A7&lt;'Données projet'!$A$36,$K$205^A7,IF(A7='Données projet'!$A$36,'Données projet'!$B$36,N6+M7-V6)))</f>
        <v>5.7744970771990918</v>
      </c>
      <c r="O7" s="13">
        <f>N7*VLOOKUP('Données projet'!$B$9,Paramètres!$A$1:$I$89,3,0)*VLOOKUP('Données projet'!$B$9,Paramètres!$A$1:$I$89,5,0)</f>
        <v>2.9546946644612317</v>
      </c>
      <c r="P7" s="13">
        <f t="shared" si="33"/>
        <v>1.2003198970849533</v>
      </c>
      <c r="Q7" s="20">
        <f t="shared" si="2"/>
        <v>7.2366503613596054</v>
      </c>
      <c r="R7" s="59">
        <f t="shared" si="0"/>
        <v>183.32277242553656</v>
      </c>
      <c r="S7" s="59">
        <f ca="1">AVERAGE(OFFSET($R$3,0,0,'Données projet'!$E$9+1,1))-AVERAGE(OFFSET($H$3,0,0,'Données projet'!$E$9+1,1))</f>
        <v>156.50137022757278</v>
      </c>
      <c r="T7" s="59">
        <f t="shared" si="34"/>
        <v>369.56225759438212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8.0128205128205128</v>
      </c>
      <c r="AI7" s="13">
        <f>IF('Données projet'!$A$62&gt;35,AI6+AH7-AQ6,IF(A7&lt;'Données projet'!$A$62,$AF$205^A7,IF(A7='Données projet'!$A$62,'Données projet'!$B$62,AI6+AH7-AQ6)))</f>
        <v>5.7744970771990918</v>
      </c>
      <c r="AJ7" s="13">
        <f>AI7*VLOOKUP('Données projet'!$B$10,Paramètres!$A$1:$I$89,3,0)*VLOOKUP('Données projet'!$B$10,Paramètres!$A$1:$I$89,5,0)</f>
        <v>2.9546946644612317</v>
      </c>
      <c r="AK7" s="13">
        <f t="shared" si="35"/>
        <v>1.2003198970849533</v>
      </c>
      <c r="AL7" s="20">
        <f t="shared" si="4"/>
        <v>7.2366503613596054</v>
      </c>
      <c r="AM7" s="59">
        <f t="shared" si="5"/>
        <v>183.32277242553656</v>
      </c>
      <c r="AN7" s="59">
        <f ca="1">AVERAGE(OFFSET($AM$3,0,0,'Données projet'!$E$10+1,1))-AVERAGE(OFFSET($H$3,0,0,'Données projet'!$E$10+1,1))</f>
        <v>156.50137022757278</v>
      </c>
      <c r="AO7" s="59">
        <f t="shared" si="36"/>
        <v>369.56225759438212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8.0128205128205128</v>
      </c>
      <c r="BD7" s="12">
        <f>IF('Données projet'!$A$88&gt;35,BD6+BC7-BL6,IF(A7&lt;'Données projet'!$A$88,$BA$205^A7,IF(A7='Données projet'!$A$88,'Données projet'!$B$88,BD6+BC7-BL6)))</f>
        <v>5.7744970771990918</v>
      </c>
      <c r="BE7" s="13">
        <f>BD7*VLOOKUP('Données projet'!$B$11,Paramètres!$A$1:$I$89,3,0)*VLOOKUP('Données projet'!$B$11,Paramètres!$A$1:$I$89,5,0)</f>
        <v>2.9546946644612317</v>
      </c>
      <c r="BF7" s="13">
        <f t="shared" si="37"/>
        <v>1.2003198970849533</v>
      </c>
      <c r="BG7" s="20">
        <f t="shared" si="7"/>
        <v>7.2366503613596054</v>
      </c>
      <c r="BH7" s="59">
        <f t="shared" si="8"/>
        <v>183.32277242553656</v>
      </c>
      <c r="BI7" s="59">
        <f ca="1">AVERAGE(OFFSET($BH$3,0,0,'Données projet'!$E$11+1,1))-AVERAGE(OFFSET($H$3,0,0,'Données projet'!$E$11+1,1))</f>
        <v>156.50137022757278</v>
      </c>
      <c r="BJ7" s="59">
        <f t="shared" si="38"/>
        <v>369.56225759438212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8.0128205128205128</v>
      </c>
      <c r="BY7" s="12">
        <f>IF('Données projet'!$A$114&gt;35,BY6+BX7-CG6,IF(A7&lt;'Données projet'!$A$114,$BV$205^A7,IF(A7='Données projet'!$A$114,'Données projet'!$B$114,BY6+BX7-CG6)))</f>
        <v>5.7744970771990918</v>
      </c>
      <c r="BZ7" s="13">
        <f>BY7*VLOOKUP('Données projet'!$B$12,Paramètres!$A$1:$I$89,3,0)*VLOOKUP('Données projet'!$B$12,Paramètres!$A$1:$I$89,5,0)</f>
        <v>2.9546946644612317</v>
      </c>
      <c r="CA7" s="13">
        <f t="shared" si="39"/>
        <v>1.2003198970849533</v>
      </c>
      <c r="CB7" s="20">
        <f t="shared" si="10"/>
        <v>7.2366503613596054</v>
      </c>
      <c r="CC7" s="59">
        <f t="shared" si="11"/>
        <v>183.32277242553656</v>
      </c>
      <c r="CD7" s="59">
        <f ca="1">AVERAGE(OFFSET($CC$3,0,0,'Données projet'!$E$12+1,1))-AVERAGE(OFFSET($H$3,0,0,'Données projet'!$E$12+1,1))</f>
        <v>156.50137022757278</v>
      </c>
      <c r="CE7" s="59">
        <f t="shared" si="40"/>
        <v>369.56225759438212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8.0128205128205128</v>
      </c>
      <c r="CT7" s="12">
        <f>IF('Données projet'!$A$140&gt;35,CT6+CS7-DB6,IF(A7&lt;'Données projet'!$A$140,$CQ$205^A7,IF(A7='Données projet'!$A$140,'Données projet'!$B$140,CT6+CS7-DB6)))</f>
        <v>5.7744970771990918</v>
      </c>
      <c r="CU7" s="17">
        <f>CT7*VLOOKUP('Données projet'!$B$13,Paramètres!$A$1:$I$89,3,0)*VLOOKUP('Données projet'!$B$13,Paramètres!$A$1:$I$89,5,0)</f>
        <v>2.9546946644612317</v>
      </c>
      <c r="CV7" s="13">
        <f t="shared" si="41"/>
        <v>1.2003198970849533</v>
      </c>
      <c r="CW7" s="20">
        <f t="shared" si="13"/>
        <v>7.2366503613596054</v>
      </c>
      <c r="CX7" s="59">
        <f t="shared" si="14"/>
        <v>183.32277242553656</v>
      </c>
      <c r="CY7" s="59">
        <f ca="1">AVERAGE(OFFSET($CX$3,0,0,'Données projet'!$E$13+1,1))-AVERAGE(OFFSET($H$3,0,0,'Données projet'!$E$13+1,1))</f>
        <v>156.50137022757278</v>
      </c>
      <c r="CZ7" s="59">
        <f t="shared" si="42"/>
        <v>369.56225759438212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8.0128205128205128</v>
      </c>
      <c r="N8" s="13">
        <f>IF('Données projet'!$A$36&gt;35,N7+M8-V7,IF(A8&lt;'Données projet'!$A$36,$K$205^A8,IF(A8='Données projet'!$A$36,'Données projet'!$B$36,N7+M8-V7)))</f>
        <v>8.9514359254929143</v>
      </c>
      <c r="O8" s="13">
        <f>N8*VLOOKUP('Données projet'!$B$9,Paramètres!$A$1:$I$89,3,0)*VLOOKUP('Données projet'!$B$9,Paramètres!$A$1:$I$89,5,0)</f>
        <v>4.5802707343562146</v>
      </c>
      <c r="P8" s="13">
        <f t="shared" si="33"/>
        <v>1.7681352582655658</v>
      </c>
      <c r="Q8" s="20">
        <f t="shared" si="2"/>
        <v>11.056807103816267</v>
      </c>
      <c r="R8" s="59">
        <f t="shared" si="0"/>
        <v>189.84785498026361</v>
      </c>
      <c r="S8" s="59">
        <f ca="1">AVERAGE(OFFSET($R$3,0,0,'Données projet'!$E$9+1,1))-AVERAGE(OFFSET($H$3,0,0,'Données projet'!$E$9+1,1))</f>
        <v>156.50137022757278</v>
      </c>
      <c r="T8" s="59">
        <f t="shared" si="34"/>
        <v>369.56225759438212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8.0128205128205128</v>
      </c>
      <c r="AI8" s="13">
        <f>IF('Données projet'!$A$62&gt;35,AI7+AH8-AQ7,IF(A8&lt;'Données projet'!$A$62,$AF$205^A8,IF(A8='Données projet'!$A$62,'Données projet'!$B$62,AI7+AH8-AQ7)))</f>
        <v>8.9514359254929143</v>
      </c>
      <c r="AJ8" s="13">
        <f>AI8*VLOOKUP('Données projet'!$B$10,Paramètres!$A$1:$I$89,3,0)*VLOOKUP('Données projet'!$B$10,Paramètres!$A$1:$I$89,5,0)</f>
        <v>4.5802707343562146</v>
      </c>
      <c r="AK8" s="13">
        <f t="shared" si="35"/>
        <v>1.7681352582655658</v>
      </c>
      <c r="AL8" s="20">
        <f t="shared" si="4"/>
        <v>11.056807103816267</v>
      </c>
      <c r="AM8" s="59">
        <f t="shared" si="5"/>
        <v>189.84785498026361</v>
      </c>
      <c r="AN8" s="59">
        <f ca="1">AVERAGE(OFFSET($AM$3,0,0,'Données projet'!$E$10+1,1))-AVERAGE(OFFSET($H$3,0,0,'Données projet'!$E$10+1,1))</f>
        <v>156.50137022757278</v>
      </c>
      <c r="AO8" s="59">
        <f t="shared" si="36"/>
        <v>369.56225759438212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8.0128205128205128</v>
      </c>
      <c r="BD8" s="12">
        <f>IF('Données projet'!$A$88&gt;35,BD7+BC8-BL7,IF(A8&lt;'Données projet'!$A$88,$BA$205^A8,IF(A8='Données projet'!$A$88,'Données projet'!$B$88,BD7+BC8-BL7)))</f>
        <v>8.9514359254929143</v>
      </c>
      <c r="BE8" s="13">
        <f>BD8*VLOOKUP('Données projet'!$B$11,Paramètres!$A$1:$I$89,3,0)*VLOOKUP('Données projet'!$B$11,Paramètres!$A$1:$I$89,5,0)</f>
        <v>4.5802707343562146</v>
      </c>
      <c r="BF8" s="13">
        <f t="shared" si="37"/>
        <v>1.7681352582655658</v>
      </c>
      <c r="BG8" s="20">
        <f t="shared" si="7"/>
        <v>11.056807103816267</v>
      </c>
      <c r="BH8" s="59">
        <f t="shared" si="8"/>
        <v>189.84785498026361</v>
      </c>
      <c r="BI8" s="59">
        <f ca="1">AVERAGE(OFFSET($BH$3,0,0,'Données projet'!$E$11+1,1))-AVERAGE(OFFSET($H$3,0,0,'Données projet'!$E$11+1,1))</f>
        <v>156.50137022757278</v>
      </c>
      <c r="BJ8" s="59">
        <f t="shared" si="38"/>
        <v>369.56225759438212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8.0128205128205128</v>
      </c>
      <c r="BY8" s="12">
        <f>IF('Données projet'!$A$114&gt;35,BY7+BX8-CG7,IF(A8&lt;'Données projet'!$A$114,$BV$205^A8,IF(A8='Données projet'!$A$114,'Données projet'!$B$114,BY7+BX8-CG7)))</f>
        <v>8.9514359254929143</v>
      </c>
      <c r="BZ8" s="13">
        <f>BY8*VLOOKUP('Données projet'!$B$12,Paramètres!$A$1:$I$89,3,0)*VLOOKUP('Données projet'!$B$12,Paramètres!$A$1:$I$89,5,0)</f>
        <v>4.5802707343562146</v>
      </c>
      <c r="CA8" s="13">
        <f t="shared" si="39"/>
        <v>1.7681352582655658</v>
      </c>
      <c r="CB8" s="20">
        <f t="shared" si="10"/>
        <v>11.056807103816267</v>
      </c>
      <c r="CC8" s="59">
        <f t="shared" si="11"/>
        <v>189.84785498026361</v>
      </c>
      <c r="CD8" s="59">
        <f ca="1">AVERAGE(OFFSET($CC$3,0,0,'Données projet'!$E$12+1,1))-AVERAGE(OFFSET($H$3,0,0,'Données projet'!$E$12+1,1))</f>
        <v>156.50137022757278</v>
      </c>
      <c r="CE8" s="59">
        <f t="shared" si="40"/>
        <v>369.56225759438212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8.0128205128205128</v>
      </c>
      <c r="CT8" s="12">
        <f>IF('Données projet'!$A$140&gt;35,CT7+CS8-DB7,IF(A8&lt;'Données projet'!$A$140,$CQ$205^A8,IF(A8='Données projet'!$A$140,'Données projet'!$B$140,CT7+CS8-DB7)))</f>
        <v>8.9514359254929143</v>
      </c>
      <c r="CU8" s="17">
        <f>CT8*VLOOKUP('Données projet'!$B$13,Paramètres!$A$1:$I$89,3,0)*VLOOKUP('Données projet'!$B$13,Paramètres!$A$1:$I$89,5,0)</f>
        <v>4.5802707343562146</v>
      </c>
      <c r="CV8" s="13">
        <f t="shared" si="41"/>
        <v>1.7681352582655658</v>
      </c>
      <c r="CW8" s="20">
        <f t="shared" si="13"/>
        <v>11.056807103816267</v>
      </c>
      <c r="CX8" s="59">
        <f t="shared" si="14"/>
        <v>189.84785498026361</v>
      </c>
      <c r="CY8" s="59">
        <f ca="1">AVERAGE(OFFSET($CX$3,0,0,'Données projet'!$E$13+1,1))-AVERAGE(OFFSET($H$3,0,0,'Données projet'!$E$13+1,1))</f>
        <v>156.50137022757278</v>
      </c>
      <c r="CZ8" s="59">
        <f t="shared" si="42"/>
        <v>369.56225759438212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8.0128205128205128</v>
      </c>
      <c r="N9" s="13">
        <f>IF('Données projet'!$A$36&gt;35,N8+M9-V8,IF(A9&lt;'Données projet'!$A$36,$K$205^A9,IF(A9='Données projet'!$A$36,'Données projet'!$B$36,N8+M9-V8)))</f>
        <v>13.876222302474734</v>
      </c>
      <c r="O9" s="13">
        <f>N9*VLOOKUP('Données projet'!$B$9,Paramètres!$A$1:$I$89,3,0)*VLOOKUP('Données projet'!$B$9,Paramètres!$A$1:$I$89,5,0)</f>
        <v>7.1001854277302723</v>
      </c>
      <c r="P9" s="13">
        <f t="shared" si="33"/>
        <v>2.6045575842858617</v>
      </c>
      <c r="Q9" s="20">
        <f t="shared" si="2"/>
        <v>16.902427412594765</v>
      </c>
      <c r="R9" s="59">
        <f t="shared" si="0"/>
        <v>198.37267950885374</v>
      </c>
      <c r="S9" s="59">
        <f ca="1">AVERAGE(OFFSET($R$3,0,0,'Données projet'!$E$9+1,1))-AVERAGE(OFFSET($H$3,0,0,'Données projet'!$E$9+1,1))</f>
        <v>156.50137022757278</v>
      </c>
      <c r="T9" s="59">
        <f t="shared" si="34"/>
        <v>369.56225759438212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8.0128205128205128</v>
      </c>
      <c r="AI9" s="13">
        <f>IF('Données projet'!$A$62&gt;35,AI8+AH9-AQ8,IF(A9&lt;'Données projet'!$A$62,$AF$205^A9,IF(A9='Données projet'!$A$62,'Données projet'!$B$62,AI8+AH9-AQ8)))</f>
        <v>13.876222302474734</v>
      </c>
      <c r="AJ9" s="13">
        <f>AI9*VLOOKUP('Données projet'!$B$10,Paramètres!$A$1:$I$89,3,0)*VLOOKUP('Données projet'!$B$10,Paramètres!$A$1:$I$89,5,0)</f>
        <v>7.1001854277302723</v>
      </c>
      <c r="AK9" s="13">
        <f t="shared" si="35"/>
        <v>2.6045575842858617</v>
      </c>
      <c r="AL9" s="20">
        <f t="shared" si="4"/>
        <v>16.902427412594765</v>
      </c>
      <c r="AM9" s="59">
        <f t="shared" si="5"/>
        <v>198.37267950885374</v>
      </c>
      <c r="AN9" s="59">
        <f ca="1">AVERAGE(OFFSET($AM$3,0,0,'Données projet'!$E$10+1,1))-AVERAGE(OFFSET($H$3,0,0,'Données projet'!$E$10+1,1))</f>
        <v>156.50137022757278</v>
      </c>
      <c r="AO9" s="59">
        <f t="shared" si="36"/>
        <v>369.56225759438212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8.0128205128205128</v>
      </c>
      <c r="BD9" s="12">
        <f>IF('Données projet'!$A$88&gt;35,BD8+BC9-BL8,IF(A9&lt;'Données projet'!$A$88,$BA$205^A9,IF(A9='Données projet'!$A$88,'Données projet'!$B$88,BD8+BC9-BL8)))</f>
        <v>13.876222302474734</v>
      </c>
      <c r="BE9" s="13">
        <f>BD9*VLOOKUP('Données projet'!$B$11,Paramètres!$A$1:$I$89,3,0)*VLOOKUP('Données projet'!$B$11,Paramètres!$A$1:$I$89,5,0)</f>
        <v>7.1001854277302723</v>
      </c>
      <c r="BF9" s="13">
        <f t="shared" si="37"/>
        <v>2.6045575842858617</v>
      </c>
      <c r="BG9" s="20">
        <f t="shared" si="7"/>
        <v>16.902427412594765</v>
      </c>
      <c r="BH9" s="59">
        <f t="shared" si="8"/>
        <v>198.37267950885374</v>
      </c>
      <c r="BI9" s="59">
        <f ca="1">AVERAGE(OFFSET($BH$3,0,0,'Données projet'!$E$11+1,1))-AVERAGE(OFFSET($H$3,0,0,'Données projet'!$E$11+1,1))</f>
        <v>156.50137022757278</v>
      </c>
      <c r="BJ9" s="59">
        <f t="shared" si="38"/>
        <v>369.56225759438212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8.0128205128205128</v>
      </c>
      <c r="BY9" s="12">
        <f>IF('Données projet'!$A$114&gt;35,BY8+BX9-CG8,IF(A9&lt;'Données projet'!$A$114,$BV$205^A9,IF(A9='Données projet'!$A$114,'Données projet'!$B$114,BY8+BX9-CG8)))</f>
        <v>13.876222302474734</v>
      </c>
      <c r="BZ9" s="13">
        <f>BY9*VLOOKUP('Données projet'!$B$12,Paramètres!$A$1:$I$89,3,0)*VLOOKUP('Données projet'!$B$12,Paramètres!$A$1:$I$89,5,0)</f>
        <v>7.1001854277302723</v>
      </c>
      <c r="CA9" s="13">
        <f t="shared" si="39"/>
        <v>2.6045575842858617</v>
      </c>
      <c r="CB9" s="20">
        <f t="shared" si="10"/>
        <v>16.902427412594765</v>
      </c>
      <c r="CC9" s="59">
        <f t="shared" si="11"/>
        <v>198.37267950885374</v>
      </c>
      <c r="CD9" s="59">
        <f ca="1">AVERAGE(OFFSET($CC$3,0,0,'Données projet'!$E$12+1,1))-AVERAGE(OFFSET($H$3,0,0,'Données projet'!$E$12+1,1))</f>
        <v>156.50137022757278</v>
      </c>
      <c r="CE9" s="59">
        <f t="shared" si="40"/>
        <v>369.56225759438212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8.0128205128205128</v>
      </c>
      <c r="CT9" s="12">
        <f>IF('Données projet'!$A$140&gt;35,CT8+CS9-DB8,IF(A9&lt;'Données projet'!$A$140,$CQ$205^A9,IF(A9='Données projet'!$A$140,'Données projet'!$B$140,CT8+CS9-DB8)))</f>
        <v>13.876222302474734</v>
      </c>
      <c r="CU9" s="17">
        <f>CT9*VLOOKUP('Données projet'!$B$13,Paramètres!$A$1:$I$89,3,0)*VLOOKUP('Données projet'!$B$13,Paramètres!$A$1:$I$89,5,0)</f>
        <v>7.1001854277302723</v>
      </c>
      <c r="CV9" s="13">
        <f t="shared" si="41"/>
        <v>2.6045575842858617</v>
      </c>
      <c r="CW9" s="20">
        <f t="shared" si="13"/>
        <v>16.902427412594765</v>
      </c>
      <c r="CX9" s="59">
        <f t="shared" si="14"/>
        <v>198.37267950885374</v>
      </c>
      <c r="CY9" s="59">
        <f ca="1">AVERAGE(OFFSET($CX$3,0,0,'Données projet'!$E$13+1,1))-AVERAGE(OFFSET($H$3,0,0,'Données projet'!$E$13+1,1))</f>
        <v>156.50137022757278</v>
      </c>
      <c r="CZ9" s="59">
        <f t="shared" si="42"/>
        <v>369.56225759438212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8.0128205128205128</v>
      </c>
      <c r="N10" s="13">
        <f>IF('Données projet'!$A$36&gt;35,N9+M10-V9,IF(A10&lt;'Données projet'!$A$36,$K$205^A10,IF(A10='Données projet'!$A$36,'Données projet'!$B$36,N9+M10-V9)))</f>
        <v>21.510464576899079</v>
      </c>
      <c r="O10" s="13">
        <f>N10*VLOOKUP('Données projet'!$B$9,Paramètres!$A$1:$I$89,3,0)*VLOOKUP('Données projet'!$B$9,Paramètres!$A$1:$I$89,5,0)</f>
        <v>11.006474514707723</v>
      </c>
      <c r="P10" s="13">
        <f t="shared" si="33"/>
        <v>3.8366523025593766</v>
      </c>
      <c r="Q10" s="20">
        <f t="shared" si="2"/>
        <v>25.851779206740193</v>
      </c>
      <c r="R10" s="59">
        <f t="shared" si="0"/>
        <v>209.97596014247642</v>
      </c>
      <c r="S10" s="59">
        <f ca="1">AVERAGE(OFFSET($R$3,0,0,'Données projet'!$E$9+1,1))-AVERAGE(OFFSET($H$3,0,0,'Données projet'!$E$9+1,1))</f>
        <v>156.50137022757278</v>
      </c>
      <c r="T10" s="59">
        <f t="shared" si="34"/>
        <v>369.56225759438212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8.0128205128205128</v>
      </c>
      <c r="AI10" s="13">
        <f>IF('Données projet'!$A$62&gt;35,AI9+AH10-AQ9,IF(A10&lt;'Données projet'!$A$62,$AF$205^A10,IF(A10='Données projet'!$A$62,'Données projet'!$B$62,AI9+AH10-AQ9)))</f>
        <v>21.510464576899079</v>
      </c>
      <c r="AJ10" s="13">
        <f>AI10*VLOOKUP('Données projet'!$B$10,Paramètres!$A$1:$I$89,3,0)*VLOOKUP('Données projet'!$B$10,Paramètres!$A$1:$I$89,5,0)</f>
        <v>11.006474514707723</v>
      </c>
      <c r="AK10" s="13">
        <f t="shared" si="35"/>
        <v>3.8366523025593766</v>
      </c>
      <c r="AL10" s="20">
        <f t="shared" si="4"/>
        <v>25.851779206740193</v>
      </c>
      <c r="AM10" s="59">
        <f t="shared" si="5"/>
        <v>209.97596014247642</v>
      </c>
      <c r="AN10" s="59">
        <f ca="1">AVERAGE(OFFSET($AM$3,0,0,'Données projet'!$E$10+1,1))-AVERAGE(OFFSET($H$3,0,0,'Données projet'!$E$10+1,1))</f>
        <v>156.50137022757278</v>
      </c>
      <c r="AO10" s="59">
        <f t="shared" si="36"/>
        <v>369.56225759438212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8.0128205128205128</v>
      </c>
      <c r="BD10" s="12">
        <f>IF('Données projet'!$A$88&gt;35,BD9+BC10-BL9,IF(A10&lt;'Données projet'!$A$88,$BA$205^A10,IF(A10='Données projet'!$A$88,'Données projet'!$B$88,BD9+BC10-BL9)))</f>
        <v>21.510464576899079</v>
      </c>
      <c r="BE10" s="13">
        <f>BD10*VLOOKUP('Données projet'!$B$11,Paramètres!$A$1:$I$89,3,0)*VLOOKUP('Données projet'!$B$11,Paramètres!$A$1:$I$89,5,0)</f>
        <v>11.006474514707723</v>
      </c>
      <c r="BF10" s="13">
        <f t="shared" si="37"/>
        <v>3.8366523025593766</v>
      </c>
      <c r="BG10" s="20">
        <f t="shared" si="7"/>
        <v>25.851779206740193</v>
      </c>
      <c r="BH10" s="59">
        <f t="shared" si="8"/>
        <v>209.97596014247642</v>
      </c>
      <c r="BI10" s="59">
        <f ca="1">AVERAGE(OFFSET($BH$3,0,0,'Données projet'!$E$11+1,1))-AVERAGE(OFFSET($H$3,0,0,'Données projet'!$E$11+1,1))</f>
        <v>156.50137022757278</v>
      </c>
      <c r="BJ10" s="59">
        <f t="shared" si="38"/>
        <v>369.56225759438212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8.0128205128205128</v>
      </c>
      <c r="BY10" s="12">
        <f>IF('Données projet'!$A$114&gt;35,BY9+BX10-CG9,IF(A10&lt;'Données projet'!$A$114,$BV$205^A10,IF(A10='Données projet'!$A$114,'Données projet'!$B$114,BY9+BX10-CG9)))</f>
        <v>21.510464576899079</v>
      </c>
      <c r="BZ10" s="13">
        <f>BY10*VLOOKUP('Données projet'!$B$12,Paramètres!$A$1:$I$89,3,0)*VLOOKUP('Données projet'!$B$12,Paramètres!$A$1:$I$89,5,0)</f>
        <v>11.006474514707723</v>
      </c>
      <c r="CA10" s="13">
        <f t="shared" si="39"/>
        <v>3.8366523025593766</v>
      </c>
      <c r="CB10" s="20">
        <f t="shared" si="10"/>
        <v>25.851779206740193</v>
      </c>
      <c r="CC10" s="59">
        <f t="shared" si="11"/>
        <v>209.97596014247642</v>
      </c>
      <c r="CD10" s="59">
        <f ca="1">AVERAGE(OFFSET($CC$3,0,0,'Données projet'!$E$12+1,1))-AVERAGE(OFFSET($H$3,0,0,'Données projet'!$E$12+1,1))</f>
        <v>156.50137022757278</v>
      </c>
      <c r="CE10" s="59">
        <f t="shared" si="40"/>
        <v>369.56225759438212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8.0128205128205128</v>
      </c>
      <c r="CT10" s="12">
        <f>IF('Données projet'!$A$140&gt;35,CT9+CS10-DB9,IF(A10&lt;'Données projet'!$A$140,$CQ$205^A10,IF(A10='Données projet'!$A$140,'Données projet'!$B$140,CT9+CS10-DB9)))</f>
        <v>21.510464576899079</v>
      </c>
      <c r="CU10" s="17">
        <f>CT10*VLOOKUP('Données projet'!$B$13,Paramètres!$A$1:$I$89,3,0)*VLOOKUP('Données projet'!$B$13,Paramètres!$A$1:$I$89,5,0)</f>
        <v>11.006474514707723</v>
      </c>
      <c r="CV10" s="13">
        <f t="shared" si="41"/>
        <v>3.8366523025593766</v>
      </c>
      <c r="CW10" s="20">
        <f t="shared" si="13"/>
        <v>25.851779206740193</v>
      </c>
      <c r="CX10" s="59">
        <f t="shared" si="14"/>
        <v>209.97596014247642</v>
      </c>
      <c r="CY10" s="59">
        <f ca="1">AVERAGE(OFFSET($CX$3,0,0,'Données projet'!$E$13+1,1))-AVERAGE(OFFSET($H$3,0,0,'Données projet'!$E$13+1,1))</f>
        <v>156.50137022757278</v>
      </c>
      <c r="CZ10" s="59">
        <f t="shared" si="42"/>
        <v>369.56225759438212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8.0128205128205128</v>
      </c>
      <c r="N11" s="13">
        <f>IF('Données projet'!$A$36&gt;35,N10+M11-V10,IF(A11&lt;'Données projet'!$A$36,$K$205^A11,IF(A11='Données projet'!$A$36,'Données projet'!$B$36,N10+M11-V10)))</f>
        <v>33.344816494580854</v>
      </c>
      <c r="O11" s="13">
        <f>N11*VLOOKUP('Données projet'!$B$9,Paramètres!$A$1:$I$89,3,0)*VLOOKUP('Données projet'!$B$9,Paramètres!$A$1:$I$89,5,0)</f>
        <v>17.06187570394713</v>
      </c>
      <c r="P11" s="13">
        <f t="shared" si="33"/>
        <v>5.6515935679610561</v>
      </c>
      <c r="Q11" s="20">
        <f t="shared" si="2"/>
        <v>39.559292315240093</v>
      </c>
      <c r="R11" s="59">
        <f t="shared" si="0"/>
        <v>226.31256518146066</v>
      </c>
      <c r="S11" s="59">
        <f ca="1">AVERAGE(OFFSET($R$3,0,0,'Données projet'!$E$9+1,1))-AVERAGE(OFFSET($H$3,0,0,'Données projet'!$E$9+1,1))</f>
        <v>156.50137022757278</v>
      </c>
      <c r="T11" s="59">
        <f t="shared" si="34"/>
        <v>369.56225759438212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8.0128205128205128</v>
      </c>
      <c r="AI11" s="13">
        <f>IF('Données projet'!$A$62&gt;35,AI10+AH11-AQ10,IF(A11&lt;'Données projet'!$A$62,$AF$205^A11,IF(A11='Données projet'!$A$62,'Données projet'!$B$62,AI10+AH11-AQ10)))</f>
        <v>33.344816494580854</v>
      </c>
      <c r="AJ11" s="13">
        <f>AI11*VLOOKUP('Données projet'!$B$10,Paramètres!$A$1:$I$89,3,0)*VLOOKUP('Données projet'!$B$10,Paramètres!$A$1:$I$89,5,0)</f>
        <v>17.06187570394713</v>
      </c>
      <c r="AK11" s="13">
        <f t="shared" si="35"/>
        <v>5.6515935679610561</v>
      </c>
      <c r="AL11" s="20">
        <f t="shared" si="4"/>
        <v>39.559292315240093</v>
      </c>
      <c r="AM11" s="59">
        <f t="shared" si="5"/>
        <v>226.31256518146066</v>
      </c>
      <c r="AN11" s="59">
        <f ca="1">AVERAGE(OFFSET($AM$3,0,0,'Données projet'!$E$10+1,1))-AVERAGE(OFFSET($H$3,0,0,'Données projet'!$E$10+1,1))</f>
        <v>156.50137022757278</v>
      </c>
      <c r="AO11" s="59">
        <f t="shared" si="36"/>
        <v>369.56225759438212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8.0128205128205128</v>
      </c>
      <c r="BD11" s="12">
        <f>IF('Données projet'!$A$88&gt;35,BD10+BC11-BL10,IF(A11&lt;'Données projet'!$A$88,$BA$205^A11,IF(A11='Données projet'!$A$88,'Données projet'!$B$88,BD10+BC11-BL10)))</f>
        <v>33.344816494580854</v>
      </c>
      <c r="BE11" s="13">
        <f>BD11*VLOOKUP('Données projet'!$B$11,Paramètres!$A$1:$I$89,3,0)*VLOOKUP('Données projet'!$B$11,Paramètres!$A$1:$I$89,5,0)</f>
        <v>17.06187570394713</v>
      </c>
      <c r="BF11" s="13">
        <f t="shared" si="37"/>
        <v>5.6515935679610561</v>
      </c>
      <c r="BG11" s="20">
        <f t="shared" si="7"/>
        <v>39.559292315240093</v>
      </c>
      <c r="BH11" s="59">
        <f t="shared" si="8"/>
        <v>226.31256518146066</v>
      </c>
      <c r="BI11" s="59">
        <f ca="1">AVERAGE(OFFSET($BH$3,0,0,'Données projet'!$E$11+1,1))-AVERAGE(OFFSET($H$3,0,0,'Données projet'!$E$11+1,1))</f>
        <v>156.50137022757278</v>
      </c>
      <c r="BJ11" s="59">
        <f t="shared" si="38"/>
        <v>369.56225759438212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8.0128205128205128</v>
      </c>
      <c r="BY11" s="12">
        <f>IF('Données projet'!$A$114&gt;35,BY10+BX11-CG10,IF(A11&lt;'Données projet'!$A$114,$BV$205^A11,IF(A11='Données projet'!$A$114,'Données projet'!$B$114,BY10+BX11-CG10)))</f>
        <v>33.344816494580854</v>
      </c>
      <c r="BZ11" s="13">
        <f>BY11*VLOOKUP('Données projet'!$B$12,Paramètres!$A$1:$I$89,3,0)*VLOOKUP('Données projet'!$B$12,Paramètres!$A$1:$I$89,5,0)</f>
        <v>17.06187570394713</v>
      </c>
      <c r="CA11" s="13">
        <f t="shared" si="39"/>
        <v>5.6515935679610561</v>
      </c>
      <c r="CB11" s="20">
        <f t="shared" si="10"/>
        <v>39.559292315240093</v>
      </c>
      <c r="CC11" s="59">
        <f t="shared" si="11"/>
        <v>226.31256518146066</v>
      </c>
      <c r="CD11" s="59">
        <f ca="1">AVERAGE(OFFSET($CC$3,0,0,'Données projet'!$E$12+1,1))-AVERAGE(OFFSET($H$3,0,0,'Données projet'!$E$12+1,1))</f>
        <v>156.50137022757278</v>
      </c>
      <c r="CE11" s="59">
        <f t="shared" si="40"/>
        <v>369.56225759438212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8.0128205128205128</v>
      </c>
      <c r="CT11" s="12">
        <f>IF('Données projet'!$A$140&gt;35,CT10+CS11-DB10,IF(A11&lt;'Données projet'!$A$140,$CQ$205^A11,IF(A11='Données projet'!$A$140,'Données projet'!$B$140,CT10+CS11-DB10)))</f>
        <v>33.344816494580854</v>
      </c>
      <c r="CU11" s="17">
        <f>CT11*VLOOKUP('Données projet'!$B$13,Paramètres!$A$1:$I$89,3,0)*VLOOKUP('Données projet'!$B$13,Paramètres!$A$1:$I$89,5,0)</f>
        <v>17.06187570394713</v>
      </c>
      <c r="CV11" s="13">
        <f t="shared" si="41"/>
        <v>5.6515935679610561</v>
      </c>
      <c r="CW11" s="20">
        <f t="shared" si="13"/>
        <v>39.559292315240093</v>
      </c>
      <c r="CX11" s="59">
        <f t="shared" si="14"/>
        <v>226.31256518146066</v>
      </c>
      <c r="CY11" s="59">
        <f ca="1">AVERAGE(OFFSET($CX$3,0,0,'Données projet'!$E$13+1,1))-AVERAGE(OFFSET($H$3,0,0,'Données projet'!$E$13+1,1))</f>
        <v>156.50137022757278</v>
      </c>
      <c r="CZ11" s="59">
        <f t="shared" si="42"/>
        <v>369.56225759438212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8.0128205128205128</v>
      </c>
      <c r="N12" s="13">
        <f>IF('Données projet'!$A$36&gt;35,N11+M12-V11,IF(A12&lt;'Données projet'!$A$36,$K$205^A12,IF(A12='Données projet'!$A$36,'Données projet'!$B$36,N11+M12-V11)))</f>
        <v>51.690040588493787</v>
      </c>
      <c r="O12" s="13">
        <f>N12*VLOOKUP('Données projet'!$B$9,Paramètres!$A$1:$I$89,3,0)*VLOOKUP('Données projet'!$B$9,Paramètres!$A$1:$I$89,5,0)</f>
        <v>26.448759968320502</v>
      </c>
      <c r="P12" s="13">
        <f t="shared" si="33"/>
        <v>8.3250988983577496</v>
      </c>
      <c r="Q12" s="20">
        <f t="shared" si="2"/>
        <v>60.56447085946462</v>
      </c>
      <c r="R12" s="59">
        <f t="shared" si="0"/>
        <v>249.92242961202069</v>
      </c>
      <c r="S12" s="59">
        <f ca="1">AVERAGE(OFFSET($R$3,0,0,'Données projet'!$E$9+1,1))-AVERAGE(OFFSET($H$3,0,0,'Données projet'!$E$9+1,1))</f>
        <v>156.50137022757278</v>
      </c>
      <c r="T12" s="59">
        <f t="shared" si="34"/>
        <v>369.56225759438212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8.0128205128205128</v>
      </c>
      <c r="AI12" s="13">
        <f>IF('Données projet'!$A$62&gt;35,AI11+AH12-AQ11,IF(A12&lt;'Données projet'!$A$62,$AF$205^A12,IF(A12='Données projet'!$A$62,'Données projet'!$B$62,AI11+AH12-AQ11)))</f>
        <v>51.690040588493787</v>
      </c>
      <c r="AJ12" s="13">
        <f>AI12*VLOOKUP('Données projet'!$B$10,Paramètres!$A$1:$I$89,3,0)*VLOOKUP('Données projet'!$B$10,Paramètres!$A$1:$I$89,5,0)</f>
        <v>26.448759968320502</v>
      </c>
      <c r="AK12" s="13">
        <f t="shared" si="35"/>
        <v>8.3250988983577496</v>
      </c>
      <c r="AL12" s="20">
        <f t="shared" si="4"/>
        <v>60.56447085946462</v>
      </c>
      <c r="AM12" s="59">
        <f t="shared" si="5"/>
        <v>249.92242961202069</v>
      </c>
      <c r="AN12" s="59">
        <f ca="1">AVERAGE(OFFSET($AM$3,0,0,'Données projet'!$E$10+1,1))-AVERAGE(OFFSET($H$3,0,0,'Données projet'!$E$10+1,1))</f>
        <v>156.50137022757278</v>
      </c>
      <c r="AO12" s="59">
        <f t="shared" si="36"/>
        <v>369.56225759438212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8.0128205128205128</v>
      </c>
      <c r="BD12" s="12">
        <f>IF('Données projet'!$A$88&gt;35,BD11+BC12-BL11,IF(A12&lt;'Données projet'!$A$88,$BA$205^A12,IF(A12='Données projet'!$A$88,'Données projet'!$B$88,BD11+BC12-BL11)))</f>
        <v>51.690040588493787</v>
      </c>
      <c r="BE12" s="13">
        <f>BD12*VLOOKUP('Données projet'!$B$11,Paramètres!$A$1:$I$89,3,0)*VLOOKUP('Données projet'!$B$11,Paramètres!$A$1:$I$89,5,0)</f>
        <v>26.448759968320502</v>
      </c>
      <c r="BF12" s="13">
        <f t="shared" si="37"/>
        <v>8.3250988983577496</v>
      </c>
      <c r="BG12" s="20">
        <f t="shared" si="7"/>
        <v>60.56447085946462</v>
      </c>
      <c r="BH12" s="59">
        <f t="shared" si="8"/>
        <v>249.92242961202069</v>
      </c>
      <c r="BI12" s="59">
        <f ca="1">AVERAGE(OFFSET($BH$3,0,0,'Données projet'!$E$11+1,1))-AVERAGE(OFFSET($H$3,0,0,'Données projet'!$E$11+1,1))</f>
        <v>156.50137022757278</v>
      </c>
      <c r="BJ12" s="59">
        <f t="shared" si="38"/>
        <v>369.56225759438212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8.0128205128205128</v>
      </c>
      <c r="BY12" s="12">
        <f>IF('Données projet'!$A$114&gt;35,BY11+BX12-CG11,IF(A12&lt;'Données projet'!$A$114,$BV$205^A12,IF(A12='Données projet'!$A$114,'Données projet'!$B$114,BY11+BX12-CG11)))</f>
        <v>51.690040588493787</v>
      </c>
      <c r="BZ12" s="13">
        <f>BY12*VLOOKUP('Données projet'!$B$12,Paramètres!$A$1:$I$89,3,0)*VLOOKUP('Données projet'!$B$12,Paramètres!$A$1:$I$89,5,0)</f>
        <v>26.448759968320502</v>
      </c>
      <c r="CA12" s="13">
        <f t="shared" si="39"/>
        <v>8.3250988983577496</v>
      </c>
      <c r="CB12" s="20">
        <f t="shared" si="10"/>
        <v>60.56447085946462</v>
      </c>
      <c r="CC12" s="59">
        <f t="shared" si="11"/>
        <v>249.92242961202069</v>
      </c>
      <c r="CD12" s="59">
        <f ca="1">AVERAGE(OFFSET($CC$3,0,0,'Données projet'!$E$12+1,1))-AVERAGE(OFFSET($H$3,0,0,'Données projet'!$E$12+1,1))</f>
        <v>156.50137022757278</v>
      </c>
      <c r="CE12" s="59">
        <f t="shared" si="40"/>
        <v>369.56225759438212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8.0128205128205128</v>
      </c>
      <c r="CT12" s="12">
        <f>IF('Données projet'!$A$140&gt;35,CT11+CS12-DB11,IF(A12&lt;'Données projet'!$A$140,$CQ$205^A12,IF(A12='Données projet'!$A$140,'Données projet'!$B$140,CT11+CS12-DB11)))</f>
        <v>51.690040588493787</v>
      </c>
      <c r="CU12" s="17">
        <f>CT12*VLOOKUP('Données projet'!$B$13,Paramètres!$A$1:$I$89,3,0)*VLOOKUP('Données projet'!$B$13,Paramètres!$A$1:$I$89,5,0)</f>
        <v>26.448759968320502</v>
      </c>
      <c r="CV12" s="13">
        <f t="shared" si="41"/>
        <v>8.3250988983577496</v>
      </c>
      <c r="CW12" s="20">
        <f t="shared" si="13"/>
        <v>60.56447085946462</v>
      </c>
      <c r="CX12" s="59">
        <f t="shared" si="14"/>
        <v>249.92242961202069</v>
      </c>
      <c r="CY12" s="59">
        <f ca="1">AVERAGE(OFFSET($CX$3,0,0,'Données projet'!$E$13+1,1))-AVERAGE(OFFSET($H$3,0,0,'Données projet'!$E$13+1,1))</f>
        <v>156.50137022757278</v>
      </c>
      <c r="CZ12" s="59">
        <f t="shared" si="42"/>
        <v>369.56225759438212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80.128205128205124</v>
      </c>
      <c r="L13" s="12">
        <f>VLOOKUP(A13,'Données projet'!$A$35:$I$55,9,0)</f>
        <v>8.0128205128205128</v>
      </c>
      <c r="M13" s="12">
        <f t="array" ref="M13">INDEX(L:L,MIN(IF(ISNUMBER(L13:L209),ROW(L13:L209),"")))</f>
        <v>8.0128205128205128</v>
      </c>
      <c r="N13" s="13">
        <f>IF('Données projet'!$A$36&gt;35,N12+M13-V12,IF(A13&lt;'Données projet'!$A$36,$K$205^A13,IF(A13='Données projet'!$A$36,'Données projet'!$B$36,N12+M13-V12)))</f>
        <v>80.128205128205124</v>
      </c>
      <c r="O13" s="13">
        <f>N13*VLOOKUP('Données projet'!$B$9,Paramètres!$A$1:$I$89,3,0)*VLOOKUP('Données projet'!$B$9,Paramètres!$A$1:$I$89,5,0)</f>
        <v>41</v>
      </c>
      <c r="P13" s="13">
        <f t="shared" si="33"/>
        <v>12.263314910035469</v>
      </c>
      <c r="Q13" s="20">
        <f t="shared" si="2"/>
        <v>92.766940134978427</v>
      </c>
      <c r="R13" s="59">
        <f t="shared" si="0"/>
        <v>284.70560212002329</v>
      </c>
      <c r="S13" s="59">
        <f ca="1">AVERAGE(OFFSET($R$3,0,0,'Données projet'!$E$9+1,1))-AVERAGE(OFFSET($H$3,0,0,'Données projet'!$E$9+1,1))</f>
        <v>156.50137022757278</v>
      </c>
      <c r="T13" s="59">
        <f t="shared" si="34"/>
        <v>369.56225759438212</v>
      </c>
      <c r="U13" s="15">
        <f>IF(ISNA(VLOOKUP(A13,'Données projet'!$A$35:$I$55,3,0)),0,VLOOKUP(A13,'Données projet'!$A$35:$I$55,3,0))</f>
        <v>1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0.44999999999999996</v>
      </c>
      <c r="X13" s="16">
        <f>IF(ISNA(VLOOKUP(A13,'Données projet'!$A$35:$I$55,6,0)),0%,VLOOKUP(A13,'Données projet'!$A$35:$I$55,6,0)*VLOOKUP('Données projet'!$B$9,Paramètres!$A$1:$I$89,7,0))</f>
        <v>0.12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80.128205128205124</v>
      </c>
      <c r="AG13" s="12">
        <f>VLOOKUP(A13,'Données projet'!$A$61:$I$81,9,0)</f>
        <v>8.0128205128205128</v>
      </c>
      <c r="AH13" s="12">
        <f t="array" ref="AH13">INDEX(AG:AG,MIN(IF(ISNUMBER(AG13:AG209),ROW(AG13:AG209),"")))</f>
        <v>8.0128205128205128</v>
      </c>
      <c r="AI13" s="13">
        <f>IF('Données projet'!$A$62&gt;35,AI12+AH13-AQ12,IF(A13&lt;'Données projet'!$A$62,$AF$205^A13,IF(A13='Données projet'!$A$62,'Données projet'!$B$62,AI12+AH13-AQ12)))</f>
        <v>80.128205128205124</v>
      </c>
      <c r="AJ13" s="13">
        <f>AI13*VLOOKUP('Données projet'!$B$10,Paramètres!$A$1:$I$89,3,0)*VLOOKUP('Données projet'!$B$10,Paramètres!$A$1:$I$89,5,0)</f>
        <v>41</v>
      </c>
      <c r="AK13" s="13">
        <f t="shared" si="35"/>
        <v>12.263314910035469</v>
      </c>
      <c r="AL13" s="20">
        <f t="shared" si="4"/>
        <v>92.766940134978427</v>
      </c>
      <c r="AM13" s="59">
        <f t="shared" si="5"/>
        <v>284.70560212002329</v>
      </c>
      <c r="AN13" s="59">
        <f ca="1">AVERAGE(OFFSET($AM$3,0,0,'Données projet'!$E$10+1,1))-AVERAGE(OFFSET($H$3,0,0,'Données projet'!$E$10+1,1))</f>
        <v>156.50137022757278</v>
      </c>
      <c r="AO13" s="59">
        <f t="shared" si="36"/>
        <v>369.56225759438212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0.44999999999999996</v>
      </c>
      <c r="AS13" s="16">
        <f>IF(ISNA(VLOOKUP(A13,'Données projet'!$A$61:$I$81,6,0)),0%,VLOOKUP(A13,'Données projet'!$A$61:$I$81,6,0)*VLOOKUP('Données projet'!$B$10,Paramètres!$A$1:$I$89,7,0))</f>
        <v>0.12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80.128205128205124</v>
      </c>
      <c r="BB13" s="12">
        <f>VLOOKUP(A13,'Données projet'!$A$87:$I$107,9,0)</f>
        <v>8.0128205128205128</v>
      </c>
      <c r="BC13" s="12">
        <f t="array" ref="BC13">INDEX(BB:BB,MIN(IF(ISNUMBER(BB13:BB209),ROW(BB13:BB209),"")))</f>
        <v>8.0128205128205128</v>
      </c>
      <c r="BD13" s="12">
        <f>IF('Données projet'!$A$88&gt;35,BD12+BC13-BL12,IF(A13&lt;'Données projet'!$A$88,$BA$205^A13,IF(A13='Données projet'!$A$88,'Données projet'!$B$88,BD12+BC13-BL12)))</f>
        <v>80.128205128205124</v>
      </c>
      <c r="BE13" s="13">
        <f>BD13*VLOOKUP('Données projet'!$B$11,Paramètres!$A$1:$I$89,3,0)*VLOOKUP('Données projet'!$B$11,Paramètres!$A$1:$I$89,5,0)</f>
        <v>41</v>
      </c>
      <c r="BF13" s="13">
        <f t="shared" si="37"/>
        <v>12.263314910035469</v>
      </c>
      <c r="BG13" s="20">
        <f t="shared" si="7"/>
        <v>92.766940134978427</v>
      </c>
      <c r="BH13" s="59">
        <f t="shared" si="8"/>
        <v>284.70560212002329</v>
      </c>
      <c r="BI13" s="59">
        <f ca="1">AVERAGE(OFFSET($BH$3,0,0,'Données projet'!$E$11+1,1))-AVERAGE(OFFSET($H$3,0,0,'Données projet'!$E$11+1,1))</f>
        <v>156.50137022757278</v>
      </c>
      <c r="BJ13" s="59">
        <f t="shared" si="38"/>
        <v>369.56225759438212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0.44999999999999996</v>
      </c>
      <c r="BN13" s="16">
        <f>IF(ISNA(VLOOKUP(A13,'Données projet'!$A$87:$I$107,6,0)),0%,VLOOKUP(A13,'Données projet'!$A$87:$I$107,6,0)*VLOOKUP('Données projet'!$B$11,Paramètres!$A$1:$I$89,7,0))</f>
        <v>0.12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80.128205128205124</v>
      </c>
      <c r="BW13" s="12">
        <f>VLOOKUP(A13,'Données projet'!$A$113:$I$133,9,0)</f>
        <v>8.0128205128205128</v>
      </c>
      <c r="BX13" s="12">
        <f t="array" ref="BX13">INDEX(BW:BW,MIN(IF(ISNUMBER(BW13:BW209),ROW(BW13:BW209),"")))</f>
        <v>8.0128205128205128</v>
      </c>
      <c r="BY13" s="12">
        <f>IF('Données projet'!$A$114&gt;35,BY12+BX13-CG12,IF(A13&lt;'Données projet'!$A$114,$BV$205^A13,IF(A13='Données projet'!$A$114,'Données projet'!$B$114,BY12+BX13-CG12)))</f>
        <v>80.128205128205124</v>
      </c>
      <c r="BZ13" s="13">
        <f>BY13*VLOOKUP('Données projet'!$B$12,Paramètres!$A$1:$I$89,3,0)*VLOOKUP('Données projet'!$B$12,Paramètres!$A$1:$I$89,5,0)</f>
        <v>41</v>
      </c>
      <c r="CA13" s="13">
        <f t="shared" si="39"/>
        <v>12.263314910035469</v>
      </c>
      <c r="CB13" s="20">
        <f t="shared" si="10"/>
        <v>92.766940134978427</v>
      </c>
      <c r="CC13" s="59">
        <f t="shared" si="11"/>
        <v>284.70560212002329</v>
      </c>
      <c r="CD13" s="59">
        <f ca="1">AVERAGE(OFFSET($CC$3,0,0,'Données projet'!$E$12+1,1))-AVERAGE(OFFSET($H$3,0,0,'Données projet'!$E$12+1,1))</f>
        <v>156.50137022757278</v>
      </c>
      <c r="CE13" s="59">
        <f t="shared" si="40"/>
        <v>369.56225759438212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0.44999999999999996</v>
      </c>
      <c r="CI13" s="16">
        <f>IF(ISNA(VLOOKUP(A13,'Données projet'!$A$113:$I$133,6,0)),0%,VLOOKUP(A13,'Données projet'!$A$113:$I$133,6,0)*VLOOKUP('Données projet'!$B$12,Paramètres!$A$1:$I$89,7,0))</f>
        <v>0.12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80.128205128205124</v>
      </c>
      <c r="CR13" s="12">
        <f>VLOOKUP(A13,'Données projet'!$A$139:$I$159,9,0)</f>
        <v>8.0128205128205128</v>
      </c>
      <c r="CS13" s="12">
        <f t="array" ref="CS13">INDEX(CR:CR,MIN(IF(ISNUMBER(CR13:CR209),ROW(CR13:CR209),"")))</f>
        <v>8.0128205128205128</v>
      </c>
      <c r="CT13" s="12">
        <f>IF('Données projet'!$A$140&gt;35,CT12+CS13-DB12,IF(A13&lt;'Données projet'!$A$140,$CQ$205^A13,IF(A13='Données projet'!$A$140,'Données projet'!$B$140,CT12+CS13-DB12)))</f>
        <v>80.128205128205124</v>
      </c>
      <c r="CU13" s="17">
        <f>CT13*VLOOKUP('Données projet'!$B$13,Paramètres!$A$1:$I$89,3,0)*VLOOKUP('Données projet'!$B$13,Paramètres!$A$1:$I$89,5,0)</f>
        <v>41</v>
      </c>
      <c r="CV13" s="13">
        <f t="shared" si="41"/>
        <v>12.263314910035469</v>
      </c>
      <c r="CW13" s="20">
        <f t="shared" si="13"/>
        <v>92.766940134978427</v>
      </c>
      <c r="CX13" s="59">
        <f t="shared" si="14"/>
        <v>284.70560212002329</v>
      </c>
      <c r="CY13" s="59">
        <f ca="1">AVERAGE(OFFSET($CX$3,0,0,'Données projet'!$E$13+1,1))-AVERAGE(OFFSET($H$3,0,0,'Données projet'!$E$13+1,1))</f>
        <v>156.50137022757278</v>
      </c>
      <c r="CZ13" s="59">
        <f t="shared" si="42"/>
        <v>369.56225759438212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0.44999999999999996</v>
      </c>
      <c r="DD13" s="16">
        <f>IF(ISNA(VLOOKUP(A13,'Données projet'!$A$139:$I$159,6,0)),0%,VLOOKUP(A13,'Données projet'!$A$139:$I$159,6,0)*VLOOKUP('Données projet'!$B$13,Paramètres!$A$1:$I$89,7,0))</f>
        <v>0.12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13.717948717948715</v>
      </c>
      <c r="N14" s="13">
        <f>IF('Données projet'!$A$36&gt;35,N13+M14-V13,IF(A14&lt;'Données projet'!$A$36,$K$205^A14,IF(A14='Données projet'!$A$36,'Données projet'!$B$36,N13+M14-V13)))</f>
        <v>93.84615384615384</v>
      </c>
      <c r="O14" s="13">
        <f>N14*VLOOKUP('Données projet'!$B$9,Paramètres!$A$1:$I$89,3,0)*VLOOKUP('Données projet'!$B$9,Paramètres!$A$1:$I$89,5,0)</f>
        <v>48.019199999999998</v>
      </c>
      <c r="P14" s="13">
        <f t="shared" si="33"/>
        <v>14.101012207437885</v>
      </c>
      <c r="Q14" s="20">
        <f t="shared" si="2"/>
        <v>108.1927029279543</v>
      </c>
      <c r="R14" s="59">
        <f t="shared" si="0"/>
        <v>302.68850153706842</v>
      </c>
      <c r="S14" s="59">
        <f ca="1">AVERAGE(OFFSET($R$3,0,0,'Données projet'!$E$9+1,1))-AVERAGE(OFFSET($H$3,0,0,'Données projet'!$E$9+1,1))</f>
        <v>156.50137022757278</v>
      </c>
      <c r="T14" s="59">
        <f t="shared" si="34"/>
        <v>369.56225759438212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13.717948717948715</v>
      </c>
      <c r="AI14" s="13">
        <f>IF('Données projet'!$A$62&gt;35,AI13+AH14-AQ13,IF(A14&lt;'Données projet'!$A$62,$AF$205^A14,IF(A14='Données projet'!$A$62,'Données projet'!$B$62,AI13+AH14-AQ13)))</f>
        <v>93.84615384615384</v>
      </c>
      <c r="AJ14" s="13">
        <f>AI14*VLOOKUP('Données projet'!$B$10,Paramètres!$A$1:$I$89,3,0)*VLOOKUP('Données projet'!$B$10,Paramètres!$A$1:$I$89,5,0)</f>
        <v>48.019199999999998</v>
      </c>
      <c r="AK14" s="13">
        <f t="shared" si="35"/>
        <v>14.101012207437885</v>
      </c>
      <c r="AL14" s="20">
        <f t="shared" si="4"/>
        <v>108.1927029279543</v>
      </c>
      <c r="AM14" s="59">
        <f t="shared" si="5"/>
        <v>302.68850153706842</v>
      </c>
      <c r="AN14" s="59">
        <f ca="1">AVERAGE(OFFSET($AM$3,0,0,'Données projet'!$E$10+1,1))-AVERAGE(OFFSET($H$3,0,0,'Données projet'!$E$10+1,1))</f>
        <v>156.50137022757278</v>
      </c>
      <c r="AO14" s="59">
        <f t="shared" si="36"/>
        <v>369.56225759438212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13.717948717948715</v>
      </c>
      <c r="BD14" s="12">
        <f>IF('Données projet'!$A$88&gt;35,BD13+BC14-BL13,IF(A14&lt;'Données projet'!$A$88,$BA$205^A14,IF(A14='Données projet'!$A$88,'Données projet'!$B$88,BD13+BC14-BL13)))</f>
        <v>93.84615384615384</v>
      </c>
      <c r="BE14" s="13">
        <f>BD14*VLOOKUP('Données projet'!$B$11,Paramètres!$A$1:$I$89,3,0)*VLOOKUP('Données projet'!$B$11,Paramètres!$A$1:$I$89,5,0)</f>
        <v>48.019199999999998</v>
      </c>
      <c r="BF14" s="13">
        <f t="shared" si="37"/>
        <v>14.101012207437885</v>
      </c>
      <c r="BG14" s="20">
        <f t="shared" si="7"/>
        <v>108.1927029279543</v>
      </c>
      <c r="BH14" s="59">
        <f t="shared" si="8"/>
        <v>302.68850153706842</v>
      </c>
      <c r="BI14" s="59">
        <f ca="1">AVERAGE(OFFSET($BH$3,0,0,'Données projet'!$E$11+1,1))-AVERAGE(OFFSET($H$3,0,0,'Données projet'!$E$11+1,1))</f>
        <v>156.50137022757278</v>
      </c>
      <c r="BJ14" s="59">
        <f t="shared" si="38"/>
        <v>369.56225759438212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13.717948717948715</v>
      </c>
      <c r="BY14" s="12">
        <f>IF('Données projet'!$A$114&gt;35,BY13+BX14-CG13,IF(A14&lt;'Données projet'!$A$114,$BV$205^A14,IF(A14='Données projet'!$A$114,'Données projet'!$B$114,BY13+BX14-CG13)))</f>
        <v>93.84615384615384</v>
      </c>
      <c r="BZ14" s="13">
        <f>BY14*VLOOKUP('Données projet'!$B$12,Paramètres!$A$1:$I$89,3,0)*VLOOKUP('Données projet'!$B$12,Paramètres!$A$1:$I$89,5,0)</f>
        <v>48.019199999999998</v>
      </c>
      <c r="CA14" s="13">
        <f t="shared" si="39"/>
        <v>14.101012207437885</v>
      </c>
      <c r="CB14" s="20">
        <f t="shared" si="10"/>
        <v>108.1927029279543</v>
      </c>
      <c r="CC14" s="59">
        <f t="shared" si="11"/>
        <v>302.68850153706842</v>
      </c>
      <c r="CD14" s="59">
        <f ca="1">AVERAGE(OFFSET($CC$3,0,0,'Données projet'!$E$12+1,1))-AVERAGE(OFFSET($H$3,0,0,'Données projet'!$E$12+1,1))</f>
        <v>156.50137022757278</v>
      </c>
      <c r="CE14" s="59">
        <f t="shared" si="40"/>
        <v>369.56225759438212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13.717948717948715</v>
      </c>
      <c r="CT14" s="12">
        <f>IF('Données projet'!$A$140&gt;35,CT13+CS14-DB13,IF(A14&lt;'Données projet'!$A$140,$CQ$205^A14,IF(A14='Données projet'!$A$140,'Données projet'!$B$140,CT13+CS14-DB13)))</f>
        <v>93.84615384615384</v>
      </c>
      <c r="CU14" s="17">
        <f>CT14*VLOOKUP('Données projet'!$B$13,Paramètres!$A$1:$I$89,3,0)*VLOOKUP('Données projet'!$B$13,Paramètres!$A$1:$I$89,5,0)</f>
        <v>48.019199999999998</v>
      </c>
      <c r="CV14" s="13">
        <f t="shared" si="41"/>
        <v>14.101012207437885</v>
      </c>
      <c r="CW14" s="20">
        <f t="shared" si="13"/>
        <v>108.1927029279543</v>
      </c>
      <c r="CX14" s="59">
        <f t="shared" si="14"/>
        <v>302.68850153706842</v>
      </c>
      <c r="CY14" s="59">
        <f ca="1">AVERAGE(OFFSET($CX$3,0,0,'Données projet'!$E$13+1,1))-AVERAGE(OFFSET($H$3,0,0,'Données projet'!$E$13+1,1))</f>
        <v>156.50137022757278</v>
      </c>
      <c r="CZ14" s="59">
        <f t="shared" si="42"/>
        <v>369.56225759438212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13.717948717948715</v>
      </c>
      <c r="N15" s="13">
        <f>IF('Données projet'!$A$36&gt;35,N14+M15-V14,IF(A15&lt;'Données projet'!$A$36,$K$205^A15,IF(A15='Données projet'!$A$36,'Données projet'!$B$36,N14+M15-V14)))</f>
        <v>107.56410256410255</v>
      </c>
      <c r="O15" s="13">
        <f>N15*VLOOKUP('Données projet'!$B$9,Paramètres!$A$1:$I$89,3,0)*VLOOKUP('Données projet'!$B$9,Paramètres!$A$1:$I$89,5,0)</f>
        <v>55.038400000000003</v>
      </c>
      <c r="P15" s="13">
        <f t="shared" si="33"/>
        <v>15.907589154508944</v>
      </c>
      <c r="Q15" s="20">
        <f t="shared" si="2"/>
        <v>123.5642644441031</v>
      </c>
      <c r="R15" s="59">
        <f t="shared" si="0"/>
        <v>320.59404189683596</v>
      </c>
      <c r="S15" s="59">
        <f ca="1">AVERAGE(OFFSET($R$3,0,0,'Données projet'!$E$9+1,1))-AVERAGE(OFFSET($H$3,0,0,'Données projet'!$E$9+1,1))</f>
        <v>156.50137022757278</v>
      </c>
      <c r="T15" s="59">
        <f t="shared" si="34"/>
        <v>369.56225759438212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13.717948717948715</v>
      </c>
      <c r="AI15" s="13">
        <f>IF('Données projet'!$A$62&gt;35,AI14+AH15-AQ14,IF(A15&lt;'Données projet'!$A$62,$AF$205^A15,IF(A15='Données projet'!$A$62,'Données projet'!$B$62,AI14+AH15-AQ14)))</f>
        <v>107.56410256410255</v>
      </c>
      <c r="AJ15" s="13">
        <f>AI15*VLOOKUP('Données projet'!$B$10,Paramètres!$A$1:$I$89,3,0)*VLOOKUP('Données projet'!$B$10,Paramètres!$A$1:$I$89,5,0)</f>
        <v>55.038400000000003</v>
      </c>
      <c r="AK15" s="13">
        <f t="shared" si="35"/>
        <v>15.907589154508944</v>
      </c>
      <c r="AL15" s="20">
        <f t="shared" si="4"/>
        <v>123.5642644441031</v>
      </c>
      <c r="AM15" s="59">
        <f t="shared" si="5"/>
        <v>320.59404189683596</v>
      </c>
      <c r="AN15" s="59">
        <f ca="1">AVERAGE(OFFSET($AM$3,0,0,'Données projet'!$E$10+1,1))-AVERAGE(OFFSET($H$3,0,0,'Données projet'!$E$10+1,1))</f>
        <v>156.50137022757278</v>
      </c>
      <c r="AO15" s="59">
        <f t="shared" si="36"/>
        <v>369.56225759438212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13.717948717948715</v>
      </c>
      <c r="BD15" s="12">
        <f>IF('Données projet'!$A$88&gt;35,BD14+BC15-BL14,IF(A15&lt;'Données projet'!$A$88,$BA$205^A15,IF(A15='Données projet'!$A$88,'Données projet'!$B$88,BD14+BC15-BL14)))</f>
        <v>107.56410256410255</v>
      </c>
      <c r="BE15" s="13">
        <f>BD15*VLOOKUP('Données projet'!$B$11,Paramètres!$A$1:$I$89,3,0)*VLOOKUP('Données projet'!$B$11,Paramètres!$A$1:$I$89,5,0)</f>
        <v>55.038400000000003</v>
      </c>
      <c r="BF15" s="13">
        <f t="shared" si="37"/>
        <v>15.907589154508944</v>
      </c>
      <c r="BG15" s="20">
        <f t="shared" si="7"/>
        <v>123.5642644441031</v>
      </c>
      <c r="BH15" s="59">
        <f t="shared" si="8"/>
        <v>320.59404189683596</v>
      </c>
      <c r="BI15" s="59">
        <f ca="1">AVERAGE(OFFSET($BH$3,0,0,'Données projet'!$E$11+1,1))-AVERAGE(OFFSET($H$3,0,0,'Données projet'!$E$11+1,1))</f>
        <v>156.50137022757278</v>
      </c>
      <c r="BJ15" s="59">
        <f t="shared" si="38"/>
        <v>369.56225759438212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13.717948717948715</v>
      </c>
      <c r="BY15" s="12">
        <f>IF('Données projet'!$A$114&gt;35,BY14+BX15-CG14,IF(A15&lt;'Données projet'!$A$114,$BV$205^A15,IF(A15='Données projet'!$A$114,'Données projet'!$B$114,BY14+BX15-CG14)))</f>
        <v>107.56410256410255</v>
      </c>
      <c r="BZ15" s="13">
        <f>BY15*VLOOKUP('Données projet'!$B$12,Paramètres!$A$1:$I$89,3,0)*VLOOKUP('Données projet'!$B$12,Paramètres!$A$1:$I$89,5,0)</f>
        <v>55.038400000000003</v>
      </c>
      <c r="CA15" s="13">
        <f t="shared" si="39"/>
        <v>15.907589154508944</v>
      </c>
      <c r="CB15" s="20">
        <f t="shared" si="10"/>
        <v>123.5642644441031</v>
      </c>
      <c r="CC15" s="59">
        <f t="shared" si="11"/>
        <v>320.59404189683596</v>
      </c>
      <c r="CD15" s="59">
        <f ca="1">AVERAGE(OFFSET($CC$3,0,0,'Données projet'!$E$12+1,1))-AVERAGE(OFFSET($H$3,0,0,'Données projet'!$E$12+1,1))</f>
        <v>156.50137022757278</v>
      </c>
      <c r="CE15" s="59">
        <f t="shared" si="40"/>
        <v>369.56225759438212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13.717948717948715</v>
      </c>
      <c r="CT15" s="12">
        <f>IF('Données projet'!$A$140&gt;35,CT14+CS15-DB14,IF(A15&lt;'Données projet'!$A$140,$CQ$205^A15,IF(A15='Données projet'!$A$140,'Données projet'!$B$140,CT14+CS15-DB14)))</f>
        <v>107.56410256410255</v>
      </c>
      <c r="CU15" s="17">
        <f>CT15*VLOOKUP('Données projet'!$B$13,Paramètres!$A$1:$I$89,3,0)*VLOOKUP('Données projet'!$B$13,Paramètres!$A$1:$I$89,5,0)</f>
        <v>55.038400000000003</v>
      </c>
      <c r="CV15" s="13">
        <f t="shared" si="41"/>
        <v>15.907589154508944</v>
      </c>
      <c r="CW15" s="20">
        <f t="shared" si="13"/>
        <v>123.5642644441031</v>
      </c>
      <c r="CX15" s="59">
        <f t="shared" si="14"/>
        <v>320.59404189683596</v>
      </c>
      <c r="CY15" s="59">
        <f ca="1">AVERAGE(OFFSET($CX$3,0,0,'Données projet'!$E$13+1,1))-AVERAGE(OFFSET($H$3,0,0,'Données projet'!$E$13+1,1))</f>
        <v>156.50137022757278</v>
      </c>
      <c r="CZ15" s="59">
        <f t="shared" si="42"/>
        <v>369.56225759438212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13.717948717948715</v>
      </c>
      <c r="N16" s="13">
        <f>IF('Données projet'!$A$36&gt;35,N15+M16-V15,IF(A16&lt;'Données projet'!$A$36,$K$205^A16,IF(A16='Données projet'!$A$36,'Données projet'!$B$36,N15+M16-V15)))</f>
        <v>121.28205128205127</v>
      </c>
      <c r="O16" s="13">
        <f>N16*VLOOKUP('Données projet'!$B$9,Paramètres!$A$1:$I$89,3,0)*VLOOKUP('Données projet'!$B$9,Paramètres!$A$1:$I$89,5,0)</f>
        <v>62.057600000000001</v>
      </c>
      <c r="P16" s="13">
        <f t="shared" si="33"/>
        <v>17.687469560610317</v>
      </c>
      <c r="Q16" s="20">
        <f t="shared" si="2"/>
        <v>138.88932948472961</v>
      </c>
      <c r="R16" s="59">
        <f t="shared" si="0"/>
        <v>338.43032973634843</v>
      </c>
      <c r="S16" s="59">
        <f ca="1">AVERAGE(OFFSET($R$3,0,0,'Données projet'!$E$9+1,1))-AVERAGE(OFFSET($H$3,0,0,'Données projet'!$E$9+1,1))</f>
        <v>156.50137022757278</v>
      </c>
      <c r="T16" s="59">
        <f t="shared" si="34"/>
        <v>369.56225759438212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13.717948717948715</v>
      </c>
      <c r="AI16" s="13">
        <f>IF('Données projet'!$A$62&gt;35,AI15+AH16-AQ15,IF(A16&lt;'Données projet'!$A$62,$AF$205^A16,IF(A16='Données projet'!$A$62,'Données projet'!$B$62,AI15+AH16-AQ15)))</f>
        <v>121.28205128205127</v>
      </c>
      <c r="AJ16" s="13">
        <f>AI16*VLOOKUP('Données projet'!$B$10,Paramètres!$A$1:$I$89,3,0)*VLOOKUP('Données projet'!$B$10,Paramètres!$A$1:$I$89,5,0)</f>
        <v>62.057600000000001</v>
      </c>
      <c r="AK16" s="13">
        <f t="shared" si="35"/>
        <v>17.687469560610317</v>
      </c>
      <c r="AL16" s="20">
        <f t="shared" si="4"/>
        <v>138.88932948472961</v>
      </c>
      <c r="AM16" s="59">
        <f t="shared" si="5"/>
        <v>338.43032973634843</v>
      </c>
      <c r="AN16" s="59">
        <f ca="1">AVERAGE(OFFSET($AM$3,0,0,'Données projet'!$E$10+1,1))-AVERAGE(OFFSET($H$3,0,0,'Données projet'!$E$10+1,1))</f>
        <v>156.50137022757278</v>
      </c>
      <c r="AO16" s="59">
        <f t="shared" si="36"/>
        <v>369.56225759438212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13.717948717948715</v>
      </c>
      <c r="BD16" s="12">
        <f>IF('Données projet'!$A$88&gt;35,BD15+BC16-BL15,IF(A16&lt;'Données projet'!$A$88,$BA$205^A16,IF(A16='Données projet'!$A$88,'Données projet'!$B$88,BD15+BC16-BL15)))</f>
        <v>121.28205128205127</v>
      </c>
      <c r="BE16" s="13">
        <f>BD16*VLOOKUP('Données projet'!$B$11,Paramètres!$A$1:$I$89,3,0)*VLOOKUP('Données projet'!$B$11,Paramètres!$A$1:$I$89,5,0)</f>
        <v>62.057600000000001</v>
      </c>
      <c r="BF16" s="13">
        <f t="shared" si="37"/>
        <v>17.687469560610317</v>
      </c>
      <c r="BG16" s="20">
        <f t="shared" si="7"/>
        <v>138.88932948472961</v>
      </c>
      <c r="BH16" s="59">
        <f t="shared" si="8"/>
        <v>338.43032973634843</v>
      </c>
      <c r="BI16" s="59">
        <f ca="1">AVERAGE(OFFSET($BH$3,0,0,'Données projet'!$E$11+1,1))-AVERAGE(OFFSET($H$3,0,0,'Données projet'!$E$11+1,1))</f>
        <v>156.50137022757278</v>
      </c>
      <c r="BJ16" s="59">
        <f t="shared" si="38"/>
        <v>369.56225759438212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13.717948717948715</v>
      </c>
      <c r="BY16" s="12">
        <f>IF('Données projet'!$A$114&gt;35,BY15+BX16-CG15,IF(A16&lt;'Données projet'!$A$114,$BV$205^A16,IF(A16='Données projet'!$A$114,'Données projet'!$B$114,BY15+BX16-CG15)))</f>
        <v>121.28205128205127</v>
      </c>
      <c r="BZ16" s="13">
        <f>BY16*VLOOKUP('Données projet'!$B$12,Paramètres!$A$1:$I$89,3,0)*VLOOKUP('Données projet'!$B$12,Paramètres!$A$1:$I$89,5,0)</f>
        <v>62.057600000000001</v>
      </c>
      <c r="CA16" s="13">
        <f t="shared" si="39"/>
        <v>17.687469560610317</v>
      </c>
      <c r="CB16" s="20">
        <f t="shared" si="10"/>
        <v>138.88932948472961</v>
      </c>
      <c r="CC16" s="59">
        <f t="shared" si="11"/>
        <v>338.43032973634843</v>
      </c>
      <c r="CD16" s="59">
        <f ca="1">AVERAGE(OFFSET($CC$3,0,0,'Données projet'!$E$12+1,1))-AVERAGE(OFFSET($H$3,0,0,'Données projet'!$E$12+1,1))</f>
        <v>156.50137022757278</v>
      </c>
      <c r="CE16" s="59">
        <f t="shared" si="40"/>
        <v>369.56225759438212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13.717948717948715</v>
      </c>
      <c r="CT16" s="12">
        <f>IF('Données projet'!$A$140&gt;35,CT15+CS16-DB15,IF(A16&lt;'Données projet'!$A$140,$CQ$205^A16,IF(A16='Données projet'!$A$140,'Données projet'!$B$140,CT15+CS16-DB15)))</f>
        <v>121.28205128205127</v>
      </c>
      <c r="CU16" s="17">
        <f>CT16*VLOOKUP('Données projet'!$B$13,Paramètres!$A$1:$I$89,3,0)*VLOOKUP('Données projet'!$B$13,Paramètres!$A$1:$I$89,5,0)</f>
        <v>62.057600000000001</v>
      </c>
      <c r="CV16" s="13">
        <f t="shared" si="41"/>
        <v>17.687469560610317</v>
      </c>
      <c r="CW16" s="20">
        <f t="shared" si="13"/>
        <v>138.88932948472961</v>
      </c>
      <c r="CX16" s="59">
        <f t="shared" si="14"/>
        <v>338.43032973634843</v>
      </c>
      <c r="CY16" s="59">
        <f ca="1">AVERAGE(OFFSET($CX$3,0,0,'Données projet'!$E$13+1,1))-AVERAGE(OFFSET($H$3,0,0,'Données projet'!$E$13+1,1))</f>
        <v>156.50137022757278</v>
      </c>
      <c r="CZ16" s="59">
        <f t="shared" si="42"/>
        <v>369.56225759438212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13.717948717948715</v>
      </c>
      <c r="N17" s="13">
        <f>IF('Données projet'!$A$36&gt;35,N16+M17-V16,IF(A17&lt;'Données projet'!$A$36,$K$205^A17,IF(A17='Données projet'!$A$36,'Données projet'!$B$36,N16+M17-V16)))</f>
        <v>135</v>
      </c>
      <c r="O17" s="13">
        <f>N17*VLOOKUP('Données projet'!$B$9,Paramètres!$A$1:$I$89,3,0)*VLOOKUP('Données projet'!$B$9,Paramètres!$A$1:$I$89,5,0)</f>
        <v>69.076800000000006</v>
      </c>
      <c r="P17" s="13">
        <f t="shared" si="33"/>
        <v>19.444017627378674</v>
      </c>
      <c r="Q17" s="20">
        <f t="shared" si="2"/>
        <v>154.17375736768454</v>
      </c>
      <c r="R17" s="59">
        <f t="shared" si="0"/>
        <v>356.20361913995771</v>
      </c>
      <c r="S17" s="59">
        <f ca="1">AVERAGE(OFFSET($R$3,0,0,'Données projet'!$E$9+1,1))-AVERAGE(OFFSET($H$3,0,0,'Données projet'!$E$9+1,1))</f>
        <v>156.50137022757278</v>
      </c>
      <c r="T17" s="59">
        <f t="shared" si="34"/>
        <v>369.56225759438212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13.717948717948715</v>
      </c>
      <c r="AI17" s="13">
        <f>IF('Données projet'!$A$62&gt;35,AI16+AH17-AQ16,IF(A17&lt;'Données projet'!$A$62,$AF$205^A17,IF(A17='Données projet'!$A$62,'Données projet'!$B$62,AI16+AH17-AQ16)))</f>
        <v>135</v>
      </c>
      <c r="AJ17" s="13">
        <f>AI17*VLOOKUP('Données projet'!$B$10,Paramètres!$A$1:$I$89,3,0)*VLOOKUP('Données projet'!$B$10,Paramètres!$A$1:$I$89,5,0)</f>
        <v>69.076800000000006</v>
      </c>
      <c r="AK17" s="13">
        <f t="shared" si="35"/>
        <v>19.444017627378674</v>
      </c>
      <c r="AL17" s="20">
        <f t="shared" si="4"/>
        <v>154.17375736768454</v>
      </c>
      <c r="AM17" s="59">
        <f t="shared" si="5"/>
        <v>356.20361913995771</v>
      </c>
      <c r="AN17" s="59">
        <f ca="1">AVERAGE(OFFSET($AM$3,0,0,'Données projet'!$E$10+1,1))-AVERAGE(OFFSET($H$3,0,0,'Données projet'!$E$10+1,1))</f>
        <v>156.50137022757278</v>
      </c>
      <c r="AO17" s="59">
        <f t="shared" si="36"/>
        <v>369.56225759438212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13.717948717948715</v>
      </c>
      <c r="BD17" s="12">
        <f>IF('Données projet'!$A$88&gt;35,BD16+BC17-BL16,IF(A17&lt;'Données projet'!$A$88,$BA$205^A17,IF(A17='Données projet'!$A$88,'Données projet'!$B$88,BD16+BC17-BL16)))</f>
        <v>135</v>
      </c>
      <c r="BE17" s="13">
        <f>BD17*VLOOKUP('Données projet'!$B$11,Paramètres!$A$1:$I$89,3,0)*VLOOKUP('Données projet'!$B$11,Paramètres!$A$1:$I$89,5,0)</f>
        <v>69.076800000000006</v>
      </c>
      <c r="BF17" s="13">
        <f t="shared" si="37"/>
        <v>19.444017627378674</v>
      </c>
      <c r="BG17" s="20">
        <f t="shared" si="7"/>
        <v>154.17375736768454</v>
      </c>
      <c r="BH17" s="59">
        <f t="shared" si="8"/>
        <v>356.20361913995771</v>
      </c>
      <c r="BI17" s="59">
        <f ca="1">AVERAGE(OFFSET($BH$3,0,0,'Données projet'!$E$11+1,1))-AVERAGE(OFFSET($H$3,0,0,'Données projet'!$E$11+1,1))</f>
        <v>156.50137022757278</v>
      </c>
      <c r="BJ17" s="59">
        <f t="shared" si="38"/>
        <v>369.56225759438212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13.717948717948715</v>
      </c>
      <c r="BY17" s="12">
        <f>IF('Données projet'!$A$114&gt;35,BY16+BX17-CG16,IF(A17&lt;'Données projet'!$A$114,$BV$205^A17,IF(A17='Données projet'!$A$114,'Données projet'!$B$114,BY16+BX17-CG16)))</f>
        <v>135</v>
      </c>
      <c r="BZ17" s="13">
        <f>BY17*VLOOKUP('Données projet'!$B$12,Paramètres!$A$1:$I$89,3,0)*VLOOKUP('Données projet'!$B$12,Paramètres!$A$1:$I$89,5,0)</f>
        <v>69.076800000000006</v>
      </c>
      <c r="CA17" s="13">
        <f t="shared" si="39"/>
        <v>19.444017627378674</v>
      </c>
      <c r="CB17" s="20">
        <f t="shared" si="10"/>
        <v>154.17375736768454</v>
      </c>
      <c r="CC17" s="59">
        <f t="shared" si="11"/>
        <v>356.20361913995771</v>
      </c>
      <c r="CD17" s="59">
        <f ca="1">AVERAGE(OFFSET($CC$3,0,0,'Données projet'!$E$12+1,1))-AVERAGE(OFFSET($H$3,0,0,'Données projet'!$E$12+1,1))</f>
        <v>156.50137022757278</v>
      </c>
      <c r="CE17" s="59">
        <f t="shared" si="40"/>
        <v>369.56225759438212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13.717948717948715</v>
      </c>
      <c r="CT17" s="12">
        <f>IF('Données projet'!$A$140&gt;35,CT16+CS17-DB16,IF(A17&lt;'Données projet'!$A$140,$CQ$205^A17,IF(A17='Données projet'!$A$140,'Données projet'!$B$140,CT16+CS17-DB16)))</f>
        <v>135</v>
      </c>
      <c r="CU17" s="17">
        <f>CT17*VLOOKUP('Données projet'!$B$13,Paramètres!$A$1:$I$89,3,0)*VLOOKUP('Données projet'!$B$13,Paramètres!$A$1:$I$89,5,0)</f>
        <v>69.076800000000006</v>
      </c>
      <c r="CV17" s="13">
        <f t="shared" si="41"/>
        <v>19.444017627378674</v>
      </c>
      <c r="CW17" s="20">
        <f t="shared" si="13"/>
        <v>154.17375736768454</v>
      </c>
      <c r="CX17" s="59">
        <f t="shared" si="14"/>
        <v>356.20361913995771</v>
      </c>
      <c r="CY17" s="59">
        <f ca="1">AVERAGE(OFFSET($CX$3,0,0,'Données projet'!$E$13+1,1))-AVERAGE(OFFSET($H$3,0,0,'Données projet'!$E$13+1,1))</f>
        <v>156.50137022757278</v>
      </c>
      <c r="CZ17" s="59">
        <f t="shared" si="42"/>
        <v>369.56225759438212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148.7179487179487</v>
      </c>
      <c r="L18" s="12">
        <f>VLOOKUP(A18,'Données projet'!$A$35:$I$55,9,0)</f>
        <v>13.717948717948715</v>
      </c>
      <c r="M18" s="12">
        <f t="array" ref="M18">INDEX(L:L,MIN(IF(ISNUMBER(L18:L214),ROW(L18:L214),"")))</f>
        <v>13.717948717948715</v>
      </c>
      <c r="N18" s="13">
        <f>IF('Données projet'!$A$36&gt;35,N17+M18-V17,IF(A18&lt;'Données projet'!$A$36,$K$205^A18,IF(A18='Données projet'!$A$36,'Données projet'!$B$36,N17+M18-V17)))</f>
        <v>148.71794871794873</v>
      </c>
      <c r="O18" s="13">
        <f>N18*VLOOKUP('Données projet'!$B$9,Paramètres!$A$1:$I$89,3,0)*VLOOKUP('Données projet'!$B$9,Paramètres!$A$1:$I$89,5,0)</f>
        <v>76.096000000000004</v>
      </c>
      <c r="P18" s="13">
        <f t="shared" si="33"/>
        <v>21.179874218510598</v>
      </c>
      <c r="Q18" s="20">
        <f t="shared" si="2"/>
        <v>169.4221475972393</v>
      </c>
      <c r="R18" s="59">
        <f t="shared" si="0"/>
        <v>373.91889753012038</v>
      </c>
      <c r="S18" s="59">
        <f ca="1">AVERAGE(OFFSET($R$3,0,0,'Données projet'!$E$9+1,1))-AVERAGE(OFFSET($H$3,0,0,'Données projet'!$E$9+1,1))</f>
        <v>156.50137022757278</v>
      </c>
      <c r="T18" s="59">
        <f t="shared" si="34"/>
        <v>369.56225759438212</v>
      </c>
      <c r="U18" s="15">
        <f>IF(ISNA(VLOOKUP(A18,'Données projet'!$A$35:$I$55,3,0)),0,VLOOKUP(A18,'Données projet'!$A$35:$I$55,3,0))</f>
        <v>2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0.44999999999999996</v>
      </c>
      <c r="X18" s="16">
        <f>IF(ISNA(VLOOKUP(A18,'Données projet'!$A$35:$I$55,6,0)),0%,VLOOKUP(A18,'Données projet'!$A$35:$I$55,6,0)*VLOOKUP('Données projet'!$B$9,Paramètres!$A$1:$I$89,7,0))</f>
        <v>0.12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148.7179487179487</v>
      </c>
      <c r="AG18" s="12">
        <f>VLOOKUP(A18,'Données projet'!$A$61:$I$81,9,0)</f>
        <v>13.717948717948715</v>
      </c>
      <c r="AH18" s="12">
        <f t="array" ref="AH18">INDEX(AG:AG,MIN(IF(ISNUMBER(AG18:AG214),ROW(AG18:AG214),"")))</f>
        <v>13.717948717948715</v>
      </c>
      <c r="AI18" s="13">
        <f>IF('Données projet'!$A$62&gt;35,AI17+AH18-AQ17,IF(A18&lt;'Données projet'!$A$62,$AF$205^A18,IF(A18='Données projet'!$A$62,'Données projet'!$B$62,AI17+AH18-AQ17)))</f>
        <v>148.71794871794873</v>
      </c>
      <c r="AJ18" s="13">
        <f>AI18*VLOOKUP('Données projet'!$B$10,Paramètres!$A$1:$I$89,3,0)*VLOOKUP('Données projet'!$B$10,Paramètres!$A$1:$I$89,5,0)</f>
        <v>76.096000000000004</v>
      </c>
      <c r="AK18" s="13">
        <f t="shared" si="35"/>
        <v>21.179874218510598</v>
      </c>
      <c r="AL18" s="20">
        <f t="shared" si="4"/>
        <v>169.4221475972393</v>
      </c>
      <c r="AM18" s="59">
        <f t="shared" si="5"/>
        <v>373.91889753012038</v>
      </c>
      <c r="AN18" s="59">
        <f ca="1">AVERAGE(OFFSET($AM$3,0,0,'Données projet'!$E$10+1,1))-AVERAGE(OFFSET($H$3,0,0,'Données projet'!$E$10+1,1))</f>
        <v>156.50137022757278</v>
      </c>
      <c r="AO18" s="59">
        <f t="shared" si="36"/>
        <v>369.56225759438212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0.44999999999999996</v>
      </c>
      <c r="AS18" s="16">
        <f>IF(ISNA(VLOOKUP(A18,'Données projet'!$A$61:$I$81,6,0)),0%,VLOOKUP(A18,'Données projet'!$A$61:$I$81,6,0)*VLOOKUP('Données projet'!$B$10,Paramètres!$A$1:$I$89,7,0))</f>
        <v>0.12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148.7179487179487</v>
      </c>
      <c r="BB18" s="12">
        <f>VLOOKUP(A18,'Données projet'!$A$87:$I$107,9,0)</f>
        <v>13.717948717948715</v>
      </c>
      <c r="BC18" s="12">
        <f t="array" ref="BC18">INDEX(BB:BB,MIN(IF(ISNUMBER(BB18:BB214),ROW(BB18:BB214),"")))</f>
        <v>13.717948717948715</v>
      </c>
      <c r="BD18" s="12">
        <f>IF('Données projet'!$A$88&gt;35,BD17+BC18-BL17,IF(A18&lt;'Données projet'!$A$88,$BA$205^A18,IF(A18='Données projet'!$A$88,'Données projet'!$B$88,BD17+BC18-BL17)))</f>
        <v>148.71794871794873</v>
      </c>
      <c r="BE18" s="13">
        <f>BD18*VLOOKUP('Données projet'!$B$11,Paramètres!$A$1:$I$89,3,0)*VLOOKUP('Données projet'!$B$11,Paramètres!$A$1:$I$89,5,0)</f>
        <v>76.096000000000004</v>
      </c>
      <c r="BF18" s="13">
        <f t="shared" si="37"/>
        <v>21.179874218510598</v>
      </c>
      <c r="BG18" s="20">
        <f t="shared" si="7"/>
        <v>169.4221475972393</v>
      </c>
      <c r="BH18" s="59">
        <f t="shared" si="8"/>
        <v>373.91889753012038</v>
      </c>
      <c r="BI18" s="59">
        <f ca="1">AVERAGE(OFFSET($BH$3,0,0,'Données projet'!$E$11+1,1))-AVERAGE(OFFSET($H$3,0,0,'Données projet'!$E$11+1,1))</f>
        <v>156.50137022757278</v>
      </c>
      <c r="BJ18" s="59">
        <f t="shared" si="38"/>
        <v>369.56225759438212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0.44999999999999996</v>
      </c>
      <c r="BN18" s="16">
        <f>IF(ISNA(VLOOKUP(A18,'Données projet'!$A$87:$I$107,6,0)),0%,VLOOKUP(A18,'Données projet'!$A$87:$I$107,6,0)*VLOOKUP('Données projet'!$B$11,Paramètres!$A$1:$I$89,7,0))</f>
        <v>0.12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148.7179487179487</v>
      </c>
      <c r="BW18" s="12">
        <f>VLOOKUP(A18,'Données projet'!$A$113:$I$133,9,0)</f>
        <v>13.717948717948715</v>
      </c>
      <c r="BX18" s="12">
        <f t="array" ref="BX18">INDEX(BW:BW,MIN(IF(ISNUMBER(BW18:BW214),ROW(BW18:BW214),"")))</f>
        <v>13.717948717948715</v>
      </c>
      <c r="BY18" s="12">
        <f>IF('Données projet'!$A$114&gt;35,BY17+BX18-CG17,IF(A18&lt;'Données projet'!$A$114,$BV$205^A18,IF(A18='Données projet'!$A$114,'Données projet'!$B$114,BY17+BX18-CG17)))</f>
        <v>148.71794871794873</v>
      </c>
      <c r="BZ18" s="13">
        <f>BY18*VLOOKUP('Données projet'!$B$12,Paramètres!$A$1:$I$89,3,0)*VLOOKUP('Données projet'!$B$12,Paramètres!$A$1:$I$89,5,0)</f>
        <v>76.096000000000004</v>
      </c>
      <c r="CA18" s="13">
        <f t="shared" si="39"/>
        <v>21.179874218510598</v>
      </c>
      <c r="CB18" s="20">
        <f t="shared" si="10"/>
        <v>169.4221475972393</v>
      </c>
      <c r="CC18" s="59">
        <f t="shared" si="11"/>
        <v>373.91889753012038</v>
      </c>
      <c r="CD18" s="59">
        <f ca="1">AVERAGE(OFFSET($CC$3,0,0,'Données projet'!$E$12+1,1))-AVERAGE(OFFSET($H$3,0,0,'Données projet'!$E$12+1,1))</f>
        <v>156.50137022757278</v>
      </c>
      <c r="CE18" s="59">
        <f t="shared" si="40"/>
        <v>369.56225759438212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0.44999999999999996</v>
      </c>
      <c r="CI18" s="16">
        <f>IF(ISNA(VLOOKUP(A18,'Données projet'!$A$113:$I$133,6,0)),0%,VLOOKUP(A18,'Données projet'!$A$113:$I$133,6,0)*VLOOKUP('Données projet'!$B$12,Paramètres!$A$1:$I$89,7,0))</f>
        <v>0.12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148.7179487179487</v>
      </c>
      <c r="CR18" s="12">
        <f>VLOOKUP(A18,'Données projet'!$A$139:$I$159,9,0)</f>
        <v>13.717948717948715</v>
      </c>
      <c r="CS18" s="12">
        <f t="array" ref="CS18">INDEX(CR:CR,MIN(IF(ISNUMBER(CR18:CR214),ROW(CR18:CR214),"")))</f>
        <v>13.717948717948715</v>
      </c>
      <c r="CT18" s="12">
        <f>IF('Données projet'!$A$140&gt;35,CT17+CS18-DB17,IF(A18&lt;'Données projet'!$A$140,$CQ$205^A18,IF(A18='Données projet'!$A$140,'Données projet'!$B$140,CT17+CS18-DB17)))</f>
        <v>148.71794871794873</v>
      </c>
      <c r="CU18" s="17">
        <f>CT18*VLOOKUP('Données projet'!$B$13,Paramètres!$A$1:$I$89,3,0)*VLOOKUP('Données projet'!$B$13,Paramètres!$A$1:$I$89,5,0)</f>
        <v>76.096000000000004</v>
      </c>
      <c r="CV18" s="13">
        <f t="shared" si="41"/>
        <v>21.179874218510598</v>
      </c>
      <c r="CW18" s="20">
        <f t="shared" si="13"/>
        <v>169.4221475972393</v>
      </c>
      <c r="CX18" s="59">
        <f t="shared" si="14"/>
        <v>373.91889753012038</v>
      </c>
      <c r="CY18" s="59">
        <f ca="1">AVERAGE(OFFSET($CX$3,0,0,'Données projet'!$E$13+1,1))-AVERAGE(OFFSET($H$3,0,0,'Données projet'!$E$13+1,1))</f>
        <v>156.50137022757278</v>
      </c>
      <c r="CZ18" s="59">
        <f t="shared" si="42"/>
        <v>369.56225759438212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0.44999999999999996</v>
      </c>
      <c r="DD18" s="16">
        <f>IF(ISNA(VLOOKUP(A18,'Données projet'!$A$139:$I$159,6,0)),0%,VLOOKUP(A18,'Données projet'!$A$139:$I$159,6,0)*VLOOKUP('Données projet'!$B$13,Paramètres!$A$1:$I$89,7,0))</f>
        <v>0.12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14.230769230769232</v>
      </c>
      <c r="N19" s="13">
        <f>IF('Données projet'!$A$36&gt;35,N18+M19-V18,IF(A19&lt;'Données projet'!$A$36,$K$205^A19,IF(A19='Données projet'!$A$36,'Données projet'!$B$36,N18+M19-V18)))</f>
        <v>162.94871794871796</v>
      </c>
      <c r="O19" s="13">
        <f>N19*VLOOKUP('Données projet'!$B$9,Paramètres!$A$1:$I$89,3,0)*VLOOKUP('Données projet'!$B$9,Paramètres!$A$1:$I$89,5,0)</f>
        <v>83.377600000000001</v>
      </c>
      <c r="P19" s="13">
        <f t="shared" si="33"/>
        <v>22.961026817222791</v>
      </c>
      <c r="Q19" s="20">
        <f t="shared" si="2"/>
        <v>185.20644170666301</v>
      </c>
      <c r="R19" s="59">
        <f t="shared" si="0"/>
        <v>392.14848762877705</v>
      </c>
      <c r="S19" s="59">
        <f ca="1">AVERAGE(OFFSET($R$3,0,0,'Données projet'!$E$9+1,1))-AVERAGE(OFFSET($H$3,0,0,'Données projet'!$E$9+1,1))</f>
        <v>156.50137022757278</v>
      </c>
      <c r="T19" s="59">
        <f t="shared" si="34"/>
        <v>369.56225759438212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14.230769230769232</v>
      </c>
      <c r="AI19" s="13">
        <f>IF('Données projet'!$A$62&gt;35,AI18+AH19-AQ18,IF(A19&lt;'Données projet'!$A$62,$AF$205^A19,IF(A19='Données projet'!$A$62,'Données projet'!$B$62,AI18+AH19-AQ18)))</f>
        <v>162.94871794871796</v>
      </c>
      <c r="AJ19" s="13">
        <f>AI19*VLOOKUP('Données projet'!$B$10,Paramètres!$A$1:$I$89,3,0)*VLOOKUP('Données projet'!$B$10,Paramètres!$A$1:$I$89,5,0)</f>
        <v>83.377600000000001</v>
      </c>
      <c r="AK19" s="13">
        <f t="shared" si="35"/>
        <v>22.961026817222791</v>
      </c>
      <c r="AL19" s="20">
        <f t="shared" si="4"/>
        <v>185.20644170666301</v>
      </c>
      <c r="AM19" s="59">
        <f t="shared" si="5"/>
        <v>392.14848762877705</v>
      </c>
      <c r="AN19" s="59">
        <f ca="1">AVERAGE(OFFSET($AM$3,0,0,'Données projet'!$E$10+1,1))-AVERAGE(OFFSET($H$3,0,0,'Données projet'!$E$10+1,1))</f>
        <v>156.50137022757278</v>
      </c>
      <c r="AO19" s="59">
        <f t="shared" si="36"/>
        <v>369.56225759438212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14.230769230769232</v>
      </c>
      <c r="BD19" s="12">
        <f>IF('Données projet'!$A$88&gt;35,BD18+BC19-BL18,IF(A19&lt;'Données projet'!$A$88,$BA$205^A19,IF(A19='Données projet'!$A$88,'Données projet'!$B$88,BD18+BC19-BL18)))</f>
        <v>162.94871794871796</v>
      </c>
      <c r="BE19" s="13">
        <f>BD19*VLOOKUP('Données projet'!$B$11,Paramètres!$A$1:$I$89,3,0)*VLOOKUP('Données projet'!$B$11,Paramètres!$A$1:$I$89,5,0)</f>
        <v>83.377600000000001</v>
      </c>
      <c r="BF19" s="13">
        <f t="shared" si="37"/>
        <v>22.961026817222791</v>
      </c>
      <c r="BG19" s="20">
        <f t="shared" si="7"/>
        <v>185.20644170666301</v>
      </c>
      <c r="BH19" s="59">
        <f t="shared" si="8"/>
        <v>392.14848762877705</v>
      </c>
      <c r="BI19" s="59">
        <f ca="1">AVERAGE(OFFSET($BH$3,0,0,'Données projet'!$E$11+1,1))-AVERAGE(OFFSET($H$3,0,0,'Données projet'!$E$11+1,1))</f>
        <v>156.50137022757278</v>
      </c>
      <c r="BJ19" s="59">
        <f t="shared" si="38"/>
        <v>369.56225759438212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14.230769230769232</v>
      </c>
      <c r="BY19" s="12">
        <f>IF('Données projet'!$A$114&gt;35,BY18+BX19-CG18,IF(A19&lt;'Données projet'!$A$114,$BV$205^A19,IF(A19='Données projet'!$A$114,'Données projet'!$B$114,BY18+BX19-CG18)))</f>
        <v>162.94871794871796</v>
      </c>
      <c r="BZ19" s="13">
        <f>BY19*VLOOKUP('Données projet'!$B$12,Paramètres!$A$1:$I$89,3,0)*VLOOKUP('Données projet'!$B$12,Paramètres!$A$1:$I$89,5,0)</f>
        <v>83.377600000000001</v>
      </c>
      <c r="CA19" s="13">
        <f t="shared" si="39"/>
        <v>22.961026817222791</v>
      </c>
      <c r="CB19" s="20">
        <f t="shared" si="10"/>
        <v>185.20644170666301</v>
      </c>
      <c r="CC19" s="59">
        <f t="shared" si="11"/>
        <v>392.14848762877705</v>
      </c>
      <c r="CD19" s="59">
        <f ca="1">AVERAGE(OFFSET($CC$3,0,0,'Données projet'!$E$12+1,1))-AVERAGE(OFFSET($H$3,0,0,'Données projet'!$E$12+1,1))</f>
        <v>156.50137022757278</v>
      </c>
      <c r="CE19" s="59">
        <f t="shared" si="40"/>
        <v>369.56225759438212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14.230769230769232</v>
      </c>
      <c r="CT19" s="12">
        <f>IF('Données projet'!$A$140&gt;35,CT18+CS19-DB18,IF(A19&lt;'Données projet'!$A$140,$CQ$205^A19,IF(A19='Données projet'!$A$140,'Données projet'!$B$140,CT18+CS19-DB18)))</f>
        <v>162.94871794871796</v>
      </c>
      <c r="CU19" s="17">
        <f>CT19*VLOOKUP('Données projet'!$B$13,Paramètres!$A$1:$I$89,3,0)*VLOOKUP('Données projet'!$B$13,Paramètres!$A$1:$I$89,5,0)</f>
        <v>83.377600000000001</v>
      </c>
      <c r="CV19" s="13">
        <f t="shared" si="41"/>
        <v>22.961026817222791</v>
      </c>
      <c r="CW19" s="20">
        <f t="shared" si="13"/>
        <v>185.20644170666301</v>
      </c>
      <c r="CX19" s="59">
        <f t="shared" si="14"/>
        <v>392.14848762877705</v>
      </c>
      <c r="CY19" s="59">
        <f ca="1">AVERAGE(OFFSET($CX$3,0,0,'Données projet'!$E$13+1,1))-AVERAGE(OFFSET($H$3,0,0,'Données projet'!$E$13+1,1))</f>
        <v>156.50137022757278</v>
      </c>
      <c r="CZ19" s="59">
        <f t="shared" si="42"/>
        <v>369.56225759438212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14.230769230769232</v>
      </c>
      <c r="N20" s="13">
        <f>IF('Données projet'!$A$36&gt;35,N19+M20-V19,IF(A20&lt;'Données projet'!$A$36,$K$205^A20,IF(A20='Données projet'!$A$36,'Données projet'!$B$36,N19+M20-V19)))</f>
        <v>177.17948717948718</v>
      </c>
      <c r="O20" s="13">
        <f>N20*VLOOKUP('Données projet'!$B$9,Paramètres!$A$1:$I$89,3,0)*VLOOKUP('Données projet'!$B$9,Paramètres!$A$1:$I$89,5,0)</f>
        <v>90.659199999999998</v>
      </c>
      <c r="P20" s="13">
        <f t="shared" si="33"/>
        <v>24.724140572649954</v>
      </c>
      <c r="Q20" s="20">
        <f t="shared" si="2"/>
        <v>200.95931816403197</v>
      </c>
      <c r="R20" s="59">
        <f t="shared" si="0"/>
        <v>410.32544247990472</v>
      </c>
      <c r="S20" s="59">
        <f ca="1">AVERAGE(OFFSET($R$3,0,0,'Données projet'!$E$9+1,1))-AVERAGE(OFFSET($H$3,0,0,'Données projet'!$E$9+1,1))</f>
        <v>156.50137022757278</v>
      </c>
      <c r="T20" s="59">
        <f t="shared" si="34"/>
        <v>369.56225759438212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14.230769230769232</v>
      </c>
      <c r="AI20" s="13">
        <f>IF('Données projet'!$A$62&gt;35,AI19+AH20-AQ19,IF(A20&lt;'Données projet'!$A$62,$AF$205^A20,IF(A20='Données projet'!$A$62,'Données projet'!$B$62,AI19+AH20-AQ19)))</f>
        <v>177.17948717948718</v>
      </c>
      <c r="AJ20" s="13">
        <f>AI20*VLOOKUP('Données projet'!$B$10,Paramètres!$A$1:$I$89,3,0)*VLOOKUP('Données projet'!$B$10,Paramètres!$A$1:$I$89,5,0)</f>
        <v>90.659199999999998</v>
      </c>
      <c r="AK20" s="13">
        <f t="shared" si="35"/>
        <v>24.724140572649954</v>
      </c>
      <c r="AL20" s="20">
        <f t="shared" si="4"/>
        <v>200.95931816403197</v>
      </c>
      <c r="AM20" s="59">
        <f t="shared" si="5"/>
        <v>410.32544247990472</v>
      </c>
      <c r="AN20" s="59">
        <f ca="1">AVERAGE(OFFSET($AM$3,0,0,'Données projet'!$E$10+1,1))-AVERAGE(OFFSET($H$3,0,0,'Données projet'!$E$10+1,1))</f>
        <v>156.50137022757278</v>
      </c>
      <c r="AO20" s="59">
        <f t="shared" si="36"/>
        <v>369.56225759438212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14.230769230769232</v>
      </c>
      <c r="BD20" s="12">
        <f>IF('Données projet'!$A$88&gt;35,BD19+BC20-BL19,IF(A20&lt;'Données projet'!$A$88,$BA$205^A20,IF(A20='Données projet'!$A$88,'Données projet'!$B$88,BD19+BC20-BL19)))</f>
        <v>177.17948717948718</v>
      </c>
      <c r="BE20" s="13">
        <f>BD20*VLOOKUP('Données projet'!$B$11,Paramètres!$A$1:$I$89,3,0)*VLOOKUP('Données projet'!$B$11,Paramètres!$A$1:$I$89,5,0)</f>
        <v>90.659199999999998</v>
      </c>
      <c r="BF20" s="13">
        <f t="shared" si="37"/>
        <v>24.724140572649954</v>
      </c>
      <c r="BG20" s="20">
        <f t="shared" si="7"/>
        <v>200.95931816403197</v>
      </c>
      <c r="BH20" s="59">
        <f t="shared" si="8"/>
        <v>410.32544247990472</v>
      </c>
      <c r="BI20" s="59">
        <f ca="1">AVERAGE(OFFSET($BH$3,0,0,'Données projet'!$E$11+1,1))-AVERAGE(OFFSET($H$3,0,0,'Données projet'!$E$11+1,1))</f>
        <v>156.50137022757278</v>
      </c>
      <c r="BJ20" s="59">
        <f t="shared" si="38"/>
        <v>369.56225759438212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14.230769230769232</v>
      </c>
      <c r="BY20" s="12">
        <f>IF('Données projet'!$A$114&gt;35,BY19+BX20-CG19,IF(A20&lt;'Données projet'!$A$114,$BV$205^A20,IF(A20='Données projet'!$A$114,'Données projet'!$B$114,BY19+BX20-CG19)))</f>
        <v>177.17948717948718</v>
      </c>
      <c r="BZ20" s="13">
        <f>BY20*VLOOKUP('Données projet'!$B$12,Paramètres!$A$1:$I$89,3,0)*VLOOKUP('Données projet'!$B$12,Paramètres!$A$1:$I$89,5,0)</f>
        <v>90.659199999999998</v>
      </c>
      <c r="CA20" s="13">
        <f t="shared" si="39"/>
        <v>24.724140572649954</v>
      </c>
      <c r="CB20" s="20">
        <f t="shared" si="10"/>
        <v>200.95931816403197</v>
      </c>
      <c r="CC20" s="59">
        <f t="shared" si="11"/>
        <v>410.32544247990472</v>
      </c>
      <c r="CD20" s="59">
        <f ca="1">AVERAGE(OFFSET($CC$3,0,0,'Données projet'!$E$12+1,1))-AVERAGE(OFFSET($H$3,0,0,'Données projet'!$E$12+1,1))</f>
        <v>156.50137022757278</v>
      </c>
      <c r="CE20" s="59">
        <f t="shared" si="40"/>
        <v>369.56225759438212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14.230769230769232</v>
      </c>
      <c r="CT20" s="12">
        <f>IF('Données projet'!$A$140&gt;35,CT19+CS20-DB19,IF(A20&lt;'Données projet'!$A$140,$CQ$205^A20,IF(A20='Données projet'!$A$140,'Données projet'!$B$140,CT19+CS20-DB19)))</f>
        <v>177.17948717948718</v>
      </c>
      <c r="CU20" s="17">
        <f>CT20*VLOOKUP('Données projet'!$B$13,Paramètres!$A$1:$I$89,3,0)*VLOOKUP('Données projet'!$B$13,Paramètres!$A$1:$I$89,5,0)</f>
        <v>90.659199999999998</v>
      </c>
      <c r="CV20" s="13">
        <f t="shared" si="41"/>
        <v>24.724140572649954</v>
      </c>
      <c r="CW20" s="20">
        <f t="shared" si="13"/>
        <v>200.95931816403197</v>
      </c>
      <c r="CX20" s="59">
        <f t="shared" si="14"/>
        <v>410.32544247990472</v>
      </c>
      <c r="CY20" s="59">
        <f ca="1">AVERAGE(OFFSET($CX$3,0,0,'Données projet'!$E$13+1,1))-AVERAGE(OFFSET($H$3,0,0,'Données projet'!$E$13+1,1))</f>
        <v>156.50137022757278</v>
      </c>
      <c r="CZ20" s="59">
        <f t="shared" si="42"/>
        <v>369.56225759438212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14.230769230769232</v>
      </c>
      <c r="N21" s="13">
        <f>IF('Données projet'!$A$36&gt;35,N20+M21-V20,IF(A21&lt;'Données projet'!$A$36,$K$205^A21,IF(A21='Données projet'!$A$36,'Données projet'!$B$36,N20+M21-V20)))</f>
        <v>191.41025641025641</v>
      </c>
      <c r="O21" s="13">
        <f>N21*VLOOKUP('Données projet'!$B$9,Paramètres!$A$1:$I$89,3,0)*VLOOKUP('Données projet'!$B$9,Paramètres!$A$1:$I$89,5,0)</f>
        <v>97.940799999999996</v>
      </c>
      <c r="P21" s="13">
        <f t="shared" si="33"/>
        <v>26.47082905601571</v>
      </c>
      <c r="Q21" s="20">
        <f t="shared" si="2"/>
        <v>216.68358727256066</v>
      </c>
      <c r="R21" s="59">
        <f t="shared" si="0"/>
        <v>428.45294046456377</v>
      </c>
      <c r="S21" s="59">
        <f ca="1">AVERAGE(OFFSET($R$3,0,0,'Données projet'!$E$9+1,1))-AVERAGE(OFFSET($H$3,0,0,'Données projet'!$E$9+1,1))</f>
        <v>156.50137022757278</v>
      </c>
      <c r="T21" s="59">
        <f t="shared" si="34"/>
        <v>369.56225759438212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14.230769230769232</v>
      </c>
      <c r="AI21" s="13">
        <f>IF('Données projet'!$A$62&gt;35,AI20+AH21-AQ20,IF(A21&lt;'Données projet'!$A$62,$AF$205^A21,IF(A21='Données projet'!$A$62,'Données projet'!$B$62,AI20+AH21-AQ20)))</f>
        <v>191.41025641025641</v>
      </c>
      <c r="AJ21" s="13">
        <f>AI21*VLOOKUP('Données projet'!$B$10,Paramètres!$A$1:$I$89,3,0)*VLOOKUP('Données projet'!$B$10,Paramètres!$A$1:$I$89,5,0)</f>
        <v>97.940799999999996</v>
      </c>
      <c r="AK21" s="13">
        <f t="shared" si="35"/>
        <v>26.47082905601571</v>
      </c>
      <c r="AL21" s="20">
        <f t="shared" si="4"/>
        <v>216.68358727256066</v>
      </c>
      <c r="AM21" s="59">
        <f t="shared" si="5"/>
        <v>428.45294046456377</v>
      </c>
      <c r="AN21" s="59">
        <f ca="1">AVERAGE(OFFSET($AM$3,0,0,'Données projet'!$E$10+1,1))-AVERAGE(OFFSET($H$3,0,0,'Données projet'!$E$10+1,1))</f>
        <v>156.50137022757278</v>
      </c>
      <c r="AO21" s="59">
        <f t="shared" si="36"/>
        <v>369.56225759438212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14.230769230769232</v>
      </c>
      <c r="BD21" s="12">
        <f>IF('Données projet'!$A$88&gt;35,BD20+BC21-BL20,IF(A21&lt;'Données projet'!$A$88,$BA$205^A21,IF(A21='Données projet'!$A$88,'Données projet'!$B$88,BD20+BC21-BL20)))</f>
        <v>191.41025641025641</v>
      </c>
      <c r="BE21" s="13">
        <f>BD21*VLOOKUP('Données projet'!$B$11,Paramètres!$A$1:$I$89,3,0)*VLOOKUP('Données projet'!$B$11,Paramètres!$A$1:$I$89,5,0)</f>
        <v>97.940799999999996</v>
      </c>
      <c r="BF21" s="13">
        <f t="shared" si="37"/>
        <v>26.47082905601571</v>
      </c>
      <c r="BG21" s="20">
        <f t="shared" si="7"/>
        <v>216.68358727256066</v>
      </c>
      <c r="BH21" s="59">
        <f t="shared" si="8"/>
        <v>428.45294046456377</v>
      </c>
      <c r="BI21" s="59">
        <f ca="1">AVERAGE(OFFSET($BH$3,0,0,'Données projet'!$E$11+1,1))-AVERAGE(OFFSET($H$3,0,0,'Données projet'!$E$11+1,1))</f>
        <v>156.50137022757278</v>
      </c>
      <c r="BJ21" s="59">
        <f t="shared" si="38"/>
        <v>369.56225759438212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14.230769230769232</v>
      </c>
      <c r="BY21" s="12">
        <f>IF('Données projet'!$A$114&gt;35,BY20+BX21-CG20,IF(A21&lt;'Données projet'!$A$114,$BV$205^A21,IF(A21='Données projet'!$A$114,'Données projet'!$B$114,BY20+BX21-CG20)))</f>
        <v>191.41025641025641</v>
      </c>
      <c r="BZ21" s="13">
        <f>BY21*VLOOKUP('Données projet'!$B$12,Paramètres!$A$1:$I$89,3,0)*VLOOKUP('Données projet'!$B$12,Paramètres!$A$1:$I$89,5,0)</f>
        <v>97.940799999999996</v>
      </c>
      <c r="CA21" s="13">
        <f t="shared" si="39"/>
        <v>26.47082905601571</v>
      </c>
      <c r="CB21" s="20">
        <f t="shared" si="10"/>
        <v>216.68358727256066</v>
      </c>
      <c r="CC21" s="59">
        <f t="shared" si="11"/>
        <v>428.45294046456377</v>
      </c>
      <c r="CD21" s="59">
        <f ca="1">AVERAGE(OFFSET($CC$3,0,0,'Données projet'!$E$12+1,1))-AVERAGE(OFFSET($H$3,0,0,'Données projet'!$E$12+1,1))</f>
        <v>156.50137022757278</v>
      </c>
      <c r="CE21" s="59">
        <f t="shared" si="40"/>
        <v>369.56225759438212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14.230769230769232</v>
      </c>
      <c r="CT21" s="12">
        <f>IF('Données projet'!$A$140&gt;35,CT20+CS21-DB20,IF(A21&lt;'Données projet'!$A$140,$CQ$205^A21,IF(A21='Données projet'!$A$140,'Données projet'!$B$140,CT20+CS21-DB20)))</f>
        <v>191.41025641025641</v>
      </c>
      <c r="CU21" s="17">
        <f>CT21*VLOOKUP('Données projet'!$B$13,Paramètres!$A$1:$I$89,3,0)*VLOOKUP('Données projet'!$B$13,Paramètres!$A$1:$I$89,5,0)</f>
        <v>97.940799999999996</v>
      </c>
      <c r="CV21" s="13">
        <f t="shared" si="41"/>
        <v>26.47082905601571</v>
      </c>
      <c r="CW21" s="20">
        <f t="shared" si="13"/>
        <v>216.68358727256066</v>
      </c>
      <c r="CX21" s="59">
        <f t="shared" si="14"/>
        <v>428.45294046456377</v>
      </c>
      <c r="CY21" s="59">
        <f ca="1">AVERAGE(OFFSET($CX$3,0,0,'Données projet'!$E$13+1,1))-AVERAGE(OFFSET($H$3,0,0,'Données projet'!$E$13+1,1))</f>
        <v>156.50137022757278</v>
      </c>
      <c r="CZ21" s="59">
        <f t="shared" si="42"/>
        <v>369.56225759438212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14.230769230769232</v>
      </c>
      <c r="N22" s="13">
        <f>IF('Données projet'!$A$36&gt;35,N21+M22-V21,IF(A22&lt;'Données projet'!$A$36,$K$205^A22,IF(A22='Données projet'!$A$36,'Données projet'!$B$36,N21+M22-V21)))</f>
        <v>205.64102564102564</v>
      </c>
      <c r="O22" s="13">
        <f>N22*VLOOKUP('Données projet'!$B$9,Paramètres!$A$1:$I$89,3,0)*VLOOKUP('Données projet'!$B$9,Paramètres!$A$1:$I$89,5,0)</f>
        <v>105.22240000000001</v>
      </c>
      <c r="P22" s="13">
        <f t="shared" si="33"/>
        <v>28.202452298036388</v>
      </c>
      <c r="Q22" s="20">
        <f t="shared" si="2"/>
        <v>232.38161775241338</v>
      </c>
      <c r="R22" s="59">
        <f t="shared" si="0"/>
        <v>446.53371199543687</v>
      </c>
      <c r="S22" s="59">
        <f ca="1">AVERAGE(OFFSET($R$3,0,0,'Données projet'!$E$9+1,1))-AVERAGE(OFFSET($H$3,0,0,'Données projet'!$E$9+1,1))</f>
        <v>156.50137022757278</v>
      </c>
      <c r="T22" s="59">
        <f t="shared" si="34"/>
        <v>369.56225759438212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14.230769230769232</v>
      </c>
      <c r="AI22" s="13">
        <f>IF('Données projet'!$A$62&gt;35,AI21+AH22-AQ21,IF(A22&lt;'Données projet'!$A$62,$AF$205^A22,IF(A22='Données projet'!$A$62,'Données projet'!$B$62,AI21+AH22-AQ21)))</f>
        <v>205.64102564102564</v>
      </c>
      <c r="AJ22" s="13">
        <f>AI22*VLOOKUP('Données projet'!$B$10,Paramètres!$A$1:$I$89,3,0)*VLOOKUP('Données projet'!$B$10,Paramètres!$A$1:$I$89,5,0)</f>
        <v>105.22240000000001</v>
      </c>
      <c r="AK22" s="13">
        <f t="shared" si="35"/>
        <v>28.202452298036388</v>
      </c>
      <c r="AL22" s="20">
        <f t="shared" si="4"/>
        <v>232.38161775241338</v>
      </c>
      <c r="AM22" s="59">
        <f t="shared" si="5"/>
        <v>446.53371199543687</v>
      </c>
      <c r="AN22" s="59">
        <f ca="1">AVERAGE(OFFSET($AM$3,0,0,'Données projet'!$E$10+1,1))-AVERAGE(OFFSET($H$3,0,0,'Données projet'!$E$10+1,1))</f>
        <v>156.50137022757278</v>
      </c>
      <c r="AO22" s="59">
        <f t="shared" si="36"/>
        <v>369.56225759438212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14.230769230769232</v>
      </c>
      <c r="BD22" s="12">
        <f>IF('Données projet'!$A$88&gt;35,BD21+BC22-BL21,IF(A22&lt;'Données projet'!$A$88,$BA$205^A22,IF(A22='Données projet'!$A$88,'Données projet'!$B$88,BD21+BC22-BL21)))</f>
        <v>205.64102564102564</v>
      </c>
      <c r="BE22" s="13">
        <f>BD22*VLOOKUP('Données projet'!$B$11,Paramètres!$A$1:$I$89,3,0)*VLOOKUP('Données projet'!$B$11,Paramètres!$A$1:$I$89,5,0)</f>
        <v>105.22240000000001</v>
      </c>
      <c r="BF22" s="13">
        <f t="shared" si="37"/>
        <v>28.202452298036388</v>
      </c>
      <c r="BG22" s="20">
        <f t="shared" si="7"/>
        <v>232.38161775241338</v>
      </c>
      <c r="BH22" s="59">
        <f t="shared" si="8"/>
        <v>446.53371199543687</v>
      </c>
      <c r="BI22" s="59">
        <f ca="1">AVERAGE(OFFSET($BH$3,0,0,'Données projet'!$E$11+1,1))-AVERAGE(OFFSET($H$3,0,0,'Données projet'!$E$11+1,1))</f>
        <v>156.50137022757278</v>
      </c>
      <c r="BJ22" s="59">
        <f t="shared" si="38"/>
        <v>369.56225759438212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14.230769230769232</v>
      </c>
      <c r="BY22" s="12">
        <f>IF('Données projet'!$A$114&gt;35,BY21+BX22-CG21,IF(A22&lt;'Données projet'!$A$114,$BV$205^A22,IF(A22='Données projet'!$A$114,'Données projet'!$B$114,BY21+BX22-CG21)))</f>
        <v>205.64102564102564</v>
      </c>
      <c r="BZ22" s="13">
        <f>BY22*VLOOKUP('Données projet'!$B$12,Paramètres!$A$1:$I$89,3,0)*VLOOKUP('Données projet'!$B$12,Paramètres!$A$1:$I$89,5,0)</f>
        <v>105.22240000000001</v>
      </c>
      <c r="CA22" s="13">
        <f t="shared" si="39"/>
        <v>28.202452298036388</v>
      </c>
      <c r="CB22" s="20">
        <f t="shared" si="10"/>
        <v>232.38161775241338</v>
      </c>
      <c r="CC22" s="59">
        <f t="shared" si="11"/>
        <v>446.53371199543687</v>
      </c>
      <c r="CD22" s="59">
        <f ca="1">AVERAGE(OFFSET($CC$3,0,0,'Données projet'!$E$12+1,1))-AVERAGE(OFFSET($H$3,0,0,'Données projet'!$E$12+1,1))</f>
        <v>156.50137022757278</v>
      </c>
      <c r="CE22" s="59">
        <f t="shared" si="40"/>
        <v>369.56225759438212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14.230769230769232</v>
      </c>
      <c r="CT22" s="12">
        <f>IF('Données projet'!$A$140&gt;35,CT21+CS22-DB21,IF(A22&lt;'Données projet'!$A$140,$CQ$205^A22,IF(A22='Données projet'!$A$140,'Données projet'!$B$140,CT21+CS22-DB21)))</f>
        <v>205.64102564102564</v>
      </c>
      <c r="CU22" s="17">
        <f>CT22*VLOOKUP('Données projet'!$B$13,Paramètres!$A$1:$I$89,3,0)*VLOOKUP('Données projet'!$B$13,Paramètres!$A$1:$I$89,5,0)</f>
        <v>105.22240000000001</v>
      </c>
      <c r="CV22" s="13">
        <f t="shared" si="41"/>
        <v>28.202452298036388</v>
      </c>
      <c r="CW22" s="20">
        <f t="shared" si="13"/>
        <v>232.38161775241338</v>
      </c>
      <c r="CX22" s="59">
        <f t="shared" si="14"/>
        <v>446.53371199543687</v>
      </c>
      <c r="CY22" s="59">
        <f ca="1">AVERAGE(OFFSET($CX$3,0,0,'Données projet'!$E$13+1,1))-AVERAGE(OFFSET($H$3,0,0,'Données projet'!$E$13+1,1))</f>
        <v>156.50137022757278</v>
      </c>
      <c r="CZ22" s="59">
        <f t="shared" si="42"/>
        <v>369.56225759438212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219.87179487179486</v>
      </c>
      <c r="L23" s="12">
        <f>VLOOKUP(A23,'Données projet'!$A$35:$I$55,9,0)</f>
        <v>14.230769230769232</v>
      </c>
      <c r="M23" s="12">
        <f t="array" ref="M23">INDEX(L:L,MIN(IF(ISNUMBER(L23:L219),ROW(L23:L219),"")))</f>
        <v>14.230769230769232</v>
      </c>
      <c r="N23" s="13">
        <f>IF('Données projet'!$A$36&gt;35,N22+M23-V22,IF(A23&lt;'Données projet'!$A$36,$K$205^A23,IF(A23='Données projet'!$A$36,'Données projet'!$B$36,N22+M23-V22)))</f>
        <v>219.87179487179486</v>
      </c>
      <c r="O23" s="13">
        <f>N23*VLOOKUP('Données projet'!$B$9,Paramètres!$A$1:$I$89,3,0)*VLOOKUP('Données projet'!$B$9,Paramètres!$A$1:$I$89,5,0)</f>
        <v>112.504</v>
      </c>
      <c r="P23" s="13">
        <f t="shared" si="33"/>
        <v>29.920171438176471</v>
      </c>
      <c r="Q23" s="20">
        <f t="shared" si="2"/>
        <v>248.05543192149071</v>
      </c>
      <c r="R23" s="59">
        <f t="shared" si="0"/>
        <v>464.57013480838646</v>
      </c>
      <c r="S23" s="59">
        <f ca="1">AVERAGE(OFFSET($R$3,0,0,'Données projet'!$E$9+1,1))-AVERAGE(OFFSET($H$3,0,0,'Données projet'!$E$9+1,1))</f>
        <v>156.50137022757278</v>
      </c>
      <c r="T23" s="59">
        <f t="shared" si="34"/>
        <v>369.56225759438212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0.44999999999999996</v>
      </c>
      <c r="X23" s="16">
        <f>IF(ISNA(VLOOKUP(A23,'Données projet'!$A$35:$I$55,6,0)),0%,VLOOKUP(A23,'Données projet'!$A$35:$I$55,6,0)*VLOOKUP('Données projet'!$B$9,Paramètres!$A$1:$I$89,7,0))</f>
        <v>0.12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219.87179487179486</v>
      </c>
      <c r="AG23" s="12">
        <f>VLOOKUP(A23,'Données projet'!$A$61:$I$81,9,0)</f>
        <v>14.230769230769232</v>
      </c>
      <c r="AH23" s="12">
        <f t="array" ref="AH23">INDEX(AG:AG,MIN(IF(ISNUMBER(AG23:AG219),ROW(AG23:AG219),"")))</f>
        <v>14.230769230769232</v>
      </c>
      <c r="AI23" s="13">
        <f>IF('Données projet'!$A$62&gt;35,AI22+AH23-AQ22,IF(A23&lt;'Données projet'!$A$62,$AF$205^A23,IF(A23='Données projet'!$A$62,'Données projet'!$B$62,AI22+AH23-AQ22)))</f>
        <v>219.87179487179486</v>
      </c>
      <c r="AJ23" s="13">
        <f>AI23*VLOOKUP('Données projet'!$B$10,Paramètres!$A$1:$I$89,3,0)*VLOOKUP('Données projet'!$B$10,Paramètres!$A$1:$I$89,5,0)</f>
        <v>112.504</v>
      </c>
      <c r="AK23" s="13">
        <f t="shared" si="35"/>
        <v>29.920171438176471</v>
      </c>
      <c r="AL23" s="20">
        <f t="shared" si="4"/>
        <v>248.05543192149071</v>
      </c>
      <c r="AM23" s="59">
        <f t="shared" si="5"/>
        <v>464.57013480838646</v>
      </c>
      <c r="AN23" s="59">
        <f ca="1">AVERAGE(OFFSET($AM$3,0,0,'Données projet'!$E$10+1,1))-AVERAGE(OFFSET($H$3,0,0,'Données projet'!$E$10+1,1))</f>
        <v>156.50137022757278</v>
      </c>
      <c r="AO23" s="59">
        <f t="shared" si="36"/>
        <v>369.56225759438212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0.44999999999999996</v>
      </c>
      <c r="AS23" s="16">
        <f>IF(ISNA(VLOOKUP(A23,'Données projet'!$A$61:$I$81,6,0)),0%,VLOOKUP(A23,'Données projet'!$A$61:$I$81,6,0)*VLOOKUP('Données projet'!$B$10,Paramètres!$A$1:$I$89,7,0))</f>
        <v>0.12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219.87179487179486</v>
      </c>
      <c r="BB23" s="12">
        <f>VLOOKUP(A23,'Données projet'!$A$87:$I$107,9,0)</f>
        <v>14.230769230769232</v>
      </c>
      <c r="BC23" s="12">
        <f t="array" ref="BC23">INDEX(BB:BB,MIN(IF(ISNUMBER(BB23:BB219),ROW(BB23:BB219),"")))</f>
        <v>14.230769230769232</v>
      </c>
      <c r="BD23" s="12">
        <f>IF('Données projet'!$A$88&gt;35,BD22+BC23-BL22,IF(A23&lt;'Données projet'!$A$88,$BA$205^A23,IF(A23='Données projet'!$A$88,'Données projet'!$B$88,BD22+BC23-BL22)))</f>
        <v>219.87179487179486</v>
      </c>
      <c r="BE23" s="13">
        <f>BD23*VLOOKUP('Données projet'!$B$11,Paramètres!$A$1:$I$89,3,0)*VLOOKUP('Données projet'!$B$11,Paramètres!$A$1:$I$89,5,0)</f>
        <v>112.504</v>
      </c>
      <c r="BF23" s="13">
        <f t="shared" si="37"/>
        <v>29.920171438176471</v>
      </c>
      <c r="BG23" s="20">
        <f t="shared" si="7"/>
        <v>248.05543192149071</v>
      </c>
      <c r="BH23" s="59">
        <f t="shared" si="8"/>
        <v>464.57013480838646</v>
      </c>
      <c r="BI23" s="59">
        <f ca="1">AVERAGE(OFFSET($BH$3,0,0,'Données projet'!$E$11+1,1))-AVERAGE(OFFSET($H$3,0,0,'Données projet'!$E$11+1,1))</f>
        <v>156.50137022757278</v>
      </c>
      <c r="BJ23" s="59">
        <f t="shared" si="38"/>
        <v>369.56225759438212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0.44999999999999996</v>
      </c>
      <c r="BN23" s="16">
        <f>IF(ISNA(VLOOKUP(A23,'Données projet'!$A$87:$I$107,6,0)),0%,VLOOKUP(A23,'Données projet'!$A$87:$I$107,6,0)*VLOOKUP('Données projet'!$B$11,Paramètres!$A$1:$I$89,7,0))</f>
        <v>0.12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219.87179487179486</v>
      </c>
      <c r="BW23" s="12">
        <f>VLOOKUP(A23,'Données projet'!$A$113:$I$133,9,0)</f>
        <v>14.230769230769232</v>
      </c>
      <c r="BX23" s="12">
        <f t="array" ref="BX23">INDEX(BW:BW,MIN(IF(ISNUMBER(BW23:BW219),ROW(BW23:BW219),"")))</f>
        <v>14.230769230769232</v>
      </c>
      <c r="BY23" s="12">
        <f>IF('Données projet'!$A$114&gt;35,BY22+BX23-CG22,IF(A23&lt;'Données projet'!$A$114,$BV$205^A23,IF(A23='Données projet'!$A$114,'Données projet'!$B$114,BY22+BX23-CG22)))</f>
        <v>219.87179487179486</v>
      </c>
      <c r="BZ23" s="13">
        <f>BY23*VLOOKUP('Données projet'!$B$12,Paramètres!$A$1:$I$89,3,0)*VLOOKUP('Données projet'!$B$12,Paramètres!$A$1:$I$89,5,0)</f>
        <v>112.504</v>
      </c>
      <c r="CA23" s="13">
        <f t="shared" si="39"/>
        <v>29.920171438176471</v>
      </c>
      <c r="CB23" s="20">
        <f t="shared" si="10"/>
        <v>248.05543192149071</v>
      </c>
      <c r="CC23" s="59">
        <f t="shared" si="11"/>
        <v>464.57013480838646</v>
      </c>
      <c r="CD23" s="59">
        <f ca="1">AVERAGE(OFFSET($CC$3,0,0,'Données projet'!$E$12+1,1))-AVERAGE(OFFSET($H$3,0,0,'Données projet'!$E$12+1,1))</f>
        <v>156.50137022757278</v>
      </c>
      <c r="CE23" s="59">
        <f t="shared" si="40"/>
        <v>369.56225759438212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0.44999999999999996</v>
      </c>
      <c r="CI23" s="16">
        <f>IF(ISNA(VLOOKUP(A23,'Données projet'!$A$113:$I$133,6,0)),0%,VLOOKUP(A23,'Données projet'!$A$113:$I$133,6,0)*VLOOKUP('Données projet'!$B$12,Paramètres!$A$1:$I$89,7,0))</f>
        <v>0.12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219.87179487179486</v>
      </c>
      <c r="CR23" s="12">
        <f>VLOOKUP(A23,'Données projet'!$A$139:$I$159,9,0)</f>
        <v>14.230769230769232</v>
      </c>
      <c r="CS23" s="12">
        <f t="array" ref="CS23">INDEX(CR:CR,MIN(IF(ISNUMBER(CR23:CR219),ROW(CR23:CR219),"")))</f>
        <v>14.230769230769232</v>
      </c>
      <c r="CT23" s="12">
        <f>IF('Données projet'!$A$140&gt;35,CT22+CS23-DB22,IF(A23&lt;'Données projet'!$A$140,$CQ$205^A23,IF(A23='Données projet'!$A$140,'Données projet'!$B$140,CT22+CS23-DB22)))</f>
        <v>219.87179487179486</v>
      </c>
      <c r="CU23" s="17">
        <f>CT23*VLOOKUP('Données projet'!$B$13,Paramètres!$A$1:$I$89,3,0)*VLOOKUP('Données projet'!$B$13,Paramètres!$A$1:$I$89,5,0)</f>
        <v>112.504</v>
      </c>
      <c r="CV23" s="13">
        <f t="shared" si="41"/>
        <v>29.920171438176471</v>
      </c>
      <c r="CW23" s="20">
        <f t="shared" si="13"/>
        <v>248.05543192149071</v>
      </c>
      <c r="CX23" s="59">
        <f t="shared" si="14"/>
        <v>464.57013480838646</v>
      </c>
      <c r="CY23" s="59">
        <f ca="1">AVERAGE(OFFSET($CX$3,0,0,'Données projet'!$E$13+1,1))-AVERAGE(OFFSET($H$3,0,0,'Données projet'!$E$13+1,1))</f>
        <v>156.50137022757278</v>
      </c>
      <c r="CZ23" s="59">
        <f t="shared" si="42"/>
        <v>369.56225759438212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0.44999999999999996</v>
      </c>
      <c r="DD23" s="16">
        <f>IF(ISNA(VLOOKUP(A23,'Données projet'!$A$139:$I$159,6,0)),0%,VLOOKUP(A23,'Données projet'!$A$139:$I$159,6,0)*VLOOKUP('Données projet'!$B$13,Paramètres!$A$1:$I$89,7,0))</f>
        <v>0.12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12.5</v>
      </c>
      <c r="N24" s="13">
        <f>IF('Données projet'!$A$36&gt;35,N23+M24-V23,IF(A24&lt;'Données projet'!$A$36,$K$205^A24,IF(A24='Données projet'!$A$36,'Données projet'!$B$36,N23+M24-V23)))</f>
        <v>232.37179487179486</v>
      </c>
      <c r="O24" s="13">
        <f>N24*VLOOKUP('Données projet'!$B$9,Paramètres!$A$1:$I$89,3,0)*VLOOKUP('Données projet'!$B$9,Paramètres!$A$1:$I$89,5,0)</f>
        <v>118.9</v>
      </c>
      <c r="P24" s="13">
        <f t="shared" si="33"/>
        <v>31.418305015866252</v>
      </c>
      <c r="Q24" s="20">
        <f t="shared" si="2"/>
        <v>261.80438123596707</v>
      </c>
      <c r="R24" s="59">
        <f t="shared" si="0"/>
        <v>480.66190961184145</v>
      </c>
      <c r="S24" s="59">
        <f ca="1">AVERAGE(OFFSET($R$3,0,0,'Données projet'!$E$9+1,1))-AVERAGE(OFFSET($H$3,0,0,'Données projet'!$E$9+1,1))</f>
        <v>156.50137022757278</v>
      </c>
      <c r="T24" s="59">
        <f t="shared" si="34"/>
        <v>369.56225759438212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12.5</v>
      </c>
      <c r="AI24" s="13">
        <f>IF('Données projet'!$A$62&gt;35,AI23+AH24-AQ23,IF(A24&lt;'Données projet'!$A$62,$AF$205^A24,IF(A24='Données projet'!$A$62,'Données projet'!$B$62,AI23+AH24-AQ23)))</f>
        <v>232.37179487179486</v>
      </c>
      <c r="AJ24" s="13">
        <f>AI24*VLOOKUP('Données projet'!$B$10,Paramètres!$A$1:$I$89,3,0)*VLOOKUP('Données projet'!$B$10,Paramètres!$A$1:$I$89,5,0)</f>
        <v>118.9</v>
      </c>
      <c r="AK24" s="13">
        <f t="shared" si="35"/>
        <v>31.418305015866252</v>
      </c>
      <c r="AL24" s="20">
        <f t="shared" si="4"/>
        <v>261.80438123596707</v>
      </c>
      <c r="AM24" s="59">
        <f t="shared" si="5"/>
        <v>480.66190961184145</v>
      </c>
      <c r="AN24" s="59">
        <f ca="1">AVERAGE(OFFSET($AM$3,0,0,'Données projet'!$E$10+1,1))-AVERAGE(OFFSET($H$3,0,0,'Données projet'!$E$10+1,1))</f>
        <v>156.50137022757278</v>
      </c>
      <c r="AO24" s="59">
        <f t="shared" si="36"/>
        <v>369.56225759438212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12.5</v>
      </c>
      <c r="BD24" s="12">
        <f>IF('Données projet'!$A$88&gt;35,BD23+BC24-BL23,IF(A24&lt;'Données projet'!$A$88,$BA$205^A24,IF(A24='Données projet'!$A$88,'Données projet'!$B$88,BD23+BC24-BL23)))</f>
        <v>232.37179487179486</v>
      </c>
      <c r="BE24" s="13">
        <f>BD24*VLOOKUP('Données projet'!$B$11,Paramètres!$A$1:$I$89,3,0)*VLOOKUP('Données projet'!$B$11,Paramètres!$A$1:$I$89,5,0)</f>
        <v>118.9</v>
      </c>
      <c r="BF24" s="13">
        <f t="shared" si="37"/>
        <v>31.418305015866252</v>
      </c>
      <c r="BG24" s="20">
        <f t="shared" si="7"/>
        <v>261.80438123596707</v>
      </c>
      <c r="BH24" s="59">
        <f t="shared" si="8"/>
        <v>480.66190961184145</v>
      </c>
      <c r="BI24" s="59">
        <f ca="1">AVERAGE(OFFSET($BH$3,0,0,'Données projet'!$E$11+1,1))-AVERAGE(OFFSET($H$3,0,0,'Données projet'!$E$11+1,1))</f>
        <v>156.50137022757278</v>
      </c>
      <c r="BJ24" s="59">
        <f t="shared" si="38"/>
        <v>369.56225759438212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12.5</v>
      </c>
      <c r="BY24" s="12">
        <f>IF('Données projet'!$A$114&gt;35,BY23+BX24-CG23,IF(A24&lt;'Données projet'!$A$114,$BV$205^A24,IF(A24='Données projet'!$A$114,'Données projet'!$B$114,BY23+BX24-CG23)))</f>
        <v>232.37179487179486</v>
      </c>
      <c r="BZ24" s="13">
        <f>BY24*VLOOKUP('Données projet'!$B$12,Paramètres!$A$1:$I$89,3,0)*VLOOKUP('Données projet'!$B$12,Paramètres!$A$1:$I$89,5,0)</f>
        <v>118.9</v>
      </c>
      <c r="CA24" s="13">
        <f t="shared" si="39"/>
        <v>31.418305015866252</v>
      </c>
      <c r="CB24" s="20">
        <f t="shared" si="10"/>
        <v>261.80438123596707</v>
      </c>
      <c r="CC24" s="59">
        <f t="shared" si="11"/>
        <v>480.66190961184145</v>
      </c>
      <c r="CD24" s="59">
        <f ca="1">AVERAGE(OFFSET($CC$3,0,0,'Données projet'!$E$12+1,1))-AVERAGE(OFFSET($H$3,0,0,'Données projet'!$E$12+1,1))</f>
        <v>156.50137022757278</v>
      </c>
      <c r="CE24" s="59">
        <f t="shared" si="40"/>
        <v>369.56225759438212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12.5</v>
      </c>
      <c r="CT24" s="12">
        <f>IF('Données projet'!$A$140&gt;35,CT23+CS24-DB23,IF(A24&lt;'Données projet'!$A$140,$CQ$205^A24,IF(A24='Données projet'!$A$140,'Données projet'!$B$140,CT23+CS24-DB23)))</f>
        <v>232.37179487179486</v>
      </c>
      <c r="CU24" s="17">
        <f>CT24*VLOOKUP('Données projet'!$B$13,Paramètres!$A$1:$I$89,3,0)*VLOOKUP('Données projet'!$B$13,Paramètres!$A$1:$I$89,5,0)</f>
        <v>118.9</v>
      </c>
      <c r="CV24" s="13">
        <f t="shared" si="41"/>
        <v>31.418305015866252</v>
      </c>
      <c r="CW24" s="20">
        <f t="shared" si="13"/>
        <v>261.80438123596707</v>
      </c>
      <c r="CX24" s="59">
        <f t="shared" si="14"/>
        <v>480.66190961184145</v>
      </c>
      <c r="CY24" s="59">
        <f ca="1">AVERAGE(OFFSET($CX$3,0,0,'Données projet'!$E$13+1,1))-AVERAGE(OFFSET($H$3,0,0,'Données projet'!$E$13+1,1))</f>
        <v>156.50137022757278</v>
      </c>
      <c r="CZ24" s="59">
        <f t="shared" si="42"/>
        <v>369.56225759438212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244.87179487179486</v>
      </c>
      <c r="L25" s="12">
        <f>VLOOKUP(A25,'Données projet'!$A$35:$I$55,9,0)</f>
        <v>12.5</v>
      </c>
      <c r="M25" s="12">
        <f t="array" ref="M25">INDEX(L:L,MIN(IF(ISNUMBER(L25:L221),ROW(L25:L221),"")))</f>
        <v>12.5</v>
      </c>
      <c r="N25" s="13">
        <f>IF('Données projet'!$A$36&gt;35,N24+M25-V24,IF(A25&lt;'Données projet'!$A$36,$K$205^A25,IF(A25='Données projet'!$A$36,'Données projet'!$B$36,N24+M25-V24)))</f>
        <v>244.87179487179486</v>
      </c>
      <c r="O25" s="13">
        <f>N25*VLOOKUP('Données projet'!$B$9,Paramètres!$A$1:$I$89,3,0)*VLOOKUP('Données projet'!$B$9,Paramètres!$A$1:$I$89,5,0)</f>
        <v>125.29600000000002</v>
      </c>
      <c r="P25" s="13">
        <f t="shared" si="33"/>
        <v>32.907082548204016</v>
      </c>
      <c r="Q25" s="20">
        <f t="shared" si="2"/>
        <v>275.53703543812202</v>
      </c>
      <c r="R25" s="59">
        <f t="shared" si="0"/>
        <v>496.71794934159038</v>
      </c>
      <c r="S25" s="59">
        <f ca="1">AVERAGE(OFFSET($R$3,0,0,'Données projet'!$E$9+1,1))-AVERAGE(OFFSET($H$3,0,0,'Données projet'!$E$9+1,1))</f>
        <v>156.50137022757278</v>
      </c>
      <c r="T25" s="59">
        <f t="shared" si="34"/>
        <v>369.56225759438212</v>
      </c>
      <c r="U25" s="15">
        <f>IF(ISNA(VLOOKUP(A25,'Données projet'!$A$35:$I$55,3,0)),0,VLOOKUP(A25,'Données projet'!$A$35:$I$55,3,0))</f>
        <v>4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0.44999999999999996</v>
      </c>
      <c r="X25" s="16">
        <f>IF(ISNA(VLOOKUP(A25,'Données projet'!$A$35:$I$55,6,0)),0%,VLOOKUP(A25,'Données projet'!$A$35:$I$55,6,0)*VLOOKUP('Données projet'!$B$9,Paramètres!$A$1:$I$89,7,0))</f>
        <v>0.12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244.87179487179486</v>
      </c>
      <c r="AG25" s="12">
        <f>VLOOKUP(A25,'Données projet'!$A$61:$I$81,9,0)</f>
        <v>12.5</v>
      </c>
      <c r="AH25" s="12">
        <f t="array" ref="AH25">INDEX(AG:AG,MIN(IF(ISNUMBER(AG25:AG221),ROW(AG25:AG221),"")))</f>
        <v>12.5</v>
      </c>
      <c r="AI25" s="13">
        <f>IF('Données projet'!$A$62&gt;35,AI24+AH25-AQ24,IF(A25&lt;'Données projet'!$A$62,$AF$205^A25,IF(A25='Données projet'!$A$62,'Données projet'!$B$62,AI24+AH25-AQ24)))</f>
        <v>244.87179487179486</v>
      </c>
      <c r="AJ25" s="13">
        <f>AI25*VLOOKUP('Données projet'!$B$10,Paramètres!$A$1:$I$89,3,0)*VLOOKUP('Données projet'!$B$10,Paramètres!$A$1:$I$89,5,0)</f>
        <v>125.29600000000002</v>
      </c>
      <c r="AK25" s="13">
        <f t="shared" si="35"/>
        <v>32.907082548204016</v>
      </c>
      <c r="AL25" s="20">
        <f t="shared" si="4"/>
        <v>275.53703543812202</v>
      </c>
      <c r="AM25" s="59">
        <f t="shared" si="5"/>
        <v>496.71794934159038</v>
      </c>
      <c r="AN25" s="59">
        <f ca="1">AVERAGE(OFFSET($AM$3,0,0,'Données projet'!$E$10+1,1))-AVERAGE(OFFSET($H$3,0,0,'Données projet'!$E$10+1,1))</f>
        <v>156.50137022757278</v>
      </c>
      <c r="AO25" s="59">
        <f t="shared" si="36"/>
        <v>369.56225759438212</v>
      </c>
      <c r="AP25" s="15">
        <f>IF(ISNA(VLOOKUP(A25,'Données projet'!$A$61:$I$81,3,0)),0,VLOOKUP(A25,'Données projet'!$A$61:$I$81,3,0))</f>
        <v>4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0.44999999999999996</v>
      </c>
      <c r="AS25" s="16">
        <f>IF(ISNA(VLOOKUP(A25,'Données projet'!$A$61:$I$81,6,0)),0%,VLOOKUP(A25,'Données projet'!$A$61:$I$81,6,0)*VLOOKUP('Données projet'!$B$10,Paramètres!$A$1:$I$89,7,0))</f>
        <v>0.12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244.87179487179486</v>
      </c>
      <c r="BB25" s="12">
        <f>VLOOKUP(A25,'Données projet'!$A$87:$I$107,9,0)</f>
        <v>12.5</v>
      </c>
      <c r="BC25" s="12">
        <f t="array" ref="BC25">INDEX(BB:BB,MIN(IF(ISNUMBER(BB25:BB221),ROW(BB25:BB221),"")))</f>
        <v>12.5</v>
      </c>
      <c r="BD25" s="12">
        <f>IF('Données projet'!$A$88&gt;35,BD24+BC25-BL24,IF(A25&lt;'Données projet'!$A$88,$BA$205^A25,IF(A25='Données projet'!$A$88,'Données projet'!$B$88,BD24+BC25-BL24)))</f>
        <v>244.87179487179486</v>
      </c>
      <c r="BE25" s="13">
        <f>BD25*VLOOKUP('Données projet'!$B$11,Paramètres!$A$1:$I$89,3,0)*VLOOKUP('Données projet'!$B$11,Paramètres!$A$1:$I$89,5,0)</f>
        <v>125.29600000000002</v>
      </c>
      <c r="BF25" s="13">
        <f t="shared" si="37"/>
        <v>32.907082548204016</v>
      </c>
      <c r="BG25" s="20">
        <f t="shared" si="7"/>
        <v>275.53703543812202</v>
      </c>
      <c r="BH25" s="59">
        <f t="shared" si="8"/>
        <v>496.71794934159038</v>
      </c>
      <c r="BI25" s="59">
        <f ca="1">AVERAGE(OFFSET($BH$3,0,0,'Données projet'!$E$11+1,1))-AVERAGE(OFFSET($H$3,0,0,'Données projet'!$E$11+1,1))</f>
        <v>156.50137022757278</v>
      </c>
      <c r="BJ25" s="59">
        <f t="shared" si="38"/>
        <v>369.56225759438212</v>
      </c>
      <c r="BK25" s="15">
        <f>IF(ISNA(VLOOKUP(A25,'Données projet'!$A$87:$I$107,3,0)),0,VLOOKUP(A25,'Données projet'!$A$87:$I$107,3,0))</f>
        <v>4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0.44999999999999996</v>
      </c>
      <c r="BN25" s="16">
        <f>IF(ISNA(VLOOKUP(A25,'Données projet'!$A$87:$I$107,6,0)),0%,VLOOKUP(A25,'Données projet'!$A$87:$I$107,6,0)*VLOOKUP('Données projet'!$B$11,Paramètres!$A$1:$I$89,7,0))</f>
        <v>0.12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244.87179487179486</v>
      </c>
      <c r="BW25" s="12">
        <f>VLOOKUP(A25,'Données projet'!$A$113:$I$133,9,0)</f>
        <v>12.5</v>
      </c>
      <c r="BX25" s="12">
        <f t="array" ref="BX25">INDEX(BW:BW,MIN(IF(ISNUMBER(BW25:BW221),ROW(BW25:BW221),"")))</f>
        <v>12.5</v>
      </c>
      <c r="BY25" s="12">
        <f>IF('Données projet'!$A$114&gt;35,BY24+BX25-CG24,IF(A25&lt;'Données projet'!$A$114,$BV$205^A25,IF(A25='Données projet'!$A$114,'Données projet'!$B$114,BY24+BX25-CG24)))</f>
        <v>244.87179487179486</v>
      </c>
      <c r="BZ25" s="13">
        <f>BY25*VLOOKUP('Données projet'!$B$12,Paramètres!$A$1:$I$89,3,0)*VLOOKUP('Données projet'!$B$12,Paramètres!$A$1:$I$89,5,0)</f>
        <v>125.29600000000002</v>
      </c>
      <c r="CA25" s="13">
        <f t="shared" si="39"/>
        <v>32.907082548204016</v>
      </c>
      <c r="CB25" s="20">
        <f t="shared" si="10"/>
        <v>275.53703543812202</v>
      </c>
      <c r="CC25" s="59">
        <f t="shared" si="11"/>
        <v>496.71794934159038</v>
      </c>
      <c r="CD25" s="59">
        <f ca="1">AVERAGE(OFFSET($CC$3,0,0,'Données projet'!$E$12+1,1))-AVERAGE(OFFSET($H$3,0,0,'Données projet'!$E$12+1,1))</f>
        <v>156.50137022757278</v>
      </c>
      <c r="CE25" s="59">
        <f t="shared" si="40"/>
        <v>369.56225759438212</v>
      </c>
      <c r="CF25" s="15">
        <f>IF(ISNA(VLOOKUP(A25,'Données projet'!$A$113:$I$133,3,0)),0,VLOOKUP(A25,'Données projet'!$A$113:$I$133,3,0))</f>
        <v>4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0.44999999999999996</v>
      </c>
      <c r="CI25" s="16">
        <f>IF(ISNA(VLOOKUP(A25,'Données projet'!$A$113:$I$133,6,0)),0%,VLOOKUP(A25,'Données projet'!$A$113:$I$133,6,0)*VLOOKUP('Données projet'!$B$12,Paramètres!$A$1:$I$89,7,0))</f>
        <v>0.12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>
        <f>VLOOKUP(A25,'Données projet'!$A$139:$I$159,2,0)</f>
        <v>244.87179487179486</v>
      </c>
      <c r="CR25" s="12">
        <f>VLOOKUP(A25,'Données projet'!$A$139:$I$159,9,0)</f>
        <v>12.5</v>
      </c>
      <c r="CS25" s="12">
        <f t="array" ref="CS25">INDEX(CR:CR,MIN(IF(ISNUMBER(CR25:CR221),ROW(CR25:CR221),"")))</f>
        <v>12.5</v>
      </c>
      <c r="CT25" s="12">
        <f>IF('Données projet'!$A$140&gt;35,CT24+CS25-DB24,IF(A25&lt;'Données projet'!$A$140,$CQ$205^A25,IF(A25='Données projet'!$A$140,'Données projet'!$B$140,CT24+CS25-DB24)))</f>
        <v>244.87179487179486</v>
      </c>
      <c r="CU25" s="17">
        <f>CT25*VLOOKUP('Données projet'!$B$13,Paramètres!$A$1:$I$89,3,0)*VLOOKUP('Données projet'!$B$13,Paramètres!$A$1:$I$89,5,0)</f>
        <v>125.29600000000002</v>
      </c>
      <c r="CV25" s="13">
        <f t="shared" si="41"/>
        <v>32.907082548204016</v>
      </c>
      <c r="CW25" s="20">
        <f t="shared" si="13"/>
        <v>275.53703543812202</v>
      </c>
      <c r="CX25" s="59">
        <f t="shared" si="14"/>
        <v>496.71794934159038</v>
      </c>
      <c r="CY25" s="59">
        <f ca="1">AVERAGE(OFFSET($CX$3,0,0,'Données projet'!$E$13+1,1))-AVERAGE(OFFSET($H$3,0,0,'Données projet'!$E$13+1,1))</f>
        <v>156.50137022757278</v>
      </c>
      <c r="CZ25" s="59">
        <f t="shared" si="42"/>
        <v>369.56225759438212</v>
      </c>
      <c r="DA25" s="15">
        <f>IF(ISNA(VLOOKUP(A25,'Données projet'!$A$139:$I$159,3,0)),0,VLOOKUP(A25,'Données projet'!$A$139:$I$159,3,0))</f>
        <v>4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0.44999999999999996</v>
      </c>
      <c r="DD25" s="16">
        <f>IF(ISNA(VLOOKUP(A25,'Données projet'!$A$139:$I$159,6,0)),0%,VLOOKUP(A25,'Données projet'!$A$139:$I$159,6,0)*VLOOKUP('Données projet'!$B$13,Paramètres!$A$1:$I$89,7,0))</f>
        <v>0.12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12.5</v>
      </c>
      <c r="N26" s="13">
        <f>IF('Données projet'!$A$36&gt;35,N25+M26-V25,IF(A26&lt;'Données projet'!$A$36,$K$205^A26,IF(A26='Données projet'!$A$36,'Données projet'!$B$36,N25+M26-V25)))</f>
        <v>257.37179487179486</v>
      </c>
      <c r="O26" s="13">
        <f>N26*VLOOKUP('Données projet'!$B$9,Paramètres!$A$1:$I$89,3,0)*VLOOKUP('Données projet'!$B$9,Paramètres!$A$1:$I$89,5,0)</f>
        <v>131.69200000000001</v>
      </c>
      <c r="P26" s="13">
        <f t="shared" si="33"/>
        <v>34.387036119519649</v>
      </c>
      <c r="Q26" s="20">
        <f t="shared" si="2"/>
        <v>289.25432124149671</v>
      </c>
      <c r="R26" s="59">
        <f t="shared" si="0"/>
        <v>512.73951795104324</v>
      </c>
      <c r="S26" s="59">
        <f ca="1">AVERAGE(OFFSET($R$3,0,0,'Données projet'!$E$9+1,1))-AVERAGE(OFFSET($H$3,0,0,'Données projet'!$E$9+1,1))</f>
        <v>156.50137022757278</v>
      </c>
      <c r="T26" s="59">
        <f t="shared" si="34"/>
        <v>369.56225759438212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12.5</v>
      </c>
      <c r="AI26" s="13">
        <f>IF('Données projet'!$A$62&gt;35,AI25+AH26-AQ25,IF(A26&lt;'Données projet'!$A$62,$AF$205^A26,IF(A26='Données projet'!$A$62,'Données projet'!$B$62,AI25+AH26-AQ25)))</f>
        <v>257.37179487179486</v>
      </c>
      <c r="AJ26" s="13">
        <f>AI26*VLOOKUP('Données projet'!$B$10,Paramètres!$A$1:$I$89,3,0)*VLOOKUP('Données projet'!$B$10,Paramètres!$A$1:$I$89,5,0)</f>
        <v>131.69200000000001</v>
      </c>
      <c r="AK26" s="13">
        <f t="shared" si="35"/>
        <v>34.387036119519649</v>
      </c>
      <c r="AL26" s="20">
        <f t="shared" si="4"/>
        <v>289.25432124149671</v>
      </c>
      <c r="AM26" s="59">
        <f t="shared" si="5"/>
        <v>512.73951795104324</v>
      </c>
      <c r="AN26" s="59">
        <f ca="1">AVERAGE(OFFSET($AM$3,0,0,'Données projet'!$E$10+1,1))-AVERAGE(OFFSET($H$3,0,0,'Données projet'!$E$10+1,1))</f>
        <v>156.50137022757278</v>
      </c>
      <c r="AO26" s="59">
        <f t="shared" si="36"/>
        <v>369.56225759438212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12.5</v>
      </c>
      <c r="BD26" s="12">
        <f>IF('Données projet'!$A$88&gt;35,BD25+BC26-BL25,IF(A26&lt;'Données projet'!$A$88,$BA$205^A26,IF(A26='Données projet'!$A$88,'Données projet'!$B$88,BD25+BC26-BL25)))</f>
        <v>257.37179487179486</v>
      </c>
      <c r="BE26" s="13">
        <f>BD26*VLOOKUP('Données projet'!$B$11,Paramètres!$A$1:$I$89,3,0)*VLOOKUP('Données projet'!$B$11,Paramètres!$A$1:$I$89,5,0)</f>
        <v>131.69200000000001</v>
      </c>
      <c r="BF26" s="13">
        <f t="shared" si="37"/>
        <v>34.387036119519649</v>
      </c>
      <c r="BG26" s="20">
        <f t="shared" si="7"/>
        <v>289.25432124149671</v>
      </c>
      <c r="BH26" s="59">
        <f t="shared" si="8"/>
        <v>512.73951795104324</v>
      </c>
      <c r="BI26" s="59">
        <f ca="1">AVERAGE(OFFSET($BH$3,0,0,'Données projet'!$E$11+1,1))-AVERAGE(OFFSET($H$3,0,0,'Données projet'!$E$11+1,1))</f>
        <v>156.50137022757278</v>
      </c>
      <c r="BJ26" s="59">
        <f t="shared" si="38"/>
        <v>369.56225759438212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12.5</v>
      </c>
      <c r="BY26" s="12">
        <f>IF('Données projet'!$A$114&gt;35,BY25+BX26-CG25,IF(A26&lt;'Données projet'!$A$114,$BV$205^A26,IF(A26='Données projet'!$A$114,'Données projet'!$B$114,BY25+BX26-CG25)))</f>
        <v>257.37179487179486</v>
      </c>
      <c r="BZ26" s="13">
        <f>BY26*VLOOKUP('Données projet'!$B$12,Paramètres!$A$1:$I$89,3,0)*VLOOKUP('Données projet'!$B$12,Paramètres!$A$1:$I$89,5,0)</f>
        <v>131.69200000000001</v>
      </c>
      <c r="CA26" s="13">
        <f t="shared" si="39"/>
        <v>34.387036119519649</v>
      </c>
      <c r="CB26" s="20">
        <f t="shared" si="10"/>
        <v>289.25432124149671</v>
      </c>
      <c r="CC26" s="59">
        <f t="shared" si="11"/>
        <v>512.73951795104324</v>
      </c>
      <c r="CD26" s="59">
        <f ca="1">AVERAGE(OFFSET($CC$3,0,0,'Données projet'!$E$12+1,1))-AVERAGE(OFFSET($H$3,0,0,'Données projet'!$E$12+1,1))</f>
        <v>156.50137022757278</v>
      </c>
      <c r="CE26" s="59">
        <f t="shared" si="40"/>
        <v>369.56225759438212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12.5</v>
      </c>
      <c r="CT26" s="12">
        <f>IF('Données projet'!$A$140&gt;35,CT25+CS26-DB25,IF(A26&lt;'Données projet'!$A$140,$CQ$205^A26,IF(A26='Données projet'!$A$140,'Données projet'!$B$140,CT25+CS26-DB25)))</f>
        <v>257.37179487179486</v>
      </c>
      <c r="CU26" s="17">
        <f>CT26*VLOOKUP('Données projet'!$B$13,Paramètres!$A$1:$I$89,3,0)*VLOOKUP('Données projet'!$B$13,Paramètres!$A$1:$I$89,5,0)</f>
        <v>131.69200000000001</v>
      </c>
      <c r="CV26" s="13">
        <f t="shared" si="41"/>
        <v>34.387036119519649</v>
      </c>
      <c r="CW26" s="20">
        <f t="shared" si="13"/>
        <v>289.25432124149671</v>
      </c>
      <c r="CX26" s="59">
        <f t="shared" si="14"/>
        <v>512.73951795104324</v>
      </c>
      <c r="CY26" s="59">
        <f ca="1">AVERAGE(OFFSET($CX$3,0,0,'Données projet'!$E$13+1,1))-AVERAGE(OFFSET($H$3,0,0,'Données projet'!$E$13+1,1))</f>
        <v>156.50137022757278</v>
      </c>
      <c r="CZ26" s="59">
        <f t="shared" si="42"/>
        <v>369.56225759438212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269.87179487179486</v>
      </c>
      <c r="L27" s="12">
        <f>VLOOKUP(A27,'Données projet'!$A$35:$I$55,9,0)</f>
        <v>12.5</v>
      </c>
      <c r="M27" s="12">
        <f t="array" ref="M27">INDEX(L:L,MIN(IF(ISNUMBER(L27:L223),ROW(L27:L223),"")))</f>
        <v>12.5</v>
      </c>
      <c r="N27" s="13">
        <f>IF('Données projet'!$A$36&gt;35,N26+M27-V26,IF(A27&lt;'Données projet'!$A$36,$K$205^A27,IF(A27='Données projet'!$A$36,'Données projet'!$B$36,N26+M27-V26)))</f>
        <v>269.87179487179486</v>
      </c>
      <c r="O27" s="13">
        <f>N27*VLOOKUP('Données projet'!$B$9,Paramètres!$A$1:$I$89,3,0)*VLOOKUP('Données projet'!$B$9,Paramètres!$A$1:$I$89,5,0)</f>
        <v>138.08799999999999</v>
      </c>
      <c r="P27" s="13">
        <f t="shared" si="33"/>
        <v>35.858643209652463</v>
      </c>
      <c r="Q27" s="20">
        <f t="shared" si="2"/>
        <v>302.95707025681133</v>
      </c>
      <c r="R27" s="59">
        <f t="shared" si="0"/>
        <v>528.72777844043117</v>
      </c>
      <c r="S27" s="59">
        <f ca="1">AVERAGE(OFFSET($R$3,0,0,'Données projet'!$E$9+1,1))-AVERAGE(OFFSET($H$3,0,0,'Données projet'!$E$9+1,1))</f>
        <v>156.50137022757278</v>
      </c>
      <c r="T27" s="59">
        <f t="shared" si="34"/>
        <v>369.56225759438212</v>
      </c>
      <c r="U27" s="15">
        <f>IF(ISNA(VLOOKUP(A27,'Données projet'!$A$35:$I$55,3,0)),0,VLOOKUP(A27,'Données projet'!$A$35:$I$55,3,0))</f>
        <v>5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0.44999999999999996</v>
      </c>
      <c r="X27" s="16">
        <f>IF(ISNA(VLOOKUP(A27,'Données projet'!$A$35:$I$55,6,0)),0%,VLOOKUP(A27,'Données projet'!$A$35:$I$55,6,0)*VLOOKUP('Données projet'!$B$9,Paramètres!$A$1:$I$89,7,0))</f>
        <v>0.12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269.87179487179486</v>
      </c>
      <c r="AG27" s="12">
        <f>VLOOKUP(A27,'Données projet'!$A$61:$I$81,9,0)</f>
        <v>12.5</v>
      </c>
      <c r="AH27" s="12">
        <f t="array" ref="AH27">INDEX(AG:AG,MIN(IF(ISNUMBER(AG27:AG223),ROW(AG27:AG223),"")))</f>
        <v>12.5</v>
      </c>
      <c r="AI27" s="13">
        <f>IF('Données projet'!$A$62&gt;35,AI26+AH27-AQ26,IF(A27&lt;'Données projet'!$A$62,$AF$205^A27,IF(A27='Données projet'!$A$62,'Données projet'!$B$62,AI26+AH27-AQ26)))</f>
        <v>269.87179487179486</v>
      </c>
      <c r="AJ27" s="13">
        <f>AI27*VLOOKUP('Données projet'!$B$10,Paramètres!$A$1:$I$89,3,0)*VLOOKUP('Données projet'!$B$10,Paramètres!$A$1:$I$89,5,0)</f>
        <v>138.08799999999999</v>
      </c>
      <c r="AK27" s="13">
        <f t="shared" si="35"/>
        <v>35.858643209652463</v>
      </c>
      <c r="AL27" s="20">
        <f t="shared" si="4"/>
        <v>302.95707025681133</v>
      </c>
      <c r="AM27" s="59">
        <f t="shared" si="5"/>
        <v>528.72777844043117</v>
      </c>
      <c r="AN27" s="59">
        <f ca="1">AVERAGE(OFFSET($AM$3,0,0,'Données projet'!$E$10+1,1))-AVERAGE(OFFSET($H$3,0,0,'Données projet'!$E$10+1,1))</f>
        <v>156.50137022757278</v>
      </c>
      <c r="AO27" s="59">
        <f t="shared" si="36"/>
        <v>369.56225759438212</v>
      </c>
      <c r="AP27" s="15">
        <f>IF(ISNA(VLOOKUP(A27,'Données projet'!$A$61:$I$81,3,0)),0,VLOOKUP(A27,'Données projet'!$A$61:$I$81,3,0))</f>
        <v>5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0.44999999999999996</v>
      </c>
      <c r="AS27" s="16">
        <f>IF(ISNA(VLOOKUP(A27,'Données projet'!$A$61:$I$81,6,0)),0%,VLOOKUP(A27,'Données projet'!$A$61:$I$81,6,0)*VLOOKUP('Données projet'!$B$10,Paramètres!$A$1:$I$89,7,0))</f>
        <v>0.12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269.87179487179486</v>
      </c>
      <c r="BB27" s="12">
        <f>VLOOKUP(A27,'Données projet'!$A$87:$I$107,9,0)</f>
        <v>12.5</v>
      </c>
      <c r="BC27" s="12">
        <f t="array" ref="BC27">INDEX(BB:BB,MIN(IF(ISNUMBER(BB27:BB223),ROW(BB27:BB223),"")))</f>
        <v>12.5</v>
      </c>
      <c r="BD27" s="12">
        <f>IF('Données projet'!$A$88&gt;35,BD26+BC27-BL26,IF(A27&lt;'Données projet'!$A$88,$BA$205^A27,IF(A27='Données projet'!$A$88,'Données projet'!$B$88,BD26+BC27-BL26)))</f>
        <v>269.87179487179486</v>
      </c>
      <c r="BE27" s="13">
        <f>BD27*VLOOKUP('Données projet'!$B$11,Paramètres!$A$1:$I$89,3,0)*VLOOKUP('Données projet'!$B$11,Paramètres!$A$1:$I$89,5,0)</f>
        <v>138.08799999999999</v>
      </c>
      <c r="BF27" s="13">
        <f t="shared" si="37"/>
        <v>35.858643209652463</v>
      </c>
      <c r="BG27" s="20">
        <f t="shared" si="7"/>
        <v>302.95707025681133</v>
      </c>
      <c r="BH27" s="59">
        <f t="shared" si="8"/>
        <v>528.72777844043117</v>
      </c>
      <c r="BI27" s="59">
        <f ca="1">AVERAGE(OFFSET($BH$3,0,0,'Données projet'!$E$11+1,1))-AVERAGE(OFFSET($H$3,0,0,'Données projet'!$E$11+1,1))</f>
        <v>156.50137022757278</v>
      </c>
      <c r="BJ27" s="59">
        <f t="shared" si="38"/>
        <v>369.56225759438212</v>
      </c>
      <c r="BK27" s="15">
        <f>IF(ISNA(VLOOKUP(A27,'Données projet'!$A$87:$I$107,3,0)),0,VLOOKUP(A27,'Données projet'!$A$87:$I$107,3,0))</f>
        <v>5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0.44999999999999996</v>
      </c>
      <c r="BN27" s="16">
        <f>IF(ISNA(VLOOKUP(A27,'Données projet'!$A$87:$I$107,6,0)),0%,VLOOKUP(A27,'Données projet'!$A$87:$I$107,6,0)*VLOOKUP('Données projet'!$B$11,Paramètres!$A$1:$I$89,7,0))</f>
        <v>0.12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>
        <f>VLOOKUP(A27,'Données projet'!$A$113:$I$133,2,0)</f>
        <v>269.87179487179486</v>
      </c>
      <c r="BW27" s="12">
        <f>VLOOKUP(A27,'Données projet'!$A$113:$I$133,9,0)</f>
        <v>12.5</v>
      </c>
      <c r="BX27" s="12">
        <f t="array" ref="BX27">INDEX(BW:BW,MIN(IF(ISNUMBER(BW27:BW223),ROW(BW27:BW223),"")))</f>
        <v>12.5</v>
      </c>
      <c r="BY27" s="12">
        <f>IF('Données projet'!$A$114&gt;35,BY26+BX27-CG26,IF(A27&lt;'Données projet'!$A$114,$BV$205^A27,IF(A27='Données projet'!$A$114,'Données projet'!$B$114,BY26+BX27-CG26)))</f>
        <v>269.87179487179486</v>
      </c>
      <c r="BZ27" s="13">
        <f>BY27*VLOOKUP('Données projet'!$B$12,Paramètres!$A$1:$I$89,3,0)*VLOOKUP('Données projet'!$B$12,Paramètres!$A$1:$I$89,5,0)</f>
        <v>138.08799999999999</v>
      </c>
      <c r="CA27" s="13">
        <f t="shared" si="39"/>
        <v>35.858643209652463</v>
      </c>
      <c r="CB27" s="20">
        <f t="shared" si="10"/>
        <v>302.95707025681133</v>
      </c>
      <c r="CC27" s="59">
        <f t="shared" si="11"/>
        <v>528.72777844043117</v>
      </c>
      <c r="CD27" s="59">
        <f ca="1">AVERAGE(OFFSET($CC$3,0,0,'Données projet'!$E$12+1,1))-AVERAGE(OFFSET($H$3,0,0,'Données projet'!$E$12+1,1))</f>
        <v>156.50137022757278</v>
      </c>
      <c r="CE27" s="59">
        <f t="shared" si="40"/>
        <v>369.56225759438212</v>
      </c>
      <c r="CF27" s="15">
        <f>IF(ISNA(VLOOKUP(A27,'Données projet'!$A$113:$I$133,3,0)),0,VLOOKUP(A27,'Données projet'!$A$113:$I$133,3,0))</f>
        <v>5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0.44999999999999996</v>
      </c>
      <c r="CI27" s="16">
        <f>IF(ISNA(VLOOKUP(A27,'Données projet'!$A$113:$I$133,6,0)),0%,VLOOKUP(A27,'Données projet'!$A$113:$I$133,6,0)*VLOOKUP('Données projet'!$B$12,Paramètres!$A$1:$I$89,7,0))</f>
        <v>0.12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>
        <f>VLOOKUP(A27,'Données projet'!$A$139:$I$159,2,0)</f>
        <v>269.87179487179486</v>
      </c>
      <c r="CR27" s="12">
        <f>VLOOKUP(A27,'Données projet'!$A$139:$I$159,9,0)</f>
        <v>12.5</v>
      </c>
      <c r="CS27" s="12">
        <f t="array" ref="CS27">INDEX(CR:CR,MIN(IF(ISNUMBER(CR27:CR223),ROW(CR27:CR223),"")))</f>
        <v>12.5</v>
      </c>
      <c r="CT27" s="12">
        <f>IF('Données projet'!$A$140&gt;35,CT26+CS27-DB26,IF(A27&lt;'Données projet'!$A$140,$CQ$205^A27,IF(A27='Données projet'!$A$140,'Données projet'!$B$140,CT26+CS27-DB26)))</f>
        <v>269.87179487179486</v>
      </c>
      <c r="CU27" s="17">
        <f>CT27*VLOOKUP('Données projet'!$B$13,Paramètres!$A$1:$I$89,3,0)*VLOOKUP('Données projet'!$B$13,Paramètres!$A$1:$I$89,5,0)</f>
        <v>138.08799999999999</v>
      </c>
      <c r="CV27" s="13">
        <f t="shared" si="41"/>
        <v>35.858643209652463</v>
      </c>
      <c r="CW27" s="20">
        <f t="shared" si="13"/>
        <v>302.95707025681133</v>
      </c>
      <c r="CX27" s="59">
        <f t="shared" si="14"/>
        <v>528.72777844043117</v>
      </c>
      <c r="CY27" s="59">
        <f ca="1">AVERAGE(OFFSET($CX$3,0,0,'Données projet'!$E$13+1,1))-AVERAGE(OFFSET($H$3,0,0,'Données projet'!$E$13+1,1))</f>
        <v>156.50137022757278</v>
      </c>
      <c r="CZ27" s="59">
        <f t="shared" si="42"/>
        <v>369.56225759438212</v>
      </c>
      <c r="DA27" s="15">
        <f>IF(ISNA(VLOOKUP(A27,'Données projet'!$A$139:$I$159,3,0)),0,VLOOKUP(A27,'Données projet'!$A$139:$I$159,3,0))</f>
        <v>5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0.44999999999999996</v>
      </c>
      <c r="DD27" s="16">
        <f>IF(ISNA(VLOOKUP(A27,'Données projet'!$A$139:$I$159,6,0)),0%,VLOOKUP(A27,'Données projet'!$A$139:$I$159,6,0)*VLOOKUP('Données projet'!$B$13,Paramètres!$A$1:$I$89,7,0))</f>
        <v>0.12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8.974358974358978</v>
      </c>
      <c r="N28" s="13">
        <f>IF('Données projet'!$A$36&gt;35,N27+M28-V27,IF(A28&lt;'Données projet'!$A$36,$K$205^A28,IF(A28='Données projet'!$A$36,'Données projet'!$B$36,N27+M28-V27)))</f>
        <v>278.84615384615381</v>
      </c>
      <c r="O28" s="13">
        <f>N28*VLOOKUP('Données projet'!$B$9,Paramètres!$A$1:$I$89,3,0)*VLOOKUP('Données projet'!$B$9,Paramètres!$A$1:$I$89,5,0)</f>
        <v>142.67999999999998</v>
      </c>
      <c r="P28" s="13">
        <f t="shared" si="33"/>
        <v>36.91027667425076</v>
      </c>
      <c r="Q28" s="20">
        <f t="shared" si="2"/>
        <v>312.78639854098668</v>
      </c>
      <c r="R28" s="59">
        <f t="shared" si="0"/>
        <v>540.82417250731874</v>
      </c>
      <c r="S28" s="59">
        <f ca="1">AVERAGE(OFFSET($R$3,0,0,'Données projet'!$E$9+1,1))-AVERAGE(OFFSET($H$3,0,0,'Données projet'!$E$9+1,1))</f>
        <v>156.50137022757278</v>
      </c>
      <c r="T28" s="59">
        <f t="shared" si="34"/>
        <v>369.56225759438212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8.974358974358978</v>
      </c>
      <c r="AI28" s="13">
        <f>IF('Données projet'!$A$62&gt;35,AI27+AH28-AQ27,IF(A28&lt;'Données projet'!$A$62,$AF$205^A28,IF(A28='Données projet'!$A$62,'Données projet'!$B$62,AI27+AH28-AQ27)))</f>
        <v>278.84615384615381</v>
      </c>
      <c r="AJ28" s="13">
        <f>AI28*VLOOKUP('Données projet'!$B$10,Paramètres!$A$1:$I$89,3,0)*VLOOKUP('Données projet'!$B$10,Paramètres!$A$1:$I$89,5,0)</f>
        <v>142.67999999999998</v>
      </c>
      <c r="AK28" s="13">
        <f t="shared" si="35"/>
        <v>36.91027667425076</v>
      </c>
      <c r="AL28" s="20">
        <f t="shared" si="4"/>
        <v>312.78639854098668</v>
      </c>
      <c r="AM28" s="59">
        <f t="shared" si="5"/>
        <v>540.82417250731874</v>
      </c>
      <c r="AN28" s="59">
        <f ca="1">AVERAGE(OFFSET($AM$3,0,0,'Données projet'!$E$10+1,1))-AVERAGE(OFFSET($H$3,0,0,'Données projet'!$E$10+1,1))</f>
        <v>156.50137022757278</v>
      </c>
      <c r="AO28" s="59">
        <f t="shared" si="36"/>
        <v>369.56225759438212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8.974358974358978</v>
      </c>
      <c r="BD28" s="12">
        <f>IF('Données projet'!$A$88&gt;35,BD27+BC28-BL27,IF(A28&lt;'Données projet'!$A$88,$BA$205^A28,IF(A28='Données projet'!$A$88,'Données projet'!$B$88,BD27+BC28-BL27)))</f>
        <v>278.84615384615381</v>
      </c>
      <c r="BE28" s="13">
        <f>BD28*VLOOKUP('Données projet'!$B$11,Paramètres!$A$1:$I$89,3,0)*VLOOKUP('Données projet'!$B$11,Paramètres!$A$1:$I$89,5,0)</f>
        <v>142.67999999999998</v>
      </c>
      <c r="BF28" s="13">
        <f t="shared" si="37"/>
        <v>36.91027667425076</v>
      </c>
      <c r="BG28" s="20">
        <f t="shared" si="7"/>
        <v>312.78639854098668</v>
      </c>
      <c r="BH28" s="59">
        <f t="shared" si="8"/>
        <v>540.82417250731874</v>
      </c>
      <c r="BI28" s="59">
        <f ca="1">AVERAGE(OFFSET($BH$3,0,0,'Données projet'!$E$11+1,1))-AVERAGE(OFFSET($H$3,0,0,'Données projet'!$E$11+1,1))</f>
        <v>156.50137022757278</v>
      </c>
      <c r="BJ28" s="59">
        <f t="shared" si="38"/>
        <v>369.56225759438212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8.974358974358978</v>
      </c>
      <c r="BY28" s="12">
        <f>IF('Données projet'!$A$114&gt;35,BY27+BX28-CG27,IF(A28&lt;'Données projet'!$A$114,$BV$205^A28,IF(A28='Données projet'!$A$114,'Données projet'!$B$114,BY27+BX28-CG27)))</f>
        <v>278.84615384615381</v>
      </c>
      <c r="BZ28" s="13">
        <f>BY28*VLOOKUP('Données projet'!$B$12,Paramètres!$A$1:$I$89,3,0)*VLOOKUP('Données projet'!$B$12,Paramètres!$A$1:$I$89,5,0)</f>
        <v>142.67999999999998</v>
      </c>
      <c r="CA28" s="13">
        <f t="shared" si="39"/>
        <v>36.91027667425076</v>
      </c>
      <c r="CB28" s="20">
        <f t="shared" si="10"/>
        <v>312.78639854098668</v>
      </c>
      <c r="CC28" s="59">
        <f t="shared" si="11"/>
        <v>540.82417250731874</v>
      </c>
      <c r="CD28" s="59">
        <f ca="1">AVERAGE(OFFSET($CC$3,0,0,'Données projet'!$E$12+1,1))-AVERAGE(OFFSET($H$3,0,0,'Données projet'!$E$12+1,1))</f>
        <v>156.50137022757278</v>
      </c>
      <c r="CE28" s="59">
        <f t="shared" si="40"/>
        <v>369.56225759438212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8.974358974358978</v>
      </c>
      <c r="CT28" s="12">
        <f>IF('Données projet'!$A$140&gt;35,CT27+CS28-DB27,IF(A28&lt;'Données projet'!$A$140,$CQ$205^A28,IF(A28='Données projet'!$A$140,'Données projet'!$B$140,CT27+CS28-DB27)))</f>
        <v>278.84615384615381</v>
      </c>
      <c r="CU28" s="17">
        <f>CT28*VLOOKUP('Données projet'!$B$13,Paramètres!$A$1:$I$89,3,0)*VLOOKUP('Données projet'!$B$13,Paramètres!$A$1:$I$89,5,0)</f>
        <v>142.67999999999998</v>
      </c>
      <c r="CV28" s="13">
        <f t="shared" si="41"/>
        <v>36.91027667425076</v>
      </c>
      <c r="CW28" s="20">
        <f t="shared" si="13"/>
        <v>312.78639854098668</v>
      </c>
      <c r="CX28" s="59">
        <f t="shared" si="14"/>
        <v>540.82417250731874</v>
      </c>
      <c r="CY28" s="59">
        <f ca="1">AVERAGE(OFFSET($CX$3,0,0,'Données projet'!$E$13+1,1))-AVERAGE(OFFSET($H$3,0,0,'Données projet'!$E$13+1,1))</f>
        <v>156.50137022757278</v>
      </c>
      <c r="CZ28" s="59">
        <f t="shared" si="42"/>
        <v>369.56225759438212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287.82051282051282</v>
      </c>
      <c r="L29" s="12">
        <f>VLOOKUP(A29,'Données projet'!$A$35:$I$55,9,0)</f>
        <v>8.974358974358978</v>
      </c>
      <c r="M29" s="12">
        <f t="array" ref="M29">INDEX(L:L,MIN(IF(ISNUMBER(L29:L225),ROW(L29:L225),"")))</f>
        <v>8.974358974358978</v>
      </c>
      <c r="N29" s="13">
        <f>IF('Données projet'!$A$36&gt;35,N28+M29-V28,IF(A29&lt;'Données projet'!$A$36,$K$205^A29,IF(A29='Données projet'!$A$36,'Données projet'!$B$36,N28+M29-V28)))</f>
        <v>287.82051282051282</v>
      </c>
      <c r="O29" s="13">
        <f>N29*VLOOKUP('Données projet'!$B$9,Paramètres!$A$1:$I$89,3,0)*VLOOKUP('Données projet'!$B$9,Paramètres!$A$1:$I$89,5,0)</f>
        <v>147.27200000000002</v>
      </c>
      <c r="P29" s="13">
        <f t="shared" si="33"/>
        <v>37.957977155134159</v>
      </c>
      <c r="Q29" s="20">
        <f t="shared" si="2"/>
        <v>322.60887687852534</v>
      </c>
      <c r="R29" s="59">
        <f t="shared" si="0"/>
        <v>552.89559092771549</v>
      </c>
      <c r="S29" s="59">
        <f ca="1">AVERAGE(OFFSET($R$3,0,0,'Données projet'!$E$9+1,1))-AVERAGE(OFFSET($H$3,0,0,'Données projet'!$E$9+1,1))</f>
        <v>156.50137022757278</v>
      </c>
      <c r="T29" s="59">
        <f t="shared" si="34"/>
        <v>369.56225759438212</v>
      </c>
      <c r="U29" s="15">
        <f>IF(ISNA(VLOOKUP(A29,'Données projet'!$A$35:$I$55,3,0)),0,VLOOKUP(A29,'Données projet'!$A$35:$I$55,3,0))</f>
        <v>6</v>
      </c>
      <c r="V29" s="15">
        <f>IF(ISNA(VLOOKUP(A29,'Données projet'!$A$35:$I$55,4,0)),0,VLOOKUP(A29,'Données projet'!$A$35:$I$55,4,0))</f>
        <v>287.82051282051282</v>
      </c>
      <c r="W29" s="16">
        <f>IF(ISNA(VLOOKUP(A29,'Données projet'!$A$35:$I$55,5,0)),0%,VLOOKUP(A29,'Données projet'!$A$35:$I$55,5,0)*VLOOKUP('Données projet'!$B$9,Paramètres!$A$1:$I$89,7,0))</f>
        <v>0.44999999999999996</v>
      </c>
      <c r="X29" s="16">
        <f>IF(ISNA(VLOOKUP(A29,'Données projet'!$A$35:$I$55,6,0)),0%,VLOOKUP(A29,'Données projet'!$A$35:$I$55,6,0)*VLOOKUP('Données projet'!$B$9,Paramètres!$A$1:$I$89,7,0))</f>
        <v>0.12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73.262175180559481</v>
      </c>
      <c r="AA29" s="21">
        <f>EXP(-LN(2)/25)*AA28+(1-EXP(-LN(2)/25))/(LN(2)/25)*Calculateur!V29*Calculateur!X29*VLOOKUP('Données projet'!$B$9,Paramètres!$A$1:$I$89,3,0)*0.475*44/12</f>
        <v>19.459657088479034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92.721832269038515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>
        <f>VLOOKUP(A29,'Données projet'!$A$61:$I$81,2,0)</f>
        <v>287.82051282051282</v>
      </c>
      <c r="AG29" s="12">
        <f>VLOOKUP(A29,'Données projet'!$A$61:$I$81,9,0)</f>
        <v>8.974358974358978</v>
      </c>
      <c r="AH29" s="12">
        <f t="array" ref="AH29">INDEX(AG:AG,MIN(IF(ISNUMBER(AG29:AG225),ROW(AG29:AG225),"")))</f>
        <v>8.974358974358978</v>
      </c>
      <c r="AI29" s="13">
        <f>IF('Données projet'!$A$62&gt;35,AI28+AH29-AQ28,IF(A29&lt;'Données projet'!$A$62,$AF$205^A29,IF(A29='Données projet'!$A$62,'Données projet'!$B$62,AI28+AH29-AQ28)))</f>
        <v>287.82051282051282</v>
      </c>
      <c r="AJ29" s="13">
        <f>AI29*VLOOKUP('Données projet'!$B$10,Paramètres!$A$1:$I$89,3,0)*VLOOKUP('Données projet'!$B$10,Paramètres!$A$1:$I$89,5,0)</f>
        <v>147.27200000000002</v>
      </c>
      <c r="AK29" s="13">
        <f t="shared" si="35"/>
        <v>37.957977155134159</v>
      </c>
      <c r="AL29" s="20">
        <f t="shared" si="4"/>
        <v>322.60887687852534</v>
      </c>
      <c r="AM29" s="59">
        <f t="shared" si="5"/>
        <v>552.89559092771549</v>
      </c>
      <c r="AN29" s="59">
        <f ca="1">AVERAGE(OFFSET($AM$3,0,0,'Données projet'!$E$10+1,1))-AVERAGE(OFFSET($H$3,0,0,'Données projet'!$E$10+1,1))</f>
        <v>156.50137022757278</v>
      </c>
      <c r="AO29" s="59">
        <f t="shared" si="36"/>
        <v>369.56225759438212</v>
      </c>
      <c r="AP29" s="15">
        <f>IF(ISNA(VLOOKUP(A29,'Données projet'!$A$61:$I$81,3,0)),0,VLOOKUP(A29,'Données projet'!$A$61:$I$81,3,0))</f>
        <v>6</v>
      </c>
      <c r="AQ29" s="15">
        <f>IF(ISNA(VLOOKUP(A29,'Données projet'!$A$61:$I$81,4,0)),0,VLOOKUP(A29,'Données projet'!$A$61:$I$81,4,0))</f>
        <v>287.82051282051282</v>
      </c>
      <c r="AR29" s="16">
        <f>IF(ISNA(VLOOKUP(A29,'Données projet'!$A$61:$I$81,5,0)),0%,VLOOKUP(A29,'Données projet'!$A$61:$I$81,5,0)*VLOOKUP('Données projet'!$B$10,Paramètres!$A$1:$I$89,7,0))</f>
        <v>0.44999999999999996</v>
      </c>
      <c r="AS29" s="16">
        <f>IF(ISNA(VLOOKUP(A29,'Données projet'!$A$61:$I$81,6,0)),0%,VLOOKUP(A29,'Données projet'!$A$61:$I$81,6,0)*VLOOKUP('Données projet'!$B$10,Paramètres!$A$1:$I$89,7,0))</f>
        <v>0.12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73.262175180559481</v>
      </c>
      <c r="AV29" s="21">
        <f>EXP(-LN(2)/25)*AV28+(1-EXP(-LN(2)/25))/(LN(2)/25)*Calculateur!AQ29*Calculateur!AS29*VLOOKUP('Données projet'!$B$10,Paramètres!$A$1:$I$89,3,0)*0.475*44/12</f>
        <v>19.459657088479034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92.721832269038515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>
        <f>VLOOKUP(A29,'Données projet'!$A$87:$I$107,2,0)</f>
        <v>287.82051282051282</v>
      </c>
      <c r="BB29" s="12">
        <f>VLOOKUP(A29,'Données projet'!$A$87:$I$107,9,0)</f>
        <v>8.974358974358978</v>
      </c>
      <c r="BC29" s="12">
        <f t="array" ref="BC29">INDEX(BB:BB,MIN(IF(ISNUMBER(BB29:BB225),ROW(BB29:BB225),"")))</f>
        <v>8.974358974358978</v>
      </c>
      <c r="BD29" s="12">
        <f>IF('Données projet'!$A$88&gt;35,BD28+BC29-BL28,IF(A29&lt;'Données projet'!$A$88,$BA$205^A29,IF(A29='Données projet'!$A$88,'Données projet'!$B$88,BD28+BC29-BL28)))</f>
        <v>287.82051282051282</v>
      </c>
      <c r="BE29" s="13">
        <f>BD29*VLOOKUP('Données projet'!$B$11,Paramètres!$A$1:$I$89,3,0)*VLOOKUP('Données projet'!$B$11,Paramètres!$A$1:$I$89,5,0)</f>
        <v>147.27200000000002</v>
      </c>
      <c r="BF29" s="13">
        <f t="shared" si="37"/>
        <v>37.957977155134159</v>
      </c>
      <c r="BG29" s="20">
        <f t="shared" si="7"/>
        <v>322.60887687852534</v>
      </c>
      <c r="BH29" s="59">
        <f t="shared" si="8"/>
        <v>552.89559092771549</v>
      </c>
      <c r="BI29" s="59">
        <f ca="1">AVERAGE(OFFSET($BH$3,0,0,'Données projet'!$E$11+1,1))-AVERAGE(OFFSET($H$3,0,0,'Données projet'!$E$11+1,1))</f>
        <v>156.50137022757278</v>
      </c>
      <c r="BJ29" s="59">
        <f t="shared" si="38"/>
        <v>369.56225759438212</v>
      </c>
      <c r="BK29" s="15">
        <f>IF(ISNA(VLOOKUP(A29,'Données projet'!$A$87:$I$107,3,0)),0,VLOOKUP(A29,'Données projet'!$A$87:$I$107,3,0))</f>
        <v>6</v>
      </c>
      <c r="BL29" s="15">
        <f>IF(ISNA(VLOOKUP(A29,'Données projet'!$A$87:$I$107,4,0)),0,VLOOKUP(A29,'Données projet'!$A$87:$I$107,4,0))</f>
        <v>287.82051282051282</v>
      </c>
      <c r="BM29" s="16">
        <f>IF(ISNA(VLOOKUP(A29,'Données projet'!$A$87:$I$107,5,0)),0%,VLOOKUP(A29,'Données projet'!$A$87:$I$107,5,0)*VLOOKUP('Données projet'!$B$11,Paramètres!$A$1:$I$89,7,0))</f>
        <v>0.44999999999999996</v>
      </c>
      <c r="BN29" s="16">
        <f>IF(ISNA(VLOOKUP(A29,'Données projet'!$A$87:$I$107,6,0)),0%,VLOOKUP(A29,'Données projet'!$A$87:$I$107,6,0)*VLOOKUP('Données projet'!$B$11,Paramètres!$A$1:$I$89,7,0))</f>
        <v>0.12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73.262175180559481</v>
      </c>
      <c r="BQ29" s="21">
        <f>EXP(-LN(2)/25)*BQ28+(1-EXP(-LN(2)/25))/(LN(2)/25)*Calculateur!BL29*Calculateur!BN29*VLOOKUP('Données projet'!$B$11,Paramètres!$A$1:$I$89,3,0)*0.475*44/12</f>
        <v>19.459657088479034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92.721832269038515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>
        <f>VLOOKUP(A29,'Données projet'!$A$113:$I$133,2,0)</f>
        <v>287.82051282051282</v>
      </c>
      <c r="BW29" s="12">
        <f>VLOOKUP(A29,'Données projet'!$A$113:$I$133,9,0)</f>
        <v>8.974358974358978</v>
      </c>
      <c r="BX29" s="12">
        <f t="array" ref="BX29">INDEX(BW:BW,MIN(IF(ISNUMBER(BW29:BW225),ROW(BW29:BW225),"")))</f>
        <v>8.974358974358978</v>
      </c>
      <c r="BY29" s="12">
        <f>IF('Données projet'!$A$114&gt;35,BY28+BX29-CG28,IF(A29&lt;'Données projet'!$A$114,$BV$205^A29,IF(A29='Données projet'!$A$114,'Données projet'!$B$114,BY28+BX29-CG28)))</f>
        <v>287.82051282051282</v>
      </c>
      <c r="BZ29" s="13">
        <f>BY29*VLOOKUP('Données projet'!$B$12,Paramètres!$A$1:$I$89,3,0)*VLOOKUP('Données projet'!$B$12,Paramètres!$A$1:$I$89,5,0)</f>
        <v>147.27200000000002</v>
      </c>
      <c r="CA29" s="13">
        <f t="shared" si="39"/>
        <v>37.957977155134159</v>
      </c>
      <c r="CB29" s="20">
        <f t="shared" si="10"/>
        <v>322.60887687852534</v>
      </c>
      <c r="CC29" s="59">
        <f t="shared" si="11"/>
        <v>552.89559092771549</v>
      </c>
      <c r="CD29" s="59">
        <f ca="1">AVERAGE(OFFSET($CC$3,0,0,'Données projet'!$E$12+1,1))-AVERAGE(OFFSET($H$3,0,0,'Données projet'!$E$12+1,1))</f>
        <v>156.50137022757278</v>
      </c>
      <c r="CE29" s="59">
        <f t="shared" si="40"/>
        <v>369.56225759438212</v>
      </c>
      <c r="CF29" s="15">
        <f>IF(ISNA(VLOOKUP(A29,'Données projet'!$A$113:$I$133,3,0)),0,VLOOKUP(A29,'Données projet'!$A$113:$I$133,3,0))</f>
        <v>6</v>
      </c>
      <c r="CG29" s="15">
        <f>IF(ISNA(VLOOKUP(A29,'Données projet'!$A$113:$I$133,4,0)),0,VLOOKUP(A29,'Données projet'!$A$113:$I$133,4,0))</f>
        <v>287.82051282051282</v>
      </c>
      <c r="CH29" s="16">
        <f>IF(ISNA(VLOOKUP(A29,'Données projet'!$A$113:$I$133,5,0)),0%,VLOOKUP(A29,'Données projet'!$A$113:$I$133,5,0)*VLOOKUP('Données projet'!$B$12,Paramètres!$A$1:$I$89,7,0))</f>
        <v>0.44999999999999996</v>
      </c>
      <c r="CI29" s="16">
        <f>IF(ISNA(VLOOKUP(A29,'Données projet'!$A$113:$I$133,6,0)),0%,VLOOKUP(A29,'Données projet'!$A$113:$I$133,6,0)*VLOOKUP('Données projet'!$B$12,Paramètres!$A$1:$I$89,7,0))</f>
        <v>0.12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73.262175180559481</v>
      </c>
      <c r="CL29" s="21">
        <f>EXP(-LN(2)/25)*CL28+(1-EXP(-LN(2)/25))/(LN(2)/25)*Calculateur!CG29*Calculateur!CI29*VLOOKUP('Données projet'!$B$12,Paramètres!$A$1:$I$89,3,0)*0.475*44/12</f>
        <v>19.459657088479034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92.721832269038515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>
        <f>VLOOKUP(A29,'Données projet'!$A$139:$I$159,2,0)</f>
        <v>287.82051282051282</v>
      </c>
      <c r="CR29" s="12">
        <f>VLOOKUP(A29,'Données projet'!$A$139:$I$159,9,0)</f>
        <v>8.974358974358978</v>
      </c>
      <c r="CS29" s="12">
        <f t="array" ref="CS29">INDEX(CR:CR,MIN(IF(ISNUMBER(CR29:CR225),ROW(CR29:CR225),"")))</f>
        <v>8.974358974358978</v>
      </c>
      <c r="CT29" s="12">
        <f>IF('Données projet'!$A$140&gt;35,CT28+CS29-DB28,IF(A29&lt;'Données projet'!$A$140,$CQ$205^A29,IF(A29='Données projet'!$A$140,'Données projet'!$B$140,CT28+CS29-DB28)))</f>
        <v>287.82051282051282</v>
      </c>
      <c r="CU29" s="17">
        <f>CT29*VLOOKUP('Données projet'!$B$13,Paramètres!$A$1:$I$89,3,0)*VLOOKUP('Données projet'!$B$13,Paramètres!$A$1:$I$89,5,0)</f>
        <v>147.27200000000002</v>
      </c>
      <c r="CV29" s="13">
        <f t="shared" si="41"/>
        <v>37.957977155134159</v>
      </c>
      <c r="CW29" s="20">
        <f t="shared" si="13"/>
        <v>322.60887687852534</v>
      </c>
      <c r="CX29" s="59">
        <f t="shared" si="14"/>
        <v>552.89559092771549</v>
      </c>
      <c r="CY29" s="59">
        <f ca="1">AVERAGE(OFFSET($CX$3,0,0,'Données projet'!$E$13+1,1))-AVERAGE(OFFSET($H$3,0,0,'Données projet'!$E$13+1,1))</f>
        <v>156.50137022757278</v>
      </c>
      <c r="CZ29" s="59">
        <f t="shared" si="42"/>
        <v>369.56225759438212</v>
      </c>
      <c r="DA29" s="15">
        <f>IF(ISNA(VLOOKUP(A29,'Données projet'!$A$139:$I$159,3,0)),0,VLOOKUP(A29,'Données projet'!$A$139:$I$159,3,0))</f>
        <v>6</v>
      </c>
      <c r="DB29" s="15">
        <f>IF(ISNA(VLOOKUP(A29,'Données projet'!$A$139:$I$159,4,0)),0,VLOOKUP(A29,'Données projet'!$A$139:$I$159,4,0))</f>
        <v>287.82051282051282</v>
      </c>
      <c r="DC29" s="16">
        <f>IF(ISNA(VLOOKUP(A29,'Données projet'!$A$139:$I$159,5,0)),0%,VLOOKUP(A29,'Données projet'!$A$139:$I$159,5,0)*VLOOKUP('Données projet'!$B$13,Paramètres!$A$1:$I$89,7,0))</f>
        <v>0.44999999999999996</v>
      </c>
      <c r="DD29" s="16">
        <f>IF(ISNA(VLOOKUP(A29,'Données projet'!$A$139:$I$159,6,0)),0%,VLOOKUP(A29,'Données projet'!$A$139:$I$159,6,0)*VLOOKUP('Données projet'!$B$13,Paramètres!$A$1:$I$89,7,0))</f>
        <v>0.12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73.262175180559481</v>
      </c>
      <c r="DG29" s="21">
        <f>EXP(-LN(2)/25)*DG28+(1-EXP(-LN(2)/25))/(LN(2)/25)*Calculateur!DB29*Calculateur!DD29*VLOOKUP('Données projet'!$B$13,Paramètres!$A$1:$I$89,3,0)*0.475*44/12</f>
        <v>19.459657088479034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92.721832269038515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156.50137022757278</v>
      </c>
      <c r="T30" s="59">
        <f t="shared" si="34"/>
        <v>369.56225759438212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71.825548610783244</v>
      </c>
      <c r="AA30" s="21">
        <f>EXP(-LN(2)/25)*AA29+(1-EXP(-LN(2)/25))/(LN(2)/25)*Calculateur!V30*Calculateur!X30*VLOOKUP('Données projet'!$B$9,Paramètres!$A$1:$I$89,3,0)*0.475*44/12</f>
        <v>18.927531742055685</v>
      </c>
      <c r="AB30" s="21">
        <f>EXP(-LN(2)/2)*AB29+(1-EXP(-LN(2)/2))/(LN(2)/2)*V30*Y30*VLOOKUP('Données projet'!$B$9,Paramètres!$A$1:$I$89,3,0)*0.475*44/12</f>
        <v>0</v>
      </c>
      <c r="AC30" s="22">
        <f t="shared" si="3"/>
        <v>90.753080352838936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156.50137022757278</v>
      </c>
      <c r="AO30" s="59">
        <f t="shared" si="36"/>
        <v>369.56225759438212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71.825548610783244</v>
      </c>
      <c r="AV30" s="21">
        <f>EXP(-LN(2)/25)*AV29+(1-EXP(-LN(2)/25))/(LN(2)/25)*Calculateur!AQ30*Calculateur!AS30*VLOOKUP('Données projet'!$B$10,Paramètres!$A$1:$I$89,3,0)*0.475*44/12</f>
        <v>18.927531742055685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90.753080352838936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156.50137022757278</v>
      </c>
      <c r="BJ30" s="59">
        <f t="shared" si="38"/>
        <v>369.56225759438212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71.825548610783244</v>
      </c>
      <c r="BQ30" s="21">
        <f>EXP(-LN(2)/25)*BQ29+(1-EXP(-LN(2)/25))/(LN(2)/25)*Calculateur!BL30*Calculateur!BN30*VLOOKUP('Données projet'!$B$11,Paramètres!$A$1:$I$89,3,0)*0.475*44/12</f>
        <v>18.927531742055685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90.753080352838936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156.50137022757278</v>
      </c>
      <c r="CE30" s="59">
        <f t="shared" si="40"/>
        <v>369.56225759438212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71.825548610783244</v>
      </c>
      <c r="CL30" s="21">
        <f>EXP(-LN(2)/25)*CL29+(1-EXP(-LN(2)/25))/(LN(2)/25)*Calculateur!CG30*Calculateur!CI30*VLOOKUP('Données projet'!$B$12,Paramètres!$A$1:$I$89,3,0)*0.475*44/12</f>
        <v>18.927531742055685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90.753080352838936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156.50137022757278</v>
      </c>
      <c r="CZ30" s="59">
        <f t="shared" si="42"/>
        <v>369.56225759438212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71.825548610783244</v>
      </c>
      <c r="DG30" s="21">
        <f>EXP(-LN(2)/25)*DG29+(1-EXP(-LN(2)/25))/(LN(2)/25)*Calculateur!DB30*Calculateur!DD30*VLOOKUP('Données projet'!$B$13,Paramètres!$A$1:$I$89,3,0)*0.475*44/12</f>
        <v>18.927531742055685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90.753080352838936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156.50137022757278</v>
      </c>
      <c r="T31" s="59">
        <f t="shared" si="34"/>
        <v>369.56225759438212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70.417093411784634</v>
      </c>
      <c r="AA31" s="21">
        <f>EXP(-LN(2)/25)*AA30+(1-EXP(-LN(2)/25))/(LN(2)/25)*Calculateur!V31*Calculateur!X31*VLOOKUP('Données projet'!$B$9,Paramètres!$A$1:$I$89,3,0)*0.475*44/12</f>
        <v>18.409957391213538</v>
      </c>
      <c r="AB31" s="21">
        <f>EXP(-LN(2)/2)*AB30+(1-EXP(-LN(2)/2))/(LN(2)/2)*V31*Y31*VLOOKUP('Données projet'!$B$9,Paramètres!$A$1:$I$89,3,0)*0.475*44/12</f>
        <v>0</v>
      </c>
      <c r="AC31" s="22">
        <f t="shared" si="3"/>
        <v>88.827050802998173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156.50137022757278</v>
      </c>
      <c r="AO31" s="59">
        <f t="shared" si="36"/>
        <v>369.56225759438212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70.417093411784634</v>
      </c>
      <c r="AV31" s="21">
        <f>EXP(-LN(2)/25)*AV30+(1-EXP(-LN(2)/25))/(LN(2)/25)*Calculateur!AQ31*Calculateur!AS31*VLOOKUP('Données projet'!$B$10,Paramètres!$A$1:$I$89,3,0)*0.475*44/12</f>
        <v>18.409957391213538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88.827050802998173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156.50137022757278</v>
      </c>
      <c r="BJ31" s="59">
        <f t="shared" si="38"/>
        <v>369.56225759438212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70.417093411784634</v>
      </c>
      <c r="BQ31" s="21">
        <f>EXP(-LN(2)/25)*BQ30+(1-EXP(-LN(2)/25))/(LN(2)/25)*Calculateur!BL31*Calculateur!BN31*VLOOKUP('Données projet'!$B$11,Paramètres!$A$1:$I$89,3,0)*0.475*44/12</f>
        <v>18.409957391213538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88.827050802998173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156.50137022757278</v>
      </c>
      <c r="CE31" s="59">
        <f t="shared" si="40"/>
        <v>369.56225759438212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70.417093411784634</v>
      </c>
      <c r="CL31" s="21">
        <f>EXP(-LN(2)/25)*CL30+(1-EXP(-LN(2)/25))/(LN(2)/25)*Calculateur!CG31*Calculateur!CI31*VLOOKUP('Données projet'!$B$12,Paramètres!$A$1:$I$89,3,0)*0.475*44/12</f>
        <v>18.409957391213538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88.827050802998173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156.50137022757278</v>
      </c>
      <c r="CZ31" s="59">
        <f t="shared" si="42"/>
        <v>369.56225759438212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70.417093411784634</v>
      </c>
      <c r="DG31" s="21">
        <f>EXP(-LN(2)/25)*DG30+(1-EXP(-LN(2)/25))/(LN(2)/25)*Calculateur!DB31*Calculateur!DD31*VLOOKUP('Données projet'!$B$13,Paramètres!$A$1:$I$89,3,0)*0.475*44/12</f>
        <v>18.409957391213538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88.827050802998173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156.50137022757278</v>
      </c>
      <c r="T32" s="59">
        <f t="shared" si="34"/>
        <v>369.56225759438212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69.036257160165533</v>
      </c>
      <c r="AA32" s="21">
        <f>EXP(-LN(2)/25)*AA31+(1-EXP(-LN(2)/25))/(LN(2)/25)*Calculateur!V32*Calculateur!X32*VLOOKUP('Données projet'!$B$9,Paramètres!$A$1:$I$89,3,0)*0.475*44/12</f>
        <v>17.906536138213223</v>
      </c>
      <c r="AB32" s="21">
        <f>EXP(-LN(2)/2)*AB31+(1-EXP(-LN(2)/2))/(LN(2)/2)*V32*Y32*VLOOKUP('Données projet'!$B$9,Paramètres!$A$1:$I$89,3,0)*0.475*44/12</f>
        <v>0</v>
      </c>
      <c r="AC32" s="22">
        <f t="shared" si="3"/>
        <v>86.94279329837876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156.50137022757278</v>
      </c>
      <c r="AO32" s="59">
        <f t="shared" si="36"/>
        <v>369.56225759438212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69.036257160165533</v>
      </c>
      <c r="AV32" s="21">
        <f>EXP(-LN(2)/25)*AV31+(1-EXP(-LN(2)/25))/(LN(2)/25)*Calculateur!AQ32*Calculateur!AS32*VLOOKUP('Données projet'!$B$10,Paramètres!$A$1:$I$89,3,0)*0.475*44/12</f>
        <v>17.906536138213223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86.94279329837876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156.50137022757278</v>
      </c>
      <c r="BJ32" s="59">
        <f t="shared" si="38"/>
        <v>369.56225759438212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69.036257160165533</v>
      </c>
      <c r="BQ32" s="21">
        <f>EXP(-LN(2)/25)*BQ31+(1-EXP(-LN(2)/25))/(LN(2)/25)*Calculateur!BL32*Calculateur!BN32*VLOOKUP('Données projet'!$B$11,Paramètres!$A$1:$I$89,3,0)*0.475*44/12</f>
        <v>17.906536138213223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86.94279329837876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156.50137022757278</v>
      </c>
      <c r="CE32" s="59">
        <f t="shared" si="40"/>
        <v>369.56225759438212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69.036257160165533</v>
      </c>
      <c r="CL32" s="21">
        <f>EXP(-LN(2)/25)*CL31+(1-EXP(-LN(2)/25))/(LN(2)/25)*Calculateur!CG32*Calculateur!CI32*VLOOKUP('Données projet'!$B$12,Paramètres!$A$1:$I$89,3,0)*0.475*44/12</f>
        <v>17.906536138213223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86.94279329837876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156.50137022757278</v>
      </c>
      <c r="CZ32" s="59">
        <f t="shared" si="42"/>
        <v>369.56225759438212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69.036257160165533</v>
      </c>
      <c r="DG32" s="21">
        <f>EXP(-LN(2)/25)*DG31+(1-EXP(-LN(2)/25))/(LN(2)/25)*Calculateur!DB32*Calculateur!DD32*VLOOKUP('Données projet'!$B$13,Paramètres!$A$1:$I$89,3,0)*0.475*44/12</f>
        <v>17.906536138213223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86.94279329837876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156.50137022757278</v>
      </c>
      <c r="T33" s="59">
        <f t="shared" si="34"/>
        <v>369.56225759438212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67.682498265213738</v>
      </c>
      <c r="AA33" s="21">
        <f>EXP(-LN(2)/25)*AA32+(1-EXP(-LN(2)/25))/(LN(2)/25)*Calculateur!V33*Calculateur!X33*VLOOKUP('Données projet'!$B$9,Paramètres!$A$1:$I$89,3,0)*0.475*44/12</f>
        <v>17.416880965849973</v>
      </c>
      <c r="AB33" s="21">
        <f>EXP(-LN(2)/2)*AB32+(1-EXP(-LN(2)/2))/(LN(2)/2)*V33*Y33*VLOOKUP('Données projet'!$B$9,Paramètres!$A$1:$I$89,3,0)*0.475*44/12</f>
        <v>0</v>
      </c>
      <c r="AC33" s="22">
        <f t="shared" si="3"/>
        <v>85.099379231063708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156.50137022757278</v>
      </c>
      <c r="AO33" s="59">
        <f t="shared" si="36"/>
        <v>369.56225759438212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67.682498265213738</v>
      </c>
      <c r="AV33" s="21">
        <f>EXP(-LN(2)/25)*AV32+(1-EXP(-LN(2)/25))/(LN(2)/25)*Calculateur!AQ33*Calculateur!AS33*VLOOKUP('Données projet'!$B$10,Paramètres!$A$1:$I$89,3,0)*0.475*44/12</f>
        <v>17.416880965849973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85.099379231063708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156.50137022757278</v>
      </c>
      <c r="BJ33" s="59">
        <f t="shared" si="38"/>
        <v>369.56225759438212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67.682498265213738</v>
      </c>
      <c r="BQ33" s="21">
        <f>EXP(-LN(2)/25)*BQ32+(1-EXP(-LN(2)/25))/(LN(2)/25)*Calculateur!BL33*Calculateur!BN33*VLOOKUP('Données projet'!$B$11,Paramètres!$A$1:$I$89,3,0)*0.475*44/12</f>
        <v>17.416880965849973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85.099379231063708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156.50137022757278</v>
      </c>
      <c r="CE33" s="59">
        <f t="shared" si="40"/>
        <v>369.56225759438212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67.682498265213738</v>
      </c>
      <c r="CL33" s="21">
        <f>EXP(-LN(2)/25)*CL32+(1-EXP(-LN(2)/25))/(LN(2)/25)*Calculateur!CG33*Calculateur!CI33*VLOOKUP('Données projet'!$B$12,Paramètres!$A$1:$I$89,3,0)*0.475*44/12</f>
        <v>17.416880965849973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85.099379231063708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156.50137022757278</v>
      </c>
      <c r="CZ33" s="59">
        <f t="shared" si="42"/>
        <v>369.56225759438212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67.682498265213738</v>
      </c>
      <c r="DG33" s="21">
        <f>EXP(-LN(2)/25)*DG32+(1-EXP(-LN(2)/25))/(LN(2)/25)*Calculateur!DB33*Calculateur!DD33*VLOOKUP('Données projet'!$B$13,Paramètres!$A$1:$I$89,3,0)*0.475*44/12</f>
        <v>17.416880965849973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85.099379231063708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156.50137022757278</v>
      </c>
      <c r="T34" s="59">
        <f t="shared" si="34"/>
        <v>369.56225759438212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66.355285756480555</v>
      </c>
      <c r="AA34" s="21">
        <f>EXP(-LN(2)/25)*AA33+(1-EXP(-LN(2)/25))/(LN(2)/25)*Calculateur!V34*Calculateur!X34*VLOOKUP('Données projet'!$B$9,Paramètres!$A$1:$I$89,3,0)*0.475*44/12</f>
        <v>16.940615439924844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83.295901196405396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156.50137022757278</v>
      </c>
      <c r="AO34" s="59">
        <f t="shared" si="36"/>
        <v>369.56225759438212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66.355285756480555</v>
      </c>
      <c r="AV34" s="21">
        <f>EXP(-LN(2)/25)*AV33+(1-EXP(-LN(2)/25))/(LN(2)/25)*Calculateur!AQ34*Calculateur!AS34*VLOOKUP('Données projet'!$B$10,Paramètres!$A$1:$I$89,3,0)*0.475*44/12</f>
        <v>16.940615439924844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83.295901196405396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156.50137022757278</v>
      </c>
      <c r="BJ34" s="59">
        <f t="shared" si="38"/>
        <v>369.56225759438212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66.355285756480555</v>
      </c>
      <c r="BQ34" s="21">
        <f>EXP(-LN(2)/25)*BQ33+(1-EXP(-LN(2)/25))/(LN(2)/25)*Calculateur!BL34*Calculateur!BN34*VLOOKUP('Données projet'!$B$11,Paramètres!$A$1:$I$89,3,0)*0.475*44/12</f>
        <v>16.940615439924844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83.295901196405396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156.50137022757278</v>
      </c>
      <c r="CE34" s="59">
        <f t="shared" si="40"/>
        <v>369.56225759438212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66.355285756480555</v>
      </c>
      <c r="CL34" s="21">
        <f>EXP(-LN(2)/25)*CL33+(1-EXP(-LN(2)/25))/(LN(2)/25)*Calculateur!CG34*Calculateur!CI34*VLOOKUP('Données projet'!$B$12,Paramètres!$A$1:$I$89,3,0)*0.475*44/12</f>
        <v>16.940615439924844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83.295901196405396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156.50137022757278</v>
      </c>
      <c r="CZ34" s="59">
        <f t="shared" si="42"/>
        <v>369.56225759438212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66.355285756480555</v>
      </c>
      <c r="DG34" s="21">
        <f>EXP(-LN(2)/25)*DG33+(1-EXP(-LN(2)/25))/(LN(2)/25)*Calculateur!DB34*Calculateur!DD34*VLOOKUP('Données projet'!$B$13,Paramètres!$A$1:$I$89,3,0)*0.475*44/12</f>
        <v>16.940615439924844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83.295901196405396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156.50137022757278</v>
      </c>
      <c r="T35" s="59">
        <f t="shared" si="34"/>
        <v>369.56225759438212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65.054099075523936</v>
      </c>
      <c r="AA35" s="21">
        <f>EXP(-LN(2)/25)*AA34+(1-EXP(-LN(2)/25))/(LN(2)/25)*Calculateur!V35*Calculateur!X35*VLOOKUP('Données projet'!$B$9,Paramètres!$A$1:$I$89,3,0)*0.475*44/12</f>
        <v>16.477373419851851</v>
      </c>
      <c r="AB35" s="21">
        <f>EXP(-LN(2)/2)*AB34+(1-EXP(-LN(2)/2))/(LN(2)/2)*V35*Y35*VLOOKUP('Données projet'!$B$9,Paramètres!$A$1:$I$89,3,0)*0.475*44/12</f>
        <v>0</v>
      </c>
      <c r="AC35" s="22">
        <f t="shared" si="3"/>
        <v>81.531472495375795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156.50137022757278</v>
      </c>
      <c r="AO35" s="59">
        <f t="shared" si="36"/>
        <v>369.56225759438212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65.054099075523936</v>
      </c>
      <c r="AV35" s="21">
        <f>EXP(-LN(2)/25)*AV34+(1-EXP(-LN(2)/25))/(LN(2)/25)*Calculateur!AQ35*Calculateur!AS35*VLOOKUP('Données projet'!$B$10,Paramètres!$A$1:$I$89,3,0)*0.475*44/12</f>
        <v>16.477373419851851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81.531472495375795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156.50137022757278</v>
      </c>
      <c r="BJ35" s="59">
        <f t="shared" si="38"/>
        <v>369.56225759438212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65.054099075523936</v>
      </c>
      <c r="BQ35" s="21">
        <f>EXP(-LN(2)/25)*BQ34+(1-EXP(-LN(2)/25))/(LN(2)/25)*Calculateur!BL35*Calculateur!BN35*VLOOKUP('Données projet'!$B$11,Paramètres!$A$1:$I$89,3,0)*0.475*44/12</f>
        <v>16.477373419851851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81.531472495375795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156.50137022757278</v>
      </c>
      <c r="CE35" s="59">
        <f t="shared" si="40"/>
        <v>369.56225759438212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65.054099075523936</v>
      </c>
      <c r="CL35" s="21">
        <f>EXP(-LN(2)/25)*CL34+(1-EXP(-LN(2)/25))/(LN(2)/25)*Calculateur!CG35*Calculateur!CI35*VLOOKUP('Données projet'!$B$12,Paramètres!$A$1:$I$89,3,0)*0.475*44/12</f>
        <v>16.477373419851851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81.531472495375795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156.50137022757278</v>
      </c>
      <c r="CZ35" s="59">
        <f t="shared" si="42"/>
        <v>369.56225759438212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65.054099075523936</v>
      </c>
      <c r="DG35" s="21">
        <f>EXP(-LN(2)/25)*DG34+(1-EXP(-LN(2)/25))/(LN(2)/25)*Calculateur!DB35*Calculateur!DD35*VLOOKUP('Données projet'!$B$13,Paramètres!$A$1:$I$89,3,0)*0.475*44/12</f>
        <v>16.477373419851851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81.531472495375795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156.50137022757278</v>
      </c>
      <c r="T36" s="59">
        <f t="shared" si="34"/>
        <v>369.56225759438212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63.778427871735367</v>
      </c>
      <c r="AA36" s="21">
        <f>EXP(-LN(2)/25)*AA35+(1-EXP(-LN(2)/25))/(LN(2)/25)*Calculateur!V36*Calculateur!X36*VLOOKUP('Données projet'!$B$9,Paramètres!$A$1:$I$89,3,0)*0.475*44/12</f>
        <v>16.026798777178595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79.805226648913958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156.50137022757278</v>
      </c>
      <c r="AO36" s="59">
        <f t="shared" si="36"/>
        <v>369.56225759438212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63.778427871735367</v>
      </c>
      <c r="AV36" s="21">
        <f>EXP(-LN(2)/25)*AV35+(1-EXP(-LN(2)/25))/(LN(2)/25)*Calculateur!AQ36*Calculateur!AS36*VLOOKUP('Données projet'!$B$10,Paramètres!$A$1:$I$89,3,0)*0.475*44/12</f>
        <v>16.026798777178595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79.805226648913958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156.50137022757278</v>
      </c>
      <c r="BJ36" s="59">
        <f t="shared" si="38"/>
        <v>369.56225759438212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63.778427871735367</v>
      </c>
      <c r="BQ36" s="21">
        <f>EXP(-LN(2)/25)*BQ35+(1-EXP(-LN(2)/25))/(LN(2)/25)*Calculateur!BL36*Calculateur!BN36*VLOOKUP('Données projet'!$B$11,Paramètres!$A$1:$I$89,3,0)*0.475*44/12</f>
        <v>16.026798777178595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79.805226648913958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156.50137022757278</v>
      </c>
      <c r="CE36" s="59">
        <f t="shared" si="40"/>
        <v>369.56225759438212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63.778427871735367</v>
      </c>
      <c r="CL36" s="21">
        <f>EXP(-LN(2)/25)*CL35+(1-EXP(-LN(2)/25))/(LN(2)/25)*Calculateur!CG36*Calculateur!CI36*VLOOKUP('Données projet'!$B$12,Paramètres!$A$1:$I$89,3,0)*0.475*44/12</f>
        <v>16.026798777178595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79.805226648913958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156.50137022757278</v>
      </c>
      <c r="CZ36" s="59">
        <f t="shared" si="42"/>
        <v>369.56225759438212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63.778427871735367</v>
      </c>
      <c r="DG36" s="21">
        <f>EXP(-LN(2)/25)*DG35+(1-EXP(-LN(2)/25))/(LN(2)/25)*Calculateur!DB36*Calculateur!DD36*VLOOKUP('Données projet'!$B$13,Paramètres!$A$1:$I$89,3,0)*0.475*44/12</f>
        <v>16.026798777178595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79.805226648913958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156.50137022757278</v>
      </c>
      <c r="T37" s="59">
        <f t="shared" si="34"/>
        <v>369.56225759438212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62.527771802170484</v>
      </c>
      <c r="AA37" s="21">
        <f>EXP(-LN(2)/25)*AA36+(1-EXP(-LN(2)/25))/(LN(2)/25)*Calculateur!V37*Calculateur!X37*VLOOKUP('Données projet'!$B$9,Paramètres!$A$1:$I$89,3,0)*0.475*44/12</f>
        <v>15.588545121803929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78.116316923974409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156.50137022757278</v>
      </c>
      <c r="AO37" s="59">
        <f t="shared" si="36"/>
        <v>369.56225759438212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62.527771802170484</v>
      </c>
      <c r="AV37" s="21">
        <f>EXP(-LN(2)/25)*AV36+(1-EXP(-LN(2)/25))/(LN(2)/25)*Calculateur!AQ37*Calculateur!AS37*VLOOKUP('Données projet'!$B$10,Paramètres!$A$1:$I$89,3,0)*0.475*44/12</f>
        <v>15.588545121803929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78.116316923974409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156.50137022757278</v>
      </c>
      <c r="BJ37" s="59">
        <f t="shared" si="38"/>
        <v>369.56225759438212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62.527771802170484</v>
      </c>
      <c r="BQ37" s="21">
        <f>EXP(-LN(2)/25)*BQ36+(1-EXP(-LN(2)/25))/(LN(2)/25)*Calculateur!BL37*Calculateur!BN37*VLOOKUP('Données projet'!$B$11,Paramètres!$A$1:$I$89,3,0)*0.475*44/12</f>
        <v>15.588545121803929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78.116316923974409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156.50137022757278</v>
      </c>
      <c r="CE37" s="59">
        <f t="shared" si="40"/>
        <v>369.56225759438212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62.527771802170484</v>
      </c>
      <c r="CL37" s="21">
        <f>EXP(-LN(2)/25)*CL36+(1-EXP(-LN(2)/25))/(LN(2)/25)*Calculateur!CG37*Calculateur!CI37*VLOOKUP('Données projet'!$B$12,Paramètres!$A$1:$I$89,3,0)*0.475*44/12</f>
        <v>15.588545121803929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78.116316923974409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156.50137022757278</v>
      </c>
      <c r="CZ37" s="59">
        <f t="shared" si="42"/>
        <v>369.56225759438212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62.527771802170484</v>
      </c>
      <c r="DG37" s="21">
        <f>EXP(-LN(2)/25)*DG36+(1-EXP(-LN(2)/25))/(LN(2)/25)*Calculateur!DB37*Calculateur!DD37*VLOOKUP('Données projet'!$B$13,Paramètres!$A$1:$I$89,3,0)*0.475*44/12</f>
        <v>15.588545121803929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78.116316923974409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156.50137022757278</v>
      </c>
      <c r="T38" s="59">
        <f t="shared" si="34"/>
        <v>369.56225759438212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61.301640335304889</v>
      </c>
      <c r="AA38" s="21">
        <f>EXP(-LN(2)/25)*AA37+(1-EXP(-LN(2)/25))/(LN(2)/25)*Calculateur!V38*Calculateur!X38*VLOOKUP('Données projet'!$B$9,Paramètres!$A$1:$I$89,3,0)*0.475*44/12</f>
        <v>15.162275535682241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76.463915870987137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156.50137022757278</v>
      </c>
      <c r="AO38" s="59">
        <f t="shared" si="36"/>
        <v>369.56225759438212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61.301640335304889</v>
      </c>
      <c r="AV38" s="21">
        <f>EXP(-LN(2)/25)*AV37+(1-EXP(-LN(2)/25))/(LN(2)/25)*Calculateur!AQ38*Calculateur!AS38*VLOOKUP('Données projet'!$B$10,Paramètres!$A$1:$I$89,3,0)*0.475*44/12</f>
        <v>15.162275535682241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76.463915870987137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156.50137022757278</v>
      </c>
      <c r="BJ38" s="59">
        <f t="shared" si="38"/>
        <v>369.56225759438212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61.301640335304889</v>
      </c>
      <c r="BQ38" s="21">
        <f>EXP(-LN(2)/25)*BQ37+(1-EXP(-LN(2)/25))/(LN(2)/25)*Calculateur!BL38*Calculateur!BN38*VLOOKUP('Données projet'!$B$11,Paramètres!$A$1:$I$89,3,0)*0.475*44/12</f>
        <v>15.162275535682241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76.463915870987137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156.50137022757278</v>
      </c>
      <c r="CE38" s="59">
        <f t="shared" si="40"/>
        <v>369.56225759438212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61.301640335304889</v>
      </c>
      <c r="CL38" s="21">
        <f>EXP(-LN(2)/25)*CL37+(1-EXP(-LN(2)/25))/(LN(2)/25)*Calculateur!CG38*Calculateur!CI38*VLOOKUP('Données projet'!$B$12,Paramètres!$A$1:$I$89,3,0)*0.475*44/12</f>
        <v>15.162275535682241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76.463915870987137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156.50137022757278</v>
      </c>
      <c r="CZ38" s="59">
        <f t="shared" si="42"/>
        <v>369.56225759438212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61.301640335304889</v>
      </c>
      <c r="DG38" s="21">
        <f>EXP(-LN(2)/25)*DG37+(1-EXP(-LN(2)/25))/(LN(2)/25)*Calculateur!DB38*Calculateur!DD38*VLOOKUP('Données projet'!$B$13,Paramètres!$A$1:$I$89,3,0)*0.475*44/12</f>
        <v>15.162275535682241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76.463915870987137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156.50137022757278</v>
      </c>
      <c r="T39" s="59">
        <f t="shared" si="34"/>
        <v>369.56225759438212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60.09955255863818</v>
      </c>
      <c r="AA39" s="21">
        <f>EXP(-LN(2)/25)*AA38+(1-EXP(-LN(2)/25))/(LN(2)/25)*Calculateur!V39*Calculateur!X39*VLOOKUP('Données projet'!$B$9,Paramètres!$A$1:$I$89,3,0)*0.475*44/12</f>
        <v>14.747662313809593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74.847214872447779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156.50137022757278</v>
      </c>
      <c r="AO39" s="59">
        <f t="shared" si="36"/>
        <v>369.56225759438212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60.09955255863818</v>
      </c>
      <c r="AV39" s="21">
        <f>EXP(-LN(2)/25)*AV38+(1-EXP(-LN(2)/25))/(LN(2)/25)*Calculateur!AQ39*Calculateur!AS39*VLOOKUP('Données projet'!$B$10,Paramètres!$A$1:$I$89,3,0)*0.475*44/12</f>
        <v>14.747662313809593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74.847214872447779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156.50137022757278</v>
      </c>
      <c r="BJ39" s="59">
        <f t="shared" si="38"/>
        <v>369.56225759438212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60.09955255863818</v>
      </c>
      <c r="BQ39" s="21">
        <f>EXP(-LN(2)/25)*BQ38+(1-EXP(-LN(2)/25))/(LN(2)/25)*Calculateur!BL39*Calculateur!BN39*VLOOKUP('Données projet'!$B$11,Paramètres!$A$1:$I$89,3,0)*0.475*44/12</f>
        <v>14.747662313809593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74.847214872447779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156.50137022757278</v>
      </c>
      <c r="CE39" s="59">
        <f t="shared" si="40"/>
        <v>369.56225759438212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60.09955255863818</v>
      </c>
      <c r="CL39" s="21">
        <f>EXP(-LN(2)/25)*CL38+(1-EXP(-LN(2)/25))/(LN(2)/25)*Calculateur!CG39*Calculateur!CI39*VLOOKUP('Données projet'!$B$12,Paramètres!$A$1:$I$89,3,0)*0.475*44/12</f>
        <v>14.747662313809593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74.847214872447779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156.50137022757278</v>
      </c>
      <c r="CZ39" s="59">
        <f t="shared" si="42"/>
        <v>369.56225759438212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60.09955255863818</v>
      </c>
      <c r="DG39" s="21">
        <f>EXP(-LN(2)/25)*DG38+(1-EXP(-LN(2)/25))/(LN(2)/25)*Calculateur!DB39*Calculateur!DD39*VLOOKUP('Données projet'!$B$13,Paramètres!$A$1:$I$89,3,0)*0.475*44/12</f>
        <v>14.747662313809593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74.847214872447779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156.50137022757278</v>
      </c>
      <c r="T40" s="59">
        <f t="shared" si="34"/>
        <v>369.56225759438212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58.92103699007076</v>
      </c>
      <c r="AA40" s="21">
        <f>EXP(-LN(2)/25)*AA39+(1-EXP(-LN(2)/25))/(LN(2)/25)*Calculateur!V40*Calculateur!X40*VLOOKUP('Données projet'!$B$9,Paramètres!$A$1:$I$89,3,0)*0.475*44/12</f>
        <v>14.344386712292616</v>
      </c>
      <c r="AB40" s="21">
        <f>EXP(-LN(2)/2)*AB39+(1-EXP(-LN(2)/2))/(LN(2)/2)*V40*Y40*VLOOKUP('Données projet'!$B$9,Paramètres!$A$1:$I$89,3,0)*0.475*44/12</f>
        <v>0</v>
      </c>
      <c r="AC40" s="22">
        <f t="shared" si="3"/>
        <v>73.265423702363378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156.50137022757278</v>
      </c>
      <c r="AO40" s="59">
        <f t="shared" si="36"/>
        <v>369.56225759438212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58.92103699007076</v>
      </c>
      <c r="AV40" s="21">
        <f>EXP(-LN(2)/25)*AV39+(1-EXP(-LN(2)/25))/(LN(2)/25)*Calculateur!AQ40*Calculateur!AS40*VLOOKUP('Données projet'!$B$10,Paramètres!$A$1:$I$89,3,0)*0.475*44/12</f>
        <v>14.344386712292616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73.265423702363378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156.50137022757278</v>
      </c>
      <c r="BJ40" s="59">
        <f t="shared" si="38"/>
        <v>369.56225759438212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58.92103699007076</v>
      </c>
      <c r="BQ40" s="21">
        <f>EXP(-LN(2)/25)*BQ39+(1-EXP(-LN(2)/25))/(LN(2)/25)*Calculateur!BL40*Calculateur!BN40*VLOOKUP('Données projet'!$B$11,Paramètres!$A$1:$I$89,3,0)*0.475*44/12</f>
        <v>14.344386712292616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73.265423702363378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156.50137022757278</v>
      </c>
      <c r="CE40" s="59">
        <f t="shared" si="40"/>
        <v>369.56225759438212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58.92103699007076</v>
      </c>
      <c r="CL40" s="21">
        <f>EXP(-LN(2)/25)*CL39+(1-EXP(-LN(2)/25))/(LN(2)/25)*Calculateur!CG40*Calculateur!CI40*VLOOKUP('Données projet'!$B$12,Paramètres!$A$1:$I$89,3,0)*0.475*44/12</f>
        <v>14.344386712292616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73.265423702363378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156.50137022757278</v>
      </c>
      <c r="CZ40" s="59">
        <f t="shared" si="42"/>
        <v>369.56225759438212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58.92103699007076</v>
      </c>
      <c r="DG40" s="21">
        <f>EXP(-LN(2)/25)*DG39+(1-EXP(-LN(2)/25))/(LN(2)/25)*Calculateur!DB40*Calculateur!DD40*VLOOKUP('Données projet'!$B$13,Paramètres!$A$1:$I$89,3,0)*0.475*44/12</f>
        <v>14.344386712292616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73.265423702363378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156.50137022757278</v>
      </c>
      <c r="T41" s="59">
        <f t="shared" si="34"/>
        <v>369.56225759438212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57.765631392979429</v>
      </c>
      <c r="AA41" s="21">
        <f>EXP(-LN(2)/25)*AA40+(1-EXP(-LN(2)/25))/(LN(2)/25)*Calculateur!V41*Calculateur!X41*VLOOKUP('Données projet'!$B$9,Paramètres!$A$1:$I$89,3,0)*0.475*44/12</f>
        <v>13.952138703306462</v>
      </c>
      <c r="AB41" s="21">
        <f>EXP(-LN(2)/2)*AB40+(1-EXP(-LN(2)/2))/(LN(2)/2)*V41*Y41*VLOOKUP('Données projet'!$B$9,Paramètres!$A$1:$I$89,3,0)*0.475*44/12</f>
        <v>0</v>
      </c>
      <c r="AC41" s="22">
        <f t="shared" si="3"/>
        <v>71.717770096285889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156.50137022757278</v>
      </c>
      <c r="AO41" s="59">
        <f t="shared" si="36"/>
        <v>369.56225759438212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57.765631392979429</v>
      </c>
      <c r="AV41" s="21">
        <f>EXP(-LN(2)/25)*AV40+(1-EXP(-LN(2)/25))/(LN(2)/25)*Calculateur!AQ41*Calculateur!AS41*VLOOKUP('Données projet'!$B$10,Paramètres!$A$1:$I$89,3,0)*0.475*44/12</f>
        <v>13.952138703306462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71.717770096285889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156.50137022757278</v>
      </c>
      <c r="BJ41" s="59">
        <f t="shared" si="38"/>
        <v>369.56225759438212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57.765631392979429</v>
      </c>
      <c r="BQ41" s="21">
        <f>EXP(-LN(2)/25)*BQ40+(1-EXP(-LN(2)/25))/(LN(2)/25)*Calculateur!BL41*Calculateur!BN41*VLOOKUP('Données projet'!$B$11,Paramètres!$A$1:$I$89,3,0)*0.475*44/12</f>
        <v>13.952138703306462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71.717770096285889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156.50137022757278</v>
      </c>
      <c r="CE41" s="59">
        <f t="shared" si="40"/>
        <v>369.56225759438212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57.765631392979429</v>
      </c>
      <c r="CL41" s="21">
        <f>EXP(-LN(2)/25)*CL40+(1-EXP(-LN(2)/25))/(LN(2)/25)*Calculateur!CG41*Calculateur!CI41*VLOOKUP('Données projet'!$B$12,Paramètres!$A$1:$I$89,3,0)*0.475*44/12</f>
        <v>13.952138703306462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71.717770096285889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156.50137022757278</v>
      </c>
      <c r="CZ41" s="59">
        <f t="shared" si="42"/>
        <v>369.56225759438212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57.765631392979429</v>
      </c>
      <c r="DG41" s="21">
        <f>EXP(-LN(2)/25)*DG40+(1-EXP(-LN(2)/25))/(LN(2)/25)*Calculateur!DB41*Calculateur!DD41*VLOOKUP('Données projet'!$B$13,Paramètres!$A$1:$I$89,3,0)*0.475*44/12</f>
        <v>13.952138703306462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71.717770096285889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156.50137022757278</v>
      </c>
      <c r="T42" s="59">
        <f t="shared" si="34"/>
        <v>369.56225759438212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56.632882594919231</v>
      </c>
      <c r="AA42" s="21">
        <f>EXP(-LN(2)/25)*AA41+(1-EXP(-LN(2)/25))/(LN(2)/25)*Calculateur!V42*Calculateur!X42*VLOOKUP('Données projet'!$B$9,Paramètres!$A$1:$I$89,3,0)*0.475*44/12</f>
        <v>13.570616736753459</v>
      </c>
      <c r="AB42" s="21">
        <f>EXP(-LN(2)/2)*AB41+(1-EXP(-LN(2)/2))/(LN(2)/2)*V42*Y42*VLOOKUP('Données projet'!$B$9,Paramètres!$A$1:$I$89,3,0)*0.475*44/12</f>
        <v>0</v>
      </c>
      <c r="AC42" s="22">
        <f t="shared" si="3"/>
        <v>70.203499331672688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156.50137022757278</v>
      </c>
      <c r="AO42" s="59">
        <f t="shared" si="36"/>
        <v>369.56225759438212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56.632882594919231</v>
      </c>
      <c r="AV42" s="21">
        <f>EXP(-LN(2)/25)*AV41+(1-EXP(-LN(2)/25))/(LN(2)/25)*Calculateur!AQ42*Calculateur!AS42*VLOOKUP('Données projet'!$B$10,Paramètres!$A$1:$I$89,3,0)*0.475*44/12</f>
        <v>13.570616736753459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70.203499331672688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156.50137022757278</v>
      </c>
      <c r="BJ42" s="59">
        <f t="shared" si="38"/>
        <v>369.56225759438212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56.632882594919231</v>
      </c>
      <c r="BQ42" s="21">
        <f>EXP(-LN(2)/25)*BQ41+(1-EXP(-LN(2)/25))/(LN(2)/25)*Calculateur!BL42*Calculateur!BN42*VLOOKUP('Données projet'!$B$11,Paramètres!$A$1:$I$89,3,0)*0.475*44/12</f>
        <v>13.570616736753459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70.203499331672688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156.50137022757278</v>
      </c>
      <c r="CE42" s="59">
        <f t="shared" si="40"/>
        <v>369.56225759438212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56.632882594919231</v>
      </c>
      <c r="CL42" s="21">
        <f>EXP(-LN(2)/25)*CL41+(1-EXP(-LN(2)/25))/(LN(2)/25)*Calculateur!CG42*Calculateur!CI42*VLOOKUP('Données projet'!$B$12,Paramètres!$A$1:$I$89,3,0)*0.475*44/12</f>
        <v>13.570616736753459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70.203499331672688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156.50137022757278</v>
      </c>
      <c r="CZ42" s="59">
        <f t="shared" si="42"/>
        <v>369.56225759438212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56.632882594919231</v>
      </c>
      <c r="DG42" s="21">
        <f>EXP(-LN(2)/25)*DG41+(1-EXP(-LN(2)/25))/(LN(2)/25)*Calculateur!DB42*Calculateur!DD42*VLOOKUP('Données projet'!$B$13,Paramètres!$A$1:$I$89,3,0)*0.475*44/12</f>
        <v>13.570616736753459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70.203499331672688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156.50137022757278</v>
      </c>
      <c r="T43" s="59">
        <f t="shared" si="34"/>
        <v>369.56225759438212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55.522346309880447</v>
      </c>
      <c r="AA43" s="21">
        <f>EXP(-LN(2)/25)*AA42+(1-EXP(-LN(2)/25))/(LN(2)/25)*Calculateur!V43*Calculateur!X43*VLOOKUP('Données projet'!$B$9,Paramètres!$A$1:$I$89,3,0)*0.475*44/12</f>
        <v>13.199527508439218</v>
      </c>
      <c r="AB43" s="21">
        <f>EXP(-LN(2)/2)*AB42+(1-EXP(-LN(2)/2))/(LN(2)/2)*V43*Y43*VLOOKUP('Données projet'!$B$9,Paramètres!$A$1:$I$89,3,0)*0.475*44/12</f>
        <v>0</v>
      </c>
      <c r="AC43" s="22">
        <f t="shared" si="3"/>
        <v>68.721873818319665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156.50137022757278</v>
      </c>
      <c r="AO43" s="59">
        <f t="shared" si="36"/>
        <v>369.56225759438212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55.522346309880447</v>
      </c>
      <c r="AV43" s="21">
        <f>EXP(-LN(2)/25)*AV42+(1-EXP(-LN(2)/25))/(LN(2)/25)*Calculateur!AQ43*Calculateur!AS43*VLOOKUP('Données projet'!$B$10,Paramètres!$A$1:$I$89,3,0)*0.475*44/12</f>
        <v>13.199527508439218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68.721873818319665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156.50137022757278</v>
      </c>
      <c r="BJ43" s="59">
        <f t="shared" si="38"/>
        <v>369.56225759438212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55.522346309880447</v>
      </c>
      <c r="BQ43" s="21">
        <f>EXP(-LN(2)/25)*BQ42+(1-EXP(-LN(2)/25))/(LN(2)/25)*Calculateur!BL43*Calculateur!BN43*VLOOKUP('Données projet'!$B$11,Paramètres!$A$1:$I$89,3,0)*0.475*44/12</f>
        <v>13.199527508439218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68.721873818319665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156.50137022757278</v>
      </c>
      <c r="CE43" s="59">
        <f t="shared" si="40"/>
        <v>369.56225759438212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55.522346309880447</v>
      </c>
      <c r="CL43" s="21">
        <f>EXP(-LN(2)/25)*CL42+(1-EXP(-LN(2)/25))/(LN(2)/25)*Calculateur!CG43*Calculateur!CI43*VLOOKUP('Données projet'!$B$12,Paramètres!$A$1:$I$89,3,0)*0.475*44/12</f>
        <v>13.199527508439218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68.721873818319665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156.50137022757278</v>
      </c>
      <c r="CZ43" s="59">
        <f t="shared" si="42"/>
        <v>369.56225759438212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55.522346309880447</v>
      </c>
      <c r="DG43" s="21">
        <f>EXP(-LN(2)/25)*DG42+(1-EXP(-LN(2)/25))/(LN(2)/25)*Calculateur!DB43*Calculateur!DD43*VLOOKUP('Données projet'!$B$13,Paramètres!$A$1:$I$89,3,0)*0.475*44/12</f>
        <v>13.199527508439218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68.721873818319665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156.50137022757278</v>
      </c>
      <c r="T44" s="59">
        <f t="shared" si="34"/>
        <v>369.56225759438212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54.433586964031022</v>
      </c>
      <c r="AA44" s="21">
        <f>EXP(-LN(2)/25)*AA43+(1-EXP(-LN(2)/25))/(LN(2)/25)*Calculateur!V44*Calculateur!X44*VLOOKUP('Données projet'!$B$9,Paramètres!$A$1:$I$89,3,0)*0.475*44/12</f>
        <v>12.838585734587964</v>
      </c>
      <c r="AB44" s="21">
        <f>EXP(-LN(2)/2)*AB43+(1-EXP(-LN(2)/2))/(LN(2)/2)*V44*Y44*VLOOKUP('Données projet'!$B$9,Paramètres!$A$1:$I$89,3,0)*0.475*44/12</f>
        <v>0</v>
      </c>
      <c r="AC44" s="22">
        <f t="shared" si="3"/>
        <v>67.272172698618988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156.50137022757278</v>
      </c>
      <c r="AO44" s="59">
        <f t="shared" si="36"/>
        <v>369.56225759438212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54.433586964031022</v>
      </c>
      <c r="AV44" s="21">
        <f>EXP(-LN(2)/25)*AV43+(1-EXP(-LN(2)/25))/(LN(2)/25)*Calculateur!AQ44*Calculateur!AS44*VLOOKUP('Données projet'!$B$10,Paramètres!$A$1:$I$89,3,0)*0.475*44/12</f>
        <v>12.838585734587964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67.272172698618988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156.50137022757278</v>
      </c>
      <c r="BJ44" s="59">
        <f t="shared" si="38"/>
        <v>369.56225759438212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54.433586964031022</v>
      </c>
      <c r="BQ44" s="21">
        <f>EXP(-LN(2)/25)*BQ43+(1-EXP(-LN(2)/25))/(LN(2)/25)*Calculateur!BL44*Calculateur!BN44*VLOOKUP('Données projet'!$B$11,Paramètres!$A$1:$I$89,3,0)*0.475*44/12</f>
        <v>12.838585734587964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67.272172698618988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156.50137022757278</v>
      </c>
      <c r="CE44" s="59">
        <f t="shared" si="40"/>
        <v>369.56225759438212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54.433586964031022</v>
      </c>
      <c r="CL44" s="21">
        <f>EXP(-LN(2)/25)*CL43+(1-EXP(-LN(2)/25))/(LN(2)/25)*Calculateur!CG44*Calculateur!CI44*VLOOKUP('Données projet'!$B$12,Paramètres!$A$1:$I$89,3,0)*0.475*44/12</f>
        <v>12.838585734587964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67.272172698618988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156.50137022757278</v>
      </c>
      <c r="CZ44" s="59">
        <f t="shared" si="42"/>
        <v>369.56225759438212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54.433586964031022</v>
      </c>
      <c r="DG44" s="21">
        <f>EXP(-LN(2)/25)*DG43+(1-EXP(-LN(2)/25))/(LN(2)/25)*Calculateur!DB44*Calculateur!DD44*VLOOKUP('Données projet'!$B$13,Paramètres!$A$1:$I$89,3,0)*0.475*44/12</f>
        <v>12.838585734587964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67.272172698618988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156.50137022757278</v>
      </c>
      <c r="T45" s="59">
        <f t="shared" si="34"/>
        <v>369.56225759438212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53.366177524876072</v>
      </c>
      <c r="AA45" s="21">
        <f>EXP(-LN(2)/25)*AA44+(1-EXP(-LN(2)/25))/(LN(2)/25)*Calculateur!V45*Calculateur!X45*VLOOKUP('Données projet'!$B$9,Paramètres!$A$1:$I$89,3,0)*0.475*44/12</f>
        <v>12.487513932523775</v>
      </c>
      <c r="AB45" s="21">
        <f>EXP(-LN(2)/2)*AB44+(1-EXP(-LN(2)/2))/(LN(2)/2)*V45*Y45*VLOOKUP('Données projet'!$B$9,Paramètres!$A$1:$I$89,3,0)*0.475*44/12</f>
        <v>0</v>
      </c>
      <c r="AC45" s="22">
        <f t="shared" si="3"/>
        <v>65.853691457399847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156.50137022757278</v>
      </c>
      <c r="AO45" s="59">
        <f t="shared" si="36"/>
        <v>369.56225759438212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53.366177524876072</v>
      </c>
      <c r="AV45" s="21">
        <f>EXP(-LN(2)/25)*AV44+(1-EXP(-LN(2)/25))/(LN(2)/25)*Calculateur!AQ45*Calculateur!AS45*VLOOKUP('Données projet'!$B$10,Paramètres!$A$1:$I$89,3,0)*0.475*44/12</f>
        <v>12.487513932523775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65.853691457399847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156.50137022757278</v>
      </c>
      <c r="BJ45" s="59">
        <f t="shared" si="38"/>
        <v>369.56225759438212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53.366177524876072</v>
      </c>
      <c r="BQ45" s="21">
        <f>EXP(-LN(2)/25)*BQ44+(1-EXP(-LN(2)/25))/(LN(2)/25)*Calculateur!BL45*Calculateur!BN45*VLOOKUP('Données projet'!$B$11,Paramètres!$A$1:$I$89,3,0)*0.475*44/12</f>
        <v>12.487513932523775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65.853691457399847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156.50137022757278</v>
      </c>
      <c r="CE45" s="59">
        <f t="shared" si="40"/>
        <v>369.56225759438212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53.366177524876072</v>
      </c>
      <c r="CL45" s="21">
        <f>EXP(-LN(2)/25)*CL44+(1-EXP(-LN(2)/25))/(LN(2)/25)*Calculateur!CG45*Calculateur!CI45*VLOOKUP('Données projet'!$B$12,Paramètres!$A$1:$I$89,3,0)*0.475*44/12</f>
        <v>12.487513932523775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65.853691457399847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156.50137022757278</v>
      </c>
      <c r="CZ45" s="59">
        <f t="shared" si="42"/>
        <v>369.56225759438212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53.366177524876072</v>
      </c>
      <c r="DG45" s="21">
        <f>EXP(-LN(2)/25)*DG44+(1-EXP(-LN(2)/25))/(LN(2)/25)*Calculateur!DB45*Calculateur!DD45*VLOOKUP('Données projet'!$B$13,Paramètres!$A$1:$I$89,3,0)*0.475*44/12</f>
        <v>12.487513932523775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65.853691457399847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156.50137022757278</v>
      </c>
      <c r="T46" s="59">
        <f t="shared" si="34"/>
        <v>369.56225759438212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52.319699333767481</v>
      </c>
      <c r="AA46" s="21">
        <f>EXP(-LN(2)/25)*AA45+(1-EXP(-LN(2)/25))/(LN(2)/25)*Calculateur!V46*Calculateur!X46*VLOOKUP('Données projet'!$B$9,Paramètres!$A$1:$I$89,3,0)*0.475*44/12</f>
        <v>12.146042207349096</v>
      </c>
      <c r="AB46" s="21">
        <f>EXP(-LN(2)/2)*AB45+(1-EXP(-LN(2)/2))/(LN(2)/2)*V46*Y46*VLOOKUP('Données projet'!$B$9,Paramètres!$A$1:$I$89,3,0)*0.475*44/12</f>
        <v>0</v>
      </c>
      <c r="AC46" s="22">
        <f t="shared" si="3"/>
        <v>64.465741541116572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156.50137022757278</v>
      </c>
      <c r="AO46" s="59">
        <f t="shared" si="36"/>
        <v>369.56225759438212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52.319699333767481</v>
      </c>
      <c r="AV46" s="21">
        <f>EXP(-LN(2)/25)*AV45+(1-EXP(-LN(2)/25))/(LN(2)/25)*Calculateur!AQ46*Calculateur!AS46*VLOOKUP('Données projet'!$B$10,Paramètres!$A$1:$I$89,3,0)*0.475*44/12</f>
        <v>12.146042207349096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64.465741541116572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156.50137022757278</v>
      </c>
      <c r="BJ46" s="59">
        <f t="shared" si="38"/>
        <v>369.56225759438212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52.319699333767481</v>
      </c>
      <c r="BQ46" s="21">
        <f>EXP(-LN(2)/25)*BQ45+(1-EXP(-LN(2)/25))/(LN(2)/25)*Calculateur!BL46*Calculateur!BN46*VLOOKUP('Données projet'!$B$11,Paramètres!$A$1:$I$89,3,0)*0.475*44/12</f>
        <v>12.146042207349096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64.465741541116572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156.50137022757278</v>
      </c>
      <c r="CE46" s="59">
        <f t="shared" si="40"/>
        <v>369.56225759438212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52.319699333767481</v>
      </c>
      <c r="CL46" s="21">
        <f>EXP(-LN(2)/25)*CL45+(1-EXP(-LN(2)/25))/(LN(2)/25)*Calculateur!CG46*Calculateur!CI46*VLOOKUP('Données projet'!$B$12,Paramètres!$A$1:$I$89,3,0)*0.475*44/12</f>
        <v>12.146042207349096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64.465741541116572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156.50137022757278</v>
      </c>
      <c r="CZ46" s="59">
        <f t="shared" si="42"/>
        <v>369.56225759438212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52.319699333767481</v>
      </c>
      <c r="DG46" s="21">
        <f>EXP(-LN(2)/25)*DG45+(1-EXP(-LN(2)/25))/(LN(2)/25)*Calculateur!DB46*Calculateur!DD46*VLOOKUP('Données projet'!$B$13,Paramètres!$A$1:$I$89,3,0)*0.475*44/12</f>
        <v>12.146042207349096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64.465741541116572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156.50137022757278</v>
      </c>
      <c r="T47" s="59">
        <f t="shared" si="34"/>
        <v>369.56225759438212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51.29374194169786</v>
      </c>
      <c r="AA47" s="21">
        <f>EXP(-LN(2)/25)*AA46+(1-EXP(-LN(2)/25))/(LN(2)/25)*Calculateur!V47*Calculateur!X47*VLOOKUP('Données projet'!$B$9,Paramètres!$A$1:$I$89,3,0)*0.475*44/12</f>
        <v>11.813908044456536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63.107649986154399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156.50137022757278</v>
      </c>
      <c r="AO47" s="59">
        <f t="shared" si="36"/>
        <v>369.56225759438212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51.29374194169786</v>
      </c>
      <c r="AV47" s="21">
        <f>EXP(-LN(2)/25)*AV46+(1-EXP(-LN(2)/25))/(LN(2)/25)*Calculateur!AQ47*Calculateur!AS47*VLOOKUP('Données projet'!$B$10,Paramètres!$A$1:$I$89,3,0)*0.475*44/12</f>
        <v>11.813908044456536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63.107649986154399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156.50137022757278</v>
      </c>
      <c r="BJ47" s="59">
        <f t="shared" si="38"/>
        <v>369.56225759438212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51.29374194169786</v>
      </c>
      <c r="BQ47" s="21">
        <f>EXP(-LN(2)/25)*BQ46+(1-EXP(-LN(2)/25))/(LN(2)/25)*Calculateur!BL47*Calculateur!BN47*VLOOKUP('Données projet'!$B$11,Paramètres!$A$1:$I$89,3,0)*0.475*44/12</f>
        <v>11.813908044456536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63.107649986154399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156.50137022757278</v>
      </c>
      <c r="CE47" s="59">
        <f t="shared" si="40"/>
        <v>369.56225759438212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51.29374194169786</v>
      </c>
      <c r="CL47" s="21">
        <f>EXP(-LN(2)/25)*CL46+(1-EXP(-LN(2)/25))/(LN(2)/25)*Calculateur!CG47*Calculateur!CI47*VLOOKUP('Données projet'!$B$12,Paramètres!$A$1:$I$89,3,0)*0.475*44/12</f>
        <v>11.813908044456536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63.107649986154399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156.50137022757278</v>
      </c>
      <c r="CZ47" s="59">
        <f t="shared" si="42"/>
        <v>369.56225759438212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51.29374194169786</v>
      </c>
      <c r="DG47" s="21">
        <f>EXP(-LN(2)/25)*DG46+(1-EXP(-LN(2)/25))/(LN(2)/25)*Calculateur!DB47*Calculateur!DD47*VLOOKUP('Données projet'!$B$13,Paramètres!$A$1:$I$89,3,0)*0.475*44/12</f>
        <v>11.813908044456536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63.107649986154399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156.50137022757278</v>
      </c>
      <c r="T48" s="59">
        <f t="shared" si="34"/>
        <v>369.56225759438212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50.287902948314503</v>
      </c>
      <c r="AA48" s="21">
        <f>EXP(-LN(2)/25)*AA47+(1-EXP(-LN(2)/25))/(LN(2)/25)*Calculateur!V48*Calculateur!X48*VLOOKUP('Données projet'!$B$9,Paramètres!$A$1:$I$89,3,0)*0.475*44/12</f>
        <v>11.49085610771445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61.778759056028953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156.50137022757278</v>
      </c>
      <c r="AO48" s="59">
        <f t="shared" si="36"/>
        <v>369.56225759438212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50.287902948314503</v>
      </c>
      <c r="AV48" s="21">
        <f>EXP(-LN(2)/25)*AV47+(1-EXP(-LN(2)/25))/(LN(2)/25)*Calculateur!AQ48*Calculateur!AS48*VLOOKUP('Données projet'!$B$10,Paramètres!$A$1:$I$89,3,0)*0.475*44/12</f>
        <v>11.49085610771445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61.778759056028953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156.50137022757278</v>
      </c>
      <c r="BJ48" s="59">
        <f t="shared" si="38"/>
        <v>369.56225759438212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50.287902948314503</v>
      </c>
      <c r="BQ48" s="21">
        <f>EXP(-LN(2)/25)*BQ47+(1-EXP(-LN(2)/25))/(LN(2)/25)*Calculateur!BL48*Calculateur!BN48*VLOOKUP('Données projet'!$B$11,Paramètres!$A$1:$I$89,3,0)*0.475*44/12</f>
        <v>11.49085610771445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61.778759056028953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156.50137022757278</v>
      </c>
      <c r="CE48" s="59">
        <f t="shared" si="40"/>
        <v>369.56225759438212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50.287902948314503</v>
      </c>
      <c r="CL48" s="21">
        <f>EXP(-LN(2)/25)*CL47+(1-EXP(-LN(2)/25))/(LN(2)/25)*Calculateur!CG48*Calculateur!CI48*VLOOKUP('Données projet'!$B$12,Paramètres!$A$1:$I$89,3,0)*0.475*44/12</f>
        <v>11.49085610771445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61.778759056028953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156.50137022757278</v>
      </c>
      <c r="CZ48" s="59">
        <f t="shared" si="42"/>
        <v>369.56225759438212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50.287902948314503</v>
      </c>
      <c r="DG48" s="21">
        <f>EXP(-LN(2)/25)*DG47+(1-EXP(-LN(2)/25))/(LN(2)/25)*Calculateur!DB48*Calculateur!DD48*VLOOKUP('Données projet'!$B$13,Paramètres!$A$1:$I$89,3,0)*0.475*44/12</f>
        <v>11.49085610771445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61.778759056028953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156.50137022757278</v>
      </c>
      <c r="T49" s="59">
        <f t="shared" si="34"/>
        <v>369.56225759438212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49.301787844090185</v>
      </c>
      <c r="AA49" s="21">
        <f>EXP(-LN(2)/25)*AA48+(1-EXP(-LN(2)/25))/(LN(2)/25)*Calculateur!V49*Calculateur!X49*VLOOKUP('Données projet'!$B$9,Paramètres!$A$1:$I$89,3,0)*0.475*44/12</f>
        <v>11.176638043171138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60.478425887261324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156.50137022757278</v>
      </c>
      <c r="AO49" s="59">
        <f t="shared" si="36"/>
        <v>369.56225759438212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49.301787844090185</v>
      </c>
      <c r="AV49" s="21">
        <f>EXP(-LN(2)/25)*AV48+(1-EXP(-LN(2)/25))/(LN(2)/25)*Calculateur!AQ49*Calculateur!AS49*VLOOKUP('Données projet'!$B$10,Paramètres!$A$1:$I$89,3,0)*0.475*44/12</f>
        <v>11.176638043171138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60.478425887261324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156.50137022757278</v>
      </c>
      <c r="BJ49" s="59">
        <f t="shared" si="38"/>
        <v>369.56225759438212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49.301787844090185</v>
      </c>
      <c r="BQ49" s="21">
        <f>EXP(-LN(2)/25)*BQ48+(1-EXP(-LN(2)/25))/(LN(2)/25)*Calculateur!BL49*Calculateur!BN49*VLOOKUP('Données projet'!$B$11,Paramètres!$A$1:$I$89,3,0)*0.475*44/12</f>
        <v>11.176638043171138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60.478425887261324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156.50137022757278</v>
      </c>
      <c r="CE49" s="59">
        <f t="shared" si="40"/>
        <v>369.56225759438212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49.301787844090185</v>
      </c>
      <c r="CL49" s="21">
        <f>EXP(-LN(2)/25)*CL48+(1-EXP(-LN(2)/25))/(LN(2)/25)*Calculateur!CG49*Calculateur!CI49*VLOOKUP('Données projet'!$B$12,Paramètres!$A$1:$I$89,3,0)*0.475*44/12</f>
        <v>11.176638043171138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60.478425887261324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156.50137022757278</v>
      </c>
      <c r="CZ49" s="59">
        <f t="shared" si="42"/>
        <v>369.56225759438212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49.301787844090185</v>
      </c>
      <c r="DG49" s="21">
        <f>EXP(-LN(2)/25)*DG48+(1-EXP(-LN(2)/25))/(LN(2)/25)*Calculateur!DB49*Calculateur!DD49*VLOOKUP('Données projet'!$B$13,Paramètres!$A$1:$I$89,3,0)*0.475*44/12</f>
        <v>11.176638043171138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60.478425887261324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156.50137022757278</v>
      </c>
      <c r="T50" s="59">
        <f t="shared" si="34"/>
        <v>369.56225759438212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48.335009855588886</v>
      </c>
      <c r="AA50" s="21">
        <f>EXP(-LN(2)/25)*AA49+(1-EXP(-LN(2)/25))/(LN(2)/25)*Calculateur!V50*Calculateur!X50*VLOOKUP('Données projet'!$B$9,Paramètres!$A$1:$I$89,3,0)*0.475*44/12</f>
        <v>10.871012288126773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59.206022143715657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156.50137022757278</v>
      </c>
      <c r="AO50" s="59">
        <f t="shared" si="36"/>
        <v>369.56225759438212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48.335009855588886</v>
      </c>
      <c r="AV50" s="21">
        <f>EXP(-LN(2)/25)*AV49+(1-EXP(-LN(2)/25))/(LN(2)/25)*Calculateur!AQ50*Calculateur!AS50*VLOOKUP('Données projet'!$B$10,Paramètres!$A$1:$I$89,3,0)*0.475*44/12</f>
        <v>10.871012288126773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59.206022143715657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156.50137022757278</v>
      </c>
      <c r="BJ50" s="59">
        <f t="shared" si="38"/>
        <v>369.56225759438212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48.335009855588886</v>
      </c>
      <c r="BQ50" s="21">
        <f>EXP(-LN(2)/25)*BQ49+(1-EXP(-LN(2)/25))/(LN(2)/25)*Calculateur!BL50*Calculateur!BN50*VLOOKUP('Données projet'!$B$11,Paramètres!$A$1:$I$89,3,0)*0.475*44/12</f>
        <v>10.871012288126773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59.206022143715657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156.50137022757278</v>
      </c>
      <c r="CE50" s="59">
        <f t="shared" si="40"/>
        <v>369.56225759438212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48.335009855588886</v>
      </c>
      <c r="CL50" s="21">
        <f>EXP(-LN(2)/25)*CL49+(1-EXP(-LN(2)/25))/(LN(2)/25)*Calculateur!CG50*Calculateur!CI50*VLOOKUP('Données projet'!$B$12,Paramètres!$A$1:$I$89,3,0)*0.475*44/12</f>
        <v>10.871012288126773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59.206022143715657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156.50137022757278</v>
      </c>
      <c r="CZ50" s="59">
        <f t="shared" si="42"/>
        <v>369.56225759438212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48.335009855588886</v>
      </c>
      <c r="DG50" s="21">
        <f>EXP(-LN(2)/25)*DG49+(1-EXP(-LN(2)/25))/(LN(2)/25)*Calculateur!DB50*Calculateur!DD50*VLOOKUP('Données projet'!$B$13,Paramètres!$A$1:$I$89,3,0)*0.475*44/12</f>
        <v>10.871012288126773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59.206022143715657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156.50137022757278</v>
      </c>
      <c r="T51" s="59">
        <f t="shared" si="34"/>
        <v>369.56225759438212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47.387189793765749</v>
      </c>
      <c r="AA51" s="21">
        <f>EXP(-LN(2)/25)*AA50+(1-EXP(-LN(2)/25))/(LN(2)/25)*Calculateur!V51*Calculateur!X51*VLOOKUP('Données projet'!$B$9,Paramètres!$A$1:$I$89,3,0)*0.475*44/12</f>
        <v>10.573743885426255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57.960933679192003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156.50137022757278</v>
      </c>
      <c r="AO51" s="59">
        <f t="shared" si="36"/>
        <v>369.56225759438212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47.387189793765749</v>
      </c>
      <c r="AV51" s="21">
        <f>EXP(-LN(2)/25)*AV50+(1-EXP(-LN(2)/25))/(LN(2)/25)*Calculateur!AQ51*Calculateur!AS51*VLOOKUP('Données projet'!$B$10,Paramètres!$A$1:$I$89,3,0)*0.475*44/12</f>
        <v>10.573743885426255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57.960933679192003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156.50137022757278</v>
      </c>
      <c r="BJ51" s="59">
        <f t="shared" si="38"/>
        <v>369.56225759438212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47.387189793765749</v>
      </c>
      <c r="BQ51" s="21">
        <f>EXP(-LN(2)/25)*BQ50+(1-EXP(-LN(2)/25))/(LN(2)/25)*Calculateur!BL51*Calculateur!BN51*VLOOKUP('Données projet'!$B$11,Paramètres!$A$1:$I$89,3,0)*0.475*44/12</f>
        <v>10.573743885426255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57.960933679192003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156.50137022757278</v>
      </c>
      <c r="CE51" s="59">
        <f t="shared" si="40"/>
        <v>369.56225759438212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47.387189793765749</v>
      </c>
      <c r="CL51" s="21">
        <f>EXP(-LN(2)/25)*CL50+(1-EXP(-LN(2)/25))/(LN(2)/25)*Calculateur!CG51*Calculateur!CI51*VLOOKUP('Données projet'!$B$12,Paramètres!$A$1:$I$89,3,0)*0.475*44/12</f>
        <v>10.573743885426255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57.960933679192003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156.50137022757278</v>
      </c>
      <c r="CZ51" s="59">
        <f t="shared" si="42"/>
        <v>369.56225759438212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47.387189793765749</v>
      </c>
      <c r="DG51" s="21">
        <f>EXP(-LN(2)/25)*DG50+(1-EXP(-LN(2)/25))/(LN(2)/25)*Calculateur!DB51*Calculateur!DD51*VLOOKUP('Données projet'!$B$13,Paramètres!$A$1:$I$89,3,0)*0.475*44/12</f>
        <v>10.573743885426255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57.960933679192003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156.50137022757278</v>
      </c>
      <c r="T52" s="59">
        <f t="shared" si="34"/>
        <v>369.56225759438212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46.457955905241811</v>
      </c>
      <c r="AA52" s="21">
        <f>EXP(-LN(2)/25)*AA51+(1-EXP(-LN(2)/25))/(LN(2)/25)*Calculateur!V52*Calculateur!X52*VLOOKUP('Données projet'!$B$9,Paramètres!$A$1:$I$89,3,0)*0.475*44/12</f>
        <v>10.28460430283025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56.742560208072064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156.50137022757278</v>
      </c>
      <c r="AO52" s="59">
        <f t="shared" si="36"/>
        <v>369.56225759438212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46.457955905241811</v>
      </c>
      <c r="AV52" s="21">
        <f>EXP(-LN(2)/25)*AV51+(1-EXP(-LN(2)/25))/(LN(2)/25)*Calculateur!AQ52*Calculateur!AS52*VLOOKUP('Données projet'!$B$10,Paramètres!$A$1:$I$89,3,0)*0.475*44/12</f>
        <v>10.28460430283025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56.742560208072064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156.50137022757278</v>
      </c>
      <c r="BJ52" s="59">
        <f t="shared" si="38"/>
        <v>369.56225759438212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46.457955905241811</v>
      </c>
      <c r="BQ52" s="21">
        <f>EXP(-LN(2)/25)*BQ51+(1-EXP(-LN(2)/25))/(LN(2)/25)*Calculateur!BL52*Calculateur!BN52*VLOOKUP('Données projet'!$B$11,Paramètres!$A$1:$I$89,3,0)*0.475*44/12</f>
        <v>10.28460430283025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56.742560208072064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156.50137022757278</v>
      </c>
      <c r="CE52" s="59">
        <f t="shared" si="40"/>
        <v>369.56225759438212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46.457955905241811</v>
      </c>
      <c r="CL52" s="21">
        <f>EXP(-LN(2)/25)*CL51+(1-EXP(-LN(2)/25))/(LN(2)/25)*Calculateur!CG52*Calculateur!CI52*VLOOKUP('Données projet'!$B$12,Paramètres!$A$1:$I$89,3,0)*0.475*44/12</f>
        <v>10.28460430283025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56.742560208072064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156.50137022757278</v>
      </c>
      <c r="CZ52" s="59">
        <f t="shared" si="42"/>
        <v>369.56225759438212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46.457955905241811</v>
      </c>
      <c r="DG52" s="21">
        <f>EXP(-LN(2)/25)*DG51+(1-EXP(-LN(2)/25))/(LN(2)/25)*Calculateur!DB52*Calculateur!DD52*VLOOKUP('Données projet'!$B$13,Paramètres!$A$1:$I$89,3,0)*0.475*44/12</f>
        <v>10.28460430283025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56.742560208072064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156.50137022757278</v>
      </c>
      <c r="T53" s="59">
        <f t="shared" si="34"/>
        <v>369.56225759438212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45.546943726495115</v>
      </c>
      <c r="AA53" s="21">
        <f>EXP(-LN(2)/25)*AA52+(1-EXP(-LN(2)/25))/(LN(2)/25)*Calculateur!V53*Calculateur!X53*VLOOKUP('Données projet'!$B$9,Paramètres!$A$1:$I$89,3,0)*0.475*44/12</f>
        <v>10.003371257325522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55.550314983820641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156.50137022757278</v>
      </c>
      <c r="AO53" s="59">
        <f t="shared" si="36"/>
        <v>369.56225759438212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45.546943726495115</v>
      </c>
      <c r="AV53" s="21">
        <f>EXP(-LN(2)/25)*AV52+(1-EXP(-LN(2)/25))/(LN(2)/25)*Calculateur!AQ53*Calculateur!AS53*VLOOKUP('Données projet'!$B$10,Paramètres!$A$1:$I$89,3,0)*0.475*44/12</f>
        <v>10.003371257325522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55.550314983820641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156.50137022757278</v>
      </c>
      <c r="BJ53" s="59">
        <f t="shared" si="38"/>
        <v>369.56225759438212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45.546943726495115</v>
      </c>
      <c r="BQ53" s="21">
        <f>EXP(-LN(2)/25)*BQ52+(1-EXP(-LN(2)/25))/(LN(2)/25)*Calculateur!BL53*Calculateur!BN53*VLOOKUP('Données projet'!$B$11,Paramètres!$A$1:$I$89,3,0)*0.475*44/12</f>
        <v>10.003371257325522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55.550314983820641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156.50137022757278</v>
      </c>
      <c r="CE53" s="59">
        <f t="shared" si="40"/>
        <v>369.56225759438212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45.546943726495115</v>
      </c>
      <c r="CL53" s="21">
        <f>EXP(-LN(2)/25)*CL52+(1-EXP(-LN(2)/25))/(LN(2)/25)*Calculateur!CG53*Calculateur!CI53*VLOOKUP('Données projet'!$B$12,Paramètres!$A$1:$I$89,3,0)*0.475*44/12</f>
        <v>10.003371257325522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55.550314983820641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156.50137022757278</v>
      </c>
      <c r="CZ53" s="59">
        <f t="shared" si="42"/>
        <v>369.56225759438212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45.546943726495115</v>
      </c>
      <c r="DG53" s="21">
        <f>EXP(-LN(2)/25)*DG52+(1-EXP(-LN(2)/25))/(LN(2)/25)*Calculateur!DB53*Calculateur!DD53*VLOOKUP('Données projet'!$B$13,Paramètres!$A$1:$I$89,3,0)*0.475*44/12</f>
        <v>10.003371257325522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55.550314983820641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156.50137022757278</v>
      </c>
      <c r="T54" s="59">
        <f t="shared" si="34"/>
        <v>369.56225759438212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44.653795940911081</v>
      </c>
      <c r="AA54" s="21">
        <f>EXP(-LN(2)/25)*AA53+(1-EXP(-LN(2)/25))/(LN(2)/25)*Calculateur!V54*Calculateur!X54*VLOOKUP('Données projet'!$B$9,Paramètres!$A$1:$I$89,3,0)*0.475*44/12</f>
        <v>9.729828544239524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54.383624485150605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156.50137022757278</v>
      </c>
      <c r="AO54" s="59">
        <f t="shared" si="36"/>
        <v>369.56225759438212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44.653795940911081</v>
      </c>
      <c r="AV54" s="21">
        <f>EXP(-LN(2)/25)*AV53+(1-EXP(-LN(2)/25))/(LN(2)/25)*Calculateur!AQ54*Calculateur!AS54*VLOOKUP('Données projet'!$B$10,Paramètres!$A$1:$I$89,3,0)*0.475*44/12</f>
        <v>9.729828544239524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54.383624485150605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156.50137022757278</v>
      </c>
      <c r="BJ54" s="59">
        <f t="shared" si="38"/>
        <v>369.56225759438212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44.653795940911081</v>
      </c>
      <c r="BQ54" s="21">
        <f>EXP(-LN(2)/25)*BQ53+(1-EXP(-LN(2)/25))/(LN(2)/25)*Calculateur!BL54*Calculateur!BN54*VLOOKUP('Données projet'!$B$11,Paramètres!$A$1:$I$89,3,0)*0.475*44/12</f>
        <v>9.729828544239524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54.383624485150605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156.50137022757278</v>
      </c>
      <c r="CE54" s="59">
        <f t="shared" si="40"/>
        <v>369.56225759438212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44.653795940911081</v>
      </c>
      <c r="CL54" s="21">
        <f>EXP(-LN(2)/25)*CL53+(1-EXP(-LN(2)/25))/(LN(2)/25)*Calculateur!CG54*Calculateur!CI54*VLOOKUP('Données projet'!$B$12,Paramètres!$A$1:$I$89,3,0)*0.475*44/12</f>
        <v>9.729828544239524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54.383624485150605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156.50137022757278</v>
      </c>
      <c r="CZ54" s="59">
        <f t="shared" si="42"/>
        <v>369.56225759438212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44.653795940911081</v>
      </c>
      <c r="DG54" s="21">
        <f>EXP(-LN(2)/25)*DG53+(1-EXP(-LN(2)/25))/(LN(2)/25)*Calculateur!DB54*Calculateur!DD54*VLOOKUP('Données projet'!$B$13,Paramètres!$A$1:$I$89,3,0)*0.475*44/12</f>
        <v>9.729828544239524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54.383624485150605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156.50137022757278</v>
      </c>
      <c r="T55" s="59">
        <f t="shared" si="34"/>
        <v>369.56225759438212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43.778162238635993</v>
      </c>
      <c r="AA55" s="21">
        <f>EXP(-LN(2)/25)*AA54+(1-EXP(-LN(2)/25))/(LN(2)/25)*Calculateur!V55*Calculateur!X55*VLOOKUP('Données projet'!$B$9,Paramètres!$A$1:$I$89,3,0)*0.475*44/12</f>
        <v>9.4637658710278494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53.241928109663846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156.50137022757278</v>
      </c>
      <c r="AO55" s="59">
        <f t="shared" si="36"/>
        <v>369.56225759438212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43.778162238635993</v>
      </c>
      <c r="AV55" s="21">
        <f>EXP(-LN(2)/25)*AV54+(1-EXP(-LN(2)/25))/(LN(2)/25)*Calculateur!AQ55*Calculateur!AS55*VLOOKUP('Données projet'!$B$10,Paramètres!$A$1:$I$89,3,0)*0.475*44/12</f>
        <v>9.4637658710278494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53.241928109663846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156.50137022757278</v>
      </c>
      <c r="BJ55" s="59">
        <f t="shared" si="38"/>
        <v>369.56225759438212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43.778162238635993</v>
      </c>
      <c r="BQ55" s="21">
        <f>EXP(-LN(2)/25)*BQ54+(1-EXP(-LN(2)/25))/(LN(2)/25)*Calculateur!BL55*Calculateur!BN55*VLOOKUP('Données projet'!$B$11,Paramètres!$A$1:$I$89,3,0)*0.475*44/12</f>
        <v>9.4637658710278494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53.241928109663846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156.50137022757278</v>
      </c>
      <c r="CE55" s="59">
        <f t="shared" si="40"/>
        <v>369.56225759438212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43.778162238635993</v>
      </c>
      <c r="CL55" s="21">
        <f>EXP(-LN(2)/25)*CL54+(1-EXP(-LN(2)/25))/(LN(2)/25)*Calculateur!CG55*Calculateur!CI55*VLOOKUP('Données projet'!$B$12,Paramètres!$A$1:$I$89,3,0)*0.475*44/12</f>
        <v>9.4637658710278494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53.241928109663846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156.50137022757278</v>
      </c>
      <c r="CZ55" s="59">
        <f t="shared" si="42"/>
        <v>369.56225759438212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43.778162238635993</v>
      </c>
      <c r="DG55" s="21">
        <f>EXP(-LN(2)/25)*DG54+(1-EXP(-LN(2)/25))/(LN(2)/25)*Calculateur!DB55*Calculateur!DD55*VLOOKUP('Données projet'!$B$13,Paramètres!$A$1:$I$89,3,0)*0.475*44/12</f>
        <v>9.4637658710278494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53.241928109663846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156.50137022757278</v>
      </c>
      <c r="T56" s="59">
        <f t="shared" si="34"/>
        <v>369.56225759438212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42.9196991791787</v>
      </c>
      <c r="AA56" s="21">
        <f>EXP(-LN(2)/25)*AA55+(1-EXP(-LN(2)/25))/(LN(2)/25)*Calculateur!V56*Calculateur!X56*VLOOKUP('Données projet'!$B$9,Paramètres!$A$1:$I$89,3,0)*0.475*44/12</f>
        <v>9.2049786956067763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52.124677874785476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156.50137022757278</v>
      </c>
      <c r="AO56" s="59">
        <f t="shared" si="36"/>
        <v>369.56225759438212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42.9196991791787</v>
      </c>
      <c r="AV56" s="21">
        <f>EXP(-LN(2)/25)*AV55+(1-EXP(-LN(2)/25))/(LN(2)/25)*Calculateur!AQ56*Calculateur!AS56*VLOOKUP('Données projet'!$B$10,Paramètres!$A$1:$I$89,3,0)*0.475*44/12</f>
        <v>9.2049786956067763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52.124677874785476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156.50137022757278</v>
      </c>
      <c r="BJ56" s="59">
        <f t="shared" si="38"/>
        <v>369.56225759438212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42.9196991791787</v>
      </c>
      <c r="BQ56" s="21">
        <f>EXP(-LN(2)/25)*BQ55+(1-EXP(-LN(2)/25))/(LN(2)/25)*Calculateur!BL56*Calculateur!BN56*VLOOKUP('Données projet'!$B$11,Paramètres!$A$1:$I$89,3,0)*0.475*44/12</f>
        <v>9.2049786956067763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52.124677874785476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156.50137022757278</v>
      </c>
      <c r="CE56" s="59">
        <f t="shared" si="40"/>
        <v>369.56225759438212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42.9196991791787</v>
      </c>
      <c r="CL56" s="21">
        <f>EXP(-LN(2)/25)*CL55+(1-EXP(-LN(2)/25))/(LN(2)/25)*Calculateur!CG56*Calculateur!CI56*VLOOKUP('Données projet'!$B$12,Paramètres!$A$1:$I$89,3,0)*0.475*44/12</f>
        <v>9.2049786956067763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52.124677874785476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156.50137022757278</v>
      </c>
      <c r="CZ56" s="59">
        <f t="shared" si="42"/>
        <v>369.56225759438212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42.9196991791787</v>
      </c>
      <c r="DG56" s="21">
        <f>EXP(-LN(2)/25)*DG55+(1-EXP(-LN(2)/25))/(LN(2)/25)*Calculateur!DB56*Calculateur!DD56*VLOOKUP('Données projet'!$B$13,Paramètres!$A$1:$I$89,3,0)*0.475*44/12</f>
        <v>9.2049786956067763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52.124677874785476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156.50137022757278</v>
      </c>
      <c r="T57" s="59">
        <f t="shared" si="34"/>
        <v>369.56225759438212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42.078070056706601</v>
      </c>
      <c r="AA57" s="21">
        <f>EXP(-LN(2)/25)*AA56+(1-EXP(-LN(2)/25))/(LN(2)/25)*Calculateur!V57*Calculateur!X57*VLOOKUP('Données projet'!$B$9,Paramètres!$A$1:$I$89,3,0)*0.475*44/12</f>
        <v>8.9532680691066169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51.031338125813221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156.50137022757278</v>
      </c>
      <c r="AO57" s="59">
        <f t="shared" si="36"/>
        <v>369.56225759438212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42.078070056706601</v>
      </c>
      <c r="AV57" s="21">
        <f>EXP(-LN(2)/25)*AV56+(1-EXP(-LN(2)/25))/(LN(2)/25)*Calculateur!AQ57*Calculateur!AS57*VLOOKUP('Données projet'!$B$10,Paramètres!$A$1:$I$89,3,0)*0.475*44/12</f>
        <v>8.9532680691066169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51.031338125813221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156.50137022757278</v>
      </c>
      <c r="BJ57" s="59">
        <f t="shared" si="38"/>
        <v>369.56225759438212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42.078070056706601</v>
      </c>
      <c r="BQ57" s="21">
        <f>EXP(-LN(2)/25)*BQ56+(1-EXP(-LN(2)/25))/(LN(2)/25)*Calculateur!BL57*Calculateur!BN57*VLOOKUP('Données projet'!$B$11,Paramètres!$A$1:$I$89,3,0)*0.475*44/12</f>
        <v>8.9532680691066169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51.031338125813221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156.50137022757278</v>
      </c>
      <c r="CE57" s="59">
        <f t="shared" si="40"/>
        <v>369.56225759438212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42.078070056706601</v>
      </c>
      <c r="CL57" s="21">
        <f>EXP(-LN(2)/25)*CL56+(1-EXP(-LN(2)/25))/(LN(2)/25)*Calculateur!CG57*Calculateur!CI57*VLOOKUP('Données projet'!$B$12,Paramètres!$A$1:$I$89,3,0)*0.475*44/12</f>
        <v>8.9532680691066169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51.031338125813221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156.50137022757278</v>
      </c>
      <c r="CZ57" s="59">
        <f t="shared" si="42"/>
        <v>369.56225759438212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42.078070056706601</v>
      </c>
      <c r="DG57" s="21">
        <f>EXP(-LN(2)/25)*DG56+(1-EXP(-LN(2)/25))/(LN(2)/25)*Calculateur!DB57*Calculateur!DD57*VLOOKUP('Données projet'!$B$13,Paramètres!$A$1:$I$89,3,0)*0.475*44/12</f>
        <v>8.9532680691066169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51.031338125813221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156.50137022757278</v>
      </c>
      <c r="T58" s="59">
        <f t="shared" si="34"/>
        <v>369.56225759438212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41.252944767983102</v>
      </c>
      <c r="AA58" s="21">
        <f>EXP(-LN(2)/25)*AA57+(1-EXP(-LN(2)/25))/(LN(2)/25)*Calculateur!V58*Calculateur!X58*VLOOKUP('Données projet'!$B$9,Paramètres!$A$1:$I$89,3,0)*0.475*44/12</f>
        <v>8.708440482924992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49.961385250908094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156.50137022757278</v>
      </c>
      <c r="AO58" s="59">
        <f t="shared" si="36"/>
        <v>369.56225759438212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41.252944767983102</v>
      </c>
      <c r="AV58" s="21">
        <f>EXP(-LN(2)/25)*AV57+(1-EXP(-LN(2)/25))/(LN(2)/25)*Calculateur!AQ58*Calculateur!AS58*VLOOKUP('Données projet'!$B$10,Paramètres!$A$1:$I$89,3,0)*0.475*44/12</f>
        <v>8.708440482924992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49.961385250908094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156.50137022757278</v>
      </c>
      <c r="BJ58" s="59">
        <f t="shared" si="38"/>
        <v>369.56225759438212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41.252944767983102</v>
      </c>
      <c r="BQ58" s="21">
        <f>EXP(-LN(2)/25)*BQ57+(1-EXP(-LN(2)/25))/(LN(2)/25)*Calculateur!BL58*Calculateur!BN58*VLOOKUP('Données projet'!$B$11,Paramètres!$A$1:$I$89,3,0)*0.475*44/12</f>
        <v>8.708440482924992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49.961385250908094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156.50137022757278</v>
      </c>
      <c r="CE58" s="59">
        <f t="shared" si="40"/>
        <v>369.56225759438212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41.252944767983102</v>
      </c>
      <c r="CL58" s="21">
        <f>EXP(-LN(2)/25)*CL57+(1-EXP(-LN(2)/25))/(LN(2)/25)*Calculateur!CG58*Calculateur!CI58*VLOOKUP('Données projet'!$B$12,Paramètres!$A$1:$I$89,3,0)*0.475*44/12</f>
        <v>8.708440482924992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49.961385250908094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156.50137022757278</v>
      </c>
      <c r="CZ58" s="59">
        <f t="shared" si="42"/>
        <v>369.56225759438212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41.252944767983102</v>
      </c>
      <c r="DG58" s="21">
        <f>EXP(-LN(2)/25)*DG57+(1-EXP(-LN(2)/25))/(LN(2)/25)*Calculateur!DB58*Calculateur!DD58*VLOOKUP('Données projet'!$B$13,Paramètres!$A$1:$I$89,3,0)*0.475*44/12</f>
        <v>8.708440482924992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49.961385250908094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156.50137022757278</v>
      </c>
      <c r="T59" s="59">
        <f t="shared" si="34"/>
        <v>369.56225759438212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40.443999682894741</v>
      </c>
      <c r="AA59" s="21">
        <f>EXP(-LN(2)/25)*AA58+(1-EXP(-LN(2)/25))/(LN(2)/25)*Calculateur!V59*Calculateur!X59*VLOOKUP('Données projet'!$B$9,Paramètres!$A$1:$I$89,3,0)*0.475*44/12</f>
        <v>8.4703077199624257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48.914307402857169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156.50137022757278</v>
      </c>
      <c r="AO59" s="59">
        <f t="shared" si="36"/>
        <v>369.56225759438212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40.443999682894741</v>
      </c>
      <c r="AV59" s="21">
        <f>EXP(-LN(2)/25)*AV58+(1-EXP(-LN(2)/25))/(LN(2)/25)*Calculateur!AQ59*Calculateur!AS59*VLOOKUP('Données projet'!$B$10,Paramètres!$A$1:$I$89,3,0)*0.475*44/12</f>
        <v>8.4703077199624257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48.914307402857169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156.50137022757278</v>
      </c>
      <c r="BJ59" s="59">
        <f t="shared" si="38"/>
        <v>369.56225759438212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40.443999682894741</v>
      </c>
      <c r="BQ59" s="21">
        <f>EXP(-LN(2)/25)*BQ58+(1-EXP(-LN(2)/25))/(LN(2)/25)*Calculateur!BL59*Calculateur!BN59*VLOOKUP('Données projet'!$B$11,Paramètres!$A$1:$I$89,3,0)*0.475*44/12</f>
        <v>8.4703077199624257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48.914307402857169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156.50137022757278</v>
      </c>
      <c r="CE59" s="59">
        <f t="shared" si="40"/>
        <v>369.56225759438212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40.443999682894741</v>
      </c>
      <c r="CL59" s="21">
        <f>EXP(-LN(2)/25)*CL58+(1-EXP(-LN(2)/25))/(LN(2)/25)*Calculateur!CG59*Calculateur!CI59*VLOOKUP('Données projet'!$B$12,Paramètres!$A$1:$I$89,3,0)*0.475*44/12</f>
        <v>8.4703077199624257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48.914307402857169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156.50137022757278</v>
      </c>
      <c r="CZ59" s="59">
        <f t="shared" si="42"/>
        <v>369.56225759438212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40.443999682894741</v>
      </c>
      <c r="DG59" s="21">
        <f>EXP(-LN(2)/25)*DG58+(1-EXP(-LN(2)/25))/(LN(2)/25)*Calculateur!DB59*Calculateur!DD59*VLOOKUP('Données projet'!$B$13,Paramètres!$A$1:$I$89,3,0)*0.475*44/12</f>
        <v>8.4703077199624257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48.914307402857169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156.50137022757278</v>
      </c>
      <c r="T60" s="59">
        <f t="shared" si="34"/>
        <v>369.56225759438212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39.650917517517179</v>
      </c>
      <c r="AA60" s="21">
        <f>EXP(-LN(2)/25)*AA59+(1-EXP(-LN(2)/25))/(LN(2)/25)*Calculateur!V60*Calculateur!X60*VLOOKUP('Données projet'!$B$9,Paramètres!$A$1:$I$89,3,0)*0.475*44/12</f>
        <v>8.2386867099259291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47.889604227443108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156.50137022757278</v>
      </c>
      <c r="AO60" s="59">
        <f t="shared" si="36"/>
        <v>369.56225759438212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39.650917517517179</v>
      </c>
      <c r="AV60" s="21">
        <f>EXP(-LN(2)/25)*AV59+(1-EXP(-LN(2)/25))/(LN(2)/25)*Calculateur!AQ60*Calculateur!AS60*VLOOKUP('Données projet'!$B$10,Paramètres!$A$1:$I$89,3,0)*0.475*44/12</f>
        <v>8.2386867099259291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47.889604227443108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156.50137022757278</v>
      </c>
      <c r="BJ60" s="59">
        <f t="shared" si="38"/>
        <v>369.56225759438212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39.650917517517179</v>
      </c>
      <c r="BQ60" s="21">
        <f>EXP(-LN(2)/25)*BQ59+(1-EXP(-LN(2)/25))/(LN(2)/25)*Calculateur!BL60*Calculateur!BN60*VLOOKUP('Données projet'!$B$11,Paramètres!$A$1:$I$89,3,0)*0.475*44/12</f>
        <v>8.2386867099259291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47.889604227443108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156.50137022757278</v>
      </c>
      <c r="CE60" s="59">
        <f t="shared" si="40"/>
        <v>369.56225759438212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39.650917517517179</v>
      </c>
      <c r="CL60" s="21">
        <f>EXP(-LN(2)/25)*CL59+(1-EXP(-LN(2)/25))/(LN(2)/25)*Calculateur!CG60*Calculateur!CI60*VLOOKUP('Données projet'!$B$12,Paramètres!$A$1:$I$89,3,0)*0.475*44/12</f>
        <v>8.2386867099259291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47.889604227443108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156.50137022757278</v>
      </c>
      <c r="CZ60" s="59">
        <f t="shared" si="42"/>
        <v>369.56225759438212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39.650917517517179</v>
      </c>
      <c r="DG60" s="21">
        <f>EXP(-LN(2)/25)*DG59+(1-EXP(-LN(2)/25))/(LN(2)/25)*Calculateur!DB60*Calculateur!DD60*VLOOKUP('Données projet'!$B$13,Paramètres!$A$1:$I$89,3,0)*0.475*44/12</f>
        <v>8.2386867099259291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47.889604227443108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156.50137022757278</v>
      </c>
      <c r="T61" s="59">
        <f t="shared" si="34"/>
        <v>369.56225759438212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38.873387209670312</v>
      </c>
      <c r="AA61" s="21">
        <f>EXP(-LN(2)/25)*AA60+(1-EXP(-LN(2)/25))/(LN(2)/25)*Calculateur!V61*Calculateur!X61*VLOOKUP('Données projet'!$B$9,Paramètres!$A$1:$I$89,3,0)*0.475*44/12</f>
        <v>8.0133993885893009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46.886786598259611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156.50137022757278</v>
      </c>
      <c r="AO61" s="59">
        <f t="shared" si="36"/>
        <v>369.56225759438212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38.873387209670312</v>
      </c>
      <c r="AV61" s="21">
        <f>EXP(-LN(2)/25)*AV60+(1-EXP(-LN(2)/25))/(LN(2)/25)*Calculateur!AQ61*Calculateur!AS61*VLOOKUP('Données projet'!$B$10,Paramètres!$A$1:$I$89,3,0)*0.475*44/12</f>
        <v>8.0133993885893009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46.886786598259611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156.50137022757278</v>
      </c>
      <c r="BJ61" s="59">
        <f t="shared" si="38"/>
        <v>369.56225759438212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38.873387209670312</v>
      </c>
      <c r="BQ61" s="21">
        <f>EXP(-LN(2)/25)*BQ60+(1-EXP(-LN(2)/25))/(LN(2)/25)*Calculateur!BL61*Calculateur!BN61*VLOOKUP('Données projet'!$B$11,Paramètres!$A$1:$I$89,3,0)*0.475*44/12</f>
        <v>8.0133993885893009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46.886786598259611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156.50137022757278</v>
      </c>
      <c r="CE61" s="59">
        <f t="shared" si="40"/>
        <v>369.56225759438212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38.873387209670312</v>
      </c>
      <c r="CL61" s="21">
        <f>EXP(-LN(2)/25)*CL60+(1-EXP(-LN(2)/25))/(LN(2)/25)*Calculateur!CG61*Calculateur!CI61*VLOOKUP('Données projet'!$B$12,Paramètres!$A$1:$I$89,3,0)*0.475*44/12</f>
        <v>8.0133993885893009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46.886786598259611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156.50137022757278</v>
      </c>
      <c r="CZ61" s="59">
        <f t="shared" si="42"/>
        <v>369.56225759438212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38.873387209670312</v>
      </c>
      <c r="DG61" s="21">
        <f>EXP(-LN(2)/25)*DG60+(1-EXP(-LN(2)/25))/(LN(2)/25)*Calculateur!DB61*Calculateur!DD61*VLOOKUP('Données projet'!$B$13,Paramètres!$A$1:$I$89,3,0)*0.475*44/12</f>
        <v>8.0133993885893009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46.886786598259611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156.50137022757278</v>
      </c>
      <c r="T62" s="59">
        <f t="shared" si="34"/>
        <v>369.56225759438212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38.111103796913667</v>
      </c>
      <c r="AA62" s="21">
        <f>EXP(-LN(2)/25)*AA61+(1-EXP(-LN(2)/25))/(LN(2)/25)*Calculateur!V62*Calculateur!X62*VLOOKUP('Données projet'!$B$9,Paramètres!$A$1:$I$89,3,0)*0.475*44/12</f>
        <v>7.7942725609019679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45.905376357815634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156.50137022757278</v>
      </c>
      <c r="AO62" s="59">
        <f t="shared" si="36"/>
        <v>369.56225759438212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38.111103796913667</v>
      </c>
      <c r="AV62" s="21">
        <f>EXP(-LN(2)/25)*AV61+(1-EXP(-LN(2)/25))/(LN(2)/25)*Calculateur!AQ62*Calculateur!AS62*VLOOKUP('Données projet'!$B$10,Paramètres!$A$1:$I$89,3,0)*0.475*44/12</f>
        <v>7.7942725609019679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45.905376357815634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156.50137022757278</v>
      </c>
      <c r="BJ62" s="59">
        <f t="shared" si="38"/>
        <v>369.56225759438212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38.111103796913667</v>
      </c>
      <c r="BQ62" s="21">
        <f>EXP(-LN(2)/25)*BQ61+(1-EXP(-LN(2)/25))/(LN(2)/25)*Calculateur!BL62*Calculateur!BN62*VLOOKUP('Données projet'!$B$11,Paramètres!$A$1:$I$89,3,0)*0.475*44/12</f>
        <v>7.7942725609019679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45.905376357815634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156.50137022757278</v>
      </c>
      <c r="CE62" s="59">
        <f t="shared" si="40"/>
        <v>369.56225759438212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38.111103796913667</v>
      </c>
      <c r="CL62" s="21">
        <f>EXP(-LN(2)/25)*CL61+(1-EXP(-LN(2)/25))/(LN(2)/25)*Calculateur!CG62*Calculateur!CI62*VLOOKUP('Données projet'!$B$12,Paramètres!$A$1:$I$89,3,0)*0.475*44/12</f>
        <v>7.7942725609019679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45.905376357815634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156.50137022757278</v>
      </c>
      <c r="CZ62" s="59">
        <f t="shared" si="42"/>
        <v>369.56225759438212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38.111103796913667</v>
      </c>
      <c r="DG62" s="21">
        <f>EXP(-LN(2)/25)*DG61+(1-EXP(-LN(2)/25))/(LN(2)/25)*Calculateur!DB62*Calculateur!DD62*VLOOKUP('Données projet'!$B$13,Paramètres!$A$1:$I$89,3,0)*0.475*44/12</f>
        <v>7.7942725609019679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45.905376357815634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156.50137022757278</v>
      </c>
      <c r="T63" s="59">
        <f t="shared" si="34"/>
        <v>369.56225759438212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37.363768296934204</v>
      </c>
      <c r="AA63" s="21">
        <f>EXP(-LN(2)/25)*AA62+(1-EXP(-LN(2)/25))/(LN(2)/25)*Calculateur!V63*Calculateur!X63*VLOOKUP('Données projet'!$B$9,Paramètres!$A$1:$I$89,3,0)*0.475*44/12</f>
        <v>7.581137767841124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44.944906064775324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156.50137022757278</v>
      </c>
      <c r="AO63" s="59">
        <f t="shared" si="36"/>
        <v>369.56225759438212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37.363768296934204</v>
      </c>
      <c r="AV63" s="21">
        <f>EXP(-LN(2)/25)*AV62+(1-EXP(-LN(2)/25))/(LN(2)/25)*Calculateur!AQ63*Calculateur!AS63*VLOOKUP('Données projet'!$B$10,Paramètres!$A$1:$I$89,3,0)*0.475*44/12</f>
        <v>7.581137767841124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44.944906064775324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156.50137022757278</v>
      </c>
      <c r="BJ63" s="59">
        <f t="shared" si="38"/>
        <v>369.56225759438212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37.363768296934204</v>
      </c>
      <c r="BQ63" s="21">
        <f>EXP(-LN(2)/25)*BQ62+(1-EXP(-LN(2)/25))/(LN(2)/25)*Calculateur!BL63*Calculateur!BN63*VLOOKUP('Données projet'!$B$11,Paramètres!$A$1:$I$89,3,0)*0.475*44/12</f>
        <v>7.581137767841124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44.944906064775324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156.50137022757278</v>
      </c>
      <c r="CE63" s="59">
        <f t="shared" si="40"/>
        <v>369.56225759438212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37.363768296934204</v>
      </c>
      <c r="CL63" s="21">
        <f>EXP(-LN(2)/25)*CL62+(1-EXP(-LN(2)/25))/(LN(2)/25)*Calculateur!CG63*Calculateur!CI63*VLOOKUP('Données projet'!$B$12,Paramètres!$A$1:$I$89,3,0)*0.475*44/12</f>
        <v>7.581137767841124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44.944906064775324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156.50137022757278</v>
      </c>
      <c r="CZ63" s="59">
        <f t="shared" si="42"/>
        <v>369.56225759438212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37.363768296934204</v>
      </c>
      <c r="DG63" s="21">
        <f>EXP(-LN(2)/25)*DG62+(1-EXP(-LN(2)/25))/(LN(2)/25)*Calculateur!DB63*Calculateur!DD63*VLOOKUP('Données projet'!$B$13,Paramètres!$A$1:$I$89,3,0)*0.475*44/12</f>
        <v>7.581137767841124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44.944906064775324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156.50137022757278</v>
      </c>
      <c r="T64" s="59">
        <f t="shared" si="34"/>
        <v>369.56225759438212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36.631087590279691</v>
      </c>
      <c r="AA64" s="21">
        <f>EXP(-LN(2)/25)*AA63+(1-EXP(-LN(2)/25))/(LN(2)/25)*Calculateur!V64*Calculateur!X64*VLOOKUP('Données projet'!$B$9,Paramètres!$A$1:$I$89,3,0)*0.475*44/12</f>
        <v>7.3738311569048003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44.00491874718449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156.50137022757278</v>
      </c>
      <c r="AO64" s="59">
        <f t="shared" si="36"/>
        <v>369.56225759438212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36.631087590279691</v>
      </c>
      <c r="AV64" s="21">
        <f>EXP(-LN(2)/25)*AV63+(1-EXP(-LN(2)/25))/(LN(2)/25)*Calculateur!AQ64*Calculateur!AS64*VLOOKUP('Données projet'!$B$10,Paramètres!$A$1:$I$89,3,0)*0.475*44/12</f>
        <v>7.3738311569048003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44.00491874718449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156.50137022757278</v>
      </c>
      <c r="BJ64" s="59">
        <f t="shared" si="38"/>
        <v>369.56225759438212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36.631087590279691</v>
      </c>
      <c r="BQ64" s="21">
        <f>EXP(-LN(2)/25)*BQ63+(1-EXP(-LN(2)/25))/(LN(2)/25)*Calculateur!BL64*Calculateur!BN64*VLOOKUP('Données projet'!$B$11,Paramètres!$A$1:$I$89,3,0)*0.475*44/12</f>
        <v>7.3738311569048003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44.00491874718449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156.50137022757278</v>
      </c>
      <c r="CE64" s="59">
        <f t="shared" si="40"/>
        <v>369.56225759438212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36.631087590279691</v>
      </c>
      <c r="CL64" s="21">
        <f>EXP(-LN(2)/25)*CL63+(1-EXP(-LN(2)/25))/(LN(2)/25)*Calculateur!CG64*Calculateur!CI64*VLOOKUP('Données projet'!$B$12,Paramètres!$A$1:$I$89,3,0)*0.475*44/12</f>
        <v>7.3738311569048003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44.00491874718449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156.50137022757278</v>
      </c>
      <c r="CZ64" s="59">
        <f t="shared" si="42"/>
        <v>369.56225759438212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36.631087590279691</v>
      </c>
      <c r="DG64" s="21">
        <f>EXP(-LN(2)/25)*DG63+(1-EXP(-LN(2)/25))/(LN(2)/25)*Calculateur!DB64*Calculateur!DD64*VLOOKUP('Données projet'!$B$13,Paramètres!$A$1:$I$89,3,0)*0.475*44/12</f>
        <v>7.3738311569048003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44.00491874718449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156.50137022757278</v>
      </c>
      <c r="T65" s="59">
        <f t="shared" si="34"/>
        <v>369.56225759438212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35.912774305391572</v>
      </c>
      <c r="AA65" s="21">
        <f>EXP(-LN(2)/25)*AA64+(1-EXP(-LN(2)/25))/(LN(2)/25)*Calculateur!V65*Calculateur!X65*VLOOKUP('Données projet'!$B$9,Paramètres!$A$1:$I$89,3,0)*0.475*44/12</f>
        <v>7.1721933561463107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43.084967661537881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156.50137022757278</v>
      </c>
      <c r="AO65" s="59">
        <f t="shared" si="36"/>
        <v>369.56225759438212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35.912774305391572</v>
      </c>
      <c r="AV65" s="21">
        <f>EXP(-LN(2)/25)*AV64+(1-EXP(-LN(2)/25))/(LN(2)/25)*Calculateur!AQ65*Calculateur!AS65*VLOOKUP('Données projet'!$B$10,Paramètres!$A$1:$I$89,3,0)*0.475*44/12</f>
        <v>7.1721933561463107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43.084967661537881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156.50137022757278</v>
      </c>
      <c r="BJ65" s="59">
        <f t="shared" si="38"/>
        <v>369.56225759438212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35.912774305391572</v>
      </c>
      <c r="BQ65" s="21">
        <f>EXP(-LN(2)/25)*BQ64+(1-EXP(-LN(2)/25))/(LN(2)/25)*Calculateur!BL65*Calculateur!BN65*VLOOKUP('Données projet'!$B$11,Paramètres!$A$1:$I$89,3,0)*0.475*44/12</f>
        <v>7.1721933561463107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43.084967661537881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156.50137022757278</v>
      </c>
      <c r="CE65" s="59">
        <f t="shared" si="40"/>
        <v>369.56225759438212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35.912774305391572</v>
      </c>
      <c r="CL65" s="21">
        <f>EXP(-LN(2)/25)*CL64+(1-EXP(-LN(2)/25))/(LN(2)/25)*Calculateur!CG65*Calculateur!CI65*VLOOKUP('Données projet'!$B$12,Paramètres!$A$1:$I$89,3,0)*0.475*44/12</f>
        <v>7.1721933561463107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43.084967661537881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156.50137022757278</v>
      </c>
      <c r="CZ65" s="59">
        <f t="shared" si="42"/>
        <v>369.56225759438212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35.912774305391572</v>
      </c>
      <c r="DG65" s="21">
        <f>EXP(-LN(2)/25)*DG64+(1-EXP(-LN(2)/25))/(LN(2)/25)*Calculateur!DB65*Calculateur!DD65*VLOOKUP('Données projet'!$B$13,Paramètres!$A$1:$I$89,3,0)*0.475*44/12</f>
        <v>7.1721933561463107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43.084967661537881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156.50137022757278</v>
      </c>
      <c r="T66" s="59">
        <f t="shared" si="34"/>
        <v>369.56225759438212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35.208546705892267</v>
      </c>
      <c r="AA66" s="21">
        <f>EXP(-LN(2)/25)*AA65+(1-EXP(-LN(2)/25))/(LN(2)/25)*Calculateur!V66*Calculateur!X66*VLOOKUP('Données projet'!$B$9,Paramètres!$A$1:$I$89,3,0)*0.475*44/12</f>
        <v>6.9760693516532335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42.184616057545497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156.50137022757278</v>
      </c>
      <c r="AO66" s="59">
        <f t="shared" si="36"/>
        <v>369.56225759438212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35.208546705892267</v>
      </c>
      <c r="AV66" s="21">
        <f>EXP(-LN(2)/25)*AV65+(1-EXP(-LN(2)/25))/(LN(2)/25)*Calculateur!AQ66*Calculateur!AS66*VLOOKUP('Données projet'!$B$10,Paramètres!$A$1:$I$89,3,0)*0.475*44/12</f>
        <v>6.9760693516532335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42.184616057545497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156.50137022757278</v>
      </c>
      <c r="BJ66" s="59">
        <f t="shared" si="38"/>
        <v>369.56225759438212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35.208546705892267</v>
      </c>
      <c r="BQ66" s="21">
        <f>EXP(-LN(2)/25)*BQ65+(1-EXP(-LN(2)/25))/(LN(2)/25)*Calculateur!BL66*Calculateur!BN66*VLOOKUP('Données projet'!$B$11,Paramètres!$A$1:$I$89,3,0)*0.475*44/12</f>
        <v>6.9760693516532335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42.184616057545497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156.50137022757278</v>
      </c>
      <c r="CE66" s="59">
        <f t="shared" si="40"/>
        <v>369.56225759438212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35.208546705892267</v>
      </c>
      <c r="CL66" s="21">
        <f>EXP(-LN(2)/25)*CL65+(1-EXP(-LN(2)/25))/(LN(2)/25)*Calculateur!CG66*Calculateur!CI66*VLOOKUP('Données projet'!$B$12,Paramètres!$A$1:$I$89,3,0)*0.475*44/12</f>
        <v>6.9760693516532335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42.184616057545497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156.50137022757278</v>
      </c>
      <c r="CZ66" s="59">
        <f t="shared" si="42"/>
        <v>369.56225759438212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35.208546705892267</v>
      </c>
      <c r="DG66" s="21">
        <f>EXP(-LN(2)/25)*DG65+(1-EXP(-LN(2)/25))/(LN(2)/25)*Calculateur!DB66*Calculateur!DD66*VLOOKUP('Données projet'!$B$13,Paramètres!$A$1:$I$89,3,0)*0.475*44/12</f>
        <v>6.9760693516532335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42.184616057545497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156.50137022757278</v>
      </c>
      <c r="T67" s="59">
        <f t="shared" si="34"/>
        <v>369.56225759438212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34.518128580082724</v>
      </c>
      <c r="AA67" s="21">
        <f>EXP(-LN(2)/25)*AA66+(1-EXP(-LN(2)/25))/(LN(2)/25)*Calculateur!V67*Calculateur!X67*VLOOKUP('Données projet'!$B$9,Paramètres!$A$1:$I$89,3,0)*0.475*44/12</f>
        <v>6.7853083683767323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41.303436948459456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156.50137022757278</v>
      </c>
      <c r="AO67" s="59">
        <f t="shared" si="36"/>
        <v>369.56225759438212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34.518128580082724</v>
      </c>
      <c r="AV67" s="21">
        <f>EXP(-LN(2)/25)*AV66+(1-EXP(-LN(2)/25))/(LN(2)/25)*Calculateur!AQ67*Calculateur!AS67*VLOOKUP('Données projet'!$B$10,Paramètres!$A$1:$I$89,3,0)*0.475*44/12</f>
        <v>6.7853083683767323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41.303436948459456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156.50137022757278</v>
      </c>
      <c r="BJ67" s="59">
        <f t="shared" si="38"/>
        <v>369.56225759438212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34.518128580082724</v>
      </c>
      <c r="BQ67" s="21">
        <f>EXP(-LN(2)/25)*BQ66+(1-EXP(-LN(2)/25))/(LN(2)/25)*Calculateur!BL67*Calculateur!BN67*VLOOKUP('Données projet'!$B$11,Paramètres!$A$1:$I$89,3,0)*0.475*44/12</f>
        <v>6.7853083683767323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41.303436948459456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156.50137022757278</v>
      </c>
      <c r="CE67" s="59">
        <f t="shared" si="40"/>
        <v>369.56225759438212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34.518128580082724</v>
      </c>
      <c r="CL67" s="21">
        <f>EXP(-LN(2)/25)*CL66+(1-EXP(-LN(2)/25))/(LN(2)/25)*Calculateur!CG67*Calculateur!CI67*VLOOKUP('Données projet'!$B$12,Paramètres!$A$1:$I$89,3,0)*0.475*44/12</f>
        <v>6.7853083683767323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41.303436948459456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156.50137022757278</v>
      </c>
      <c r="CZ67" s="59">
        <f t="shared" si="42"/>
        <v>369.56225759438212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34.518128580082724</v>
      </c>
      <c r="DG67" s="21">
        <f>EXP(-LN(2)/25)*DG66+(1-EXP(-LN(2)/25))/(LN(2)/25)*Calculateur!DB67*Calculateur!DD67*VLOOKUP('Données projet'!$B$13,Paramètres!$A$1:$I$89,3,0)*0.475*44/12</f>
        <v>6.7853083683767323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41.303436948459456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156.50137022757278</v>
      </c>
      <c r="T68" s="59">
        <f t="shared" si="34"/>
        <v>369.56225759438212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33.841249132606826</v>
      </c>
      <c r="AA68" s="21">
        <f>EXP(-LN(2)/25)*AA67+(1-EXP(-LN(2)/25))/(LN(2)/25)*Calculateur!V68*Calculateur!X68*VLOOKUP('Données projet'!$B$9,Paramètres!$A$1:$I$89,3,0)*0.475*44/12</f>
        <v>6.5997637542196115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40.441012886826435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156.50137022757278</v>
      </c>
      <c r="AO68" s="59">
        <f t="shared" si="36"/>
        <v>369.56225759438212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33.841249132606826</v>
      </c>
      <c r="AV68" s="21">
        <f>EXP(-LN(2)/25)*AV67+(1-EXP(-LN(2)/25))/(LN(2)/25)*Calculateur!AQ68*Calculateur!AS68*VLOOKUP('Données projet'!$B$10,Paramètres!$A$1:$I$89,3,0)*0.475*44/12</f>
        <v>6.5997637542196115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40.441012886826435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156.50137022757278</v>
      </c>
      <c r="BJ68" s="59">
        <f t="shared" si="38"/>
        <v>369.56225759438212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33.841249132606826</v>
      </c>
      <c r="BQ68" s="21">
        <f>EXP(-LN(2)/25)*BQ67+(1-EXP(-LN(2)/25))/(LN(2)/25)*Calculateur!BL68*Calculateur!BN68*VLOOKUP('Données projet'!$B$11,Paramètres!$A$1:$I$89,3,0)*0.475*44/12</f>
        <v>6.5997637542196115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40.441012886826435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156.50137022757278</v>
      </c>
      <c r="CE68" s="59">
        <f t="shared" si="40"/>
        <v>369.56225759438212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33.841249132606826</v>
      </c>
      <c r="CL68" s="21">
        <f>EXP(-LN(2)/25)*CL67+(1-EXP(-LN(2)/25))/(LN(2)/25)*Calculateur!CG68*Calculateur!CI68*VLOOKUP('Données projet'!$B$12,Paramètres!$A$1:$I$89,3,0)*0.475*44/12</f>
        <v>6.5997637542196115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40.441012886826435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156.50137022757278</v>
      </c>
      <c r="CZ68" s="59">
        <f t="shared" si="42"/>
        <v>369.56225759438212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33.841249132606826</v>
      </c>
      <c r="DG68" s="21">
        <f>EXP(-LN(2)/25)*DG67+(1-EXP(-LN(2)/25))/(LN(2)/25)*Calculateur!DB68*Calculateur!DD68*VLOOKUP('Données projet'!$B$13,Paramètres!$A$1:$I$89,3,0)*0.475*44/12</f>
        <v>6.5997637542196115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40.441012886826435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156.50137022757278</v>
      </c>
      <c r="T69" s="59">
        <f t="shared" ref="T69:T132" si="88">$T$3</f>
        <v>369.56225759438212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33.177642878240235</v>
      </c>
      <c r="AA69" s="21">
        <f>EXP(-LN(2)/25)*AA68+(1-EXP(-LN(2)/25))/(LN(2)/25)*Calculateur!V69*Calculateur!X69*VLOOKUP('Données projet'!$B$9,Paramètres!$A$1:$I$89,3,0)*0.475*44/12</f>
        <v>6.4192928672939846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39.596935745534218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156.50137022757278</v>
      </c>
      <c r="AO69" s="59">
        <f t="shared" ref="AO69:AO132" si="90">$AO$3</f>
        <v>369.56225759438212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33.177642878240235</v>
      </c>
      <c r="AV69" s="21">
        <f>EXP(-LN(2)/25)*AV68+(1-EXP(-LN(2)/25))/(LN(2)/25)*Calculateur!AQ69*Calculateur!AS69*VLOOKUP('Données projet'!$B$10,Paramètres!$A$1:$I$89,3,0)*0.475*44/12</f>
        <v>6.4192928672939846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39.596935745534218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156.50137022757278</v>
      </c>
      <c r="BJ69" s="59">
        <f t="shared" ref="BJ69:BJ132" si="92">$BJ$3</f>
        <v>369.56225759438212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33.177642878240235</v>
      </c>
      <c r="BQ69" s="21">
        <f>EXP(-LN(2)/25)*BQ68+(1-EXP(-LN(2)/25))/(LN(2)/25)*Calculateur!BL69*Calculateur!BN69*VLOOKUP('Données projet'!$B$11,Paramètres!$A$1:$I$89,3,0)*0.475*44/12</f>
        <v>6.4192928672939846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39.596935745534218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156.50137022757278</v>
      </c>
      <c r="CE69" s="59">
        <f t="shared" ref="CE69:CE132" si="94">$CE$3</f>
        <v>369.56225759438212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33.177642878240235</v>
      </c>
      <c r="CL69" s="21">
        <f>EXP(-LN(2)/25)*CL68+(1-EXP(-LN(2)/25))/(LN(2)/25)*Calculateur!CG69*Calculateur!CI69*VLOOKUP('Données projet'!$B$12,Paramètres!$A$1:$I$89,3,0)*0.475*44/12</f>
        <v>6.4192928672939846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39.596935745534218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156.50137022757278</v>
      </c>
      <c r="CZ69" s="59">
        <f t="shared" ref="CZ69:CZ132" si="96">$CZ$3</f>
        <v>369.56225759438212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33.177642878240235</v>
      </c>
      <c r="DG69" s="21">
        <f>EXP(-LN(2)/25)*DG68+(1-EXP(-LN(2)/25))/(LN(2)/25)*Calculateur!DB69*Calculateur!DD69*VLOOKUP('Données projet'!$B$13,Paramètres!$A$1:$I$89,3,0)*0.475*44/12</f>
        <v>6.4192928672939846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39.596935745534218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156.50137022757278</v>
      </c>
      <c r="T70" s="59">
        <f t="shared" si="88"/>
        <v>369.56225759438212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32.527049537761926</v>
      </c>
      <c r="AA70" s="21">
        <f>EXP(-LN(2)/25)*AA69+(1-EXP(-LN(2)/25))/(LN(2)/25)*Calculateur!V70*Calculateur!X70*VLOOKUP('Données projet'!$B$9,Paramètres!$A$1:$I$89,3,0)*0.475*44/12</f>
        <v>6.2437569662618904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38.770806504023817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156.50137022757278</v>
      </c>
      <c r="AO70" s="59">
        <f t="shared" si="90"/>
        <v>369.56225759438212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32.527049537761926</v>
      </c>
      <c r="AV70" s="21">
        <f>EXP(-LN(2)/25)*AV69+(1-EXP(-LN(2)/25))/(LN(2)/25)*Calculateur!AQ70*Calculateur!AS70*VLOOKUP('Données projet'!$B$10,Paramètres!$A$1:$I$89,3,0)*0.475*44/12</f>
        <v>6.2437569662618904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38.770806504023817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156.50137022757278</v>
      </c>
      <c r="BJ70" s="59">
        <f t="shared" si="92"/>
        <v>369.56225759438212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32.527049537761926</v>
      </c>
      <c r="BQ70" s="21">
        <f>EXP(-LN(2)/25)*BQ69+(1-EXP(-LN(2)/25))/(LN(2)/25)*Calculateur!BL70*Calculateur!BN70*VLOOKUP('Données projet'!$B$11,Paramètres!$A$1:$I$89,3,0)*0.475*44/12</f>
        <v>6.2437569662618904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38.770806504023817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156.50137022757278</v>
      </c>
      <c r="CE70" s="59">
        <f t="shared" si="94"/>
        <v>369.56225759438212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32.527049537761926</v>
      </c>
      <c r="CL70" s="21">
        <f>EXP(-LN(2)/25)*CL69+(1-EXP(-LN(2)/25))/(LN(2)/25)*Calculateur!CG70*Calculateur!CI70*VLOOKUP('Données projet'!$B$12,Paramètres!$A$1:$I$89,3,0)*0.475*44/12</f>
        <v>6.2437569662618904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38.770806504023817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156.50137022757278</v>
      </c>
      <c r="CZ70" s="59">
        <f t="shared" si="96"/>
        <v>369.56225759438212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32.527049537761926</v>
      </c>
      <c r="DG70" s="21">
        <f>EXP(-LN(2)/25)*DG69+(1-EXP(-LN(2)/25))/(LN(2)/25)*Calculateur!DB70*Calculateur!DD70*VLOOKUP('Données projet'!$B$13,Paramètres!$A$1:$I$89,3,0)*0.475*44/12</f>
        <v>6.2437569662618904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38.770806504023817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156.50137022757278</v>
      </c>
      <c r="T71" s="59">
        <f t="shared" si="88"/>
        <v>369.56225759438212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31.889213935867641</v>
      </c>
      <c r="AA71" s="21">
        <f>EXP(-LN(2)/25)*AA70+(1-EXP(-LN(2)/25))/(LN(2)/25)*Calculateur!V71*Calculateur!X71*VLOOKUP('Données projet'!$B$9,Paramètres!$A$1:$I$89,3,0)*0.475*44/12</f>
        <v>6.0730211036745505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37.962235039542193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156.50137022757278</v>
      </c>
      <c r="AO71" s="59">
        <f t="shared" si="90"/>
        <v>369.56225759438212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31.889213935867641</v>
      </c>
      <c r="AV71" s="21">
        <f>EXP(-LN(2)/25)*AV70+(1-EXP(-LN(2)/25))/(LN(2)/25)*Calculateur!AQ71*Calculateur!AS71*VLOOKUP('Données projet'!$B$10,Paramètres!$A$1:$I$89,3,0)*0.475*44/12</f>
        <v>6.0730211036745505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37.962235039542193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156.50137022757278</v>
      </c>
      <c r="BJ71" s="59">
        <f t="shared" si="92"/>
        <v>369.56225759438212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31.889213935867641</v>
      </c>
      <c r="BQ71" s="21">
        <f>EXP(-LN(2)/25)*BQ70+(1-EXP(-LN(2)/25))/(LN(2)/25)*Calculateur!BL71*Calculateur!BN71*VLOOKUP('Données projet'!$B$11,Paramètres!$A$1:$I$89,3,0)*0.475*44/12</f>
        <v>6.0730211036745505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37.962235039542193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156.50137022757278</v>
      </c>
      <c r="CE71" s="59">
        <f t="shared" si="94"/>
        <v>369.56225759438212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31.889213935867641</v>
      </c>
      <c r="CL71" s="21">
        <f>EXP(-LN(2)/25)*CL70+(1-EXP(-LN(2)/25))/(LN(2)/25)*Calculateur!CG71*Calculateur!CI71*VLOOKUP('Données projet'!$B$12,Paramètres!$A$1:$I$89,3,0)*0.475*44/12</f>
        <v>6.0730211036745505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37.962235039542193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156.50137022757278</v>
      </c>
      <c r="CZ71" s="59">
        <f t="shared" si="96"/>
        <v>369.56225759438212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31.889213935867641</v>
      </c>
      <c r="DG71" s="21">
        <f>EXP(-LN(2)/25)*DG70+(1-EXP(-LN(2)/25))/(LN(2)/25)*Calculateur!DB71*Calculateur!DD71*VLOOKUP('Données projet'!$B$13,Paramètres!$A$1:$I$89,3,0)*0.475*44/12</f>
        <v>6.0730211036745505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37.962235039542193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156.50137022757278</v>
      </c>
      <c r="T72" s="59">
        <f t="shared" si="88"/>
        <v>369.56225759438212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31.263885901085199</v>
      </c>
      <c r="AA72" s="21">
        <f>EXP(-LN(2)/25)*AA71+(1-EXP(-LN(2)/25))/(LN(2)/25)*Calculateur!V72*Calculateur!X72*VLOOKUP('Données projet'!$B$9,Paramètres!$A$1:$I$89,3,0)*0.475*44/12</f>
        <v>5.9069540222282706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37.170839923313473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156.50137022757278</v>
      </c>
      <c r="AO72" s="59">
        <f t="shared" si="90"/>
        <v>369.56225759438212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31.263885901085199</v>
      </c>
      <c r="AV72" s="21">
        <f>EXP(-LN(2)/25)*AV71+(1-EXP(-LN(2)/25))/(LN(2)/25)*Calculateur!AQ72*Calculateur!AS72*VLOOKUP('Données projet'!$B$10,Paramètres!$A$1:$I$89,3,0)*0.475*44/12</f>
        <v>5.9069540222282706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37.170839923313473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156.50137022757278</v>
      </c>
      <c r="BJ72" s="59">
        <f t="shared" si="92"/>
        <v>369.56225759438212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31.263885901085199</v>
      </c>
      <c r="BQ72" s="21">
        <f>EXP(-LN(2)/25)*BQ71+(1-EXP(-LN(2)/25))/(LN(2)/25)*Calculateur!BL72*Calculateur!BN72*VLOOKUP('Données projet'!$B$11,Paramètres!$A$1:$I$89,3,0)*0.475*44/12</f>
        <v>5.9069540222282706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37.170839923313473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156.50137022757278</v>
      </c>
      <c r="CE72" s="59">
        <f t="shared" si="94"/>
        <v>369.56225759438212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31.263885901085199</v>
      </c>
      <c r="CL72" s="21">
        <f>EXP(-LN(2)/25)*CL71+(1-EXP(-LN(2)/25))/(LN(2)/25)*Calculateur!CG72*Calculateur!CI72*VLOOKUP('Données projet'!$B$12,Paramètres!$A$1:$I$89,3,0)*0.475*44/12</f>
        <v>5.9069540222282706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37.170839923313473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156.50137022757278</v>
      </c>
      <c r="CZ72" s="59">
        <f t="shared" si="96"/>
        <v>369.56225759438212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31.263885901085199</v>
      </c>
      <c r="DG72" s="21">
        <f>EXP(-LN(2)/25)*DG71+(1-EXP(-LN(2)/25))/(LN(2)/25)*Calculateur!DB72*Calculateur!DD72*VLOOKUP('Données projet'!$B$13,Paramètres!$A$1:$I$89,3,0)*0.475*44/12</f>
        <v>5.9069540222282706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37.170839923313473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156.50137022757278</v>
      </c>
      <c r="T73" s="59">
        <f t="shared" si="88"/>
        <v>369.56225759438212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30.650820167652402</v>
      </c>
      <c r="AA73" s="21">
        <f>EXP(-LN(2)/25)*AA72+(1-EXP(-LN(2)/25))/(LN(2)/25)*Calculateur!V73*Calculateur!X73*VLOOKUP('Données projet'!$B$9,Paramètres!$A$1:$I$89,3,0)*0.475*44/12</f>
        <v>5.7454280538572267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36.39624822150963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156.50137022757278</v>
      </c>
      <c r="AO73" s="59">
        <f t="shared" si="90"/>
        <v>369.56225759438212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30.650820167652402</v>
      </c>
      <c r="AV73" s="21">
        <f>EXP(-LN(2)/25)*AV72+(1-EXP(-LN(2)/25))/(LN(2)/25)*Calculateur!AQ73*Calculateur!AS73*VLOOKUP('Données projet'!$B$10,Paramètres!$A$1:$I$89,3,0)*0.475*44/12</f>
        <v>5.7454280538572267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36.39624822150963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156.50137022757278</v>
      </c>
      <c r="BJ73" s="59">
        <f t="shared" si="92"/>
        <v>369.56225759438212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30.650820167652402</v>
      </c>
      <c r="BQ73" s="21">
        <f>EXP(-LN(2)/25)*BQ72+(1-EXP(-LN(2)/25))/(LN(2)/25)*Calculateur!BL73*Calculateur!BN73*VLOOKUP('Données projet'!$B$11,Paramètres!$A$1:$I$89,3,0)*0.475*44/12</f>
        <v>5.7454280538572267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36.39624822150963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156.50137022757278</v>
      </c>
      <c r="CE73" s="59">
        <f t="shared" si="94"/>
        <v>369.56225759438212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30.650820167652402</v>
      </c>
      <c r="CL73" s="21">
        <f>EXP(-LN(2)/25)*CL72+(1-EXP(-LN(2)/25))/(LN(2)/25)*Calculateur!CG73*Calculateur!CI73*VLOOKUP('Données projet'!$B$12,Paramètres!$A$1:$I$89,3,0)*0.475*44/12</f>
        <v>5.7454280538572267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36.39624822150963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156.50137022757278</v>
      </c>
      <c r="CZ73" s="59">
        <f t="shared" si="96"/>
        <v>369.56225759438212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30.650820167652402</v>
      </c>
      <c r="DG73" s="21">
        <f>EXP(-LN(2)/25)*DG72+(1-EXP(-LN(2)/25))/(LN(2)/25)*Calculateur!DB73*Calculateur!DD73*VLOOKUP('Données projet'!$B$13,Paramètres!$A$1:$I$89,3,0)*0.475*44/12</f>
        <v>5.7454280538572267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36.39624822150963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156.50137022757278</v>
      </c>
      <c r="T74" s="59">
        <f t="shared" si="88"/>
        <v>369.56225759438212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30.049776279319047</v>
      </c>
      <c r="AA74" s="21">
        <f>EXP(-LN(2)/25)*AA73+(1-EXP(-LN(2)/25))/(LN(2)/25)*Calculateur!V74*Calculateur!X74*VLOOKUP('Données projet'!$B$9,Paramètres!$A$1:$I$89,3,0)*0.475*44/12</f>
        <v>5.5883190215855709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35.638095300904617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156.50137022757278</v>
      </c>
      <c r="AO74" s="59">
        <f t="shared" si="90"/>
        <v>369.56225759438212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30.049776279319047</v>
      </c>
      <c r="AV74" s="21">
        <f>EXP(-LN(2)/25)*AV73+(1-EXP(-LN(2)/25))/(LN(2)/25)*Calculateur!AQ74*Calculateur!AS74*VLOOKUP('Données projet'!$B$10,Paramètres!$A$1:$I$89,3,0)*0.475*44/12</f>
        <v>5.5883190215855709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35.638095300904617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156.50137022757278</v>
      </c>
      <c r="BJ74" s="59">
        <f t="shared" si="92"/>
        <v>369.56225759438212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30.049776279319047</v>
      </c>
      <c r="BQ74" s="21">
        <f>EXP(-LN(2)/25)*BQ73+(1-EXP(-LN(2)/25))/(LN(2)/25)*Calculateur!BL74*Calculateur!BN74*VLOOKUP('Données projet'!$B$11,Paramètres!$A$1:$I$89,3,0)*0.475*44/12</f>
        <v>5.5883190215855709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35.638095300904617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156.50137022757278</v>
      </c>
      <c r="CE74" s="59">
        <f t="shared" si="94"/>
        <v>369.56225759438212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30.049776279319047</v>
      </c>
      <c r="CL74" s="21">
        <f>EXP(-LN(2)/25)*CL73+(1-EXP(-LN(2)/25))/(LN(2)/25)*Calculateur!CG74*Calculateur!CI74*VLOOKUP('Données projet'!$B$12,Paramètres!$A$1:$I$89,3,0)*0.475*44/12</f>
        <v>5.5883190215855709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35.638095300904617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156.50137022757278</v>
      </c>
      <c r="CZ74" s="59">
        <f t="shared" si="96"/>
        <v>369.56225759438212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30.049776279319047</v>
      </c>
      <c r="DG74" s="21">
        <f>EXP(-LN(2)/25)*DG73+(1-EXP(-LN(2)/25))/(LN(2)/25)*Calculateur!DB74*Calculateur!DD74*VLOOKUP('Données projet'!$B$13,Paramètres!$A$1:$I$89,3,0)*0.475*44/12</f>
        <v>5.5883190215855709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35.638095300904617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156.50137022757278</v>
      </c>
      <c r="T75" s="59">
        <f t="shared" si="88"/>
        <v>369.56225759438212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29.460518495035338</v>
      </c>
      <c r="AA75" s="21">
        <f>EXP(-LN(2)/25)*AA74+(1-EXP(-LN(2)/25))/(LN(2)/25)*Calculateur!V75*Calculateur!X75*VLOOKUP('Données projet'!$B$9,Paramètres!$A$1:$I$89,3,0)*0.475*44/12</f>
        <v>5.4355061440633881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34.896024639098727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156.50137022757278</v>
      </c>
      <c r="AO75" s="59">
        <f t="shared" si="90"/>
        <v>369.56225759438212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29.460518495035338</v>
      </c>
      <c r="AV75" s="21">
        <f>EXP(-LN(2)/25)*AV74+(1-EXP(-LN(2)/25))/(LN(2)/25)*Calculateur!AQ75*Calculateur!AS75*VLOOKUP('Données projet'!$B$10,Paramètres!$A$1:$I$89,3,0)*0.475*44/12</f>
        <v>5.4355061440633881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34.896024639098727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156.50137022757278</v>
      </c>
      <c r="BJ75" s="59">
        <f t="shared" si="92"/>
        <v>369.56225759438212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29.460518495035338</v>
      </c>
      <c r="BQ75" s="21">
        <f>EXP(-LN(2)/25)*BQ74+(1-EXP(-LN(2)/25))/(LN(2)/25)*Calculateur!BL75*Calculateur!BN75*VLOOKUP('Données projet'!$B$11,Paramètres!$A$1:$I$89,3,0)*0.475*44/12</f>
        <v>5.4355061440633881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34.896024639098727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156.50137022757278</v>
      </c>
      <c r="CE75" s="59">
        <f t="shared" si="94"/>
        <v>369.56225759438212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29.460518495035338</v>
      </c>
      <c r="CL75" s="21">
        <f>EXP(-LN(2)/25)*CL74+(1-EXP(-LN(2)/25))/(LN(2)/25)*Calculateur!CG75*Calculateur!CI75*VLOOKUP('Données projet'!$B$12,Paramètres!$A$1:$I$89,3,0)*0.475*44/12</f>
        <v>5.4355061440633881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34.896024639098727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156.50137022757278</v>
      </c>
      <c r="CZ75" s="59">
        <f t="shared" si="96"/>
        <v>369.56225759438212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29.460518495035338</v>
      </c>
      <c r="DG75" s="21">
        <f>EXP(-LN(2)/25)*DG74+(1-EXP(-LN(2)/25))/(LN(2)/25)*Calculateur!DB75*Calculateur!DD75*VLOOKUP('Données projet'!$B$13,Paramètres!$A$1:$I$89,3,0)*0.475*44/12</f>
        <v>5.4355061440633881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34.896024639098727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156.50137022757278</v>
      </c>
      <c r="T76" s="59">
        <f t="shared" si="88"/>
        <v>369.56225759438212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28.882815696489672</v>
      </c>
      <c r="AA76" s="21">
        <f>EXP(-LN(2)/25)*AA75+(1-EXP(-LN(2)/25))/(LN(2)/25)*Calculateur!V76*Calculateur!X76*VLOOKUP('Données projet'!$B$9,Paramètres!$A$1:$I$89,3,0)*0.475*44/12</f>
        <v>5.2868719427131294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34.169687639202799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156.50137022757278</v>
      </c>
      <c r="AO76" s="59">
        <f t="shared" si="90"/>
        <v>369.56225759438212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28.882815696489672</v>
      </c>
      <c r="AV76" s="21">
        <f>EXP(-LN(2)/25)*AV75+(1-EXP(-LN(2)/25))/(LN(2)/25)*Calculateur!AQ76*Calculateur!AS76*VLOOKUP('Données projet'!$B$10,Paramètres!$A$1:$I$89,3,0)*0.475*44/12</f>
        <v>5.2868719427131294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34.169687639202799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156.50137022757278</v>
      </c>
      <c r="BJ76" s="59">
        <f t="shared" si="92"/>
        <v>369.56225759438212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28.882815696489672</v>
      </c>
      <c r="BQ76" s="21">
        <f>EXP(-LN(2)/25)*BQ75+(1-EXP(-LN(2)/25))/(LN(2)/25)*Calculateur!BL76*Calculateur!BN76*VLOOKUP('Données projet'!$B$11,Paramètres!$A$1:$I$89,3,0)*0.475*44/12</f>
        <v>5.2868719427131294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34.169687639202799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156.50137022757278</v>
      </c>
      <c r="CE76" s="59">
        <f t="shared" si="94"/>
        <v>369.56225759438212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28.882815696489672</v>
      </c>
      <c r="CL76" s="21">
        <f>EXP(-LN(2)/25)*CL75+(1-EXP(-LN(2)/25))/(LN(2)/25)*Calculateur!CG76*Calculateur!CI76*VLOOKUP('Données projet'!$B$12,Paramètres!$A$1:$I$89,3,0)*0.475*44/12</f>
        <v>5.2868719427131294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34.169687639202799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156.50137022757278</v>
      </c>
      <c r="CZ76" s="59">
        <f t="shared" si="96"/>
        <v>369.56225759438212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28.882815696489672</v>
      </c>
      <c r="DG76" s="21">
        <f>EXP(-LN(2)/25)*DG75+(1-EXP(-LN(2)/25))/(LN(2)/25)*Calculateur!DB76*Calculateur!DD76*VLOOKUP('Données projet'!$B$13,Paramètres!$A$1:$I$89,3,0)*0.475*44/12</f>
        <v>5.2868719427131294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34.169687639202799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156.50137022757278</v>
      </c>
      <c r="T77" s="59">
        <f t="shared" si="88"/>
        <v>369.56225759438212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28.316441297459573</v>
      </c>
      <c r="AA77" s="21">
        <f>EXP(-LN(2)/25)*AA76+(1-EXP(-LN(2)/25))/(LN(2)/25)*Calculateur!V77*Calculateur!X77*VLOOKUP('Données projet'!$B$9,Paramètres!$A$1:$I$89,3,0)*0.475*44/12</f>
        <v>5.1423021514151266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33.458743448874699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156.50137022757278</v>
      </c>
      <c r="AO77" s="59">
        <f t="shared" si="90"/>
        <v>369.56225759438212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28.316441297459573</v>
      </c>
      <c r="AV77" s="21">
        <f>EXP(-LN(2)/25)*AV76+(1-EXP(-LN(2)/25))/(LN(2)/25)*Calculateur!AQ77*Calculateur!AS77*VLOOKUP('Données projet'!$B$10,Paramètres!$A$1:$I$89,3,0)*0.475*44/12</f>
        <v>5.1423021514151266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33.458743448874699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156.50137022757278</v>
      </c>
      <c r="BJ77" s="59">
        <f t="shared" si="92"/>
        <v>369.56225759438212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28.316441297459573</v>
      </c>
      <c r="BQ77" s="21">
        <f>EXP(-LN(2)/25)*BQ76+(1-EXP(-LN(2)/25))/(LN(2)/25)*Calculateur!BL77*Calculateur!BN77*VLOOKUP('Données projet'!$B$11,Paramètres!$A$1:$I$89,3,0)*0.475*44/12</f>
        <v>5.1423021514151266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33.458743448874699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156.50137022757278</v>
      </c>
      <c r="CE77" s="59">
        <f t="shared" si="94"/>
        <v>369.56225759438212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28.316441297459573</v>
      </c>
      <c r="CL77" s="21">
        <f>EXP(-LN(2)/25)*CL76+(1-EXP(-LN(2)/25))/(LN(2)/25)*Calculateur!CG77*Calculateur!CI77*VLOOKUP('Données projet'!$B$12,Paramètres!$A$1:$I$89,3,0)*0.475*44/12</f>
        <v>5.1423021514151266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33.458743448874699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156.50137022757278</v>
      </c>
      <c r="CZ77" s="59">
        <f t="shared" si="96"/>
        <v>369.56225759438212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28.316441297459573</v>
      </c>
      <c r="DG77" s="21">
        <f>EXP(-LN(2)/25)*DG76+(1-EXP(-LN(2)/25))/(LN(2)/25)*Calculateur!DB77*Calculateur!DD77*VLOOKUP('Données projet'!$B$13,Paramètres!$A$1:$I$89,3,0)*0.475*44/12</f>
        <v>5.1423021514151266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33.458743448874699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156.50137022757278</v>
      </c>
      <c r="T78" s="59">
        <f t="shared" si="88"/>
        <v>369.56225759438212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27.761173154940181</v>
      </c>
      <c r="AA78" s="21">
        <f>EXP(-LN(2)/25)*AA77+(1-EXP(-LN(2)/25))/(LN(2)/25)*Calculateur!V78*Calculateur!X78*VLOOKUP('Données projet'!$B$9,Paramètres!$A$1:$I$89,3,0)*0.475*44/12</f>
        <v>5.0016856286627629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32.762858783602944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156.50137022757278</v>
      </c>
      <c r="AO78" s="59">
        <f t="shared" si="90"/>
        <v>369.56225759438212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27.761173154940181</v>
      </c>
      <c r="AV78" s="21">
        <f>EXP(-LN(2)/25)*AV77+(1-EXP(-LN(2)/25))/(LN(2)/25)*Calculateur!AQ78*Calculateur!AS78*VLOOKUP('Données projet'!$B$10,Paramètres!$A$1:$I$89,3,0)*0.475*44/12</f>
        <v>5.0016856286627629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32.762858783602944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156.50137022757278</v>
      </c>
      <c r="BJ78" s="59">
        <f t="shared" si="92"/>
        <v>369.56225759438212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27.761173154940181</v>
      </c>
      <c r="BQ78" s="21">
        <f>EXP(-LN(2)/25)*BQ77+(1-EXP(-LN(2)/25))/(LN(2)/25)*Calculateur!BL78*Calculateur!BN78*VLOOKUP('Données projet'!$B$11,Paramètres!$A$1:$I$89,3,0)*0.475*44/12</f>
        <v>5.0016856286627629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32.762858783602944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156.50137022757278</v>
      </c>
      <c r="CE78" s="59">
        <f t="shared" si="94"/>
        <v>369.56225759438212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27.761173154940181</v>
      </c>
      <c r="CL78" s="21">
        <f>EXP(-LN(2)/25)*CL77+(1-EXP(-LN(2)/25))/(LN(2)/25)*Calculateur!CG78*Calculateur!CI78*VLOOKUP('Données projet'!$B$12,Paramètres!$A$1:$I$89,3,0)*0.475*44/12</f>
        <v>5.0016856286627629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32.762858783602944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156.50137022757278</v>
      </c>
      <c r="CZ78" s="59">
        <f t="shared" si="96"/>
        <v>369.56225759438212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27.761173154940181</v>
      </c>
      <c r="DG78" s="21">
        <f>EXP(-LN(2)/25)*DG77+(1-EXP(-LN(2)/25))/(LN(2)/25)*Calculateur!DB78*Calculateur!DD78*VLOOKUP('Données projet'!$B$13,Paramètres!$A$1:$I$89,3,0)*0.475*44/12</f>
        <v>5.0016856286627629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32.762858783602944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156.50137022757278</v>
      </c>
      <c r="T79" s="59">
        <f t="shared" si="88"/>
        <v>369.56225759438212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27.216793482015468</v>
      </c>
      <c r="AA79" s="21">
        <f>EXP(-LN(2)/25)*AA78+(1-EXP(-LN(2)/25))/(LN(2)/25)*Calculateur!V79*Calculateur!X79*VLOOKUP('Données projet'!$B$9,Paramètres!$A$1:$I$89,3,0)*0.475*44/12</f>
        <v>4.8649142721197638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32.08170775413523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156.50137022757278</v>
      </c>
      <c r="AO79" s="59">
        <f t="shared" si="90"/>
        <v>369.56225759438212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27.216793482015468</v>
      </c>
      <c r="AV79" s="21">
        <f>EXP(-LN(2)/25)*AV78+(1-EXP(-LN(2)/25))/(LN(2)/25)*Calculateur!AQ79*Calculateur!AS79*VLOOKUP('Données projet'!$B$10,Paramètres!$A$1:$I$89,3,0)*0.475*44/12</f>
        <v>4.8649142721197638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32.08170775413523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156.50137022757278</v>
      </c>
      <c r="BJ79" s="59">
        <f t="shared" si="92"/>
        <v>369.56225759438212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27.216793482015468</v>
      </c>
      <c r="BQ79" s="21">
        <f>EXP(-LN(2)/25)*BQ78+(1-EXP(-LN(2)/25))/(LN(2)/25)*Calculateur!BL79*Calculateur!BN79*VLOOKUP('Données projet'!$B$11,Paramètres!$A$1:$I$89,3,0)*0.475*44/12</f>
        <v>4.8649142721197638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32.08170775413523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156.50137022757278</v>
      </c>
      <c r="CE79" s="59">
        <f t="shared" si="94"/>
        <v>369.56225759438212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27.216793482015468</v>
      </c>
      <c r="CL79" s="21">
        <f>EXP(-LN(2)/25)*CL78+(1-EXP(-LN(2)/25))/(LN(2)/25)*Calculateur!CG79*Calculateur!CI79*VLOOKUP('Données projet'!$B$12,Paramètres!$A$1:$I$89,3,0)*0.475*44/12</f>
        <v>4.8649142721197638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32.08170775413523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156.50137022757278</v>
      </c>
      <c r="CZ79" s="59">
        <f t="shared" si="96"/>
        <v>369.56225759438212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27.216793482015468</v>
      </c>
      <c r="DG79" s="21">
        <f>EXP(-LN(2)/25)*DG78+(1-EXP(-LN(2)/25))/(LN(2)/25)*Calculateur!DB79*Calculateur!DD79*VLOOKUP('Données projet'!$B$13,Paramètres!$A$1:$I$89,3,0)*0.475*44/12</f>
        <v>4.8649142721197638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32.08170775413523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156.50137022757278</v>
      </c>
      <c r="T80" s="59">
        <f t="shared" si="88"/>
        <v>369.56225759438212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26.683088762437997</v>
      </c>
      <c r="AA80" s="21">
        <f>EXP(-LN(2)/25)*AA79+(1-EXP(-LN(2)/25))/(LN(2)/25)*Calculateur!V80*Calculateur!X80*VLOOKUP('Données projet'!$B$9,Paramètres!$A$1:$I$89,3,0)*0.475*44/12</f>
        <v>4.7318829355139265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31.414971697951923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156.50137022757278</v>
      </c>
      <c r="AO80" s="59">
        <f t="shared" si="90"/>
        <v>369.56225759438212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26.683088762437997</v>
      </c>
      <c r="AV80" s="21">
        <f>EXP(-LN(2)/25)*AV79+(1-EXP(-LN(2)/25))/(LN(2)/25)*Calculateur!AQ80*Calculateur!AS80*VLOOKUP('Données projet'!$B$10,Paramètres!$A$1:$I$89,3,0)*0.475*44/12</f>
        <v>4.7318829355139265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31.414971697951923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156.50137022757278</v>
      </c>
      <c r="BJ80" s="59">
        <f t="shared" si="92"/>
        <v>369.56225759438212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26.683088762437997</v>
      </c>
      <c r="BQ80" s="21">
        <f>EXP(-LN(2)/25)*BQ79+(1-EXP(-LN(2)/25))/(LN(2)/25)*Calculateur!BL80*Calculateur!BN80*VLOOKUP('Données projet'!$B$11,Paramètres!$A$1:$I$89,3,0)*0.475*44/12</f>
        <v>4.7318829355139265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31.414971697951923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156.50137022757278</v>
      </c>
      <c r="CE80" s="59">
        <f t="shared" si="94"/>
        <v>369.56225759438212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26.683088762437997</v>
      </c>
      <c r="CL80" s="21">
        <f>EXP(-LN(2)/25)*CL79+(1-EXP(-LN(2)/25))/(LN(2)/25)*Calculateur!CG80*Calculateur!CI80*VLOOKUP('Données projet'!$B$12,Paramètres!$A$1:$I$89,3,0)*0.475*44/12</f>
        <v>4.7318829355139265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31.414971697951923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156.50137022757278</v>
      </c>
      <c r="CZ80" s="59">
        <f t="shared" si="96"/>
        <v>369.56225759438212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26.683088762437997</v>
      </c>
      <c r="DG80" s="21">
        <f>EXP(-LN(2)/25)*DG79+(1-EXP(-LN(2)/25))/(LN(2)/25)*Calculateur!DB80*Calculateur!DD80*VLOOKUP('Données projet'!$B$13,Paramètres!$A$1:$I$89,3,0)*0.475*44/12</f>
        <v>4.7318829355139265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31.414971697951923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156.50137022757278</v>
      </c>
      <c r="T81" s="59">
        <f t="shared" si="88"/>
        <v>369.56225759438212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26.159849666883702</v>
      </c>
      <c r="AA81" s="21">
        <f>EXP(-LN(2)/25)*AA80+(1-EXP(-LN(2)/25))/(LN(2)/25)*Calculateur!V81*Calculateur!X81*VLOOKUP('Données projet'!$B$9,Paramètres!$A$1:$I$89,3,0)*0.475*44/12</f>
        <v>4.602489347803389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30.76233901468709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156.50137022757278</v>
      </c>
      <c r="AO81" s="59">
        <f t="shared" si="90"/>
        <v>369.56225759438212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26.159849666883702</v>
      </c>
      <c r="AV81" s="21">
        <f>EXP(-LN(2)/25)*AV80+(1-EXP(-LN(2)/25))/(LN(2)/25)*Calculateur!AQ81*Calculateur!AS81*VLOOKUP('Données projet'!$B$10,Paramètres!$A$1:$I$89,3,0)*0.475*44/12</f>
        <v>4.602489347803389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30.76233901468709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156.50137022757278</v>
      </c>
      <c r="BJ81" s="59">
        <f t="shared" si="92"/>
        <v>369.56225759438212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26.159849666883702</v>
      </c>
      <c r="BQ81" s="21">
        <f>EXP(-LN(2)/25)*BQ80+(1-EXP(-LN(2)/25))/(LN(2)/25)*Calculateur!BL81*Calculateur!BN81*VLOOKUP('Données projet'!$B$11,Paramètres!$A$1:$I$89,3,0)*0.475*44/12</f>
        <v>4.602489347803389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30.76233901468709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156.50137022757278</v>
      </c>
      <c r="CE81" s="59">
        <f t="shared" si="94"/>
        <v>369.56225759438212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26.159849666883702</v>
      </c>
      <c r="CL81" s="21">
        <f>EXP(-LN(2)/25)*CL80+(1-EXP(-LN(2)/25))/(LN(2)/25)*Calculateur!CG81*Calculateur!CI81*VLOOKUP('Données projet'!$B$12,Paramètres!$A$1:$I$89,3,0)*0.475*44/12</f>
        <v>4.602489347803389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30.76233901468709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156.50137022757278</v>
      </c>
      <c r="CZ81" s="59">
        <f t="shared" si="96"/>
        <v>369.56225759438212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26.159849666883702</v>
      </c>
      <c r="DG81" s="21">
        <f>EXP(-LN(2)/25)*DG80+(1-EXP(-LN(2)/25))/(LN(2)/25)*Calculateur!DB81*Calculateur!DD81*VLOOKUP('Données projet'!$B$13,Paramètres!$A$1:$I$89,3,0)*0.475*44/12</f>
        <v>4.602489347803389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30.76233901468709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156.50137022757278</v>
      </c>
      <c r="T82" s="59">
        <f t="shared" si="88"/>
        <v>369.56225759438212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25.646870970848891</v>
      </c>
      <c r="AA82" s="21">
        <f>EXP(-LN(2)/25)*AA81+(1-EXP(-LN(2)/25))/(LN(2)/25)*Calculateur!V82*Calculateur!X82*VLOOKUP('Données projet'!$B$9,Paramètres!$A$1:$I$89,3,0)*0.475*44/12</f>
        <v>4.4766340345533093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30.123505005402201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156.50137022757278</v>
      </c>
      <c r="AO82" s="59">
        <f t="shared" si="90"/>
        <v>369.56225759438212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25.646870970848891</v>
      </c>
      <c r="AV82" s="21">
        <f>EXP(-LN(2)/25)*AV81+(1-EXP(-LN(2)/25))/(LN(2)/25)*Calculateur!AQ82*Calculateur!AS82*VLOOKUP('Données projet'!$B$10,Paramètres!$A$1:$I$89,3,0)*0.475*44/12</f>
        <v>4.4766340345533093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30.123505005402201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156.50137022757278</v>
      </c>
      <c r="BJ82" s="59">
        <f t="shared" si="92"/>
        <v>369.56225759438212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25.646870970848891</v>
      </c>
      <c r="BQ82" s="21">
        <f>EXP(-LN(2)/25)*BQ81+(1-EXP(-LN(2)/25))/(LN(2)/25)*Calculateur!BL82*Calculateur!BN82*VLOOKUP('Données projet'!$B$11,Paramètres!$A$1:$I$89,3,0)*0.475*44/12</f>
        <v>4.4766340345533093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30.123505005402201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156.50137022757278</v>
      </c>
      <c r="CE82" s="59">
        <f t="shared" si="94"/>
        <v>369.56225759438212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25.646870970848891</v>
      </c>
      <c r="CL82" s="21">
        <f>EXP(-LN(2)/25)*CL81+(1-EXP(-LN(2)/25))/(LN(2)/25)*Calculateur!CG82*Calculateur!CI82*VLOOKUP('Données projet'!$B$12,Paramètres!$A$1:$I$89,3,0)*0.475*44/12</f>
        <v>4.4766340345533093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30.123505005402201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156.50137022757278</v>
      </c>
      <c r="CZ82" s="59">
        <f t="shared" si="96"/>
        <v>369.56225759438212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25.646870970848891</v>
      </c>
      <c r="DG82" s="21">
        <f>EXP(-LN(2)/25)*DG81+(1-EXP(-LN(2)/25))/(LN(2)/25)*Calculateur!DB82*Calculateur!DD82*VLOOKUP('Données projet'!$B$13,Paramètres!$A$1:$I$89,3,0)*0.475*44/12</f>
        <v>4.4766340345533093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30.123505005402201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156.50137022757278</v>
      </c>
      <c r="T83" s="59">
        <f t="shared" si="88"/>
        <v>369.56225759438212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25.143951474157213</v>
      </c>
      <c r="AA83" s="21">
        <f>EXP(-LN(2)/25)*AA82+(1-EXP(-LN(2)/25))/(LN(2)/25)*Calculateur!V83*Calculateur!X83*VLOOKUP('Données projet'!$B$9,Paramètres!$A$1:$I$89,3,0)*0.475*44/12</f>
        <v>4.3542202414624969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29.498171715619709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156.50137022757278</v>
      </c>
      <c r="AO83" s="59">
        <f t="shared" si="90"/>
        <v>369.56225759438212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25.143951474157213</v>
      </c>
      <c r="AV83" s="21">
        <f>EXP(-LN(2)/25)*AV82+(1-EXP(-LN(2)/25))/(LN(2)/25)*Calculateur!AQ83*Calculateur!AS83*VLOOKUP('Données projet'!$B$10,Paramètres!$A$1:$I$89,3,0)*0.475*44/12</f>
        <v>4.3542202414624969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29.498171715619709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156.50137022757278</v>
      </c>
      <c r="BJ83" s="59">
        <f t="shared" si="92"/>
        <v>369.56225759438212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25.143951474157213</v>
      </c>
      <c r="BQ83" s="21">
        <f>EXP(-LN(2)/25)*BQ82+(1-EXP(-LN(2)/25))/(LN(2)/25)*Calculateur!BL83*Calculateur!BN83*VLOOKUP('Données projet'!$B$11,Paramètres!$A$1:$I$89,3,0)*0.475*44/12</f>
        <v>4.3542202414624969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29.498171715619709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156.50137022757278</v>
      </c>
      <c r="CE83" s="59">
        <f t="shared" si="94"/>
        <v>369.56225759438212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25.143951474157213</v>
      </c>
      <c r="CL83" s="21">
        <f>EXP(-LN(2)/25)*CL82+(1-EXP(-LN(2)/25))/(LN(2)/25)*Calculateur!CG83*Calculateur!CI83*VLOOKUP('Données projet'!$B$12,Paramètres!$A$1:$I$89,3,0)*0.475*44/12</f>
        <v>4.3542202414624969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29.498171715619709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156.50137022757278</v>
      </c>
      <c r="CZ83" s="59">
        <f t="shared" si="96"/>
        <v>369.56225759438212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25.143951474157213</v>
      </c>
      <c r="DG83" s="21">
        <f>EXP(-LN(2)/25)*DG82+(1-EXP(-LN(2)/25))/(LN(2)/25)*Calculateur!DB83*Calculateur!DD83*VLOOKUP('Données projet'!$B$13,Paramètres!$A$1:$I$89,3,0)*0.475*44/12</f>
        <v>4.3542202414624969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29.498171715619709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156.50137022757278</v>
      </c>
      <c r="T84" s="59">
        <f t="shared" si="88"/>
        <v>369.56225759438212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24.650893922045057</v>
      </c>
      <c r="AA84" s="21">
        <f>EXP(-LN(2)/25)*AA83+(1-EXP(-LN(2)/25))/(LN(2)/25)*Calculateur!V84*Calculateur!X84*VLOOKUP('Données projet'!$B$9,Paramètres!$A$1:$I$89,3,0)*0.475*44/12</f>
        <v>4.2351538599812137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28.886047782026271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156.50137022757278</v>
      </c>
      <c r="AO84" s="59">
        <f t="shared" si="90"/>
        <v>369.56225759438212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24.650893922045057</v>
      </c>
      <c r="AV84" s="21">
        <f>EXP(-LN(2)/25)*AV83+(1-EXP(-LN(2)/25))/(LN(2)/25)*Calculateur!AQ84*Calculateur!AS84*VLOOKUP('Données projet'!$B$10,Paramètres!$A$1:$I$89,3,0)*0.475*44/12</f>
        <v>4.2351538599812137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28.886047782026271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156.50137022757278</v>
      </c>
      <c r="BJ84" s="59">
        <f t="shared" si="92"/>
        <v>369.56225759438212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24.650893922045057</v>
      </c>
      <c r="BQ84" s="21">
        <f>EXP(-LN(2)/25)*BQ83+(1-EXP(-LN(2)/25))/(LN(2)/25)*Calculateur!BL84*Calculateur!BN84*VLOOKUP('Données projet'!$B$11,Paramètres!$A$1:$I$89,3,0)*0.475*44/12</f>
        <v>4.2351538599812137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28.886047782026271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156.50137022757278</v>
      </c>
      <c r="CE84" s="59">
        <f t="shared" si="94"/>
        <v>369.56225759438212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24.650893922045057</v>
      </c>
      <c r="CL84" s="21">
        <f>EXP(-LN(2)/25)*CL83+(1-EXP(-LN(2)/25))/(LN(2)/25)*Calculateur!CG84*Calculateur!CI84*VLOOKUP('Données projet'!$B$12,Paramètres!$A$1:$I$89,3,0)*0.475*44/12</f>
        <v>4.2351538599812137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28.886047782026271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156.50137022757278</v>
      </c>
      <c r="CZ84" s="59">
        <f t="shared" si="96"/>
        <v>369.56225759438212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24.650893922045057</v>
      </c>
      <c r="DG84" s="21">
        <f>EXP(-LN(2)/25)*DG83+(1-EXP(-LN(2)/25))/(LN(2)/25)*Calculateur!DB84*Calculateur!DD84*VLOOKUP('Données projet'!$B$13,Paramètres!$A$1:$I$89,3,0)*0.475*44/12</f>
        <v>4.2351538599812137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28.886047782026271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156.50137022757278</v>
      </c>
      <c r="T85" s="59">
        <f t="shared" si="88"/>
        <v>369.56225759438212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24.167504927794408</v>
      </c>
      <c r="AA85" s="21">
        <f>EXP(-LN(2)/25)*AA84+(1-EXP(-LN(2)/25))/(LN(2)/25)*Calculateur!V85*Calculateur!X85*VLOOKUP('Données projet'!$B$9,Paramètres!$A$1:$I$89,3,0)*0.475*44/12</f>
        <v>4.1193433549629654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28.286848282757372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156.50137022757278</v>
      </c>
      <c r="AO85" s="59">
        <f t="shared" si="90"/>
        <v>369.56225759438212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24.167504927794408</v>
      </c>
      <c r="AV85" s="21">
        <f>EXP(-LN(2)/25)*AV84+(1-EXP(-LN(2)/25))/(LN(2)/25)*Calculateur!AQ85*Calculateur!AS85*VLOOKUP('Données projet'!$B$10,Paramètres!$A$1:$I$89,3,0)*0.475*44/12</f>
        <v>4.1193433549629654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28.286848282757372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156.50137022757278</v>
      </c>
      <c r="BJ85" s="59">
        <f t="shared" si="92"/>
        <v>369.56225759438212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24.167504927794408</v>
      </c>
      <c r="BQ85" s="21">
        <f>EXP(-LN(2)/25)*BQ84+(1-EXP(-LN(2)/25))/(LN(2)/25)*Calculateur!BL85*Calculateur!BN85*VLOOKUP('Données projet'!$B$11,Paramètres!$A$1:$I$89,3,0)*0.475*44/12</f>
        <v>4.1193433549629654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28.286848282757372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156.50137022757278</v>
      </c>
      <c r="CE85" s="59">
        <f t="shared" si="94"/>
        <v>369.56225759438212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24.167504927794408</v>
      </c>
      <c r="CL85" s="21">
        <f>EXP(-LN(2)/25)*CL84+(1-EXP(-LN(2)/25))/(LN(2)/25)*Calculateur!CG85*Calculateur!CI85*VLOOKUP('Données projet'!$B$12,Paramètres!$A$1:$I$89,3,0)*0.475*44/12</f>
        <v>4.1193433549629654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28.286848282757372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156.50137022757278</v>
      </c>
      <c r="CZ85" s="59">
        <f t="shared" si="96"/>
        <v>369.56225759438212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24.167504927794408</v>
      </c>
      <c r="DG85" s="21">
        <f>EXP(-LN(2)/25)*DG84+(1-EXP(-LN(2)/25))/(LN(2)/25)*Calculateur!DB85*Calculateur!DD85*VLOOKUP('Données projet'!$B$13,Paramètres!$A$1:$I$89,3,0)*0.475*44/12</f>
        <v>4.1193433549629654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28.286848282757372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156.50137022757278</v>
      </c>
      <c r="T86" s="59">
        <f t="shared" si="88"/>
        <v>369.56225759438212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23.693594896882839</v>
      </c>
      <c r="AA86" s="21">
        <f>EXP(-LN(2)/25)*AA85+(1-EXP(-LN(2)/25))/(LN(2)/25)*Calculateur!V86*Calculateur!X86*VLOOKUP('Données projet'!$B$9,Paramètres!$A$1:$I$89,3,0)*0.475*44/12</f>
        <v>4.0066996942946513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27.700294591177489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156.50137022757278</v>
      </c>
      <c r="AO86" s="59">
        <f t="shared" si="90"/>
        <v>369.56225759438212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23.693594896882839</v>
      </c>
      <c r="AV86" s="21">
        <f>EXP(-LN(2)/25)*AV85+(1-EXP(-LN(2)/25))/(LN(2)/25)*Calculateur!AQ86*Calculateur!AS86*VLOOKUP('Données projet'!$B$10,Paramètres!$A$1:$I$89,3,0)*0.475*44/12</f>
        <v>4.0066996942946513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27.700294591177489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156.50137022757278</v>
      </c>
      <c r="BJ86" s="59">
        <f t="shared" si="92"/>
        <v>369.56225759438212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23.693594896882839</v>
      </c>
      <c r="BQ86" s="21">
        <f>EXP(-LN(2)/25)*BQ85+(1-EXP(-LN(2)/25))/(LN(2)/25)*Calculateur!BL86*Calculateur!BN86*VLOOKUP('Données projet'!$B$11,Paramètres!$A$1:$I$89,3,0)*0.475*44/12</f>
        <v>4.0066996942946513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27.700294591177489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156.50137022757278</v>
      </c>
      <c r="CE86" s="59">
        <f t="shared" si="94"/>
        <v>369.56225759438212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23.693594896882839</v>
      </c>
      <c r="CL86" s="21">
        <f>EXP(-LN(2)/25)*CL85+(1-EXP(-LN(2)/25))/(LN(2)/25)*Calculateur!CG86*Calculateur!CI86*VLOOKUP('Données projet'!$B$12,Paramètres!$A$1:$I$89,3,0)*0.475*44/12</f>
        <v>4.0066996942946513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27.700294591177489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156.50137022757278</v>
      </c>
      <c r="CZ86" s="59">
        <f t="shared" si="96"/>
        <v>369.56225759438212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23.693594896882839</v>
      </c>
      <c r="DG86" s="21">
        <f>EXP(-LN(2)/25)*DG85+(1-EXP(-LN(2)/25))/(LN(2)/25)*Calculateur!DB86*Calculateur!DD86*VLOOKUP('Données projet'!$B$13,Paramètres!$A$1:$I$89,3,0)*0.475*44/12</f>
        <v>4.0066996942946513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27.700294591177489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156.50137022757278</v>
      </c>
      <c r="T87" s="59">
        <f t="shared" si="88"/>
        <v>369.56225759438212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23.22897795262087</v>
      </c>
      <c r="AA87" s="21">
        <f>EXP(-LN(2)/25)*AA86+(1-EXP(-LN(2)/25))/(LN(2)/25)*Calculateur!V87*Calculateur!X87*VLOOKUP('Données projet'!$B$9,Paramètres!$A$1:$I$89,3,0)*0.475*44/12</f>
        <v>3.8971362804509848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27.126114233071853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156.50137022757278</v>
      </c>
      <c r="AO87" s="59">
        <f t="shared" si="90"/>
        <v>369.56225759438212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23.22897795262087</v>
      </c>
      <c r="AV87" s="21">
        <f>EXP(-LN(2)/25)*AV86+(1-EXP(-LN(2)/25))/(LN(2)/25)*Calculateur!AQ87*Calculateur!AS87*VLOOKUP('Données projet'!$B$10,Paramètres!$A$1:$I$89,3,0)*0.475*44/12</f>
        <v>3.8971362804509848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27.126114233071853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156.50137022757278</v>
      </c>
      <c r="BJ87" s="59">
        <f t="shared" si="92"/>
        <v>369.56225759438212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23.22897795262087</v>
      </c>
      <c r="BQ87" s="21">
        <f>EXP(-LN(2)/25)*BQ86+(1-EXP(-LN(2)/25))/(LN(2)/25)*Calculateur!BL87*Calculateur!BN87*VLOOKUP('Données projet'!$B$11,Paramètres!$A$1:$I$89,3,0)*0.475*44/12</f>
        <v>3.8971362804509848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27.126114233071853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156.50137022757278</v>
      </c>
      <c r="CE87" s="59">
        <f t="shared" si="94"/>
        <v>369.56225759438212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23.22897795262087</v>
      </c>
      <c r="CL87" s="21">
        <f>EXP(-LN(2)/25)*CL86+(1-EXP(-LN(2)/25))/(LN(2)/25)*Calculateur!CG87*Calculateur!CI87*VLOOKUP('Données projet'!$B$12,Paramètres!$A$1:$I$89,3,0)*0.475*44/12</f>
        <v>3.8971362804509848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27.126114233071853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156.50137022757278</v>
      </c>
      <c r="CZ87" s="59">
        <f t="shared" si="96"/>
        <v>369.56225759438212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23.22897795262087</v>
      </c>
      <c r="DG87" s="21">
        <f>EXP(-LN(2)/25)*DG86+(1-EXP(-LN(2)/25))/(LN(2)/25)*Calculateur!DB87*Calculateur!DD87*VLOOKUP('Données projet'!$B$13,Paramètres!$A$1:$I$89,3,0)*0.475*44/12</f>
        <v>3.8971362804509848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27.126114233071853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156.50137022757278</v>
      </c>
      <c r="T88" s="59">
        <f t="shared" si="88"/>
        <v>369.56225759438212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22.773471863247526</v>
      </c>
      <c r="AA88" s="21">
        <f>EXP(-LN(2)/25)*AA87+(1-EXP(-LN(2)/25))/(LN(2)/25)*Calculateur!V88*Calculateur!X88*VLOOKUP('Données projet'!$B$9,Paramètres!$A$1:$I$89,3,0)*0.475*44/12</f>
        <v>3.7905688839205625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26.564040747168089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156.50137022757278</v>
      </c>
      <c r="AO88" s="59">
        <f t="shared" si="90"/>
        <v>369.56225759438212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22.773471863247526</v>
      </c>
      <c r="AV88" s="21">
        <f>EXP(-LN(2)/25)*AV87+(1-EXP(-LN(2)/25))/(LN(2)/25)*Calculateur!AQ88*Calculateur!AS88*VLOOKUP('Données projet'!$B$10,Paramètres!$A$1:$I$89,3,0)*0.475*44/12</f>
        <v>3.7905688839205625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26.564040747168089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156.50137022757278</v>
      </c>
      <c r="BJ88" s="59">
        <f t="shared" si="92"/>
        <v>369.56225759438212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22.773471863247526</v>
      </c>
      <c r="BQ88" s="21">
        <f>EXP(-LN(2)/25)*BQ87+(1-EXP(-LN(2)/25))/(LN(2)/25)*Calculateur!BL88*Calculateur!BN88*VLOOKUP('Données projet'!$B$11,Paramètres!$A$1:$I$89,3,0)*0.475*44/12</f>
        <v>3.7905688839205625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26.564040747168089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156.50137022757278</v>
      </c>
      <c r="CE88" s="59">
        <f t="shared" si="94"/>
        <v>369.56225759438212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22.773471863247526</v>
      </c>
      <c r="CL88" s="21">
        <f>EXP(-LN(2)/25)*CL87+(1-EXP(-LN(2)/25))/(LN(2)/25)*Calculateur!CG88*Calculateur!CI88*VLOOKUP('Données projet'!$B$12,Paramètres!$A$1:$I$89,3,0)*0.475*44/12</f>
        <v>3.7905688839205625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26.564040747168089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156.50137022757278</v>
      </c>
      <c r="CZ88" s="59">
        <f t="shared" si="96"/>
        <v>369.56225759438212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22.773471863247526</v>
      </c>
      <c r="DG88" s="21">
        <f>EXP(-LN(2)/25)*DG87+(1-EXP(-LN(2)/25))/(LN(2)/25)*Calculateur!DB88*Calculateur!DD88*VLOOKUP('Données projet'!$B$13,Paramètres!$A$1:$I$89,3,0)*0.475*44/12</f>
        <v>3.7905688839205625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26.564040747168089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156.50137022757278</v>
      </c>
      <c r="T89" s="59">
        <f t="shared" si="88"/>
        <v>369.56225759438212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22.326897970455512</v>
      </c>
      <c r="AA89" s="21">
        <f>EXP(-LN(2)/25)*AA88+(1-EXP(-LN(2)/25))/(LN(2)/25)*Calculateur!V89*Calculateur!X89*VLOOKUP('Données projet'!$B$9,Paramètres!$A$1:$I$89,3,0)*0.475*44/12</f>
        <v>3.6869155784524006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26.013813548907912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156.50137022757278</v>
      </c>
      <c r="AO89" s="59">
        <f t="shared" si="90"/>
        <v>369.56225759438212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22.326897970455512</v>
      </c>
      <c r="AV89" s="21">
        <f>EXP(-LN(2)/25)*AV88+(1-EXP(-LN(2)/25))/(LN(2)/25)*Calculateur!AQ89*Calculateur!AS89*VLOOKUP('Données projet'!$B$10,Paramètres!$A$1:$I$89,3,0)*0.475*44/12</f>
        <v>3.6869155784524006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26.013813548907912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156.50137022757278</v>
      </c>
      <c r="BJ89" s="59">
        <f t="shared" si="92"/>
        <v>369.56225759438212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22.326897970455512</v>
      </c>
      <c r="BQ89" s="21">
        <f>EXP(-LN(2)/25)*BQ88+(1-EXP(-LN(2)/25))/(LN(2)/25)*Calculateur!BL89*Calculateur!BN89*VLOOKUP('Données projet'!$B$11,Paramètres!$A$1:$I$89,3,0)*0.475*44/12</f>
        <v>3.6869155784524006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26.013813548907912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156.50137022757278</v>
      </c>
      <c r="CE89" s="59">
        <f t="shared" si="94"/>
        <v>369.56225759438212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22.326897970455512</v>
      </c>
      <c r="CL89" s="21">
        <f>EXP(-LN(2)/25)*CL88+(1-EXP(-LN(2)/25))/(LN(2)/25)*Calculateur!CG89*Calculateur!CI89*VLOOKUP('Données projet'!$B$12,Paramètres!$A$1:$I$89,3,0)*0.475*44/12</f>
        <v>3.6869155784524006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26.013813548907912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156.50137022757278</v>
      </c>
      <c r="CZ89" s="59">
        <f t="shared" si="96"/>
        <v>369.56225759438212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22.326897970455512</v>
      </c>
      <c r="DG89" s="21">
        <f>EXP(-LN(2)/25)*DG88+(1-EXP(-LN(2)/25))/(LN(2)/25)*Calculateur!DB89*Calculateur!DD89*VLOOKUP('Données projet'!$B$13,Paramètres!$A$1:$I$89,3,0)*0.475*44/12</f>
        <v>3.6869155784524006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26.013813548907912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156.50137022757278</v>
      </c>
      <c r="T90" s="59">
        <f t="shared" si="88"/>
        <v>369.56225759438212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21.889081119317968</v>
      </c>
      <c r="AA90" s="21">
        <f>EXP(-LN(2)/25)*AA89+(1-EXP(-LN(2)/25))/(LN(2)/25)*Calculateur!V90*Calculateur!X90*VLOOKUP('Données projet'!$B$9,Paramètres!$A$1:$I$89,3,0)*0.475*44/12</f>
        <v>3.5860966780731558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25.475177797391122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156.50137022757278</v>
      </c>
      <c r="AO90" s="59">
        <f t="shared" si="90"/>
        <v>369.56225759438212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21.889081119317968</v>
      </c>
      <c r="AV90" s="21">
        <f>EXP(-LN(2)/25)*AV89+(1-EXP(-LN(2)/25))/(LN(2)/25)*Calculateur!AQ90*Calculateur!AS90*VLOOKUP('Données projet'!$B$10,Paramètres!$A$1:$I$89,3,0)*0.475*44/12</f>
        <v>3.5860966780731558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25.475177797391122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156.50137022757278</v>
      </c>
      <c r="BJ90" s="59">
        <f t="shared" si="92"/>
        <v>369.56225759438212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21.889081119317968</v>
      </c>
      <c r="BQ90" s="21">
        <f>EXP(-LN(2)/25)*BQ89+(1-EXP(-LN(2)/25))/(LN(2)/25)*Calculateur!BL90*Calculateur!BN90*VLOOKUP('Données projet'!$B$11,Paramètres!$A$1:$I$89,3,0)*0.475*44/12</f>
        <v>3.5860966780731558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25.475177797391122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156.50137022757278</v>
      </c>
      <c r="CE90" s="59">
        <f t="shared" si="94"/>
        <v>369.56225759438212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21.889081119317968</v>
      </c>
      <c r="CL90" s="21">
        <f>EXP(-LN(2)/25)*CL89+(1-EXP(-LN(2)/25))/(LN(2)/25)*Calculateur!CG90*Calculateur!CI90*VLOOKUP('Données projet'!$B$12,Paramètres!$A$1:$I$89,3,0)*0.475*44/12</f>
        <v>3.5860966780731558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25.475177797391122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156.50137022757278</v>
      </c>
      <c r="CZ90" s="59">
        <f t="shared" si="96"/>
        <v>369.56225759438212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21.889081119317968</v>
      </c>
      <c r="DG90" s="21">
        <f>EXP(-LN(2)/25)*DG89+(1-EXP(-LN(2)/25))/(LN(2)/25)*Calculateur!DB90*Calculateur!DD90*VLOOKUP('Données projet'!$B$13,Paramètres!$A$1:$I$89,3,0)*0.475*44/12</f>
        <v>3.5860966780731558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25.475177797391122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156.50137022757278</v>
      </c>
      <c r="T91" s="59">
        <f t="shared" si="88"/>
        <v>369.56225759438212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21.459849589589322</v>
      </c>
      <c r="AA91" s="21">
        <f>EXP(-LN(2)/25)*AA90+(1-EXP(-LN(2)/25))/(LN(2)/25)*Calculateur!V91*Calculateur!X91*VLOOKUP('Données projet'!$B$9,Paramètres!$A$1:$I$89,3,0)*0.475*44/12</f>
        <v>3.4880346758266172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24.94788426541594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156.50137022757278</v>
      </c>
      <c r="AO91" s="59">
        <f t="shared" si="90"/>
        <v>369.56225759438212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21.459849589589322</v>
      </c>
      <c r="AV91" s="21">
        <f>EXP(-LN(2)/25)*AV90+(1-EXP(-LN(2)/25))/(LN(2)/25)*Calculateur!AQ91*Calculateur!AS91*VLOOKUP('Données projet'!$B$10,Paramètres!$A$1:$I$89,3,0)*0.475*44/12</f>
        <v>3.4880346758266172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24.94788426541594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156.50137022757278</v>
      </c>
      <c r="BJ91" s="59">
        <f t="shared" si="92"/>
        <v>369.56225759438212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21.459849589589322</v>
      </c>
      <c r="BQ91" s="21">
        <f>EXP(-LN(2)/25)*BQ90+(1-EXP(-LN(2)/25))/(LN(2)/25)*Calculateur!BL91*Calculateur!BN91*VLOOKUP('Données projet'!$B$11,Paramètres!$A$1:$I$89,3,0)*0.475*44/12</f>
        <v>3.4880346758266172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24.94788426541594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156.50137022757278</v>
      </c>
      <c r="CE91" s="59">
        <f t="shared" si="94"/>
        <v>369.56225759438212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21.459849589589322</v>
      </c>
      <c r="CL91" s="21">
        <f>EXP(-LN(2)/25)*CL90+(1-EXP(-LN(2)/25))/(LN(2)/25)*Calculateur!CG91*Calculateur!CI91*VLOOKUP('Données projet'!$B$12,Paramètres!$A$1:$I$89,3,0)*0.475*44/12</f>
        <v>3.4880346758266172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24.94788426541594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156.50137022757278</v>
      </c>
      <c r="CZ91" s="59">
        <f t="shared" si="96"/>
        <v>369.56225759438212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21.459849589589322</v>
      </c>
      <c r="DG91" s="21">
        <f>EXP(-LN(2)/25)*DG90+(1-EXP(-LN(2)/25))/(LN(2)/25)*Calculateur!DB91*Calculateur!DD91*VLOOKUP('Données projet'!$B$13,Paramètres!$A$1:$I$89,3,0)*0.475*44/12</f>
        <v>3.4880346758266172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24.94788426541594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156.50137022757278</v>
      </c>
      <c r="T92" s="59">
        <f t="shared" si="88"/>
        <v>369.56225759438212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21.039035028353272</v>
      </c>
      <c r="AA92" s="21">
        <f>EXP(-LN(2)/25)*AA91+(1-EXP(-LN(2)/25))/(LN(2)/25)*Calculateur!V92*Calculateur!X92*VLOOKUP('Données projet'!$B$9,Paramètres!$A$1:$I$89,3,0)*0.475*44/12</f>
        <v>3.3926541841883666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24.431689212541638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156.50137022757278</v>
      </c>
      <c r="AO92" s="59">
        <f t="shared" si="90"/>
        <v>369.56225759438212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21.039035028353272</v>
      </c>
      <c r="AV92" s="21">
        <f>EXP(-LN(2)/25)*AV91+(1-EXP(-LN(2)/25))/(LN(2)/25)*Calculateur!AQ92*Calculateur!AS92*VLOOKUP('Données projet'!$B$10,Paramètres!$A$1:$I$89,3,0)*0.475*44/12</f>
        <v>3.3926541841883666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24.431689212541638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156.50137022757278</v>
      </c>
      <c r="BJ92" s="59">
        <f t="shared" si="92"/>
        <v>369.56225759438212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21.039035028353272</v>
      </c>
      <c r="BQ92" s="21">
        <f>EXP(-LN(2)/25)*BQ91+(1-EXP(-LN(2)/25))/(LN(2)/25)*Calculateur!BL92*Calculateur!BN92*VLOOKUP('Données projet'!$B$11,Paramètres!$A$1:$I$89,3,0)*0.475*44/12</f>
        <v>3.3926541841883666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24.431689212541638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156.50137022757278</v>
      </c>
      <c r="CE92" s="59">
        <f t="shared" si="94"/>
        <v>369.56225759438212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21.039035028353272</v>
      </c>
      <c r="CL92" s="21">
        <f>EXP(-LN(2)/25)*CL91+(1-EXP(-LN(2)/25))/(LN(2)/25)*Calculateur!CG92*Calculateur!CI92*VLOOKUP('Données projet'!$B$12,Paramètres!$A$1:$I$89,3,0)*0.475*44/12</f>
        <v>3.3926541841883666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24.431689212541638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156.50137022757278</v>
      </c>
      <c r="CZ92" s="59">
        <f t="shared" si="96"/>
        <v>369.56225759438212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21.039035028353272</v>
      </c>
      <c r="DG92" s="21">
        <f>EXP(-LN(2)/25)*DG91+(1-EXP(-LN(2)/25))/(LN(2)/25)*Calculateur!DB92*Calculateur!DD92*VLOOKUP('Données projet'!$B$13,Paramètres!$A$1:$I$89,3,0)*0.475*44/12</f>
        <v>3.3926541841883666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24.431689212541638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156.50137022757278</v>
      </c>
      <c r="T93" s="59">
        <f t="shared" si="88"/>
        <v>369.56225759438212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20.626472383991523</v>
      </c>
      <c r="AA93" s="21">
        <f>EXP(-LN(2)/25)*AA92+(1-EXP(-LN(2)/25))/(LN(2)/25)*Calculateur!V93*Calculateur!X93*VLOOKUP('Données projet'!$B$9,Paramètres!$A$1:$I$89,3,0)*0.475*44/12</f>
        <v>3.2998818771098062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23.926354261101331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156.50137022757278</v>
      </c>
      <c r="AO93" s="59">
        <f t="shared" si="90"/>
        <v>369.56225759438212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20.626472383991523</v>
      </c>
      <c r="AV93" s="21">
        <f>EXP(-LN(2)/25)*AV92+(1-EXP(-LN(2)/25))/(LN(2)/25)*Calculateur!AQ93*Calculateur!AS93*VLOOKUP('Données projet'!$B$10,Paramètres!$A$1:$I$89,3,0)*0.475*44/12</f>
        <v>3.2998818771098062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23.926354261101331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156.50137022757278</v>
      </c>
      <c r="BJ93" s="59">
        <f t="shared" si="92"/>
        <v>369.56225759438212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20.626472383991523</v>
      </c>
      <c r="BQ93" s="21">
        <f>EXP(-LN(2)/25)*BQ92+(1-EXP(-LN(2)/25))/(LN(2)/25)*Calculateur!BL93*Calculateur!BN93*VLOOKUP('Données projet'!$B$11,Paramètres!$A$1:$I$89,3,0)*0.475*44/12</f>
        <v>3.2998818771098062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23.926354261101331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156.50137022757278</v>
      </c>
      <c r="CE93" s="59">
        <f t="shared" si="94"/>
        <v>369.56225759438212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20.626472383991523</v>
      </c>
      <c r="CL93" s="21">
        <f>EXP(-LN(2)/25)*CL92+(1-EXP(-LN(2)/25))/(LN(2)/25)*Calculateur!CG93*Calculateur!CI93*VLOOKUP('Données projet'!$B$12,Paramètres!$A$1:$I$89,3,0)*0.475*44/12</f>
        <v>3.2998818771098062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23.926354261101331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156.50137022757278</v>
      </c>
      <c r="CZ93" s="59">
        <f t="shared" si="96"/>
        <v>369.56225759438212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20.626472383991523</v>
      </c>
      <c r="DG93" s="21">
        <f>EXP(-LN(2)/25)*DG92+(1-EXP(-LN(2)/25))/(LN(2)/25)*Calculateur!DB93*Calculateur!DD93*VLOOKUP('Données projet'!$B$13,Paramètres!$A$1:$I$89,3,0)*0.475*44/12</f>
        <v>3.2998818771098062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23.926354261101331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156.50137022757278</v>
      </c>
      <c r="T94" s="59">
        <f t="shared" si="88"/>
        <v>369.56225759438212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20.221999841447342</v>
      </c>
      <c r="AA94" s="21">
        <f>EXP(-LN(2)/25)*AA93+(1-EXP(-LN(2)/25))/(LN(2)/25)*Calculateur!V94*Calculateur!X94*VLOOKUP('Données projet'!$B$9,Paramètres!$A$1:$I$89,3,0)*0.475*44/12</f>
        <v>3.2096464336469928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23.431646275094334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156.50137022757278</v>
      </c>
      <c r="AO94" s="59">
        <f t="shared" si="90"/>
        <v>369.56225759438212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20.221999841447342</v>
      </c>
      <c r="AV94" s="21">
        <f>EXP(-LN(2)/25)*AV93+(1-EXP(-LN(2)/25))/(LN(2)/25)*Calculateur!AQ94*Calculateur!AS94*VLOOKUP('Données projet'!$B$10,Paramètres!$A$1:$I$89,3,0)*0.475*44/12</f>
        <v>3.2096464336469928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23.431646275094334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156.50137022757278</v>
      </c>
      <c r="BJ94" s="59">
        <f t="shared" si="92"/>
        <v>369.56225759438212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20.221999841447342</v>
      </c>
      <c r="BQ94" s="21">
        <f>EXP(-LN(2)/25)*BQ93+(1-EXP(-LN(2)/25))/(LN(2)/25)*Calculateur!BL94*Calculateur!BN94*VLOOKUP('Données projet'!$B$11,Paramètres!$A$1:$I$89,3,0)*0.475*44/12</f>
        <v>3.2096464336469928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23.431646275094334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156.50137022757278</v>
      </c>
      <c r="CE94" s="59">
        <f t="shared" si="94"/>
        <v>369.56225759438212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20.221999841447342</v>
      </c>
      <c r="CL94" s="21">
        <f>EXP(-LN(2)/25)*CL93+(1-EXP(-LN(2)/25))/(LN(2)/25)*Calculateur!CG94*Calculateur!CI94*VLOOKUP('Données projet'!$B$12,Paramètres!$A$1:$I$89,3,0)*0.475*44/12</f>
        <v>3.2096464336469928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23.431646275094334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156.50137022757278</v>
      </c>
      <c r="CZ94" s="59">
        <f t="shared" si="96"/>
        <v>369.56225759438212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20.221999841447342</v>
      </c>
      <c r="DG94" s="21">
        <f>EXP(-LN(2)/25)*DG93+(1-EXP(-LN(2)/25))/(LN(2)/25)*Calculateur!DB94*Calculateur!DD94*VLOOKUP('Données projet'!$B$13,Paramètres!$A$1:$I$89,3,0)*0.475*44/12</f>
        <v>3.2096464336469928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23.431646275094334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156.50137022757278</v>
      </c>
      <c r="T95" s="59">
        <f t="shared" si="88"/>
        <v>369.56225759438212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19.825458758758561</v>
      </c>
      <c r="AA95" s="21">
        <f>EXP(-LN(2)/25)*AA94+(1-EXP(-LN(2)/25))/(LN(2)/25)*Calculateur!V95*Calculateur!X95*VLOOKUP('Données projet'!$B$9,Paramètres!$A$1:$I$89,3,0)*0.475*44/12</f>
        <v>3.1218784831309456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22.947337241889507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156.50137022757278</v>
      </c>
      <c r="AO95" s="59">
        <f t="shared" si="90"/>
        <v>369.56225759438212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19.825458758758561</v>
      </c>
      <c r="AV95" s="21">
        <f>EXP(-LN(2)/25)*AV94+(1-EXP(-LN(2)/25))/(LN(2)/25)*Calculateur!AQ95*Calculateur!AS95*VLOOKUP('Données projet'!$B$10,Paramètres!$A$1:$I$89,3,0)*0.475*44/12</f>
        <v>3.1218784831309456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22.947337241889507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156.50137022757278</v>
      </c>
      <c r="BJ95" s="59">
        <f t="shared" si="92"/>
        <v>369.56225759438212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19.825458758758561</v>
      </c>
      <c r="BQ95" s="21">
        <f>EXP(-LN(2)/25)*BQ94+(1-EXP(-LN(2)/25))/(LN(2)/25)*Calculateur!BL95*Calculateur!BN95*VLOOKUP('Données projet'!$B$11,Paramètres!$A$1:$I$89,3,0)*0.475*44/12</f>
        <v>3.1218784831309456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22.947337241889507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156.50137022757278</v>
      </c>
      <c r="CE95" s="59">
        <f t="shared" si="94"/>
        <v>369.56225759438212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19.825458758758561</v>
      </c>
      <c r="CL95" s="21">
        <f>EXP(-LN(2)/25)*CL94+(1-EXP(-LN(2)/25))/(LN(2)/25)*Calculateur!CG95*Calculateur!CI95*VLOOKUP('Données projet'!$B$12,Paramètres!$A$1:$I$89,3,0)*0.475*44/12</f>
        <v>3.1218784831309456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22.947337241889507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156.50137022757278</v>
      </c>
      <c r="CZ95" s="59">
        <f t="shared" si="96"/>
        <v>369.56225759438212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19.825458758758561</v>
      </c>
      <c r="DG95" s="21">
        <f>EXP(-LN(2)/25)*DG94+(1-EXP(-LN(2)/25))/(LN(2)/25)*Calculateur!DB95*Calculateur!DD95*VLOOKUP('Données projet'!$B$13,Paramètres!$A$1:$I$89,3,0)*0.475*44/12</f>
        <v>3.1218784831309456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22.947337241889507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156.50137022757278</v>
      </c>
      <c r="T96" s="59">
        <f t="shared" si="88"/>
        <v>369.56225759438212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19.436693604835131</v>
      </c>
      <c r="AA96" s="21">
        <f>EXP(-LN(2)/25)*AA95+(1-EXP(-LN(2)/25))/(LN(2)/25)*Calculateur!V96*Calculateur!X96*VLOOKUP('Données projet'!$B$9,Paramètres!$A$1:$I$89,3,0)*0.475*44/12</f>
        <v>3.0365105518372757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22.473204156672406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156.50137022757278</v>
      </c>
      <c r="AO96" s="59">
        <f t="shared" si="90"/>
        <v>369.56225759438212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19.436693604835131</v>
      </c>
      <c r="AV96" s="21">
        <f>EXP(-LN(2)/25)*AV95+(1-EXP(-LN(2)/25))/(LN(2)/25)*Calculateur!AQ96*Calculateur!AS96*VLOOKUP('Données projet'!$B$10,Paramètres!$A$1:$I$89,3,0)*0.475*44/12</f>
        <v>3.0365105518372757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22.473204156672406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156.50137022757278</v>
      </c>
      <c r="BJ96" s="59">
        <f t="shared" si="92"/>
        <v>369.56225759438212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19.436693604835131</v>
      </c>
      <c r="BQ96" s="21">
        <f>EXP(-LN(2)/25)*BQ95+(1-EXP(-LN(2)/25))/(LN(2)/25)*Calculateur!BL96*Calculateur!BN96*VLOOKUP('Données projet'!$B$11,Paramètres!$A$1:$I$89,3,0)*0.475*44/12</f>
        <v>3.0365105518372757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22.473204156672406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156.50137022757278</v>
      </c>
      <c r="CE96" s="59">
        <f t="shared" si="94"/>
        <v>369.56225759438212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19.436693604835131</v>
      </c>
      <c r="CL96" s="21">
        <f>EXP(-LN(2)/25)*CL95+(1-EXP(-LN(2)/25))/(LN(2)/25)*Calculateur!CG96*Calculateur!CI96*VLOOKUP('Données projet'!$B$12,Paramètres!$A$1:$I$89,3,0)*0.475*44/12</f>
        <v>3.0365105518372757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22.473204156672406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156.50137022757278</v>
      </c>
      <c r="CZ96" s="59">
        <f t="shared" si="96"/>
        <v>369.56225759438212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19.436693604835131</v>
      </c>
      <c r="DG96" s="21">
        <f>EXP(-LN(2)/25)*DG95+(1-EXP(-LN(2)/25))/(LN(2)/25)*Calculateur!DB96*Calculateur!DD96*VLOOKUP('Données projet'!$B$13,Paramètres!$A$1:$I$89,3,0)*0.475*44/12</f>
        <v>3.0365105518372757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22.473204156672406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156.50137022757278</v>
      </c>
      <c r="T97" s="59">
        <f t="shared" si="88"/>
        <v>369.56225759438212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19.055551898456809</v>
      </c>
      <c r="AA97" s="21">
        <f>EXP(-LN(2)/25)*AA96+(1-EXP(-LN(2)/25))/(LN(2)/25)*Calculateur!V97*Calculateur!X97*VLOOKUP('Données projet'!$B$9,Paramètres!$A$1:$I$89,3,0)*0.475*44/12</f>
        <v>2.9534770111141353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22.009028909570944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156.50137022757278</v>
      </c>
      <c r="AO97" s="59">
        <f t="shared" si="90"/>
        <v>369.56225759438212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19.055551898456809</v>
      </c>
      <c r="AV97" s="21">
        <f>EXP(-LN(2)/25)*AV96+(1-EXP(-LN(2)/25))/(LN(2)/25)*Calculateur!AQ97*Calculateur!AS97*VLOOKUP('Données projet'!$B$10,Paramètres!$A$1:$I$89,3,0)*0.475*44/12</f>
        <v>2.9534770111141353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22.009028909570944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156.50137022757278</v>
      </c>
      <c r="BJ97" s="59">
        <f t="shared" si="92"/>
        <v>369.56225759438212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19.055551898456809</v>
      </c>
      <c r="BQ97" s="21">
        <f>EXP(-LN(2)/25)*BQ96+(1-EXP(-LN(2)/25))/(LN(2)/25)*Calculateur!BL97*Calculateur!BN97*VLOOKUP('Données projet'!$B$11,Paramètres!$A$1:$I$89,3,0)*0.475*44/12</f>
        <v>2.9534770111141353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22.009028909570944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156.50137022757278</v>
      </c>
      <c r="CE97" s="59">
        <f t="shared" si="94"/>
        <v>369.56225759438212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19.055551898456809</v>
      </c>
      <c r="CL97" s="21">
        <f>EXP(-LN(2)/25)*CL96+(1-EXP(-LN(2)/25))/(LN(2)/25)*Calculateur!CG97*Calculateur!CI97*VLOOKUP('Données projet'!$B$12,Paramètres!$A$1:$I$89,3,0)*0.475*44/12</f>
        <v>2.9534770111141353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22.009028909570944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156.50137022757278</v>
      </c>
      <c r="CZ97" s="59">
        <f t="shared" si="96"/>
        <v>369.56225759438212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19.055551898456809</v>
      </c>
      <c r="DG97" s="21">
        <f>EXP(-LN(2)/25)*DG96+(1-EXP(-LN(2)/25))/(LN(2)/25)*Calculateur!DB97*Calculateur!DD97*VLOOKUP('Données projet'!$B$13,Paramètres!$A$1:$I$89,3,0)*0.475*44/12</f>
        <v>2.9534770111141353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22.009028909570944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156.50137022757278</v>
      </c>
      <c r="T98" s="59">
        <f t="shared" si="88"/>
        <v>369.56225759438212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18.681884148467077</v>
      </c>
      <c r="AA98" s="21">
        <f>EXP(-LN(2)/25)*AA97+(1-EXP(-LN(2)/25))/(LN(2)/25)*Calculateur!V98*Calculateur!X98*VLOOKUP('Données projet'!$B$9,Paramètres!$A$1:$I$89,3,0)*0.475*44/12</f>
        <v>2.8727140269286133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21.554598175395689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156.50137022757278</v>
      </c>
      <c r="AO98" s="59">
        <f t="shared" si="90"/>
        <v>369.56225759438212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18.681884148467077</v>
      </c>
      <c r="AV98" s="21">
        <f>EXP(-LN(2)/25)*AV97+(1-EXP(-LN(2)/25))/(LN(2)/25)*Calculateur!AQ98*Calculateur!AS98*VLOOKUP('Données projet'!$B$10,Paramètres!$A$1:$I$89,3,0)*0.475*44/12</f>
        <v>2.8727140269286133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21.554598175395689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156.50137022757278</v>
      </c>
      <c r="BJ98" s="59">
        <f t="shared" si="92"/>
        <v>369.56225759438212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18.681884148467077</v>
      </c>
      <c r="BQ98" s="21">
        <f>EXP(-LN(2)/25)*BQ97+(1-EXP(-LN(2)/25))/(LN(2)/25)*Calculateur!BL98*Calculateur!BN98*VLOOKUP('Données projet'!$B$11,Paramètres!$A$1:$I$89,3,0)*0.475*44/12</f>
        <v>2.8727140269286133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21.554598175395689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156.50137022757278</v>
      </c>
      <c r="CE98" s="59">
        <f t="shared" si="94"/>
        <v>369.56225759438212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18.681884148467077</v>
      </c>
      <c r="CL98" s="21">
        <f>EXP(-LN(2)/25)*CL97+(1-EXP(-LN(2)/25))/(LN(2)/25)*Calculateur!CG98*Calculateur!CI98*VLOOKUP('Données projet'!$B$12,Paramètres!$A$1:$I$89,3,0)*0.475*44/12</f>
        <v>2.8727140269286133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21.554598175395689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156.50137022757278</v>
      </c>
      <c r="CZ98" s="59">
        <f t="shared" si="96"/>
        <v>369.56225759438212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18.681884148467077</v>
      </c>
      <c r="DG98" s="21">
        <f>EXP(-LN(2)/25)*DG97+(1-EXP(-LN(2)/25))/(LN(2)/25)*Calculateur!DB98*Calculateur!DD98*VLOOKUP('Données projet'!$B$13,Paramètres!$A$1:$I$89,3,0)*0.475*44/12</f>
        <v>2.8727140269286133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21.554598175395689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156.50137022757278</v>
      </c>
      <c r="T99" s="59">
        <f t="shared" si="88"/>
        <v>369.56225759438212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18.315543795139824</v>
      </c>
      <c r="AA99" s="21">
        <f>EXP(-LN(2)/25)*AA98+(1-EXP(-LN(2)/25))/(LN(2)/25)*Calculateur!V99*Calculateur!X99*VLOOKUP('Données projet'!$B$9,Paramètres!$A$1:$I$89,3,0)*0.475*44/12</f>
        <v>2.7941595107927855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21.109703305932609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156.50137022757278</v>
      </c>
      <c r="AO99" s="59">
        <f t="shared" si="90"/>
        <v>369.56225759438212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18.315543795139824</v>
      </c>
      <c r="AV99" s="21">
        <f>EXP(-LN(2)/25)*AV98+(1-EXP(-LN(2)/25))/(LN(2)/25)*Calculateur!AQ99*Calculateur!AS99*VLOOKUP('Données projet'!$B$10,Paramètres!$A$1:$I$89,3,0)*0.475*44/12</f>
        <v>2.7941595107927855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21.109703305932609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156.50137022757278</v>
      </c>
      <c r="BJ99" s="59">
        <f t="shared" si="92"/>
        <v>369.56225759438212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18.315543795139824</v>
      </c>
      <c r="BQ99" s="21">
        <f>EXP(-LN(2)/25)*BQ98+(1-EXP(-LN(2)/25))/(LN(2)/25)*Calculateur!BL99*Calculateur!BN99*VLOOKUP('Données projet'!$B$11,Paramètres!$A$1:$I$89,3,0)*0.475*44/12</f>
        <v>2.7941595107927855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21.109703305932609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156.50137022757278</v>
      </c>
      <c r="CE99" s="59">
        <f t="shared" si="94"/>
        <v>369.56225759438212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18.315543795139824</v>
      </c>
      <c r="CL99" s="21">
        <f>EXP(-LN(2)/25)*CL98+(1-EXP(-LN(2)/25))/(LN(2)/25)*Calculateur!CG99*Calculateur!CI99*VLOOKUP('Données projet'!$B$12,Paramètres!$A$1:$I$89,3,0)*0.475*44/12</f>
        <v>2.7941595107927855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21.109703305932609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156.50137022757278</v>
      </c>
      <c r="CZ99" s="59">
        <f t="shared" si="96"/>
        <v>369.56225759438212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18.315543795139824</v>
      </c>
      <c r="DG99" s="21">
        <f>EXP(-LN(2)/25)*DG98+(1-EXP(-LN(2)/25))/(LN(2)/25)*Calculateur!DB99*Calculateur!DD99*VLOOKUP('Données projet'!$B$13,Paramètres!$A$1:$I$89,3,0)*0.475*44/12</f>
        <v>2.7941595107927855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21.109703305932609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156.50137022757278</v>
      </c>
      <c r="T100" s="59">
        <f t="shared" si="88"/>
        <v>369.56225759438212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17.956387152695765</v>
      </c>
      <c r="AA100" s="21">
        <f>EXP(-LN(2)/25)*AA99+(1-EXP(-LN(2)/25))/(LN(2)/25)*Calculateur!V100*Calculateur!X100*VLOOKUP('Données projet'!$B$9,Paramètres!$A$1:$I$89,3,0)*0.475*44/12</f>
        <v>2.717753072031694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20.674140224727459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156.50137022757278</v>
      </c>
      <c r="AO100" s="59">
        <f t="shared" si="90"/>
        <v>369.56225759438212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17.956387152695765</v>
      </c>
      <c r="AV100" s="21">
        <f>EXP(-LN(2)/25)*AV99+(1-EXP(-LN(2)/25))/(LN(2)/25)*Calculateur!AQ100*Calculateur!AS100*VLOOKUP('Données projet'!$B$10,Paramètres!$A$1:$I$89,3,0)*0.475*44/12</f>
        <v>2.717753072031694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20.674140224727459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156.50137022757278</v>
      </c>
      <c r="BJ100" s="59">
        <f t="shared" si="92"/>
        <v>369.56225759438212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17.956387152695765</v>
      </c>
      <c r="BQ100" s="21">
        <f>EXP(-LN(2)/25)*BQ99+(1-EXP(-LN(2)/25))/(LN(2)/25)*Calculateur!BL100*Calculateur!BN100*VLOOKUP('Données projet'!$B$11,Paramètres!$A$1:$I$89,3,0)*0.475*44/12</f>
        <v>2.717753072031694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20.674140224727459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156.50137022757278</v>
      </c>
      <c r="CE100" s="59">
        <f t="shared" si="94"/>
        <v>369.56225759438212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17.956387152695765</v>
      </c>
      <c r="CL100" s="21">
        <f>EXP(-LN(2)/25)*CL99+(1-EXP(-LN(2)/25))/(LN(2)/25)*Calculateur!CG100*Calculateur!CI100*VLOOKUP('Données projet'!$B$12,Paramètres!$A$1:$I$89,3,0)*0.475*44/12</f>
        <v>2.717753072031694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20.674140224727459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156.50137022757278</v>
      </c>
      <c r="CZ100" s="59">
        <f t="shared" si="96"/>
        <v>369.56225759438212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17.956387152695765</v>
      </c>
      <c r="DG100" s="21">
        <f>EXP(-LN(2)/25)*DG99+(1-EXP(-LN(2)/25))/(LN(2)/25)*Calculateur!DB100*Calculateur!DD100*VLOOKUP('Données projet'!$B$13,Paramètres!$A$1:$I$89,3,0)*0.475*44/12</f>
        <v>2.717753072031694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20.674140224727459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156.50137022757278</v>
      </c>
      <c r="T101" s="59">
        <f t="shared" si="88"/>
        <v>369.56225759438212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17.604273352946112</v>
      </c>
      <c r="AA101" s="21">
        <f>EXP(-LN(2)/25)*AA100+(1-EXP(-LN(2)/25))/(LN(2)/25)*Calculateur!V101*Calculateur!X101*VLOOKUP('Données projet'!$B$9,Paramètres!$A$1:$I$89,3,0)*0.475*44/12</f>
        <v>2.6434359713565647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20.247709324302676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156.50137022757278</v>
      </c>
      <c r="AO101" s="59">
        <f t="shared" si="90"/>
        <v>369.56225759438212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17.604273352946112</v>
      </c>
      <c r="AV101" s="21">
        <f>EXP(-LN(2)/25)*AV100+(1-EXP(-LN(2)/25))/(LN(2)/25)*Calculateur!AQ101*Calculateur!AS101*VLOOKUP('Données projet'!$B$10,Paramètres!$A$1:$I$89,3,0)*0.475*44/12</f>
        <v>2.6434359713565647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20.247709324302676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156.50137022757278</v>
      </c>
      <c r="BJ101" s="59">
        <f t="shared" si="92"/>
        <v>369.56225759438212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17.604273352946112</v>
      </c>
      <c r="BQ101" s="21">
        <f>EXP(-LN(2)/25)*BQ100+(1-EXP(-LN(2)/25))/(LN(2)/25)*Calculateur!BL101*Calculateur!BN101*VLOOKUP('Données projet'!$B$11,Paramètres!$A$1:$I$89,3,0)*0.475*44/12</f>
        <v>2.6434359713565647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20.247709324302676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156.50137022757278</v>
      </c>
      <c r="CE101" s="59">
        <f t="shared" si="94"/>
        <v>369.56225759438212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17.604273352946112</v>
      </c>
      <c r="CL101" s="21">
        <f>EXP(-LN(2)/25)*CL100+(1-EXP(-LN(2)/25))/(LN(2)/25)*Calculateur!CG101*Calculateur!CI101*VLOOKUP('Données projet'!$B$12,Paramètres!$A$1:$I$89,3,0)*0.475*44/12</f>
        <v>2.6434359713565647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20.247709324302676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156.50137022757278</v>
      </c>
      <c r="CZ101" s="59">
        <f t="shared" si="96"/>
        <v>369.56225759438212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17.604273352946112</v>
      </c>
      <c r="DG101" s="21">
        <f>EXP(-LN(2)/25)*DG100+(1-EXP(-LN(2)/25))/(LN(2)/25)*Calculateur!DB101*Calculateur!DD101*VLOOKUP('Données projet'!$B$13,Paramètres!$A$1:$I$89,3,0)*0.475*44/12</f>
        <v>2.6434359713565647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20.247709324302676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156.50137022757278</v>
      </c>
      <c r="T102" s="59">
        <f t="shared" si="88"/>
        <v>369.56225759438212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17.259064290041341</v>
      </c>
      <c r="AA102" s="21">
        <f>EXP(-LN(2)/25)*AA101+(1-EXP(-LN(2)/25))/(LN(2)/25)*Calculateur!V102*Calculateur!X102*VLOOKUP('Données projet'!$B$9,Paramètres!$A$1:$I$89,3,0)*0.475*44/12</f>
        <v>2.5711510757075633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19.830215365748906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156.50137022757278</v>
      </c>
      <c r="AO102" s="59">
        <f t="shared" si="90"/>
        <v>369.56225759438212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17.259064290041341</v>
      </c>
      <c r="AV102" s="21">
        <f>EXP(-LN(2)/25)*AV101+(1-EXP(-LN(2)/25))/(LN(2)/25)*Calculateur!AQ102*Calculateur!AS102*VLOOKUP('Données projet'!$B$10,Paramètres!$A$1:$I$89,3,0)*0.475*44/12</f>
        <v>2.5711510757075633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19.830215365748906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156.50137022757278</v>
      </c>
      <c r="BJ102" s="59">
        <f t="shared" si="92"/>
        <v>369.56225759438212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17.259064290041341</v>
      </c>
      <c r="BQ102" s="21">
        <f>EXP(-LN(2)/25)*BQ101+(1-EXP(-LN(2)/25))/(LN(2)/25)*Calculateur!BL102*Calculateur!BN102*VLOOKUP('Données projet'!$B$11,Paramètres!$A$1:$I$89,3,0)*0.475*44/12</f>
        <v>2.5711510757075633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19.830215365748906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156.50137022757278</v>
      </c>
      <c r="CE102" s="59">
        <f t="shared" si="94"/>
        <v>369.56225759438212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17.259064290041341</v>
      </c>
      <c r="CL102" s="21">
        <f>EXP(-LN(2)/25)*CL101+(1-EXP(-LN(2)/25))/(LN(2)/25)*Calculateur!CG102*Calculateur!CI102*VLOOKUP('Données projet'!$B$12,Paramètres!$A$1:$I$89,3,0)*0.475*44/12</f>
        <v>2.5711510757075633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19.830215365748906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156.50137022757278</v>
      </c>
      <c r="CZ102" s="59">
        <f t="shared" si="96"/>
        <v>369.56225759438212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17.259064290041341</v>
      </c>
      <c r="DG102" s="21">
        <f>EXP(-LN(2)/25)*DG101+(1-EXP(-LN(2)/25))/(LN(2)/25)*Calculateur!DB102*Calculateur!DD102*VLOOKUP('Données projet'!$B$13,Paramètres!$A$1:$I$89,3,0)*0.475*44/12</f>
        <v>2.5711510757075633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19.830215365748906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156.50137022757278</v>
      </c>
      <c r="T103" s="59">
        <f t="shared" si="88"/>
        <v>369.56225759438212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16.920624566303392</v>
      </c>
      <c r="AA103" s="21">
        <f>EXP(-LN(2)/25)*AA102+(1-EXP(-LN(2)/25))/(LN(2)/25)*Calculateur!V103*Calculateur!X103*VLOOKUP('Données projet'!$B$9,Paramètres!$A$1:$I$89,3,0)*0.475*44/12</f>
        <v>2.5008428143313814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19.421467380634773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156.50137022757278</v>
      </c>
      <c r="AO103" s="59">
        <f t="shared" si="90"/>
        <v>369.56225759438212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16.920624566303392</v>
      </c>
      <c r="AV103" s="21">
        <f>EXP(-LN(2)/25)*AV102+(1-EXP(-LN(2)/25))/(LN(2)/25)*Calculateur!AQ103*Calculateur!AS103*VLOOKUP('Données projet'!$B$10,Paramètres!$A$1:$I$89,3,0)*0.475*44/12</f>
        <v>2.5008428143313814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19.421467380634773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156.50137022757278</v>
      </c>
      <c r="BJ103" s="59">
        <f t="shared" si="92"/>
        <v>369.56225759438212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16.920624566303392</v>
      </c>
      <c r="BQ103" s="21">
        <f>EXP(-LN(2)/25)*BQ102+(1-EXP(-LN(2)/25))/(LN(2)/25)*Calculateur!BL103*Calculateur!BN103*VLOOKUP('Données projet'!$B$11,Paramètres!$A$1:$I$89,3,0)*0.475*44/12</f>
        <v>2.5008428143313814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19.421467380634773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156.50137022757278</v>
      </c>
      <c r="CE103" s="59">
        <f t="shared" si="94"/>
        <v>369.56225759438212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16.920624566303392</v>
      </c>
      <c r="CL103" s="21">
        <f>EXP(-LN(2)/25)*CL102+(1-EXP(-LN(2)/25))/(LN(2)/25)*Calculateur!CG103*Calculateur!CI103*VLOOKUP('Données projet'!$B$12,Paramètres!$A$1:$I$89,3,0)*0.475*44/12</f>
        <v>2.5008428143313814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19.421467380634773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156.50137022757278</v>
      </c>
      <c r="CZ103" s="59">
        <f t="shared" si="96"/>
        <v>369.56225759438212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16.920624566303392</v>
      </c>
      <c r="DG103" s="21">
        <f>EXP(-LN(2)/25)*DG102+(1-EXP(-LN(2)/25))/(LN(2)/25)*Calculateur!DB103*Calculateur!DD103*VLOOKUP('Données projet'!$B$13,Paramètres!$A$1:$I$89,3,0)*0.475*44/12</f>
        <v>2.5008428143313814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19.421467380634773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156.50137022757278</v>
      </c>
      <c r="T104" s="59">
        <f t="shared" si="88"/>
        <v>369.56225759438212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16.588821439120096</v>
      </c>
      <c r="AA104" s="21">
        <f>EXP(-LN(2)/25)*AA103+(1-EXP(-LN(2)/25))/(LN(2)/25)*Calculateur!V104*Calculateur!X104*VLOOKUP('Données projet'!$B$9,Paramètres!$A$1:$I$89,3,0)*0.475*44/12</f>
        <v>2.4324571360598819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19.021278575179977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156.50137022757278</v>
      </c>
      <c r="AO104" s="59">
        <f t="shared" si="90"/>
        <v>369.56225759438212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16.588821439120096</v>
      </c>
      <c r="AV104" s="21">
        <f>EXP(-LN(2)/25)*AV103+(1-EXP(-LN(2)/25))/(LN(2)/25)*Calculateur!AQ104*Calculateur!AS104*VLOOKUP('Données projet'!$B$10,Paramètres!$A$1:$I$89,3,0)*0.475*44/12</f>
        <v>2.4324571360598819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19.021278575179977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156.50137022757278</v>
      </c>
      <c r="BJ104" s="59">
        <f t="shared" si="92"/>
        <v>369.56225759438212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16.588821439120096</v>
      </c>
      <c r="BQ104" s="21">
        <f>EXP(-LN(2)/25)*BQ103+(1-EXP(-LN(2)/25))/(LN(2)/25)*Calculateur!BL104*Calculateur!BN104*VLOOKUP('Données projet'!$B$11,Paramètres!$A$1:$I$89,3,0)*0.475*44/12</f>
        <v>2.4324571360598819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19.021278575179977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156.50137022757278</v>
      </c>
      <c r="CE104" s="59">
        <f t="shared" si="94"/>
        <v>369.56225759438212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16.588821439120096</v>
      </c>
      <c r="CL104" s="21">
        <f>EXP(-LN(2)/25)*CL103+(1-EXP(-LN(2)/25))/(LN(2)/25)*Calculateur!CG104*Calculateur!CI104*VLOOKUP('Données projet'!$B$12,Paramètres!$A$1:$I$89,3,0)*0.475*44/12</f>
        <v>2.4324571360598819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19.021278575179977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156.50137022757278</v>
      </c>
      <c r="CZ104" s="59">
        <f t="shared" si="96"/>
        <v>369.56225759438212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16.588821439120096</v>
      </c>
      <c r="DG104" s="21">
        <f>EXP(-LN(2)/25)*DG103+(1-EXP(-LN(2)/25))/(LN(2)/25)*Calculateur!DB104*Calculateur!DD104*VLOOKUP('Données projet'!$B$13,Paramètres!$A$1:$I$89,3,0)*0.475*44/12</f>
        <v>2.4324571360598819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19.021278575179977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156.50137022757278</v>
      </c>
      <c r="T105" s="59">
        <f t="shared" si="88"/>
        <v>369.56225759438212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16.263524768880941</v>
      </c>
      <c r="AA105" s="21">
        <f>EXP(-LN(2)/25)*AA104+(1-EXP(-LN(2)/25))/(LN(2)/25)*Calculateur!V105*Calculateur!X105*VLOOKUP('Données projet'!$B$9,Paramètres!$A$1:$I$89,3,0)*0.475*44/12</f>
        <v>2.3659414677569632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18.629466236637903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156.50137022757278</v>
      </c>
      <c r="AO105" s="59">
        <f t="shared" si="90"/>
        <v>369.56225759438212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16.263524768880941</v>
      </c>
      <c r="AV105" s="21">
        <f>EXP(-LN(2)/25)*AV104+(1-EXP(-LN(2)/25))/(LN(2)/25)*Calculateur!AQ105*Calculateur!AS105*VLOOKUP('Données projet'!$B$10,Paramètres!$A$1:$I$89,3,0)*0.475*44/12</f>
        <v>2.3659414677569632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18.629466236637903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156.50137022757278</v>
      </c>
      <c r="BJ105" s="59">
        <f t="shared" si="92"/>
        <v>369.56225759438212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16.263524768880941</v>
      </c>
      <c r="BQ105" s="21">
        <f>EXP(-LN(2)/25)*BQ104+(1-EXP(-LN(2)/25))/(LN(2)/25)*Calculateur!BL105*Calculateur!BN105*VLOOKUP('Données projet'!$B$11,Paramètres!$A$1:$I$89,3,0)*0.475*44/12</f>
        <v>2.3659414677569632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18.629466236637903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156.50137022757278</v>
      </c>
      <c r="CE105" s="59">
        <f t="shared" si="94"/>
        <v>369.56225759438212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16.263524768880941</v>
      </c>
      <c r="CL105" s="21">
        <f>EXP(-LN(2)/25)*CL104+(1-EXP(-LN(2)/25))/(LN(2)/25)*Calculateur!CG105*Calculateur!CI105*VLOOKUP('Données projet'!$B$12,Paramètres!$A$1:$I$89,3,0)*0.475*44/12</f>
        <v>2.3659414677569632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18.629466236637903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156.50137022757278</v>
      </c>
      <c r="CZ105" s="59">
        <f t="shared" si="96"/>
        <v>369.56225759438212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16.263524768880941</v>
      </c>
      <c r="DG105" s="21">
        <f>EXP(-LN(2)/25)*DG104+(1-EXP(-LN(2)/25))/(LN(2)/25)*Calculateur!DB105*Calculateur!DD105*VLOOKUP('Données projet'!$B$13,Paramètres!$A$1:$I$89,3,0)*0.475*44/12</f>
        <v>2.3659414677569632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18.629466236637903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156.50137022757278</v>
      </c>
      <c r="T106" s="59">
        <f t="shared" si="88"/>
        <v>369.56225759438212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15.944606967933799</v>
      </c>
      <c r="AA106" s="21">
        <f>EXP(-LN(2)/25)*AA105+(1-EXP(-LN(2)/25))/(LN(2)/25)*Calculateur!V106*Calculateur!X106*VLOOKUP('Données projet'!$B$9,Paramètres!$A$1:$I$89,3,0)*0.475*44/12</f>
        <v>2.3012446739016945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18.245851641835493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156.50137022757278</v>
      </c>
      <c r="AO106" s="59">
        <f t="shared" si="90"/>
        <v>369.56225759438212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15.944606967933799</v>
      </c>
      <c r="AV106" s="21">
        <f>EXP(-LN(2)/25)*AV105+(1-EXP(-LN(2)/25))/(LN(2)/25)*Calculateur!AQ106*Calculateur!AS106*VLOOKUP('Données projet'!$B$10,Paramètres!$A$1:$I$89,3,0)*0.475*44/12</f>
        <v>2.3012446739016945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18.245851641835493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156.50137022757278</v>
      </c>
      <c r="BJ106" s="59">
        <f t="shared" si="92"/>
        <v>369.56225759438212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15.944606967933799</v>
      </c>
      <c r="BQ106" s="21">
        <f>EXP(-LN(2)/25)*BQ105+(1-EXP(-LN(2)/25))/(LN(2)/25)*Calculateur!BL106*Calculateur!BN106*VLOOKUP('Données projet'!$B$11,Paramètres!$A$1:$I$89,3,0)*0.475*44/12</f>
        <v>2.3012446739016945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18.245851641835493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156.50137022757278</v>
      </c>
      <c r="CE106" s="59">
        <f t="shared" si="94"/>
        <v>369.56225759438212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15.944606967933799</v>
      </c>
      <c r="CL106" s="21">
        <f>EXP(-LN(2)/25)*CL105+(1-EXP(-LN(2)/25))/(LN(2)/25)*Calculateur!CG106*Calculateur!CI106*VLOOKUP('Données projet'!$B$12,Paramètres!$A$1:$I$89,3,0)*0.475*44/12</f>
        <v>2.3012446739016945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18.245851641835493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156.50137022757278</v>
      </c>
      <c r="CZ106" s="59">
        <f t="shared" si="96"/>
        <v>369.56225759438212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15.944606967933799</v>
      </c>
      <c r="DG106" s="21">
        <f>EXP(-LN(2)/25)*DG105+(1-EXP(-LN(2)/25))/(LN(2)/25)*Calculateur!DB106*Calculateur!DD106*VLOOKUP('Données projet'!$B$13,Paramètres!$A$1:$I$89,3,0)*0.475*44/12</f>
        <v>2.3012446739016945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18.245851641835493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156.50137022757278</v>
      </c>
      <c r="T107" s="59">
        <f t="shared" si="88"/>
        <v>369.56225759438212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15.631942950542578</v>
      </c>
      <c r="AA107" s="21">
        <f>EXP(-LN(2)/25)*AA106+(1-EXP(-LN(2)/25))/(LN(2)/25)*Calculateur!V107*Calculateur!X107*VLOOKUP('Données projet'!$B$9,Paramètres!$A$1:$I$89,3,0)*0.475*44/12</f>
        <v>2.2383170172766547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17.870259967819234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156.50137022757278</v>
      </c>
      <c r="AO107" s="59">
        <f t="shared" si="90"/>
        <v>369.56225759438212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15.631942950542578</v>
      </c>
      <c r="AV107" s="21">
        <f>EXP(-LN(2)/25)*AV106+(1-EXP(-LN(2)/25))/(LN(2)/25)*Calculateur!AQ107*Calculateur!AS107*VLOOKUP('Données projet'!$B$10,Paramètres!$A$1:$I$89,3,0)*0.475*44/12</f>
        <v>2.2383170172766547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17.870259967819234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156.50137022757278</v>
      </c>
      <c r="BJ107" s="59">
        <f t="shared" si="92"/>
        <v>369.56225759438212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15.631942950542578</v>
      </c>
      <c r="BQ107" s="21">
        <f>EXP(-LN(2)/25)*BQ106+(1-EXP(-LN(2)/25))/(LN(2)/25)*Calculateur!BL107*Calculateur!BN107*VLOOKUP('Données projet'!$B$11,Paramètres!$A$1:$I$89,3,0)*0.475*44/12</f>
        <v>2.2383170172766547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17.870259967819234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156.50137022757278</v>
      </c>
      <c r="CE107" s="59">
        <f t="shared" si="94"/>
        <v>369.56225759438212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15.631942950542578</v>
      </c>
      <c r="CL107" s="21">
        <f>EXP(-LN(2)/25)*CL106+(1-EXP(-LN(2)/25))/(LN(2)/25)*Calculateur!CG107*Calculateur!CI107*VLOOKUP('Données projet'!$B$12,Paramètres!$A$1:$I$89,3,0)*0.475*44/12</f>
        <v>2.2383170172766547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17.870259967819234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156.50137022757278</v>
      </c>
      <c r="CZ107" s="59">
        <f t="shared" si="96"/>
        <v>369.56225759438212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15.631942950542578</v>
      </c>
      <c r="DG107" s="21">
        <f>EXP(-LN(2)/25)*DG106+(1-EXP(-LN(2)/25))/(LN(2)/25)*Calculateur!DB107*Calculateur!DD107*VLOOKUP('Données projet'!$B$13,Paramètres!$A$1:$I$89,3,0)*0.475*44/12</f>
        <v>2.2383170172766547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17.870259967819234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156.50137022757278</v>
      </c>
      <c r="T108" s="59">
        <f t="shared" si="88"/>
        <v>369.56225759438212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15.32541008382618</v>
      </c>
      <c r="AA108" s="21">
        <f>EXP(-LN(2)/25)*AA107+(1-EXP(-LN(2)/25))/(LN(2)/25)*Calculateur!V108*Calculateur!X108*VLOOKUP('Données projet'!$B$9,Paramètres!$A$1:$I$89,3,0)*0.475*44/12</f>
        <v>2.1771101207312484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17.502520204557428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156.50137022757278</v>
      </c>
      <c r="AO108" s="59">
        <f t="shared" si="90"/>
        <v>369.56225759438212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15.32541008382618</v>
      </c>
      <c r="AV108" s="21">
        <f>EXP(-LN(2)/25)*AV107+(1-EXP(-LN(2)/25))/(LN(2)/25)*Calculateur!AQ108*Calculateur!AS108*VLOOKUP('Données projet'!$B$10,Paramètres!$A$1:$I$89,3,0)*0.475*44/12</f>
        <v>2.1771101207312484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17.502520204557428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156.50137022757278</v>
      </c>
      <c r="BJ108" s="59">
        <f t="shared" si="92"/>
        <v>369.56225759438212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15.32541008382618</v>
      </c>
      <c r="BQ108" s="21">
        <f>EXP(-LN(2)/25)*BQ107+(1-EXP(-LN(2)/25))/(LN(2)/25)*Calculateur!BL108*Calculateur!BN108*VLOOKUP('Données projet'!$B$11,Paramètres!$A$1:$I$89,3,0)*0.475*44/12</f>
        <v>2.1771101207312484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17.502520204557428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156.50137022757278</v>
      </c>
      <c r="CE108" s="59">
        <f t="shared" si="94"/>
        <v>369.56225759438212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15.32541008382618</v>
      </c>
      <c r="CL108" s="21">
        <f>EXP(-LN(2)/25)*CL107+(1-EXP(-LN(2)/25))/(LN(2)/25)*Calculateur!CG108*Calculateur!CI108*VLOOKUP('Données projet'!$B$12,Paramètres!$A$1:$I$89,3,0)*0.475*44/12</f>
        <v>2.1771101207312484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17.502520204557428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156.50137022757278</v>
      </c>
      <c r="CZ108" s="59">
        <f t="shared" si="96"/>
        <v>369.56225759438212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15.32541008382618</v>
      </c>
      <c r="DG108" s="21">
        <f>EXP(-LN(2)/25)*DG107+(1-EXP(-LN(2)/25))/(LN(2)/25)*Calculateur!DB108*Calculateur!DD108*VLOOKUP('Données projet'!$B$13,Paramètres!$A$1:$I$89,3,0)*0.475*44/12</f>
        <v>2.1771101207312484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17.502520204557428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156.50137022757278</v>
      </c>
      <c r="T109" s="59">
        <f t="shared" si="88"/>
        <v>369.56225759438212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15.024888139659502</v>
      </c>
      <c r="AA109" s="21">
        <f>EXP(-LN(2)/25)*AA108+(1-EXP(-LN(2)/25))/(LN(2)/25)*Calculateur!V109*Calculateur!X109*VLOOKUP('Données projet'!$B$9,Paramètres!$A$1:$I$89,3,0)*0.475*44/12</f>
        <v>2.1175769299906069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17.142465069650108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156.50137022757278</v>
      </c>
      <c r="AO109" s="59">
        <f t="shared" si="90"/>
        <v>369.56225759438212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15.024888139659502</v>
      </c>
      <c r="AV109" s="21">
        <f>EXP(-LN(2)/25)*AV108+(1-EXP(-LN(2)/25))/(LN(2)/25)*Calculateur!AQ109*Calculateur!AS109*VLOOKUP('Données projet'!$B$10,Paramètres!$A$1:$I$89,3,0)*0.475*44/12</f>
        <v>2.1175769299906069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17.142465069650108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156.50137022757278</v>
      </c>
      <c r="BJ109" s="59">
        <f t="shared" si="92"/>
        <v>369.56225759438212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15.024888139659502</v>
      </c>
      <c r="BQ109" s="21">
        <f>EXP(-LN(2)/25)*BQ108+(1-EXP(-LN(2)/25))/(LN(2)/25)*Calculateur!BL109*Calculateur!BN109*VLOOKUP('Données projet'!$B$11,Paramètres!$A$1:$I$89,3,0)*0.475*44/12</f>
        <v>2.1175769299906069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17.142465069650108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156.50137022757278</v>
      </c>
      <c r="CE109" s="59">
        <f t="shared" si="94"/>
        <v>369.56225759438212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15.024888139659502</v>
      </c>
      <c r="CL109" s="21">
        <f>EXP(-LN(2)/25)*CL108+(1-EXP(-LN(2)/25))/(LN(2)/25)*Calculateur!CG109*Calculateur!CI109*VLOOKUP('Données projet'!$B$12,Paramètres!$A$1:$I$89,3,0)*0.475*44/12</f>
        <v>2.1175769299906069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17.142465069650108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156.50137022757278</v>
      </c>
      <c r="CZ109" s="59">
        <f t="shared" si="96"/>
        <v>369.56225759438212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15.024888139659502</v>
      </c>
      <c r="DG109" s="21">
        <f>EXP(-LN(2)/25)*DG108+(1-EXP(-LN(2)/25))/(LN(2)/25)*Calculateur!DB109*Calculateur!DD109*VLOOKUP('Données projet'!$B$13,Paramètres!$A$1:$I$89,3,0)*0.475*44/12</f>
        <v>2.1175769299906069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17.142465069650108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156.50137022757278</v>
      </c>
      <c r="T110" s="59">
        <f t="shared" si="88"/>
        <v>369.56225759438212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14.730259247517647</v>
      </c>
      <c r="AA110" s="21">
        <f>EXP(-LN(2)/25)*AA109+(1-EXP(-LN(2)/25))/(LN(2)/25)*Calculateur!V110*Calculateur!X110*VLOOKUP('Données projet'!$B$9,Paramètres!$A$1:$I$89,3,0)*0.475*44/12</f>
        <v>2.0596716774814827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16.78993092499913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156.50137022757278</v>
      </c>
      <c r="AO110" s="59">
        <f t="shared" si="90"/>
        <v>369.56225759438212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14.730259247517647</v>
      </c>
      <c r="AV110" s="21">
        <f>EXP(-LN(2)/25)*AV109+(1-EXP(-LN(2)/25))/(LN(2)/25)*Calculateur!AQ110*Calculateur!AS110*VLOOKUP('Données projet'!$B$10,Paramètres!$A$1:$I$89,3,0)*0.475*44/12</f>
        <v>2.0596716774814827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16.78993092499913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156.50137022757278</v>
      </c>
      <c r="BJ110" s="59">
        <f t="shared" si="92"/>
        <v>369.56225759438212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14.730259247517647</v>
      </c>
      <c r="BQ110" s="21">
        <f>EXP(-LN(2)/25)*BQ109+(1-EXP(-LN(2)/25))/(LN(2)/25)*Calculateur!BL110*Calculateur!BN110*VLOOKUP('Données projet'!$B$11,Paramètres!$A$1:$I$89,3,0)*0.475*44/12</f>
        <v>2.0596716774814827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16.78993092499913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156.50137022757278</v>
      </c>
      <c r="CE110" s="59">
        <f t="shared" si="94"/>
        <v>369.56225759438212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14.730259247517647</v>
      </c>
      <c r="CL110" s="21">
        <f>EXP(-LN(2)/25)*CL109+(1-EXP(-LN(2)/25))/(LN(2)/25)*Calculateur!CG110*Calculateur!CI110*VLOOKUP('Données projet'!$B$12,Paramètres!$A$1:$I$89,3,0)*0.475*44/12</f>
        <v>2.0596716774814827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16.78993092499913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156.50137022757278</v>
      </c>
      <c r="CZ110" s="59">
        <f t="shared" si="96"/>
        <v>369.56225759438212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14.730259247517647</v>
      </c>
      <c r="DG110" s="21">
        <f>EXP(-LN(2)/25)*DG109+(1-EXP(-LN(2)/25))/(LN(2)/25)*Calculateur!DB110*Calculateur!DD110*VLOOKUP('Données projet'!$B$13,Paramètres!$A$1:$I$89,3,0)*0.475*44/12</f>
        <v>2.0596716774814827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16.78993092499913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156.50137022757278</v>
      </c>
      <c r="T111" s="59">
        <f t="shared" si="88"/>
        <v>369.56225759438212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14.441407848244815</v>
      </c>
      <c r="AA111" s="21">
        <f>EXP(-LN(2)/25)*AA110+(1-EXP(-LN(2)/25))/(LN(2)/25)*Calculateur!V111*Calculateur!X111*VLOOKUP('Données projet'!$B$9,Paramètres!$A$1:$I$89,3,0)*0.475*44/12</f>
        <v>2.0033498471473257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16.444757695392141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156.50137022757278</v>
      </c>
      <c r="AO111" s="59">
        <f t="shared" si="90"/>
        <v>369.56225759438212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14.441407848244815</v>
      </c>
      <c r="AV111" s="21">
        <f>EXP(-LN(2)/25)*AV110+(1-EXP(-LN(2)/25))/(LN(2)/25)*Calculateur!AQ111*Calculateur!AS111*VLOOKUP('Données projet'!$B$10,Paramètres!$A$1:$I$89,3,0)*0.475*44/12</f>
        <v>2.0033498471473257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16.444757695392141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156.50137022757278</v>
      </c>
      <c r="BJ111" s="59">
        <f t="shared" si="92"/>
        <v>369.56225759438212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14.441407848244815</v>
      </c>
      <c r="BQ111" s="21">
        <f>EXP(-LN(2)/25)*BQ110+(1-EXP(-LN(2)/25))/(LN(2)/25)*Calculateur!BL111*Calculateur!BN111*VLOOKUP('Données projet'!$B$11,Paramètres!$A$1:$I$89,3,0)*0.475*44/12</f>
        <v>2.0033498471473257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16.444757695392141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156.50137022757278</v>
      </c>
      <c r="CE111" s="59">
        <f t="shared" si="94"/>
        <v>369.56225759438212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14.441407848244815</v>
      </c>
      <c r="CL111" s="21">
        <f>EXP(-LN(2)/25)*CL110+(1-EXP(-LN(2)/25))/(LN(2)/25)*Calculateur!CG111*Calculateur!CI111*VLOOKUP('Données projet'!$B$12,Paramètres!$A$1:$I$89,3,0)*0.475*44/12</f>
        <v>2.0033498471473257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16.444757695392141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156.50137022757278</v>
      </c>
      <c r="CZ111" s="59">
        <f t="shared" si="96"/>
        <v>369.56225759438212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14.441407848244815</v>
      </c>
      <c r="DG111" s="21">
        <f>EXP(-LN(2)/25)*DG110+(1-EXP(-LN(2)/25))/(LN(2)/25)*Calculateur!DB111*Calculateur!DD111*VLOOKUP('Données projet'!$B$13,Paramètres!$A$1:$I$89,3,0)*0.475*44/12</f>
        <v>2.0033498471473257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16.444757695392141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156.50137022757278</v>
      </c>
      <c r="T112" s="59">
        <f t="shared" si="88"/>
        <v>369.56225759438212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14.158220648729765</v>
      </c>
      <c r="AA112" s="21">
        <f>EXP(-LN(2)/25)*AA111+(1-EXP(-LN(2)/25))/(LN(2)/25)*Calculateur!V112*Calculateur!X112*VLOOKUP('Données projet'!$B$9,Paramètres!$A$1:$I$89,3,0)*0.475*44/12</f>
        <v>1.9485681402254924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16.106788788955257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156.50137022757278</v>
      </c>
      <c r="AO112" s="59">
        <f t="shared" si="90"/>
        <v>369.56225759438212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14.158220648729765</v>
      </c>
      <c r="AV112" s="21">
        <f>EXP(-LN(2)/25)*AV111+(1-EXP(-LN(2)/25))/(LN(2)/25)*Calculateur!AQ112*Calculateur!AS112*VLOOKUP('Données projet'!$B$10,Paramètres!$A$1:$I$89,3,0)*0.475*44/12</f>
        <v>1.9485681402254924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16.106788788955257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156.50137022757278</v>
      </c>
      <c r="BJ112" s="59">
        <f t="shared" si="92"/>
        <v>369.56225759438212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14.158220648729765</v>
      </c>
      <c r="BQ112" s="21">
        <f>EXP(-LN(2)/25)*BQ111+(1-EXP(-LN(2)/25))/(LN(2)/25)*Calculateur!BL112*Calculateur!BN112*VLOOKUP('Données projet'!$B$11,Paramètres!$A$1:$I$89,3,0)*0.475*44/12</f>
        <v>1.9485681402254924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16.106788788955257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156.50137022757278</v>
      </c>
      <c r="CE112" s="59">
        <f t="shared" si="94"/>
        <v>369.56225759438212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14.158220648729765</v>
      </c>
      <c r="CL112" s="21">
        <f>EXP(-LN(2)/25)*CL111+(1-EXP(-LN(2)/25))/(LN(2)/25)*Calculateur!CG112*Calculateur!CI112*VLOOKUP('Données projet'!$B$12,Paramètres!$A$1:$I$89,3,0)*0.475*44/12</f>
        <v>1.9485681402254924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16.106788788955257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156.50137022757278</v>
      </c>
      <c r="CZ112" s="59">
        <f t="shared" si="96"/>
        <v>369.56225759438212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14.158220648729765</v>
      </c>
      <c r="DG112" s="21">
        <f>EXP(-LN(2)/25)*DG111+(1-EXP(-LN(2)/25))/(LN(2)/25)*Calculateur!DB112*Calculateur!DD112*VLOOKUP('Données projet'!$B$13,Paramètres!$A$1:$I$89,3,0)*0.475*44/12</f>
        <v>1.9485681402254924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16.106788788955257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156.50137022757278</v>
      </c>
      <c r="T113" s="59">
        <f t="shared" si="88"/>
        <v>369.56225759438212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13.880586577470069</v>
      </c>
      <c r="AA113" s="21">
        <f>EXP(-LN(2)/25)*AA112+(1-EXP(-LN(2)/25))/(LN(2)/25)*Calculateur!V113*Calculateur!X113*VLOOKUP('Données projet'!$B$9,Paramètres!$A$1:$I$89,3,0)*0.475*44/12</f>
        <v>1.8952844419602812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15.775871019430351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156.50137022757278</v>
      </c>
      <c r="AO113" s="59">
        <f t="shared" si="90"/>
        <v>369.56225759438212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13.880586577470069</v>
      </c>
      <c r="AV113" s="21">
        <f>EXP(-LN(2)/25)*AV112+(1-EXP(-LN(2)/25))/(LN(2)/25)*Calculateur!AQ113*Calculateur!AS113*VLOOKUP('Données projet'!$B$10,Paramètres!$A$1:$I$89,3,0)*0.475*44/12</f>
        <v>1.8952844419602812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15.775871019430351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156.50137022757278</v>
      </c>
      <c r="BJ113" s="59">
        <f t="shared" si="92"/>
        <v>369.56225759438212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13.880586577470069</v>
      </c>
      <c r="BQ113" s="21">
        <f>EXP(-LN(2)/25)*BQ112+(1-EXP(-LN(2)/25))/(LN(2)/25)*Calculateur!BL113*Calculateur!BN113*VLOOKUP('Données projet'!$B$11,Paramètres!$A$1:$I$89,3,0)*0.475*44/12</f>
        <v>1.8952844419602812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15.775871019430351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156.50137022757278</v>
      </c>
      <c r="CE113" s="59">
        <f t="shared" si="94"/>
        <v>369.56225759438212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13.880586577470069</v>
      </c>
      <c r="CL113" s="21">
        <f>EXP(-LN(2)/25)*CL112+(1-EXP(-LN(2)/25))/(LN(2)/25)*Calculateur!CG113*Calculateur!CI113*VLOOKUP('Données projet'!$B$12,Paramètres!$A$1:$I$89,3,0)*0.475*44/12</f>
        <v>1.8952844419602812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15.775871019430351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156.50137022757278</v>
      </c>
      <c r="CZ113" s="59">
        <f t="shared" si="96"/>
        <v>369.56225759438212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13.880586577470069</v>
      </c>
      <c r="DG113" s="21">
        <f>EXP(-LN(2)/25)*DG112+(1-EXP(-LN(2)/25))/(LN(2)/25)*Calculateur!DB113*Calculateur!DD113*VLOOKUP('Données projet'!$B$13,Paramètres!$A$1:$I$89,3,0)*0.475*44/12</f>
        <v>1.8952844419602812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15.775871019430351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156.50137022757278</v>
      </c>
      <c r="T114" s="59">
        <f t="shared" si="88"/>
        <v>369.56225759438212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13.608396741007713</v>
      </c>
      <c r="AA114" s="21">
        <f>EXP(-LN(2)/25)*AA113+(1-EXP(-LN(2)/25))/(LN(2)/25)*Calculateur!V114*Calculateur!X114*VLOOKUP('Données projet'!$B$9,Paramètres!$A$1:$I$89,3,0)*0.475*44/12</f>
        <v>1.8434577892262003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15.451854530233913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156.50137022757278</v>
      </c>
      <c r="AO114" s="59">
        <f t="shared" si="90"/>
        <v>369.56225759438212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13.608396741007713</v>
      </c>
      <c r="AV114" s="21">
        <f>EXP(-LN(2)/25)*AV113+(1-EXP(-LN(2)/25))/(LN(2)/25)*Calculateur!AQ114*Calculateur!AS114*VLOOKUP('Données projet'!$B$10,Paramètres!$A$1:$I$89,3,0)*0.475*44/12</f>
        <v>1.8434577892262003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15.451854530233913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156.50137022757278</v>
      </c>
      <c r="BJ114" s="59">
        <f t="shared" si="92"/>
        <v>369.56225759438212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13.608396741007713</v>
      </c>
      <c r="BQ114" s="21">
        <f>EXP(-LN(2)/25)*BQ113+(1-EXP(-LN(2)/25))/(LN(2)/25)*Calculateur!BL114*Calculateur!BN114*VLOOKUP('Données projet'!$B$11,Paramètres!$A$1:$I$89,3,0)*0.475*44/12</f>
        <v>1.8434577892262003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15.451854530233913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156.50137022757278</v>
      </c>
      <c r="CE114" s="59">
        <f t="shared" si="94"/>
        <v>369.56225759438212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13.608396741007713</v>
      </c>
      <c r="CL114" s="21">
        <f>EXP(-LN(2)/25)*CL113+(1-EXP(-LN(2)/25))/(LN(2)/25)*Calculateur!CG114*Calculateur!CI114*VLOOKUP('Données projet'!$B$12,Paramètres!$A$1:$I$89,3,0)*0.475*44/12</f>
        <v>1.8434577892262003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15.451854530233913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156.50137022757278</v>
      </c>
      <c r="CZ114" s="59">
        <f t="shared" si="96"/>
        <v>369.56225759438212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13.608396741007713</v>
      </c>
      <c r="DG114" s="21">
        <f>EXP(-LN(2)/25)*DG113+(1-EXP(-LN(2)/25))/(LN(2)/25)*Calculateur!DB114*Calculateur!DD114*VLOOKUP('Données projet'!$B$13,Paramètres!$A$1:$I$89,3,0)*0.475*44/12</f>
        <v>1.8434577892262003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15.451854530233913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156.50137022757278</v>
      </c>
      <c r="T115" s="59">
        <f t="shared" si="88"/>
        <v>369.56225759438212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13.341544381218977</v>
      </c>
      <c r="AA115" s="21">
        <f>EXP(-LN(2)/25)*AA114+(1-EXP(-LN(2)/25))/(LN(2)/25)*Calculateur!V115*Calculateur!X115*VLOOKUP('Données projet'!$B$9,Paramètres!$A$1:$I$89,3,0)*0.475*44/12</f>
        <v>1.7930483390365779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15.134592720255554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156.50137022757278</v>
      </c>
      <c r="AO115" s="59">
        <f t="shared" si="90"/>
        <v>369.56225759438212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13.341544381218977</v>
      </c>
      <c r="AV115" s="21">
        <f>EXP(-LN(2)/25)*AV114+(1-EXP(-LN(2)/25))/(LN(2)/25)*Calculateur!AQ115*Calculateur!AS115*VLOOKUP('Données projet'!$B$10,Paramètres!$A$1:$I$89,3,0)*0.475*44/12</f>
        <v>1.7930483390365779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15.134592720255554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156.50137022757278</v>
      </c>
      <c r="BJ115" s="59">
        <f t="shared" si="92"/>
        <v>369.56225759438212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13.341544381218977</v>
      </c>
      <c r="BQ115" s="21">
        <f>EXP(-LN(2)/25)*BQ114+(1-EXP(-LN(2)/25))/(LN(2)/25)*Calculateur!BL115*Calculateur!BN115*VLOOKUP('Données projet'!$B$11,Paramètres!$A$1:$I$89,3,0)*0.475*44/12</f>
        <v>1.7930483390365779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15.134592720255554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156.50137022757278</v>
      </c>
      <c r="CE115" s="59">
        <f t="shared" si="94"/>
        <v>369.56225759438212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13.341544381218977</v>
      </c>
      <c r="CL115" s="21">
        <f>EXP(-LN(2)/25)*CL114+(1-EXP(-LN(2)/25))/(LN(2)/25)*Calculateur!CG115*Calculateur!CI115*VLOOKUP('Données projet'!$B$12,Paramètres!$A$1:$I$89,3,0)*0.475*44/12</f>
        <v>1.7930483390365779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15.134592720255554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156.50137022757278</v>
      </c>
      <c r="CZ115" s="59">
        <f t="shared" si="96"/>
        <v>369.56225759438212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13.341544381218977</v>
      </c>
      <c r="DG115" s="21">
        <f>EXP(-LN(2)/25)*DG114+(1-EXP(-LN(2)/25))/(LN(2)/25)*Calculateur!DB115*Calculateur!DD115*VLOOKUP('Données projet'!$B$13,Paramètres!$A$1:$I$89,3,0)*0.475*44/12</f>
        <v>1.7930483390365779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15.134592720255554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156.50137022757278</v>
      </c>
      <c r="T116" s="59">
        <f t="shared" si="88"/>
        <v>369.56225759438212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13.079924833441831</v>
      </c>
      <c r="AA116" s="21">
        <f>EXP(-LN(2)/25)*AA115+(1-EXP(-LN(2)/25))/(LN(2)/25)*Calculateur!V116*Calculateur!X116*VLOOKUP('Données projet'!$B$9,Paramètres!$A$1:$I$89,3,0)*0.475*44/12</f>
        <v>1.7440173379133086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14.82394217135514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156.50137022757278</v>
      </c>
      <c r="AO116" s="59">
        <f t="shared" si="90"/>
        <v>369.56225759438212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13.079924833441831</v>
      </c>
      <c r="AV116" s="21">
        <f>EXP(-LN(2)/25)*AV115+(1-EXP(-LN(2)/25))/(LN(2)/25)*Calculateur!AQ116*Calculateur!AS116*VLOOKUP('Données projet'!$B$10,Paramètres!$A$1:$I$89,3,0)*0.475*44/12</f>
        <v>1.7440173379133086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14.82394217135514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156.50137022757278</v>
      </c>
      <c r="BJ116" s="59">
        <f t="shared" si="92"/>
        <v>369.56225759438212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13.079924833441831</v>
      </c>
      <c r="BQ116" s="21">
        <f>EXP(-LN(2)/25)*BQ115+(1-EXP(-LN(2)/25))/(LN(2)/25)*Calculateur!BL116*Calculateur!BN116*VLOOKUP('Données projet'!$B$11,Paramètres!$A$1:$I$89,3,0)*0.475*44/12</f>
        <v>1.7440173379133086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14.82394217135514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156.50137022757278</v>
      </c>
      <c r="CE116" s="59">
        <f t="shared" si="94"/>
        <v>369.56225759438212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13.079924833441831</v>
      </c>
      <c r="CL116" s="21">
        <f>EXP(-LN(2)/25)*CL115+(1-EXP(-LN(2)/25))/(LN(2)/25)*Calculateur!CG116*Calculateur!CI116*VLOOKUP('Données projet'!$B$12,Paramètres!$A$1:$I$89,3,0)*0.475*44/12</f>
        <v>1.7440173379133086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14.82394217135514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156.50137022757278</v>
      </c>
      <c r="CZ116" s="59">
        <f t="shared" si="96"/>
        <v>369.56225759438212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13.079924833441831</v>
      </c>
      <c r="DG116" s="21">
        <f>EXP(-LN(2)/25)*DG115+(1-EXP(-LN(2)/25))/(LN(2)/25)*Calculateur!DB116*Calculateur!DD116*VLOOKUP('Données projet'!$B$13,Paramètres!$A$1:$I$89,3,0)*0.475*44/12</f>
        <v>1.7440173379133086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14.82394217135514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156.50137022757278</v>
      </c>
      <c r="T117" s="59">
        <f t="shared" si="88"/>
        <v>369.56225759438212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12.823435485424426</v>
      </c>
      <c r="AA117" s="21">
        <f>EXP(-LN(2)/25)*AA116+(1-EXP(-LN(2)/25))/(LN(2)/25)*Calculateur!V117*Calculateur!X117*VLOOKUP('Données projet'!$B$9,Paramètres!$A$1:$I$89,3,0)*0.475*44/12</f>
        <v>1.6963270920941833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14.519762577518609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156.50137022757278</v>
      </c>
      <c r="AO117" s="59">
        <f t="shared" si="90"/>
        <v>369.56225759438212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12.823435485424426</v>
      </c>
      <c r="AV117" s="21">
        <f>EXP(-LN(2)/25)*AV116+(1-EXP(-LN(2)/25))/(LN(2)/25)*Calculateur!AQ117*Calculateur!AS117*VLOOKUP('Données projet'!$B$10,Paramètres!$A$1:$I$89,3,0)*0.475*44/12</f>
        <v>1.6963270920941833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14.519762577518609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156.50137022757278</v>
      </c>
      <c r="BJ117" s="59">
        <f t="shared" si="92"/>
        <v>369.56225759438212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12.823435485424426</v>
      </c>
      <c r="BQ117" s="21">
        <f>EXP(-LN(2)/25)*BQ116+(1-EXP(-LN(2)/25))/(LN(2)/25)*Calculateur!BL117*Calculateur!BN117*VLOOKUP('Données projet'!$B$11,Paramètres!$A$1:$I$89,3,0)*0.475*44/12</f>
        <v>1.6963270920941833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14.519762577518609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156.50137022757278</v>
      </c>
      <c r="CE117" s="59">
        <f t="shared" si="94"/>
        <v>369.56225759438212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12.823435485424426</v>
      </c>
      <c r="CL117" s="21">
        <f>EXP(-LN(2)/25)*CL116+(1-EXP(-LN(2)/25))/(LN(2)/25)*Calculateur!CG117*Calculateur!CI117*VLOOKUP('Données projet'!$B$12,Paramètres!$A$1:$I$89,3,0)*0.475*44/12</f>
        <v>1.6963270920941833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14.519762577518609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156.50137022757278</v>
      </c>
      <c r="CZ117" s="59">
        <f t="shared" si="96"/>
        <v>369.56225759438212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12.823435485424426</v>
      </c>
      <c r="DG117" s="21">
        <f>EXP(-LN(2)/25)*DG116+(1-EXP(-LN(2)/25))/(LN(2)/25)*Calculateur!DB117*Calculateur!DD117*VLOOKUP('Données projet'!$B$13,Paramètres!$A$1:$I$89,3,0)*0.475*44/12</f>
        <v>1.6963270920941833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14.519762577518609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156.50137022757278</v>
      </c>
      <c r="T118" s="59">
        <f t="shared" si="88"/>
        <v>369.56225759438212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12.571975737078589</v>
      </c>
      <c r="AA118" s="21">
        <f>EXP(-LN(2)/25)*AA117+(1-EXP(-LN(2)/25))/(LN(2)/25)*Calculateur!V118*Calculateur!X118*VLOOKUP('Données projet'!$B$9,Paramètres!$A$1:$I$89,3,0)*0.475*44/12</f>
        <v>1.6499409385549031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14.221916675633491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156.50137022757278</v>
      </c>
      <c r="AO118" s="59">
        <f t="shared" si="90"/>
        <v>369.56225759438212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12.571975737078589</v>
      </c>
      <c r="AV118" s="21">
        <f>EXP(-LN(2)/25)*AV117+(1-EXP(-LN(2)/25))/(LN(2)/25)*Calculateur!AQ118*Calculateur!AS118*VLOOKUP('Données projet'!$B$10,Paramètres!$A$1:$I$89,3,0)*0.475*44/12</f>
        <v>1.6499409385549031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14.221916675633491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156.50137022757278</v>
      </c>
      <c r="BJ118" s="59">
        <f t="shared" si="92"/>
        <v>369.56225759438212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12.571975737078589</v>
      </c>
      <c r="BQ118" s="21">
        <f>EXP(-LN(2)/25)*BQ117+(1-EXP(-LN(2)/25))/(LN(2)/25)*Calculateur!BL118*Calculateur!BN118*VLOOKUP('Données projet'!$B$11,Paramètres!$A$1:$I$89,3,0)*0.475*44/12</f>
        <v>1.6499409385549031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14.221916675633491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156.50137022757278</v>
      </c>
      <c r="CE118" s="59">
        <f t="shared" si="94"/>
        <v>369.56225759438212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12.571975737078589</v>
      </c>
      <c r="CL118" s="21">
        <f>EXP(-LN(2)/25)*CL117+(1-EXP(-LN(2)/25))/(LN(2)/25)*Calculateur!CG118*Calculateur!CI118*VLOOKUP('Données projet'!$B$12,Paramètres!$A$1:$I$89,3,0)*0.475*44/12</f>
        <v>1.6499409385549031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14.221916675633491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156.50137022757278</v>
      </c>
      <c r="CZ118" s="59">
        <f t="shared" si="96"/>
        <v>369.56225759438212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12.571975737078589</v>
      </c>
      <c r="DG118" s="21">
        <f>EXP(-LN(2)/25)*DG117+(1-EXP(-LN(2)/25))/(LN(2)/25)*Calculateur!DB118*Calculateur!DD118*VLOOKUP('Données projet'!$B$13,Paramètres!$A$1:$I$89,3,0)*0.475*44/12</f>
        <v>1.6499409385549031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14.221916675633491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156.50137022757278</v>
      </c>
      <c r="T119" s="59">
        <f t="shared" si="88"/>
        <v>369.56225759438212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12.325446961022511</v>
      </c>
      <c r="AA119" s="21">
        <f>EXP(-LN(2)/25)*AA118+(1-EXP(-LN(2)/25))/(LN(2)/25)*Calculateur!V119*Calculateur!X119*VLOOKUP('Données projet'!$B$9,Paramètres!$A$1:$I$89,3,0)*0.475*44/12</f>
        <v>1.6048232168234964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13.930270177846007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156.50137022757278</v>
      </c>
      <c r="AO119" s="59">
        <f t="shared" si="90"/>
        <v>369.56225759438212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12.325446961022511</v>
      </c>
      <c r="AV119" s="21">
        <f>EXP(-LN(2)/25)*AV118+(1-EXP(-LN(2)/25))/(LN(2)/25)*Calculateur!AQ119*Calculateur!AS119*VLOOKUP('Données projet'!$B$10,Paramètres!$A$1:$I$89,3,0)*0.475*44/12</f>
        <v>1.6048232168234964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13.930270177846007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156.50137022757278</v>
      </c>
      <c r="BJ119" s="59">
        <f t="shared" si="92"/>
        <v>369.56225759438212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12.325446961022511</v>
      </c>
      <c r="BQ119" s="21">
        <f>EXP(-LN(2)/25)*BQ118+(1-EXP(-LN(2)/25))/(LN(2)/25)*Calculateur!BL119*Calculateur!BN119*VLOOKUP('Données projet'!$B$11,Paramètres!$A$1:$I$89,3,0)*0.475*44/12</f>
        <v>1.6048232168234964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13.930270177846007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156.50137022757278</v>
      </c>
      <c r="CE119" s="59">
        <f t="shared" si="94"/>
        <v>369.56225759438212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12.325446961022511</v>
      </c>
      <c r="CL119" s="21">
        <f>EXP(-LN(2)/25)*CL118+(1-EXP(-LN(2)/25))/(LN(2)/25)*Calculateur!CG119*Calculateur!CI119*VLOOKUP('Données projet'!$B$12,Paramètres!$A$1:$I$89,3,0)*0.475*44/12</f>
        <v>1.6048232168234964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13.930270177846007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156.50137022757278</v>
      </c>
      <c r="CZ119" s="59">
        <f t="shared" si="96"/>
        <v>369.56225759438212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12.325446961022511</v>
      </c>
      <c r="DG119" s="21">
        <f>EXP(-LN(2)/25)*DG118+(1-EXP(-LN(2)/25))/(LN(2)/25)*Calculateur!DB119*Calculateur!DD119*VLOOKUP('Données projet'!$B$13,Paramètres!$A$1:$I$89,3,0)*0.475*44/12</f>
        <v>1.6048232168234964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13.930270177846007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156.50137022757278</v>
      </c>
      <c r="T120" s="59">
        <f t="shared" si="88"/>
        <v>369.56225759438212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12.083752463897186</v>
      </c>
      <c r="AA120" s="21">
        <f>EXP(-LN(2)/25)*AA119+(1-EXP(-LN(2)/25))/(LN(2)/25)*Calculateur!V120*Calculateur!X120*VLOOKUP('Données projet'!$B$9,Paramètres!$A$1:$I$89,3,0)*0.475*44/12</f>
        <v>1.5609392415654728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13.644691705462659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156.50137022757278</v>
      </c>
      <c r="AO120" s="59">
        <f t="shared" si="90"/>
        <v>369.56225759438212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12.083752463897186</v>
      </c>
      <c r="AV120" s="21">
        <f>EXP(-LN(2)/25)*AV119+(1-EXP(-LN(2)/25))/(LN(2)/25)*Calculateur!AQ120*Calculateur!AS120*VLOOKUP('Données projet'!$B$10,Paramètres!$A$1:$I$89,3,0)*0.475*44/12</f>
        <v>1.5609392415654728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13.644691705462659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156.50137022757278</v>
      </c>
      <c r="BJ120" s="59">
        <f t="shared" si="92"/>
        <v>369.56225759438212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12.083752463897186</v>
      </c>
      <c r="BQ120" s="21">
        <f>EXP(-LN(2)/25)*BQ119+(1-EXP(-LN(2)/25))/(LN(2)/25)*Calculateur!BL120*Calculateur!BN120*VLOOKUP('Données projet'!$B$11,Paramètres!$A$1:$I$89,3,0)*0.475*44/12</f>
        <v>1.5609392415654728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13.644691705462659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156.50137022757278</v>
      </c>
      <c r="CE120" s="59">
        <f t="shared" si="94"/>
        <v>369.56225759438212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12.083752463897186</v>
      </c>
      <c r="CL120" s="21">
        <f>EXP(-LN(2)/25)*CL119+(1-EXP(-LN(2)/25))/(LN(2)/25)*Calculateur!CG120*Calculateur!CI120*VLOOKUP('Données projet'!$B$12,Paramètres!$A$1:$I$89,3,0)*0.475*44/12</f>
        <v>1.5609392415654728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13.644691705462659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156.50137022757278</v>
      </c>
      <c r="CZ120" s="59">
        <f t="shared" si="96"/>
        <v>369.56225759438212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12.083752463897186</v>
      </c>
      <c r="DG120" s="21">
        <f>EXP(-LN(2)/25)*DG119+(1-EXP(-LN(2)/25))/(LN(2)/25)*Calculateur!DB120*Calculateur!DD120*VLOOKUP('Données projet'!$B$13,Paramètres!$A$1:$I$89,3,0)*0.475*44/12</f>
        <v>1.5609392415654728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13.644691705462659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156.50137022757278</v>
      </c>
      <c r="T121" s="59">
        <f t="shared" si="88"/>
        <v>369.56225759438212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11.846797448441402</v>
      </c>
      <c r="AA121" s="21">
        <f>EXP(-LN(2)/25)*AA120+(1-EXP(-LN(2)/25))/(LN(2)/25)*Calculateur!V121*Calculateur!X121*VLOOKUP('Données projet'!$B$9,Paramètres!$A$1:$I$89,3,0)*0.475*44/12</f>
        <v>1.5182552759186378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13.365052724360039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156.50137022757278</v>
      </c>
      <c r="AO121" s="59">
        <f t="shared" si="90"/>
        <v>369.56225759438212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11.846797448441402</v>
      </c>
      <c r="AV121" s="21">
        <f>EXP(-LN(2)/25)*AV120+(1-EXP(-LN(2)/25))/(LN(2)/25)*Calculateur!AQ121*Calculateur!AS121*VLOOKUP('Données projet'!$B$10,Paramètres!$A$1:$I$89,3,0)*0.475*44/12</f>
        <v>1.5182552759186378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13.365052724360039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156.50137022757278</v>
      </c>
      <c r="BJ121" s="59">
        <f t="shared" si="92"/>
        <v>369.56225759438212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11.846797448441402</v>
      </c>
      <c r="BQ121" s="21">
        <f>EXP(-LN(2)/25)*BQ120+(1-EXP(-LN(2)/25))/(LN(2)/25)*Calculateur!BL121*Calculateur!BN121*VLOOKUP('Données projet'!$B$11,Paramètres!$A$1:$I$89,3,0)*0.475*44/12</f>
        <v>1.5182552759186378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13.365052724360039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156.50137022757278</v>
      </c>
      <c r="CE121" s="59">
        <f t="shared" si="94"/>
        <v>369.56225759438212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11.846797448441402</v>
      </c>
      <c r="CL121" s="21">
        <f>EXP(-LN(2)/25)*CL120+(1-EXP(-LN(2)/25))/(LN(2)/25)*Calculateur!CG121*Calculateur!CI121*VLOOKUP('Données projet'!$B$12,Paramètres!$A$1:$I$89,3,0)*0.475*44/12</f>
        <v>1.5182552759186378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13.365052724360039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156.50137022757278</v>
      </c>
      <c r="CZ121" s="59">
        <f t="shared" si="96"/>
        <v>369.56225759438212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11.846797448441402</v>
      </c>
      <c r="DG121" s="21">
        <f>EXP(-LN(2)/25)*DG120+(1-EXP(-LN(2)/25))/(LN(2)/25)*Calculateur!DB121*Calculateur!DD121*VLOOKUP('Données projet'!$B$13,Paramètres!$A$1:$I$89,3,0)*0.475*44/12</f>
        <v>1.5182552759186378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13.365052724360039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156.50137022757278</v>
      </c>
      <c r="T122" s="59">
        <f t="shared" si="88"/>
        <v>369.56225759438212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11.614488976310417</v>
      </c>
      <c r="AA122" s="21">
        <f>EXP(-LN(2)/25)*AA121+(1-EXP(-LN(2)/25))/(LN(2)/25)*Calculateur!V122*Calculateur!X122*VLOOKUP('Données projet'!$B$9,Paramètres!$A$1:$I$89,3,0)*0.475*44/12</f>
        <v>1.4767385055570676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13.091227481867485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156.50137022757278</v>
      </c>
      <c r="AO122" s="59">
        <f t="shared" si="90"/>
        <v>369.56225759438212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11.614488976310417</v>
      </c>
      <c r="AV122" s="21">
        <f>EXP(-LN(2)/25)*AV121+(1-EXP(-LN(2)/25))/(LN(2)/25)*Calculateur!AQ122*Calculateur!AS122*VLOOKUP('Données projet'!$B$10,Paramètres!$A$1:$I$89,3,0)*0.475*44/12</f>
        <v>1.4767385055570676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13.091227481867485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156.50137022757278</v>
      </c>
      <c r="BJ122" s="59">
        <f t="shared" si="92"/>
        <v>369.56225759438212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11.614488976310417</v>
      </c>
      <c r="BQ122" s="21">
        <f>EXP(-LN(2)/25)*BQ121+(1-EXP(-LN(2)/25))/(LN(2)/25)*Calculateur!BL122*Calculateur!BN122*VLOOKUP('Données projet'!$B$11,Paramètres!$A$1:$I$89,3,0)*0.475*44/12</f>
        <v>1.4767385055570676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13.091227481867485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156.50137022757278</v>
      </c>
      <c r="CE122" s="59">
        <f t="shared" si="94"/>
        <v>369.56225759438212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11.614488976310417</v>
      </c>
      <c r="CL122" s="21">
        <f>EXP(-LN(2)/25)*CL121+(1-EXP(-LN(2)/25))/(LN(2)/25)*Calculateur!CG122*Calculateur!CI122*VLOOKUP('Données projet'!$B$12,Paramètres!$A$1:$I$89,3,0)*0.475*44/12</f>
        <v>1.4767385055570676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13.091227481867485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156.50137022757278</v>
      </c>
      <c r="CZ122" s="59">
        <f t="shared" si="96"/>
        <v>369.56225759438212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11.614488976310417</v>
      </c>
      <c r="DG122" s="21">
        <f>EXP(-LN(2)/25)*DG121+(1-EXP(-LN(2)/25))/(LN(2)/25)*Calculateur!DB122*Calculateur!DD122*VLOOKUP('Données projet'!$B$13,Paramètres!$A$1:$I$89,3,0)*0.475*44/12</f>
        <v>1.4767385055570676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13.091227481867485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156.50137022757278</v>
      </c>
      <c r="T123" s="59">
        <f t="shared" si="88"/>
        <v>369.56225759438212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11.386735931623745</v>
      </c>
      <c r="AA123" s="21">
        <f>EXP(-LN(2)/25)*AA122+(1-EXP(-LN(2)/25))/(LN(2)/25)*Calculateur!V123*Calculateur!X123*VLOOKUP('Données projet'!$B$9,Paramètres!$A$1:$I$89,3,0)*0.475*44/12</f>
        <v>1.4363570134643067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12.823092945088051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156.50137022757278</v>
      </c>
      <c r="AO123" s="59">
        <f t="shared" si="90"/>
        <v>369.56225759438212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11.386735931623745</v>
      </c>
      <c r="AV123" s="21">
        <f>EXP(-LN(2)/25)*AV122+(1-EXP(-LN(2)/25))/(LN(2)/25)*Calculateur!AQ123*Calculateur!AS123*VLOOKUP('Données projet'!$B$10,Paramètres!$A$1:$I$89,3,0)*0.475*44/12</f>
        <v>1.4363570134643067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12.823092945088051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156.50137022757278</v>
      </c>
      <c r="BJ123" s="59">
        <f t="shared" si="92"/>
        <v>369.56225759438212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11.386735931623745</v>
      </c>
      <c r="BQ123" s="21">
        <f>EXP(-LN(2)/25)*BQ122+(1-EXP(-LN(2)/25))/(LN(2)/25)*Calculateur!BL123*Calculateur!BN123*VLOOKUP('Données projet'!$B$11,Paramètres!$A$1:$I$89,3,0)*0.475*44/12</f>
        <v>1.4363570134643067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12.823092945088051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156.50137022757278</v>
      </c>
      <c r="CE123" s="59">
        <f t="shared" si="94"/>
        <v>369.56225759438212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11.386735931623745</v>
      </c>
      <c r="CL123" s="21">
        <f>EXP(-LN(2)/25)*CL122+(1-EXP(-LN(2)/25))/(LN(2)/25)*Calculateur!CG123*Calculateur!CI123*VLOOKUP('Données projet'!$B$12,Paramètres!$A$1:$I$89,3,0)*0.475*44/12</f>
        <v>1.4363570134643067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12.823092945088051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156.50137022757278</v>
      </c>
      <c r="CZ123" s="59">
        <f t="shared" si="96"/>
        <v>369.56225759438212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11.386735931623745</v>
      </c>
      <c r="DG123" s="21">
        <f>EXP(-LN(2)/25)*DG122+(1-EXP(-LN(2)/25))/(LN(2)/25)*Calculateur!DB123*Calculateur!DD123*VLOOKUP('Données projet'!$B$13,Paramètres!$A$1:$I$89,3,0)*0.475*44/12</f>
        <v>1.4363570134643067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12.823092945088051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156.50137022757278</v>
      </c>
      <c r="T124" s="59">
        <f t="shared" si="88"/>
        <v>369.56225759438212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11.163448985227738</v>
      </c>
      <c r="AA124" s="21">
        <f>EXP(-LN(2)/25)*AA123+(1-EXP(-LN(2)/25))/(LN(2)/25)*Calculateur!V124*Calculateur!X124*VLOOKUP('Données projet'!$B$9,Paramètres!$A$1:$I$89,3,0)*0.475*44/12</f>
        <v>1.3970797553963927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12.560528740624131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156.50137022757278</v>
      </c>
      <c r="AO124" s="59">
        <f t="shared" si="90"/>
        <v>369.56225759438212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11.163448985227738</v>
      </c>
      <c r="AV124" s="21">
        <f>EXP(-LN(2)/25)*AV123+(1-EXP(-LN(2)/25))/(LN(2)/25)*Calculateur!AQ124*Calculateur!AS124*VLOOKUP('Données projet'!$B$10,Paramètres!$A$1:$I$89,3,0)*0.475*44/12</f>
        <v>1.3970797553963927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12.560528740624131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156.50137022757278</v>
      </c>
      <c r="BJ124" s="59">
        <f t="shared" si="92"/>
        <v>369.56225759438212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11.163448985227738</v>
      </c>
      <c r="BQ124" s="21">
        <f>EXP(-LN(2)/25)*BQ123+(1-EXP(-LN(2)/25))/(LN(2)/25)*Calculateur!BL124*Calculateur!BN124*VLOOKUP('Données projet'!$B$11,Paramètres!$A$1:$I$89,3,0)*0.475*44/12</f>
        <v>1.3970797553963927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12.560528740624131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156.50137022757278</v>
      </c>
      <c r="CE124" s="59">
        <f t="shared" si="94"/>
        <v>369.56225759438212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11.163448985227738</v>
      </c>
      <c r="CL124" s="21">
        <f>EXP(-LN(2)/25)*CL123+(1-EXP(-LN(2)/25))/(LN(2)/25)*Calculateur!CG124*Calculateur!CI124*VLOOKUP('Données projet'!$B$12,Paramètres!$A$1:$I$89,3,0)*0.475*44/12</f>
        <v>1.3970797553963927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12.560528740624131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156.50137022757278</v>
      </c>
      <c r="CZ124" s="59">
        <f t="shared" si="96"/>
        <v>369.56225759438212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11.163448985227738</v>
      </c>
      <c r="DG124" s="21">
        <f>EXP(-LN(2)/25)*DG123+(1-EXP(-LN(2)/25))/(LN(2)/25)*Calculateur!DB124*Calculateur!DD124*VLOOKUP('Données projet'!$B$13,Paramètres!$A$1:$I$89,3,0)*0.475*44/12</f>
        <v>1.3970797553963927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12.560528740624131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156.50137022757278</v>
      </c>
      <c r="T125" s="59">
        <f t="shared" si="88"/>
        <v>369.56225759438212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10.944540559658968</v>
      </c>
      <c r="AA125" s="21">
        <f>EXP(-LN(2)/25)*AA124+(1-EXP(-LN(2)/25))/(LN(2)/25)*Calculateur!V125*Calculateur!X125*VLOOKUP('Données projet'!$B$9,Paramètres!$A$1:$I$89,3,0)*0.475*44/12</f>
        <v>1.358876536015847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12.303417095674815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156.50137022757278</v>
      </c>
      <c r="AO125" s="59">
        <f t="shared" si="90"/>
        <v>369.56225759438212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10.944540559658968</v>
      </c>
      <c r="AV125" s="21">
        <f>EXP(-LN(2)/25)*AV124+(1-EXP(-LN(2)/25))/(LN(2)/25)*Calculateur!AQ125*Calculateur!AS125*VLOOKUP('Données projet'!$B$10,Paramètres!$A$1:$I$89,3,0)*0.475*44/12</f>
        <v>1.358876536015847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12.303417095674815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156.50137022757278</v>
      </c>
      <c r="BJ125" s="59">
        <f t="shared" si="92"/>
        <v>369.56225759438212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10.944540559658968</v>
      </c>
      <c r="BQ125" s="21">
        <f>EXP(-LN(2)/25)*BQ124+(1-EXP(-LN(2)/25))/(LN(2)/25)*Calculateur!BL125*Calculateur!BN125*VLOOKUP('Données projet'!$B$11,Paramètres!$A$1:$I$89,3,0)*0.475*44/12</f>
        <v>1.358876536015847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12.303417095674815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156.50137022757278</v>
      </c>
      <c r="CE125" s="59">
        <f t="shared" si="94"/>
        <v>369.56225759438212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10.944540559658968</v>
      </c>
      <c r="CL125" s="21">
        <f>EXP(-LN(2)/25)*CL124+(1-EXP(-LN(2)/25))/(LN(2)/25)*Calculateur!CG125*Calculateur!CI125*VLOOKUP('Données projet'!$B$12,Paramètres!$A$1:$I$89,3,0)*0.475*44/12</f>
        <v>1.358876536015847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12.303417095674815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156.50137022757278</v>
      </c>
      <c r="CZ125" s="59">
        <f t="shared" si="96"/>
        <v>369.56225759438212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10.944540559658968</v>
      </c>
      <c r="DG125" s="21">
        <f>EXP(-LN(2)/25)*DG124+(1-EXP(-LN(2)/25))/(LN(2)/25)*Calculateur!DB125*Calculateur!DD125*VLOOKUP('Données projet'!$B$13,Paramètres!$A$1:$I$89,3,0)*0.475*44/12</f>
        <v>1.358876536015847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12.303417095674815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156.50137022757278</v>
      </c>
      <c r="T126" s="59">
        <f t="shared" si="88"/>
        <v>369.56225759438212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10.729924794794645</v>
      </c>
      <c r="AA126" s="21">
        <f>EXP(-LN(2)/25)*AA125+(1-EXP(-LN(2)/25))/(LN(2)/25)*Calculateur!V126*Calculateur!X126*VLOOKUP('Données projet'!$B$9,Paramètres!$A$1:$I$89,3,0)*0.475*44/12</f>
        <v>1.3217179856782824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12.051642780472926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156.50137022757278</v>
      </c>
      <c r="AO126" s="59">
        <f t="shared" si="90"/>
        <v>369.56225759438212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10.729924794794645</v>
      </c>
      <c r="AV126" s="21">
        <f>EXP(-LN(2)/25)*AV125+(1-EXP(-LN(2)/25))/(LN(2)/25)*Calculateur!AQ126*Calculateur!AS126*VLOOKUP('Données projet'!$B$10,Paramètres!$A$1:$I$89,3,0)*0.475*44/12</f>
        <v>1.3217179856782824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12.051642780472926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156.50137022757278</v>
      </c>
      <c r="BJ126" s="59">
        <f t="shared" si="92"/>
        <v>369.56225759438212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10.729924794794645</v>
      </c>
      <c r="BQ126" s="21">
        <f>EXP(-LN(2)/25)*BQ125+(1-EXP(-LN(2)/25))/(LN(2)/25)*Calculateur!BL126*Calculateur!BN126*VLOOKUP('Données projet'!$B$11,Paramètres!$A$1:$I$89,3,0)*0.475*44/12</f>
        <v>1.3217179856782824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12.051642780472926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156.50137022757278</v>
      </c>
      <c r="CE126" s="59">
        <f t="shared" si="94"/>
        <v>369.56225759438212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10.729924794794645</v>
      </c>
      <c r="CL126" s="21">
        <f>EXP(-LN(2)/25)*CL125+(1-EXP(-LN(2)/25))/(LN(2)/25)*Calculateur!CG126*Calculateur!CI126*VLOOKUP('Données projet'!$B$12,Paramètres!$A$1:$I$89,3,0)*0.475*44/12</f>
        <v>1.3217179856782824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12.051642780472926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156.50137022757278</v>
      </c>
      <c r="CZ126" s="59">
        <f t="shared" si="96"/>
        <v>369.56225759438212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10.729924794794645</v>
      </c>
      <c r="DG126" s="21">
        <f>EXP(-LN(2)/25)*DG125+(1-EXP(-LN(2)/25))/(LN(2)/25)*Calculateur!DB126*Calculateur!DD126*VLOOKUP('Données projet'!$B$13,Paramètres!$A$1:$I$89,3,0)*0.475*44/12</f>
        <v>1.3217179856782824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12.051642780472926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156.50137022757278</v>
      </c>
      <c r="T127" s="59">
        <f t="shared" si="88"/>
        <v>369.56225759438212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10.51951751417662</v>
      </c>
      <c r="AA127" s="21">
        <f>EXP(-LN(2)/25)*AA126+(1-EXP(-LN(2)/25))/(LN(2)/25)*Calculateur!V127*Calculateur!X127*VLOOKUP('Données projet'!$B$9,Paramètres!$A$1:$I$89,3,0)*0.475*44/12</f>
        <v>1.2855755378537816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11.805093052030401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156.50137022757278</v>
      </c>
      <c r="AO127" s="59">
        <f t="shared" si="90"/>
        <v>369.56225759438212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10.51951751417662</v>
      </c>
      <c r="AV127" s="21">
        <f>EXP(-LN(2)/25)*AV126+(1-EXP(-LN(2)/25))/(LN(2)/25)*Calculateur!AQ127*Calculateur!AS127*VLOOKUP('Données projet'!$B$10,Paramètres!$A$1:$I$89,3,0)*0.475*44/12</f>
        <v>1.2855755378537816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11.805093052030401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156.50137022757278</v>
      </c>
      <c r="BJ127" s="59">
        <f t="shared" si="92"/>
        <v>369.56225759438212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10.51951751417662</v>
      </c>
      <c r="BQ127" s="21">
        <f>EXP(-LN(2)/25)*BQ126+(1-EXP(-LN(2)/25))/(LN(2)/25)*Calculateur!BL127*Calculateur!BN127*VLOOKUP('Données projet'!$B$11,Paramètres!$A$1:$I$89,3,0)*0.475*44/12</f>
        <v>1.2855755378537816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11.805093052030401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156.50137022757278</v>
      </c>
      <c r="CE127" s="59">
        <f t="shared" si="94"/>
        <v>369.56225759438212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10.51951751417662</v>
      </c>
      <c r="CL127" s="21">
        <f>EXP(-LN(2)/25)*CL126+(1-EXP(-LN(2)/25))/(LN(2)/25)*Calculateur!CG127*Calculateur!CI127*VLOOKUP('Données projet'!$B$12,Paramètres!$A$1:$I$89,3,0)*0.475*44/12</f>
        <v>1.2855755378537816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11.805093052030401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156.50137022757278</v>
      </c>
      <c r="CZ127" s="59">
        <f t="shared" si="96"/>
        <v>369.56225759438212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10.51951751417662</v>
      </c>
      <c r="DG127" s="21">
        <f>EXP(-LN(2)/25)*DG126+(1-EXP(-LN(2)/25))/(LN(2)/25)*Calculateur!DB127*Calculateur!DD127*VLOOKUP('Données projet'!$B$13,Paramètres!$A$1:$I$89,3,0)*0.475*44/12</f>
        <v>1.2855755378537816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11.805093052030401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156.50137022757278</v>
      </c>
      <c r="T128" s="59">
        <f t="shared" si="88"/>
        <v>369.56225759438212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10.313236191995745</v>
      </c>
      <c r="AA128" s="21">
        <f>EXP(-LN(2)/25)*AA127+(1-EXP(-LN(2)/25))/(LN(2)/25)*Calculateur!V128*Calculateur!X128*VLOOKUP('Données projet'!$B$9,Paramètres!$A$1:$I$89,3,0)*0.475*44/12</f>
        <v>1.2504214071656907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11.563657599161436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156.50137022757278</v>
      </c>
      <c r="AO128" s="59">
        <f t="shared" si="90"/>
        <v>369.56225759438212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10.313236191995745</v>
      </c>
      <c r="AV128" s="21">
        <f>EXP(-LN(2)/25)*AV127+(1-EXP(-LN(2)/25))/(LN(2)/25)*Calculateur!AQ128*Calculateur!AS128*VLOOKUP('Données projet'!$B$10,Paramètres!$A$1:$I$89,3,0)*0.475*44/12</f>
        <v>1.2504214071656907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11.563657599161436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156.50137022757278</v>
      </c>
      <c r="BJ128" s="59">
        <f t="shared" si="92"/>
        <v>369.56225759438212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10.313236191995745</v>
      </c>
      <c r="BQ128" s="21">
        <f>EXP(-LN(2)/25)*BQ127+(1-EXP(-LN(2)/25))/(LN(2)/25)*Calculateur!BL128*Calculateur!BN128*VLOOKUP('Données projet'!$B$11,Paramètres!$A$1:$I$89,3,0)*0.475*44/12</f>
        <v>1.2504214071656907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11.563657599161436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156.50137022757278</v>
      </c>
      <c r="CE128" s="59">
        <f t="shared" si="94"/>
        <v>369.56225759438212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10.313236191995745</v>
      </c>
      <c r="CL128" s="21">
        <f>EXP(-LN(2)/25)*CL127+(1-EXP(-LN(2)/25))/(LN(2)/25)*Calculateur!CG128*Calculateur!CI128*VLOOKUP('Données projet'!$B$12,Paramètres!$A$1:$I$89,3,0)*0.475*44/12</f>
        <v>1.2504214071656907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11.563657599161436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156.50137022757278</v>
      </c>
      <c r="CZ128" s="59">
        <f t="shared" si="96"/>
        <v>369.56225759438212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10.313236191995745</v>
      </c>
      <c r="DG128" s="21">
        <f>EXP(-LN(2)/25)*DG127+(1-EXP(-LN(2)/25))/(LN(2)/25)*Calculateur!DB128*Calculateur!DD128*VLOOKUP('Données projet'!$B$13,Paramètres!$A$1:$I$89,3,0)*0.475*44/12</f>
        <v>1.2504214071656907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11.563657599161436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156.50137022757278</v>
      </c>
      <c r="T129" s="59">
        <f t="shared" si="88"/>
        <v>369.56225759438212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10.110999920723655</v>
      </c>
      <c r="AA129" s="21">
        <f>EXP(-LN(2)/25)*AA128+(1-EXP(-LN(2)/25))/(LN(2)/25)*Calculateur!V129*Calculateur!X129*VLOOKUP('Données projet'!$B$9,Paramètres!$A$1:$I$89,3,0)*0.475*44/12</f>
        <v>1.2162285680299409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11.327228488753596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156.50137022757278</v>
      </c>
      <c r="AO129" s="59">
        <f t="shared" si="90"/>
        <v>369.56225759438212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10.110999920723655</v>
      </c>
      <c r="AV129" s="21">
        <f>EXP(-LN(2)/25)*AV128+(1-EXP(-LN(2)/25))/(LN(2)/25)*Calculateur!AQ129*Calculateur!AS129*VLOOKUP('Données projet'!$B$10,Paramètres!$A$1:$I$89,3,0)*0.475*44/12</f>
        <v>1.2162285680299409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11.327228488753596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156.50137022757278</v>
      </c>
      <c r="BJ129" s="59">
        <f t="shared" si="92"/>
        <v>369.56225759438212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10.110999920723655</v>
      </c>
      <c r="BQ129" s="21">
        <f>EXP(-LN(2)/25)*BQ128+(1-EXP(-LN(2)/25))/(LN(2)/25)*Calculateur!BL129*Calculateur!BN129*VLOOKUP('Données projet'!$B$11,Paramètres!$A$1:$I$89,3,0)*0.475*44/12</f>
        <v>1.2162285680299409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11.327228488753596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156.50137022757278</v>
      </c>
      <c r="CE129" s="59">
        <f t="shared" si="94"/>
        <v>369.56225759438212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10.110999920723655</v>
      </c>
      <c r="CL129" s="21">
        <f>EXP(-LN(2)/25)*CL128+(1-EXP(-LN(2)/25))/(LN(2)/25)*Calculateur!CG129*Calculateur!CI129*VLOOKUP('Données projet'!$B$12,Paramètres!$A$1:$I$89,3,0)*0.475*44/12</f>
        <v>1.2162285680299409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11.327228488753596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156.50137022757278</v>
      </c>
      <c r="CZ129" s="59">
        <f t="shared" si="96"/>
        <v>369.56225759438212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10.110999920723655</v>
      </c>
      <c r="DG129" s="21">
        <f>EXP(-LN(2)/25)*DG128+(1-EXP(-LN(2)/25))/(LN(2)/25)*Calculateur!DB129*Calculateur!DD129*VLOOKUP('Données projet'!$B$13,Paramètres!$A$1:$I$89,3,0)*0.475*44/12</f>
        <v>1.2162285680299409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11.327228488753596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156.50137022757278</v>
      </c>
      <c r="T130" s="59">
        <f t="shared" si="88"/>
        <v>369.56225759438212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9.9127293793792646</v>
      </c>
      <c r="AA130" s="21">
        <f>EXP(-LN(2)/25)*AA129+(1-EXP(-LN(2)/25))/(LN(2)/25)*Calculateur!V130*Calculateur!X130*VLOOKUP('Données projet'!$B$9,Paramètres!$A$1:$I$89,3,0)*0.475*44/12</f>
        <v>1.1829707338784816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11.095700113257745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156.50137022757278</v>
      </c>
      <c r="AO130" s="59">
        <f t="shared" si="90"/>
        <v>369.56225759438212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9.9127293793792646</v>
      </c>
      <c r="AV130" s="21">
        <f>EXP(-LN(2)/25)*AV129+(1-EXP(-LN(2)/25))/(LN(2)/25)*Calculateur!AQ130*Calculateur!AS130*VLOOKUP('Données projet'!$B$10,Paramètres!$A$1:$I$89,3,0)*0.475*44/12</f>
        <v>1.1829707338784816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11.095700113257745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156.50137022757278</v>
      </c>
      <c r="BJ130" s="59">
        <f t="shared" si="92"/>
        <v>369.56225759438212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9.9127293793792646</v>
      </c>
      <c r="BQ130" s="21">
        <f>EXP(-LN(2)/25)*BQ129+(1-EXP(-LN(2)/25))/(LN(2)/25)*Calculateur!BL130*Calculateur!BN130*VLOOKUP('Données projet'!$B$11,Paramètres!$A$1:$I$89,3,0)*0.475*44/12</f>
        <v>1.1829707338784816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11.095700113257745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156.50137022757278</v>
      </c>
      <c r="CE130" s="59">
        <f t="shared" si="94"/>
        <v>369.56225759438212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9.9127293793792646</v>
      </c>
      <c r="CL130" s="21">
        <f>EXP(-LN(2)/25)*CL129+(1-EXP(-LN(2)/25))/(LN(2)/25)*Calculateur!CG130*Calculateur!CI130*VLOOKUP('Données projet'!$B$12,Paramètres!$A$1:$I$89,3,0)*0.475*44/12</f>
        <v>1.1829707338784816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11.095700113257745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156.50137022757278</v>
      </c>
      <c r="CZ130" s="59">
        <f t="shared" si="96"/>
        <v>369.56225759438212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9.9127293793792646</v>
      </c>
      <c r="DG130" s="21">
        <f>EXP(-LN(2)/25)*DG129+(1-EXP(-LN(2)/25))/(LN(2)/25)*Calculateur!DB130*Calculateur!DD130*VLOOKUP('Données projet'!$B$13,Paramètres!$A$1:$I$89,3,0)*0.475*44/12</f>
        <v>1.1829707338784816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11.095700113257745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156.50137022757278</v>
      </c>
      <c r="T131" s="59">
        <f t="shared" si="88"/>
        <v>369.56225759438212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9.7183468024175497</v>
      </c>
      <c r="AA131" s="21">
        <f>EXP(-LN(2)/25)*AA130+(1-EXP(-LN(2)/25))/(LN(2)/25)*Calculateur!V131*Calculateur!X131*VLOOKUP('Données projet'!$B$9,Paramètres!$A$1:$I$89,3,0)*0.475*44/12</f>
        <v>1.1506223369508473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10.868969139368398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156.50137022757278</v>
      </c>
      <c r="AO131" s="59">
        <f t="shared" si="90"/>
        <v>369.56225759438212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9.7183468024175497</v>
      </c>
      <c r="AV131" s="21">
        <f>EXP(-LN(2)/25)*AV130+(1-EXP(-LN(2)/25))/(LN(2)/25)*Calculateur!AQ131*Calculateur!AS131*VLOOKUP('Données projet'!$B$10,Paramètres!$A$1:$I$89,3,0)*0.475*44/12</f>
        <v>1.1506223369508473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10.868969139368398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156.50137022757278</v>
      </c>
      <c r="BJ131" s="59">
        <f t="shared" si="92"/>
        <v>369.56225759438212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9.7183468024175497</v>
      </c>
      <c r="BQ131" s="21">
        <f>EXP(-LN(2)/25)*BQ130+(1-EXP(-LN(2)/25))/(LN(2)/25)*Calculateur!BL131*Calculateur!BN131*VLOOKUP('Données projet'!$B$11,Paramètres!$A$1:$I$89,3,0)*0.475*44/12</f>
        <v>1.1506223369508473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10.868969139368398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156.50137022757278</v>
      </c>
      <c r="CE131" s="59">
        <f t="shared" si="94"/>
        <v>369.56225759438212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9.7183468024175497</v>
      </c>
      <c r="CL131" s="21">
        <f>EXP(-LN(2)/25)*CL130+(1-EXP(-LN(2)/25))/(LN(2)/25)*Calculateur!CG131*Calculateur!CI131*VLOOKUP('Données projet'!$B$12,Paramètres!$A$1:$I$89,3,0)*0.475*44/12</f>
        <v>1.1506223369508473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10.868969139368398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156.50137022757278</v>
      </c>
      <c r="CZ131" s="59">
        <f t="shared" si="96"/>
        <v>369.56225759438212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9.7183468024175497</v>
      </c>
      <c r="DG131" s="21">
        <f>EXP(-LN(2)/25)*DG130+(1-EXP(-LN(2)/25))/(LN(2)/25)*Calculateur!DB131*Calculateur!DD131*VLOOKUP('Données projet'!$B$13,Paramètres!$A$1:$I$89,3,0)*0.475*44/12</f>
        <v>1.1506223369508473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10.868969139368398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156.50137022757278</v>
      </c>
      <c r="T132" s="59">
        <f t="shared" si="88"/>
        <v>369.56225759438212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9.5277759492283884</v>
      </c>
      <c r="AA132" s="21">
        <f>EXP(-LN(2)/25)*AA131+(1-EXP(-LN(2)/25))/(LN(2)/25)*Calculateur!V132*Calculateur!X132*VLOOKUP('Données projet'!$B$9,Paramètres!$A$1:$I$89,3,0)*0.475*44/12</f>
        <v>1.1191585086383273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10.646934457866715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156.50137022757278</v>
      </c>
      <c r="AO132" s="59">
        <f t="shared" si="90"/>
        <v>369.56225759438212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9.5277759492283884</v>
      </c>
      <c r="AV132" s="21">
        <f>EXP(-LN(2)/25)*AV131+(1-EXP(-LN(2)/25))/(LN(2)/25)*Calculateur!AQ132*Calculateur!AS132*VLOOKUP('Données projet'!$B$10,Paramètres!$A$1:$I$89,3,0)*0.475*44/12</f>
        <v>1.1191585086383273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10.646934457866715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156.50137022757278</v>
      </c>
      <c r="BJ132" s="59">
        <f t="shared" si="92"/>
        <v>369.56225759438212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9.5277759492283884</v>
      </c>
      <c r="BQ132" s="21">
        <f>EXP(-LN(2)/25)*BQ131+(1-EXP(-LN(2)/25))/(LN(2)/25)*Calculateur!BL132*Calculateur!BN132*VLOOKUP('Données projet'!$B$11,Paramètres!$A$1:$I$89,3,0)*0.475*44/12</f>
        <v>1.1191585086383273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10.646934457866715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156.50137022757278</v>
      </c>
      <c r="CE132" s="59">
        <f t="shared" si="94"/>
        <v>369.56225759438212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9.5277759492283884</v>
      </c>
      <c r="CL132" s="21">
        <f>EXP(-LN(2)/25)*CL131+(1-EXP(-LN(2)/25))/(LN(2)/25)*Calculateur!CG132*Calculateur!CI132*VLOOKUP('Données projet'!$B$12,Paramètres!$A$1:$I$89,3,0)*0.475*44/12</f>
        <v>1.1191585086383273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10.646934457866715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156.50137022757278</v>
      </c>
      <c r="CZ132" s="59">
        <f t="shared" si="96"/>
        <v>369.56225759438212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9.5277759492283884</v>
      </c>
      <c r="DG132" s="21">
        <f>EXP(-LN(2)/25)*DG131+(1-EXP(-LN(2)/25))/(LN(2)/25)*Calculateur!DB132*Calculateur!DD132*VLOOKUP('Données projet'!$B$13,Paramètres!$A$1:$I$89,3,0)*0.475*44/12</f>
        <v>1.1191585086383273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10.646934457866715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156.50137022757278</v>
      </c>
      <c r="T133" s="59">
        <f t="shared" ref="T133:T196" si="142">$T$3</f>
        <v>369.56225759438212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9.3409420742335243</v>
      </c>
      <c r="AA133" s="21">
        <f>EXP(-LN(2)/25)*AA132+(1-EXP(-LN(2)/25))/(LN(2)/25)*Calculateur!V133*Calculateur!X133*VLOOKUP('Données projet'!$B$9,Paramètres!$A$1:$I$89,3,0)*0.475*44/12</f>
        <v>1.0885550603656242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10.429497134599149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156.50137022757278</v>
      </c>
      <c r="AO133" s="59">
        <f t="shared" ref="AO133:AO196" si="144">$AO$3</f>
        <v>369.56225759438212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9.3409420742335243</v>
      </c>
      <c r="AV133" s="21">
        <f>EXP(-LN(2)/25)*AV132+(1-EXP(-LN(2)/25))/(LN(2)/25)*Calculateur!AQ133*Calculateur!AS133*VLOOKUP('Données projet'!$B$10,Paramètres!$A$1:$I$89,3,0)*0.475*44/12</f>
        <v>1.0885550603656242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10.429497134599149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156.50137022757278</v>
      </c>
      <c r="BJ133" s="59">
        <f t="shared" ref="BJ133:BJ196" si="146">$BJ$3</f>
        <v>369.56225759438212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9.3409420742335243</v>
      </c>
      <c r="BQ133" s="21">
        <f>EXP(-LN(2)/25)*BQ132+(1-EXP(-LN(2)/25))/(LN(2)/25)*Calculateur!BL133*Calculateur!BN133*VLOOKUP('Données projet'!$B$11,Paramètres!$A$1:$I$89,3,0)*0.475*44/12</f>
        <v>1.0885550603656242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10.429497134599149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156.50137022757278</v>
      </c>
      <c r="CE133" s="59">
        <f t="shared" ref="CE133:CE196" si="148">$CE$3</f>
        <v>369.56225759438212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9.3409420742335243</v>
      </c>
      <c r="CL133" s="21">
        <f>EXP(-LN(2)/25)*CL132+(1-EXP(-LN(2)/25))/(LN(2)/25)*Calculateur!CG133*Calculateur!CI133*VLOOKUP('Données projet'!$B$12,Paramètres!$A$1:$I$89,3,0)*0.475*44/12</f>
        <v>1.0885550603656242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10.429497134599149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156.50137022757278</v>
      </c>
      <c r="CZ133" s="59">
        <f t="shared" ref="CZ133:CZ196" si="150">$CZ$3</f>
        <v>369.56225759438212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9.3409420742335243</v>
      </c>
      <c r="DG133" s="21">
        <f>EXP(-LN(2)/25)*DG132+(1-EXP(-LN(2)/25))/(LN(2)/25)*Calculateur!DB133*Calculateur!DD133*VLOOKUP('Données projet'!$B$13,Paramètres!$A$1:$I$89,3,0)*0.475*44/12</f>
        <v>1.0885550603656242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10.429497134599149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156.50137022757278</v>
      </c>
      <c r="T134" s="59">
        <f t="shared" si="142"/>
        <v>369.56225759438212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9.1577718975698978</v>
      </c>
      <c r="AA134" s="21">
        <f>EXP(-LN(2)/25)*AA133+(1-EXP(-LN(2)/25))/(LN(2)/25)*Calculateur!V134*Calculateur!X134*VLOOKUP('Données projet'!$B$9,Paramètres!$A$1:$I$89,3,0)*0.475*44/12</f>
        <v>1.0587884649953034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10.2165603625652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156.50137022757278</v>
      </c>
      <c r="AO134" s="59">
        <f t="shared" si="144"/>
        <v>369.56225759438212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9.1577718975698978</v>
      </c>
      <c r="AV134" s="21">
        <f>EXP(-LN(2)/25)*AV133+(1-EXP(-LN(2)/25))/(LN(2)/25)*Calculateur!AQ134*Calculateur!AS134*VLOOKUP('Données projet'!$B$10,Paramètres!$A$1:$I$89,3,0)*0.475*44/12</f>
        <v>1.0587884649953034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10.2165603625652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156.50137022757278</v>
      </c>
      <c r="BJ134" s="59">
        <f t="shared" si="146"/>
        <v>369.56225759438212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9.1577718975698978</v>
      </c>
      <c r="BQ134" s="21">
        <f>EXP(-LN(2)/25)*BQ133+(1-EXP(-LN(2)/25))/(LN(2)/25)*Calculateur!BL134*Calculateur!BN134*VLOOKUP('Données projet'!$B$11,Paramètres!$A$1:$I$89,3,0)*0.475*44/12</f>
        <v>1.0587884649953034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10.2165603625652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156.50137022757278</v>
      </c>
      <c r="CE134" s="59">
        <f t="shared" si="148"/>
        <v>369.56225759438212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9.1577718975698978</v>
      </c>
      <c r="CL134" s="21">
        <f>EXP(-LN(2)/25)*CL133+(1-EXP(-LN(2)/25))/(LN(2)/25)*Calculateur!CG134*Calculateur!CI134*VLOOKUP('Données projet'!$B$12,Paramètres!$A$1:$I$89,3,0)*0.475*44/12</f>
        <v>1.0587884649953034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10.2165603625652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156.50137022757278</v>
      </c>
      <c r="CZ134" s="59">
        <f t="shared" si="150"/>
        <v>369.56225759438212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9.1577718975698978</v>
      </c>
      <c r="DG134" s="21">
        <f>EXP(-LN(2)/25)*DG133+(1-EXP(-LN(2)/25))/(LN(2)/25)*Calculateur!DB134*Calculateur!DD134*VLOOKUP('Données projet'!$B$13,Paramètres!$A$1:$I$89,3,0)*0.475*44/12</f>
        <v>1.0587884649953034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10.2165603625652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156.50137022757278</v>
      </c>
      <c r="T135" s="59">
        <f t="shared" si="142"/>
        <v>369.56225759438212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8.9781935763478682</v>
      </c>
      <c r="AA135" s="21">
        <f>EXP(-LN(2)/25)*AA134+(1-EXP(-LN(2)/25))/(LN(2)/25)*Calculateur!V135*Calculateur!X135*VLOOKUP('Données projet'!$B$9,Paramètres!$A$1:$I$89,3,0)*0.475*44/12</f>
        <v>1.0298358387407414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10.008029415088609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156.50137022757278</v>
      </c>
      <c r="AO135" s="59">
        <f t="shared" si="144"/>
        <v>369.56225759438212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8.9781935763478682</v>
      </c>
      <c r="AV135" s="21">
        <f>EXP(-LN(2)/25)*AV134+(1-EXP(-LN(2)/25))/(LN(2)/25)*Calculateur!AQ135*Calculateur!AS135*VLOOKUP('Données projet'!$B$10,Paramètres!$A$1:$I$89,3,0)*0.475*44/12</f>
        <v>1.0298358387407414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10.008029415088609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156.50137022757278</v>
      </c>
      <c r="BJ135" s="59">
        <f t="shared" si="146"/>
        <v>369.56225759438212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8.9781935763478682</v>
      </c>
      <c r="BQ135" s="21">
        <f>EXP(-LN(2)/25)*BQ134+(1-EXP(-LN(2)/25))/(LN(2)/25)*Calculateur!BL135*Calculateur!BN135*VLOOKUP('Données projet'!$B$11,Paramètres!$A$1:$I$89,3,0)*0.475*44/12</f>
        <v>1.0298358387407414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10.008029415088609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156.50137022757278</v>
      </c>
      <c r="CE135" s="59">
        <f t="shared" si="148"/>
        <v>369.56225759438212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8.9781935763478682</v>
      </c>
      <c r="CL135" s="21">
        <f>EXP(-LN(2)/25)*CL134+(1-EXP(-LN(2)/25))/(LN(2)/25)*Calculateur!CG135*Calculateur!CI135*VLOOKUP('Données projet'!$B$12,Paramètres!$A$1:$I$89,3,0)*0.475*44/12</f>
        <v>1.0298358387407414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10.008029415088609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156.50137022757278</v>
      </c>
      <c r="CZ135" s="59">
        <f t="shared" si="150"/>
        <v>369.56225759438212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8.9781935763478682</v>
      </c>
      <c r="DG135" s="21">
        <f>EXP(-LN(2)/25)*DG134+(1-EXP(-LN(2)/25))/(LN(2)/25)*Calculateur!DB135*Calculateur!DD135*VLOOKUP('Données projet'!$B$13,Paramètres!$A$1:$I$89,3,0)*0.475*44/12</f>
        <v>1.0298358387407414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10.008029415088609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156.50137022757278</v>
      </c>
      <c r="T136" s="59">
        <f t="shared" si="142"/>
        <v>369.56225759438212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8.802136676473042</v>
      </c>
      <c r="AA136" s="21">
        <f>EXP(-LN(2)/25)*AA135+(1-EXP(-LN(2)/25))/(LN(2)/25)*Calculateur!V136*Calculateur!X136*VLOOKUP('Données projet'!$B$9,Paramètres!$A$1:$I$89,3,0)*0.475*44/12</f>
        <v>1.0016749235736628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9.8038116000467053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156.50137022757278</v>
      </c>
      <c r="AO136" s="59">
        <f t="shared" si="144"/>
        <v>369.56225759438212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8.802136676473042</v>
      </c>
      <c r="AV136" s="21">
        <f>EXP(-LN(2)/25)*AV135+(1-EXP(-LN(2)/25))/(LN(2)/25)*Calculateur!AQ136*Calculateur!AS136*VLOOKUP('Données projet'!$B$10,Paramètres!$A$1:$I$89,3,0)*0.475*44/12</f>
        <v>1.0016749235736628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9.8038116000467053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156.50137022757278</v>
      </c>
      <c r="BJ136" s="59">
        <f t="shared" si="146"/>
        <v>369.56225759438212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8.802136676473042</v>
      </c>
      <c r="BQ136" s="21">
        <f>EXP(-LN(2)/25)*BQ135+(1-EXP(-LN(2)/25))/(LN(2)/25)*Calculateur!BL136*Calculateur!BN136*VLOOKUP('Données projet'!$B$11,Paramètres!$A$1:$I$89,3,0)*0.475*44/12</f>
        <v>1.0016749235736628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9.8038116000467053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156.50137022757278</v>
      </c>
      <c r="CE136" s="59">
        <f t="shared" si="148"/>
        <v>369.56225759438212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8.802136676473042</v>
      </c>
      <c r="CL136" s="21">
        <f>EXP(-LN(2)/25)*CL135+(1-EXP(-LN(2)/25))/(LN(2)/25)*Calculateur!CG136*Calculateur!CI136*VLOOKUP('Données projet'!$B$12,Paramètres!$A$1:$I$89,3,0)*0.475*44/12</f>
        <v>1.0016749235736628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9.8038116000467053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156.50137022757278</v>
      </c>
      <c r="CZ136" s="59">
        <f t="shared" si="150"/>
        <v>369.56225759438212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8.802136676473042</v>
      </c>
      <c r="DG136" s="21">
        <f>EXP(-LN(2)/25)*DG135+(1-EXP(-LN(2)/25))/(LN(2)/25)*Calculateur!DB136*Calculateur!DD136*VLOOKUP('Données projet'!$B$13,Paramètres!$A$1:$I$89,3,0)*0.475*44/12</f>
        <v>1.0016749235736628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9.8038116000467053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156.50137022757278</v>
      </c>
      <c r="T137" s="59">
        <f t="shared" si="142"/>
        <v>369.56225759438212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8.6295321450206561</v>
      </c>
      <c r="AA137" s="21">
        <f>EXP(-LN(2)/25)*AA136+(1-EXP(-LN(2)/25))/(LN(2)/25)*Calculateur!V137*Calculateur!X137*VLOOKUP('Données projet'!$B$9,Paramètres!$A$1:$I$89,3,0)*0.475*44/12</f>
        <v>0.9742840701127462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9.6038162151334028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156.50137022757278</v>
      </c>
      <c r="AO137" s="59">
        <f t="shared" si="144"/>
        <v>369.56225759438212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8.6295321450206561</v>
      </c>
      <c r="AV137" s="21">
        <f>EXP(-LN(2)/25)*AV136+(1-EXP(-LN(2)/25))/(LN(2)/25)*Calculateur!AQ137*Calculateur!AS137*VLOOKUP('Données projet'!$B$10,Paramètres!$A$1:$I$89,3,0)*0.475*44/12</f>
        <v>0.9742840701127462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9.6038162151334028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156.50137022757278</v>
      </c>
      <c r="BJ137" s="59">
        <f t="shared" si="146"/>
        <v>369.56225759438212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8.6295321450206561</v>
      </c>
      <c r="BQ137" s="21">
        <f>EXP(-LN(2)/25)*BQ136+(1-EXP(-LN(2)/25))/(LN(2)/25)*Calculateur!BL137*Calculateur!BN137*VLOOKUP('Données projet'!$B$11,Paramètres!$A$1:$I$89,3,0)*0.475*44/12</f>
        <v>0.9742840701127462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9.6038162151334028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156.50137022757278</v>
      </c>
      <c r="CE137" s="59">
        <f t="shared" si="148"/>
        <v>369.56225759438212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8.6295321450206561</v>
      </c>
      <c r="CL137" s="21">
        <f>EXP(-LN(2)/25)*CL136+(1-EXP(-LN(2)/25))/(LN(2)/25)*Calculateur!CG137*Calculateur!CI137*VLOOKUP('Données projet'!$B$12,Paramètres!$A$1:$I$89,3,0)*0.475*44/12</f>
        <v>0.9742840701127462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9.6038162151334028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156.50137022757278</v>
      </c>
      <c r="CZ137" s="59">
        <f t="shared" si="150"/>
        <v>369.56225759438212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8.6295321450206561</v>
      </c>
      <c r="DG137" s="21">
        <f>EXP(-LN(2)/25)*DG136+(1-EXP(-LN(2)/25))/(LN(2)/25)*Calculateur!DB137*Calculateur!DD137*VLOOKUP('Données projet'!$B$13,Paramètres!$A$1:$I$89,3,0)*0.475*44/12</f>
        <v>0.9742840701127462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9.6038162151334028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156.50137022757278</v>
      </c>
      <c r="T138" s="59">
        <f t="shared" si="142"/>
        <v>369.56225759438212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8.4603122831516817</v>
      </c>
      <c r="AA138" s="21">
        <f>EXP(-LN(2)/25)*AA137+(1-EXP(-LN(2)/25))/(LN(2)/25)*Calculateur!V138*Calculateur!X138*VLOOKUP('Données projet'!$B$9,Paramètres!$A$1:$I$89,3,0)*0.475*44/12</f>
        <v>0.94764222098014061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9.4079545041318227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156.50137022757278</v>
      </c>
      <c r="AO138" s="59">
        <f t="shared" si="144"/>
        <v>369.56225759438212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8.4603122831516817</v>
      </c>
      <c r="AV138" s="21">
        <f>EXP(-LN(2)/25)*AV137+(1-EXP(-LN(2)/25))/(LN(2)/25)*Calculateur!AQ138*Calculateur!AS138*VLOOKUP('Données projet'!$B$10,Paramètres!$A$1:$I$89,3,0)*0.475*44/12</f>
        <v>0.94764222098014061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9.4079545041318227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156.50137022757278</v>
      </c>
      <c r="BJ138" s="59">
        <f t="shared" si="146"/>
        <v>369.56225759438212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8.4603122831516817</v>
      </c>
      <c r="BQ138" s="21">
        <f>EXP(-LN(2)/25)*BQ137+(1-EXP(-LN(2)/25))/(LN(2)/25)*Calculateur!BL138*Calculateur!BN138*VLOOKUP('Données projet'!$B$11,Paramètres!$A$1:$I$89,3,0)*0.475*44/12</f>
        <v>0.94764222098014061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9.4079545041318227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156.50137022757278</v>
      </c>
      <c r="CE138" s="59">
        <f t="shared" si="148"/>
        <v>369.56225759438212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8.4603122831516817</v>
      </c>
      <c r="CL138" s="21">
        <f>EXP(-LN(2)/25)*CL137+(1-EXP(-LN(2)/25))/(LN(2)/25)*Calculateur!CG138*Calculateur!CI138*VLOOKUP('Données projet'!$B$12,Paramètres!$A$1:$I$89,3,0)*0.475*44/12</f>
        <v>0.94764222098014061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9.4079545041318227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156.50137022757278</v>
      </c>
      <c r="CZ138" s="59">
        <f t="shared" si="150"/>
        <v>369.56225759438212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8.4603122831516817</v>
      </c>
      <c r="DG138" s="21">
        <f>EXP(-LN(2)/25)*DG137+(1-EXP(-LN(2)/25))/(LN(2)/25)*Calculateur!DB138*Calculateur!DD138*VLOOKUP('Données projet'!$B$13,Paramètres!$A$1:$I$89,3,0)*0.475*44/12</f>
        <v>0.94764222098014061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9.4079545041318227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156.50137022757278</v>
      </c>
      <c r="T139" s="59">
        <f t="shared" si="142"/>
        <v>369.56225759438212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8.2944107195600338</v>
      </c>
      <c r="AA139" s="21">
        <f>EXP(-LN(2)/25)*AA138+(1-EXP(-LN(2)/25))/(LN(2)/25)*Calculateur!V139*Calculateur!X139*VLOOKUP('Données projet'!$B$9,Paramètres!$A$1:$I$89,3,0)*0.475*44/12</f>
        <v>0.92172889461310015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9.2161396141731338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156.50137022757278</v>
      </c>
      <c r="AO139" s="59">
        <f t="shared" si="144"/>
        <v>369.56225759438212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8.2944107195600338</v>
      </c>
      <c r="AV139" s="21">
        <f>EXP(-LN(2)/25)*AV138+(1-EXP(-LN(2)/25))/(LN(2)/25)*Calculateur!AQ139*Calculateur!AS139*VLOOKUP('Données projet'!$B$10,Paramètres!$A$1:$I$89,3,0)*0.475*44/12</f>
        <v>0.92172889461310015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9.2161396141731338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156.50137022757278</v>
      </c>
      <c r="BJ139" s="59">
        <f t="shared" si="146"/>
        <v>369.56225759438212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8.2944107195600338</v>
      </c>
      <c r="BQ139" s="21">
        <f>EXP(-LN(2)/25)*BQ138+(1-EXP(-LN(2)/25))/(LN(2)/25)*Calculateur!BL139*Calculateur!BN139*VLOOKUP('Données projet'!$B$11,Paramètres!$A$1:$I$89,3,0)*0.475*44/12</f>
        <v>0.92172889461310015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9.2161396141731338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156.50137022757278</v>
      </c>
      <c r="CE139" s="59">
        <f t="shared" si="148"/>
        <v>369.56225759438212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8.2944107195600338</v>
      </c>
      <c r="CL139" s="21">
        <f>EXP(-LN(2)/25)*CL138+(1-EXP(-LN(2)/25))/(LN(2)/25)*Calculateur!CG139*Calculateur!CI139*VLOOKUP('Données projet'!$B$12,Paramètres!$A$1:$I$89,3,0)*0.475*44/12</f>
        <v>0.92172889461310015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9.2161396141731338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156.50137022757278</v>
      </c>
      <c r="CZ139" s="59">
        <f t="shared" si="150"/>
        <v>369.56225759438212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8.2944107195600338</v>
      </c>
      <c r="DG139" s="21">
        <f>EXP(-LN(2)/25)*DG138+(1-EXP(-LN(2)/25))/(LN(2)/25)*Calculateur!DB139*Calculateur!DD139*VLOOKUP('Données projet'!$B$13,Paramètres!$A$1:$I$89,3,0)*0.475*44/12</f>
        <v>0.92172889461310015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9.2161396141731338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156.50137022757278</v>
      </c>
      <c r="T140" s="59">
        <f t="shared" si="142"/>
        <v>369.56225759438212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8.1317623844404565</v>
      </c>
      <c r="AA140" s="21">
        <f>EXP(-LN(2)/25)*AA139+(1-EXP(-LN(2)/25))/(LN(2)/25)*Calculateur!V140*Calculateur!X140*VLOOKUP('Données projet'!$B$9,Paramètres!$A$1:$I$89,3,0)*0.475*44/12</f>
        <v>0.89652416951828895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9.0282865539587451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156.50137022757278</v>
      </c>
      <c r="AO140" s="59">
        <f t="shared" si="144"/>
        <v>369.56225759438212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8.1317623844404565</v>
      </c>
      <c r="AV140" s="21">
        <f>EXP(-LN(2)/25)*AV139+(1-EXP(-LN(2)/25))/(LN(2)/25)*Calculateur!AQ140*Calculateur!AS140*VLOOKUP('Données projet'!$B$10,Paramètres!$A$1:$I$89,3,0)*0.475*44/12</f>
        <v>0.89652416951828895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9.0282865539587451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156.50137022757278</v>
      </c>
      <c r="BJ140" s="59">
        <f t="shared" si="146"/>
        <v>369.56225759438212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8.1317623844404565</v>
      </c>
      <c r="BQ140" s="21">
        <f>EXP(-LN(2)/25)*BQ139+(1-EXP(-LN(2)/25))/(LN(2)/25)*Calculateur!BL140*Calculateur!BN140*VLOOKUP('Données projet'!$B$11,Paramètres!$A$1:$I$89,3,0)*0.475*44/12</f>
        <v>0.89652416951828895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9.0282865539587451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156.50137022757278</v>
      </c>
      <c r="CE140" s="59">
        <f t="shared" si="148"/>
        <v>369.56225759438212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8.1317623844404565</v>
      </c>
      <c r="CL140" s="21">
        <f>EXP(-LN(2)/25)*CL139+(1-EXP(-LN(2)/25))/(LN(2)/25)*Calculateur!CG140*Calculateur!CI140*VLOOKUP('Données projet'!$B$12,Paramètres!$A$1:$I$89,3,0)*0.475*44/12</f>
        <v>0.89652416951828895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9.0282865539587451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156.50137022757278</v>
      </c>
      <c r="CZ140" s="59">
        <f t="shared" si="150"/>
        <v>369.56225759438212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8.1317623844404565</v>
      </c>
      <c r="DG140" s="21">
        <f>EXP(-LN(2)/25)*DG139+(1-EXP(-LN(2)/25))/(LN(2)/25)*Calculateur!DB140*Calculateur!DD140*VLOOKUP('Données projet'!$B$13,Paramètres!$A$1:$I$89,3,0)*0.475*44/12</f>
        <v>0.89652416951828895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9.0282865539587451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156.50137022757278</v>
      </c>
      <c r="T141" s="59">
        <f t="shared" si="142"/>
        <v>369.56225759438212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7.9723034839668854</v>
      </c>
      <c r="AA141" s="21">
        <f>EXP(-LN(2)/25)*AA140+(1-EXP(-LN(2)/25))/(LN(2)/25)*Calculateur!V141*Calculateur!X141*VLOOKUP('Données projet'!$B$9,Paramètres!$A$1:$I$89,3,0)*0.475*44/12</f>
        <v>0.8720086689566543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8.8443121529235391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156.50137022757278</v>
      </c>
      <c r="AO141" s="59">
        <f t="shared" si="144"/>
        <v>369.56225759438212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7.9723034839668854</v>
      </c>
      <c r="AV141" s="21">
        <f>EXP(-LN(2)/25)*AV140+(1-EXP(-LN(2)/25))/(LN(2)/25)*Calculateur!AQ141*Calculateur!AS141*VLOOKUP('Données projet'!$B$10,Paramètres!$A$1:$I$89,3,0)*0.475*44/12</f>
        <v>0.8720086689566543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8.8443121529235391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156.50137022757278</v>
      </c>
      <c r="BJ141" s="59">
        <f t="shared" si="146"/>
        <v>369.56225759438212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7.9723034839668854</v>
      </c>
      <c r="BQ141" s="21">
        <f>EXP(-LN(2)/25)*BQ140+(1-EXP(-LN(2)/25))/(LN(2)/25)*Calculateur!BL141*Calculateur!BN141*VLOOKUP('Données projet'!$B$11,Paramètres!$A$1:$I$89,3,0)*0.475*44/12</f>
        <v>0.8720086689566543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8.8443121529235391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156.50137022757278</v>
      </c>
      <c r="CE141" s="59">
        <f t="shared" si="148"/>
        <v>369.56225759438212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7.9723034839668854</v>
      </c>
      <c r="CL141" s="21">
        <f>EXP(-LN(2)/25)*CL140+(1-EXP(-LN(2)/25))/(LN(2)/25)*Calculateur!CG141*Calculateur!CI141*VLOOKUP('Données projet'!$B$12,Paramètres!$A$1:$I$89,3,0)*0.475*44/12</f>
        <v>0.8720086689566543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8.8443121529235391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156.50137022757278</v>
      </c>
      <c r="CZ141" s="59">
        <f t="shared" si="150"/>
        <v>369.56225759438212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7.9723034839668854</v>
      </c>
      <c r="DG141" s="21">
        <f>EXP(-LN(2)/25)*DG140+(1-EXP(-LN(2)/25))/(LN(2)/25)*Calculateur!DB141*Calculateur!DD141*VLOOKUP('Données projet'!$B$13,Paramètres!$A$1:$I$89,3,0)*0.475*44/12</f>
        <v>0.8720086689566543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8.8443121529235391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156.50137022757278</v>
      </c>
      <c r="T142" s="59">
        <f t="shared" si="142"/>
        <v>369.56225759438212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7.8159714752712759</v>
      </c>
      <c r="AA142" s="21">
        <f>EXP(-LN(2)/25)*AA141+(1-EXP(-LN(2)/25))/(LN(2)/25)*Calculateur!V142*Calculateur!X142*VLOOKUP('Données projet'!$B$9,Paramètres!$A$1:$I$89,3,0)*0.475*44/12</f>
        <v>0.84816354604709165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8.6641350213183674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156.50137022757278</v>
      </c>
      <c r="AO142" s="59">
        <f t="shared" si="144"/>
        <v>369.56225759438212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7.8159714752712759</v>
      </c>
      <c r="AV142" s="21">
        <f>EXP(-LN(2)/25)*AV141+(1-EXP(-LN(2)/25))/(LN(2)/25)*Calculateur!AQ142*Calculateur!AS142*VLOOKUP('Données projet'!$B$10,Paramètres!$A$1:$I$89,3,0)*0.475*44/12</f>
        <v>0.84816354604709165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8.6641350213183674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156.50137022757278</v>
      </c>
      <c r="BJ142" s="59">
        <f t="shared" si="146"/>
        <v>369.56225759438212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7.8159714752712759</v>
      </c>
      <c r="BQ142" s="21">
        <f>EXP(-LN(2)/25)*BQ141+(1-EXP(-LN(2)/25))/(LN(2)/25)*Calculateur!BL142*Calculateur!BN142*VLOOKUP('Données projet'!$B$11,Paramètres!$A$1:$I$89,3,0)*0.475*44/12</f>
        <v>0.84816354604709165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8.6641350213183674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156.50137022757278</v>
      </c>
      <c r="CE142" s="59">
        <f t="shared" si="148"/>
        <v>369.56225759438212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7.8159714752712759</v>
      </c>
      <c r="CL142" s="21">
        <f>EXP(-LN(2)/25)*CL141+(1-EXP(-LN(2)/25))/(LN(2)/25)*Calculateur!CG142*Calculateur!CI142*VLOOKUP('Données projet'!$B$12,Paramètres!$A$1:$I$89,3,0)*0.475*44/12</f>
        <v>0.84816354604709165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8.6641350213183674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156.50137022757278</v>
      </c>
      <c r="CZ142" s="59">
        <f t="shared" si="150"/>
        <v>369.56225759438212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7.8159714752712759</v>
      </c>
      <c r="DG142" s="21">
        <f>EXP(-LN(2)/25)*DG141+(1-EXP(-LN(2)/25))/(LN(2)/25)*Calculateur!DB142*Calculateur!DD142*VLOOKUP('Données projet'!$B$13,Paramètres!$A$1:$I$89,3,0)*0.475*44/12</f>
        <v>0.84816354604709165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8.6641350213183674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156.50137022757278</v>
      </c>
      <c r="T143" s="59">
        <f t="shared" si="142"/>
        <v>369.56225759438212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7.6627050419130773</v>
      </c>
      <c r="AA143" s="21">
        <f>EXP(-LN(2)/25)*AA142+(1-EXP(-LN(2)/25))/(LN(2)/25)*Calculateur!V143*Calculateur!X143*VLOOKUP('Données projet'!$B$9,Paramètres!$A$1:$I$89,3,0)*0.475*44/12</f>
        <v>0.82497046927745155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8.4876755111905293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156.50137022757278</v>
      </c>
      <c r="AO143" s="59">
        <f t="shared" si="144"/>
        <v>369.56225759438212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7.6627050419130773</v>
      </c>
      <c r="AV143" s="21">
        <f>EXP(-LN(2)/25)*AV142+(1-EXP(-LN(2)/25))/(LN(2)/25)*Calculateur!AQ143*Calculateur!AS143*VLOOKUP('Données projet'!$B$10,Paramètres!$A$1:$I$89,3,0)*0.475*44/12</f>
        <v>0.82497046927745155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8.4876755111905293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156.50137022757278</v>
      </c>
      <c r="BJ143" s="59">
        <f t="shared" si="146"/>
        <v>369.56225759438212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7.6627050419130773</v>
      </c>
      <c r="BQ143" s="21">
        <f>EXP(-LN(2)/25)*BQ142+(1-EXP(-LN(2)/25))/(LN(2)/25)*Calculateur!BL143*Calculateur!BN143*VLOOKUP('Données projet'!$B$11,Paramètres!$A$1:$I$89,3,0)*0.475*44/12</f>
        <v>0.82497046927745155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8.4876755111905293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156.50137022757278</v>
      </c>
      <c r="CE143" s="59">
        <f t="shared" si="148"/>
        <v>369.56225759438212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7.6627050419130773</v>
      </c>
      <c r="CL143" s="21">
        <f>EXP(-LN(2)/25)*CL142+(1-EXP(-LN(2)/25))/(LN(2)/25)*Calculateur!CG143*Calculateur!CI143*VLOOKUP('Données projet'!$B$12,Paramètres!$A$1:$I$89,3,0)*0.475*44/12</f>
        <v>0.82497046927745155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8.4876755111905293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156.50137022757278</v>
      </c>
      <c r="CZ143" s="59">
        <f t="shared" si="150"/>
        <v>369.56225759438212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7.6627050419130773</v>
      </c>
      <c r="DG143" s="21">
        <f>EXP(-LN(2)/25)*DG142+(1-EXP(-LN(2)/25))/(LN(2)/25)*Calculateur!DB143*Calculateur!DD143*VLOOKUP('Données projet'!$B$13,Paramètres!$A$1:$I$89,3,0)*0.475*44/12</f>
        <v>0.82497046927745155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8.4876755111905293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156.50137022757278</v>
      </c>
      <c r="T144" s="59">
        <f t="shared" si="142"/>
        <v>369.56225759438212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7.5124440698297388</v>
      </c>
      <c r="AA144" s="21">
        <f>EXP(-LN(2)/25)*AA143+(1-EXP(-LN(2)/25))/(LN(2)/25)*Calculateur!V144*Calculateur!X144*VLOOKUP('Données projet'!$B$9,Paramètres!$A$1:$I$89,3,0)*0.475*44/12</f>
        <v>0.80241160841174819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8.3148556782414875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156.50137022757278</v>
      </c>
      <c r="AO144" s="59">
        <f t="shared" si="144"/>
        <v>369.56225759438212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7.5124440698297388</v>
      </c>
      <c r="AV144" s="21">
        <f>EXP(-LN(2)/25)*AV143+(1-EXP(-LN(2)/25))/(LN(2)/25)*Calculateur!AQ144*Calculateur!AS144*VLOOKUP('Données projet'!$B$10,Paramètres!$A$1:$I$89,3,0)*0.475*44/12</f>
        <v>0.80241160841174819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8.3148556782414875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156.50137022757278</v>
      </c>
      <c r="BJ144" s="59">
        <f t="shared" si="146"/>
        <v>369.56225759438212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7.5124440698297388</v>
      </c>
      <c r="BQ144" s="21">
        <f>EXP(-LN(2)/25)*BQ143+(1-EXP(-LN(2)/25))/(LN(2)/25)*Calculateur!BL144*Calculateur!BN144*VLOOKUP('Données projet'!$B$11,Paramètres!$A$1:$I$89,3,0)*0.475*44/12</f>
        <v>0.80241160841174819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8.3148556782414875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156.50137022757278</v>
      </c>
      <c r="CE144" s="59">
        <f t="shared" si="148"/>
        <v>369.56225759438212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7.5124440698297388</v>
      </c>
      <c r="CL144" s="21">
        <f>EXP(-LN(2)/25)*CL143+(1-EXP(-LN(2)/25))/(LN(2)/25)*Calculateur!CG144*Calculateur!CI144*VLOOKUP('Données projet'!$B$12,Paramètres!$A$1:$I$89,3,0)*0.475*44/12</f>
        <v>0.80241160841174819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8.3148556782414875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156.50137022757278</v>
      </c>
      <c r="CZ144" s="59">
        <f t="shared" si="150"/>
        <v>369.56225759438212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7.5124440698297388</v>
      </c>
      <c r="DG144" s="21">
        <f>EXP(-LN(2)/25)*DG143+(1-EXP(-LN(2)/25))/(LN(2)/25)*Calculateur!DB144*Calculateur!DD144*VLOOKUP('Données projet'!$B$13,Paramètres!$A$1:$I$89,3,0)*0.475*44/12</f>
        <v>0.80241160841174819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8.3148556782414875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156.50137022757278</v>
      </c>
      <c r="T145" s="59">
        <f t="shared" si="142"/>
        <v>369.56225759438212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7.3651296237588113</v>
      </c>
      <c r="AA145" s="21">
        <f>EXP(-LN(2)/25)*AA144+(1-EXP(-LN(2)/25))/(LN(2)/25)*Calculateur!V145*Calculateur!X145*VLOOKUP('Données projet'!$B$9,Paramètres!$A$1:$I$89,3,0)*0.475*44/12</f>
        <v>0.78046962078273641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8.1455992445415468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156.50137022757278</v>
      </c>
      <c r="AO145" s="59">
        <f t="shared" si="144"/>
        <v>369.56225759438212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7.3651296237588113</v>
      </c>
      <c r="AV145" s="21">
        <f>EXP(-LN(2)/25)*AV144+(1-EXP(-LN(2)/25))/(LN(2)/25)*Calculateur!AQ145*Calculateur!AS145*VLOOKUP('Données projet'!$B$10,Paramètres!$A$1:$I$89,3,0)*0.475*44/12</f>
        <v>0.78046962078273641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8.1455992445415468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156.50137022757278</v>
      </c>
      <c r="BJ145" s="59">
        <f t="shared" si="146"/>
        <v>369.56225759438212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7.3651296237588113</v>
      </c>
      <c r="BQ145" s="21">
        <f>EXP(-LN(2)/25)*BQ144+(1-EXP(-LN(2)/25))/(LN(2)/25)*Calculateur!BL145*Calculateur!BN145*VLOOKUP('Données projet'!$B$11,Paramètres!$A$1:$I$89,3,0)*0.475*44/12</f>
        <v>0.78046962078273641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8.1455992445415468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156.50137022757278</v>
      </c>
      <c r="CE145" s="59">
        <f t="shared" si="148"/>
        <v>369.56225759438212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7.3651296237588113</v>
      </c>
      <c r="CL145" s="21">
        <f>EXP(-LN(2)/25)*CL144+(1-EXP(-LN(2)/25))/(LN(2)/25)*Calculateur!CG145*Calculateur!CI145*VLOOKUP('Données projet'!$B$12,Paramètres!$A$1:$I$89,3,0)*0.475*44/12</f>
        <v>0.78046962078273641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8.1455992445415468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156.50137022757278</v>
      </c>
      <c r="CZ145" s="59">
        <f t="shared" si="150"/>
        <v>369.56225759438212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7.3651296237588113</v>
      </c>
      <c r="DG145" s="21">
        <f>EXP(-LN(2)/25)*DG144+(1-EXP(-LN(2)/25))/(LN(2)/25)*Calculateur!DB145*Calculateur!DD145*VLOOKUP('Données projet'!$B$13,Paramètres!$A$1:$I$89,3,0)*0.475*44/12</f>
        <v>0.78046962078273641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8.1455992445415468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156.50137022757278</v>
      </c>
      <c r="T146" s="59">
        <f t="shared" si="142"/>
        <v>369.56225759438212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7.2207039241223949</v>
      </c>
      <c r="AA146" s="21">
        <f>EXP(-LN(2)/25)*AA145+(1-EXP(-LN(2)/25))/(LN(2)/25)*Calculateur!V146*Calculateur!X146*VLOOKUP('Données projet'!$B$9,Paramètres!$A$1:$I$89,3,0)*0.475*44/12</f>
        <v>0.75912763795931892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7.9798315620817135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156.50137022757278</v>
      </c>
      <c r="AO146" s="59">
        <f t="shared" si="144"/>
        <v>369.56225759438212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7.2207039241223949</v>
      </c>
      <c r="AV146" s="21">
        <f>EXP(-LN(2)/25)*AV145+(1-EXP(-LN(2)/25))/(LN(2)/25)*Calculateur!AQ146*Calculateur!AS146*VLOOKUP('Données projet'!$B$10,Paramètres!$A$1:$I$89,3,0)*0.475*44/12</f>
        <v>0.75912763795931892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7.9798315620817135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156.50137022757278</v>
      </c>
      <c r="BJ146" s="59">
        <f t="shared" si="146"/>
        <v>369.56225759438212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7.2207039241223949</v>
      </c>
      <c r="BQ146" s="21">
        <f>EXP(-LN(2)/25)*BQ145+(1-EXP(-LN(2)/25))/(LN(2)/25)*Calculateur!BL146*Calculateur!BN146*VLOOKUP('Données projet'!$B$11,Paramètres!$A$1:$I$89,3,0)*0.475*44/12</f>
        <v>0.75912763795931892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7.9798315620817135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156.50137022757278</v>
      </c>
      <c r="CE146" s="59">
        <f t="shared" si="148"/>
        <v>369.56225759438212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7.2207039241223949</v>
      </c>
      <c r="CL146" s="21">
        <f>EXP(-LN(2)/25)*CL145+(1-EXP(-LN(2)/25))/(LN(2)/25)*Calculateur!CG146*Calculateur!CI146*VLOOKUP('Données projet'!$B$12,Paramètres!$A$1:$I$89,3,0)*0.475*44/12</f>
        <v>0.75912763795931892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7.9798315620817135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156.50137022757278</v>
      </c>
      <c r="CZ146" s="59">
        <f t="shared" si="150"/>
        <v>369.56225759438212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7.2207039241223949</v>
      </c>
      <c r="DG146" s="21">
        <f>EXP(-LN(2)/25)*DG145+(1-EXP(-LN(2)/25))/(LN(2)/25)*Calculateur!DB146*Calculateur!DD146*VLOOKUP('Données projet'!$B$13,Paramètres!$A$1:$I$89,3,0)*0.475*44/12</f>
        <v>0.75912763795931892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7.9798315620817135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156.50137022757278</v>
      </c>
      <c r="T147" s="59">
        <f t="shared" si="142"/>
        <v>369.56225759438212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7.0791103243648701</v>
      </c>
      <c r="AA147" s="21">
        <f>EXP(-LN(2)/25)*AA146+(1-EXP(-LN(2)/25))/(LN(2)/25)*Calculateur!V147*Calculateur!X147*VLOOKUP('Données projet'!$B$9,Paramètres!$A$1:$I$89,3,0)*0.475*44/12</f>
        <v>0.73836925277853382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7.8174795771434038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156.50137022757278</v>
      </c>
      <c r="AO147" s="59">
        <f t="shared" si="144"/>
        <v>369.56225759438212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7.0791103243648701</v>
      </c>
      <c r="AV147" s="21">
        <f>EXP(-LN(2)/25)*AV146+(1-EXP(-LN(2)/25))/(LN(2)/25)*Calculateur!AQ147*Calculateur!AS147*VLOOKUP('Données projet'!$B$10,Paramètres!$A$1:$I$89,3,0)*0.475*44/12</f>
        <v>0.73836925277853382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7.8174795771434038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156.50137022757278</v>
      </c>
      <c r="BJ147" s="59">
        <f t="shared" si="146"/>
        <v>369.56225759438212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7.0791103243648701</v>
      </c>
      <c r="BQ147" s="21">
        <f>EXP(-LN(2)/25)*BQ146+(1-EXP(-LN(2)/25))/(LN(2)/25)*Calculateur!BL147*Calculateur!BN147*VLOOKUP('Données projet'!$B$11,Paramètres!$A$1:$I$89,3,0)*0.475*44/12</f>
        <v>0.73836925277853382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7.8174795771434038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156.50137022757278</v>
      </c>
      <c r="CE147" s="59">
        <f t="shared" si="148"/>
        <v>369.56225759438212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7.0791103243648701</v>
      </c>
      <c r="CL147" s="21">
        <f>EXP(-LN(2)/25)*CL146+(1-EXP(-LN(2)/25))/(LN(2)/25)*Calculateur!CG147*Calculateur!CI147*VLOOKUP('Données projet'!$B$12,Paramètres!$A$1:$I$89,3,0)*0.475*44/12</f>
        <v>0.73836925277853382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7.8174795771434038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156.50137022757278</v>
      </c>
      <c r="CZ147" s="59">
        <f t="shared" si="150"/>
        <v>369.56225759438212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7.0791103243648701</v>
      </c>
      <c r="DG147" s="21">
        <f>EXP(-LN(2)/25)*DG146+(1-EXP(-LN(2)/25))/(LN(2)/25)*Calculateur!DB147*Calculateur!DD147*VLOOKUP('Données projet'!$B$13,Paramètres!$A$1:$I$89,3,0)*0.475*44/12</f>
        <v>0.73836925277853382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7.8174795771434038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156.50137022757278</v>
      </c>
      <c r="T148" s="59">
        <f t="shared" si="142"/>
        <v>369.56225759438212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6.9402932887350222</v>
      </c>
      <c r="AA148" s="21">
        <f>EXP(-LN(2)/25)*AA147+(1-EXP(-LN(2)/25))/(LN(2)/25)*Calculateur!V148*Calculateur!X148*VLOOKUP('Données projet'!$B$9,Paramètres!$A$1:$I$89,3,0)*0.475*44/12</f>
        <v>0.71817850673215333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7.6584717954671753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156.50137022757278</v>
      </c>
      <c r="AO148" s="59">
        <f t="shared" si="144"/>
        <v>369.56225759438212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6.9402932887350222</v>
      </c>
      <c r="AV148" s="21">
        <f>EXP(-LN(2)/25)*AV147+(1-EXP(-LN(2)/25))/(LN(2)/25)*Calculateur!AQ148*Calculateur!AS148*VLOOKUP('Données projet'!$B$10,Paramètres!$A$1:$I$89,3,0)*0.475*44/12</f>
        <v>0.71817850673215333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7.6584717954671753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156.50137022757278</v>
      </c>
      <c r="BJ148" s="59">
        <f t="shared" si="146"/>
        <v>369.56225759438212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6.9402932887350222</v>
      </c>
      <c r="BQ148" s="21">
        <f>EXP(-LN(2)/25)*BQ147+(1-EXP(-LN(2)/25))/(LN(2)/25)*Calculateur!BL148*Calculateur!BN148*VLOOKUP('Données projet'!$B$11,Paramètres!$A$1:$I$89,3,0)*0.475*44/12</f>
        <v>0.71817850673215333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7.6584717954671753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156.50137022757278</v>
      </c>
      <c r="CE148" s="59">
        <f t="shared" si="148"/>
        <v>369.56225759438212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6.9402932887350222</v>
      </c>
      <c r="CL148" s="21">
        <f>EXP(-LN(2)/25)*CL147+(1-EXP(-LN(2)/25))/(LN(2)/25)*Calculateur!CG148*Calculateur!CI148*VLOOKUP('Données projet'!$B$12,Paramètres!$A$1:$I$89,3,0)*0.475*44/12</f>
        <v>0.71817850673215333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7.6584717954671753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156.50137022757278</v>
      </c>
      <c r="CZ148" s="59">
        <f t="shared" si="150"/>
        <v>369.56225759438212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6.9402932887350222</v>
      </c>
      <c r="DG148" s="21">
        <f>EXP(-LN(2)/25)*DG147+(1-EXP(-LN(2)/25))/(LN(2)/25)*Calculateur!DB148*Calculateur!DD148*VLOOKUP('Données projet'!$B$13,Paramètres!$A$1:$I$89,3,0)*0.475*44/12</f>
        <v>0.71817850673215333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7.6584717954671753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156.50137022757278</v>
      </c>
      <c r="T149" s="59">
        <f t="shared" si="142"/>
        <v>369.56225759438212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6.8041983705038449</v>
      </c>
      <c r="AA149" s="21">
        <f>EXP(-LN(2)/25)*AA148+(1-EXP(-LN(2)/25))/(LN(2)/25)*Calculateur!V149*Calculateur!X149*VLOOKUP('Données projet'!$B$9,Paramètres!$A$1:$I$89,3,0)*0.475*44/12</f>
        <v>0.69853987769819637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7.502738248202041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156.50137022757278</v>
      </c>
      <c r="AO149" s="59">
        <f t="shared" si="144"/>
        <v>369.56225759438212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6.8041983705038449</v>
      </c>
      <c r="AV149" s="21">
        <f>EXP(-LN(2)/25)*AV148+(1-EXP(-LN(2)/25))/(LN(2)/25)*Calculateur!AQ149*Calculateur!AS149*VLOOKUP('Données projet'!$B$10,Paramètres!$A$1:$I$89,3,0)*0.475*44/12</f>
        <v>0.69853987769819637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7.502738248202041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156.50137022757278</v>
      </c>
      <c r="BJ149" s="59">
        <f t="shared" si="146"/>
        <v>369.56225759438212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6.8041983705038449</v>
      </c>
      <c r="BQ149" s="21">
        <f>EXP(-LN(2)/25)*BQ148+(1-EXP(-LN(2)/25))/(LN(2)/25)*Calculateur!BL149*Calculateur!BN149*VLOOKUP('Données projet'!$B$11,Paramètres!$A$1:$I$89,3,0)*0.475*44/12</f>
        <v>0.69853987769819637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7.502738248202041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156.50137022757278</v>
      </c>
      <c r="CE149" s="59">
        <f t="shared" si="148"/>
        <v>369.56225759438212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6.8041983705038449</v>
      </c>
      <c r="CL149" s="21">
        <f>EXP(-LN(2)/25)*CL148+(1-EXP(-LN(2)/25))/(LN(2)/25)*Calculateur!CG149*Calculateur!CI149*VLOOKUP('Données projet'!$B$12,Paramètres!$A$1:$I$89,3,0)*0.475*44/12</f>
        <v>0.69853987769819637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7.502738248202041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156.50137022757278</v>
      </c>
      <c r="CZ149" s="59">
        <f t="shared" si="150"/>
        <v>369.56225759438212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6.8041983705038449</v>
      </c>
      <c r="DG149" s="21">
        <f>EXP(-LN(2)/25)*DG148+(1-EXP(-LN(2)/25))/(LN(2)/25)*Calculateur!DB149*Calculateur!DD149*VLOOKUP('Données projet'!$B$13,Paramètres!$A$1:$I$89,3,0)*0.475*44/12</f>
        <v>0.69853987769819637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7.502738248202041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156.50137022757278</v>
      </c>
      <c r="T150" s="59">
        <f t="shared" si="142"/>
        <v>369.56225759438212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6.670772190609477</v>
      </c>
      <c r="AA150" s="21">
        <f>EXP(-LN(2)/25)*AA149+(1-EXP(-LN(2)/25))/(LN(2)/25)*Calculateur!V150*Calculateur!X150*VLOOKUP('Données projet'!$B$9,Paramètres!$A$1:$I$89,3,0)*0.475*44/12</f>
        <v>0.67943826800792351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7.3502104586174006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156.50137022757278</v>
      </c>
      <c r="AO150" s="59">
        <f t="shared" si="144"/>
        <v>369.56225759438212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6.670772190609477</v>
      </c>
      <c r="AV150" s="21">
        <f>EXP(-LN(2)/25)*AV149+(1-EXP(-LN(2)/25))/(LN(2)/25)*Calculateur!AQ150*Calculateur!AS150*VLOOKUP('Données projet'!$B$10,Paramètres!$A$1:$I$89,3,0)*0.475*44/12</f>
        <v>0.67943826800792351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7.3502104586174006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156.50137022757278</v>
      </c>
      <c r="BJ150" s="59">
        <f t="shared" si="146"/>
        <v>369.56225759438212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6.670772190609477</v>
      </c>
      <c r="BQ150" s="21">
        <f>EXP(-LN(2)/25)*BQ149+(1-EXP(-LN(2)/25))/(LN(2)/25)*Calculateur!BL150*Calculateur!BN150*VLOOKUP('Données projet'!$B$11,Paramètres!$A$1:$I$89,3,0)*0.475*44/12</f>
        <v>0.67943826800792351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7.3502104586174006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156.50137022757278</v>
      </c>
      <c r="CE150" s="59">
        <f t="shared" si="148"/>
        <v>369.56225759438212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6.670772190609477</v>
      </c>
      <c r="CL150" s="21">
        <f>EXP(-LN(2)/25)*CL149+(1-EXP(-LN(2)/25))/(LN(2)/25)*Calculateur!CG150*Calculateur!CI150*VLOOKUP('Données projet'!$B$12,Paramètres!$A$1:$I$89,3,0)*0.475*44/12</f>
        <v>0.67943826800792351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7.3502104586174006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156.50137022757278</v>
      </c>
      <c r="CZ150" s="59">
        <f t="shared" si="150"/>
        <v>369.56225759438212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6.670772190609477</v>
      </c>
      <c r="DG150" s="21">
        <f>EXP(-LN(2)/25)*DG149+(1-EXP(-LN(2)/25))/(LN(2)/25)*Calculateur!DB150*Calculateur!DD150*VLOOKUP('Données projet'!$B$13,Paramètres!$A$1:$I$89,3,0)*0.475*44/12</f>
        <v>0.67943826800792351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7.3502104586174006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156.50137022757278</v>
      </c>
      <c r="T151" s="59">
        <f t="shared" si="142"/>
        <v>369.56225759438212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6.5399624167209041</v>
      </c>
      <c r="AA151" s="21">
        <f>EXP(-LN(2)/25)*AA150+(1-EXP(-LN(2)/25))/(LN(2)/25)*Calculateur!V151*Calculateur!X151*VLOOKUP('Données projet'!$B$9,Paramètres!$A$1:$I$89,3,0)*0.475*44/12</f>
        <v>0.66085899283914118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7.2008214095600449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156.50137022757278</v>
      </c>
      <c r="AO151" s="59">
        <f t="shared" si="144"/>
        <v>369.56225759438212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6.5399624167209041</v>
      </c>
      <c r="AV151" s="21">
        <f>EXP(-LN(2)/25)*AV150+(1-EXP(-LN(2)/25))/(LN(2)/25)*Calculateur!AQ151*Calculateur!AS151*VLOOKUP('Données projet'!$B$10,Paramètres!$A$1:$I$89,3,0)*0.475*44/12</f>
        <v>0.66085899283914118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7.2008214095600449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156.50137022757278</v>
      </c>
      <c r="BJ151" s="59">
        <f t="shared" si="146"/>
        <v>369.56225759438212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6.5399624167209041</v>
      </c>
      <c r="BQ151" s="21">
        <f>EXP(-LN(2)/25)*BQ150+(1-EXP(-LN(2)/25))/(LN(2)/25)*Calculateur!BL151*Calculateur!BN151*VLOOKUP('Données projet'!$B$11,Paramètres!$A$1:$I$89,3,0)*0.475*44/12</f>
        <v>0.66085899283914118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7.2008214095600449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156.50137022757278</v>
      </c>
      <c r="CE151" s="59">
        <f t="shared" si="148"/>
        <v>369.56225759438212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6.5399624167209041</v>
      </c>
      <c r="CL151" s="21">
        <f>EXP(-LN(2)/25)*CL150+(1-EXP(-LN(2)/25))/(LN(2)/25)*Calculateur!CG151*Calculateur!CI151*VLOOKUP('Données projet'!$B$12,Paramètres!$A$1:$I$89,3,0)*0.475*44/12</f>
        <v>0.66085899283914118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7.2008214095600449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156.50137022757278</v>
      </c>
      <c r="CZ151" s="59">
        <f t="shared" si="150"/>
        <v>369.56225759438212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6.5399624167209041</v>
      </c>
      <c r="DG151" s="21">
        <f>EXP(-LN(2)/25)*DG150+(1-EXP(-LN(2)/25))/(LN(2)/25)*Calculateur!DB151*Calculateur!DD151*VLOOKUP('Données projet'!$B$13,Paramètres!$A$1:$I$89,3,0)*0.475*44/12</f>
        <v>0.66085899283914118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7.2008214095600449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156.50137022757278</v>
      </c>
      <c r="T152" s="59">
        <f t="shared" si="142"/>
        <v>369.56225759438212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6.4117177427122023</v>
      </c>
      <c r="AA152" s="21">
        <f>EXP(-LN(2)/25)*AA151+(1-EXP(-LN(2)/25))/(LN(2)/25)*Calculateur!V152*Calculateur!X152*VLOOKUP('Données projet'!$B$9,Paramètres!$A$1:$I$89,3,0)*0.475*44/12</f>
        <v>0.64278776892689082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7.0545055116390927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156.50137022757278</v>
      </c>
      <c r="AO152" s="59">
        <f t="shared" si="144"/>
        <v>369.56225759438212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6.4117177427122023</v>
      </c>
      <c r="AV152" s="21">
        <f>EXP(-LN(2)/25)*AV151+(1-EXP(-LN(2)/25))/(LN(2)/25)*Calculateur!AQ152*Calculateur!AS152*VLOOKUP('Données projet'!$B$10,Paramètres!$A$1:$I$89,3,0)*0.475*44/12</f>
        <v>0.64278776892689082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7.0545055116390927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156.50137022757278</v>
      </c>
      <c r="BJ152" s="59">
        <f t="shared" si="146"/>
        <v>369.56225759438212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6.4117177427122023</v>
      </c>
      <c r="BQ152" s="21">
        <f>EXP(-LN(2)/25)*BQ151+(1-EXP(-LN(2)/25))/(LN(2)/25)*Calculateur!BL152*Calculateur!BN152*VLOOKUP('Données projet'!$B$11,Paramètres!$A$1:$I$89,3,0)*0.475*44/12</f>
        <v>0.64278776892689082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7.0545055116390927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156.50137022757278</v>
      </c>
      <c r="CE152" s="59">
        <f t="shared" si="148"/>
        <v>369.56225759438212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6.4117177427122023</v>
      </c>
      <c r="CL152" s="21">
        <f>EXP(-LN(2)/25)*CL151+(1-EXP(-LN(2)/25))/(LN(2)/25)*Calculateur!CG152*Calculateur!CI152*VLOOKUP('Données projet'!$B$12,Paramètres!$A$1:$I$89,3,0)*0.475*44/12</f>
        <v>0.64278776892689082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7.0545055116390927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156.50137022757278</v>
      </c>
      <c r="CZ152" s="59">
        <f t="shared" si="150"/>
        <v>369.56225759438212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6.4117177427122023</v>
      </c>
      <c r="DG152" s="21">
        <f>EXP(-LN(2)/25)*DG151+(1-EXP(-LN(2)/25))/(LN(2)/25)*Calculateur!DB152*Calculateur!DD152*VLOOKUP('Données projet'!$B$13,Paramètres!$A$1:$I$89,3,0)*0.475*44/12</f>
        <v>0.64278776892689082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7.0545055116390927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156.50137022757278</v>
      </c>
      <c r="T153" s="59">
        <f t="shared" si="142"/>
        <v>369.56225759438212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6.2859878685392836</v>
      </c>
      <c r="AA153" s="21">
        <f>EXP(-LN(2)/25)*AA152+(1-EXP(-LN(2)/25))/(LN(2)/25)*Calculateur!V153*Calculateur!X153*VLOOKUP('Données projet'!$B$9,Paramètres!$A$1:$I$89,3,0)*0.475*44/12</f>
        <v>0.62521070358284536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6.911198572122129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156.50137022757278</v>
      </c>
      <c r="AO153" s="59">
        <f t="shared" si="144"/>
        <v>369.56225759438212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6.2859878685392836</v>
      </c>
      <c r="AV153" s="21">
        <f>EXP(-LN(2)/25)*AV152+(1-EXP(-LN(2)/25))/(LN(2)/25)*Calculateur!AQ153*Calculateur!AS153*VLOOKUP('Données projet'!$B$10,Paramètres!$A$1:$I$89,3,0)*0.475*44/12</f>
        <v>0.62521070358284536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6.911198572122129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156.50137022757278</v>
      </c>
      <c r="BJ153" s="59">
        <f t="shared" si="146"/>
        <v>369.56225759438212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6.2859878685392836</v>
      </c>
      <c r="BQ153" s="21">
        <f>EXP(-LN(2)/25)*BQ152+(1-EXP(-LN(2)/25))/(LN(2)/25)*Calculateur!BL153*Calculateur!BN153*VLOOKUP('Données projet'!$B$11,Paramètres!$A$1:$I$89,3,0)*0.475*44/12</f>
        <v>0.62521070358284536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6.911198572122129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156.50137022757278</v>
      </c>
      <c r="CE153" s="59">
        <f t="shared" si="148"/>
        <v>369.56225759438212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6.2859878685392836</v>
      </c>
      <c r="CL153" s="21">
        <f>EXP(-LN(2)/25)*CL152+(1-EXP(-LN(2)/25))/(LN(2)/25)*Calculateur!CG153*Calculateur!CI153*VLOOKUP('Données projet'!$B$12,Paramètres!$A$1:$I$89,3,0)*0.475*44/12</f>
        <v>0.62521070358284536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6.911198572122129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156.50137022757278</v>
      </c>
      <c r="CZ153" s="59">
        <f t="shared" si="150"/>
        <v>369.56225759438212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6.2859878685392836</v>
      </c>
      <c r="DG153" s="21">
        <f>EXP(-LN(2)/25)*DG152+(1-EXP(-LN(2)/25))/(LN(2)/25)*Calculateur!DB153*Calculateur!DD153*VLOOKUP('Données projet'!$B$13,Paramètres!$A$1:$I$89,3,0)*0.475*44/12</f>
        <v>0.62521070358284536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6.911198572122129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156.50137022757278</v>
      </c>
      <c r="T154" s="59">
        <f t="shared" si="142"/>
        <v>369.56225759438212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6.1627234805112447</v>
      </c>
      <c r="AA154" s="21">
        <f>EXP(-LN(2)/25)*AA153+(1-EXP(-LN(2)/25))/(LN(2)/25)*Calculateur!V154*Calculateur!X154*VLOOKUP('Données projet'!$B$9,Paramètres!$A$1:$I$89,3,0)*0.475*44/12</f>
        <v>0.60811428401497047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6.770837764526215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156.50137022757278</v>
      </c>
      <c r="AO154" s="59">
        <f t="shared" si="144"/>
        <v>369.56225759438212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6.1627234805112447</v>
      </c>
      <c r="AV154" s="21">
        <f>EXP(-LN(2)/25)*AV153+(1-EXP(-LN(2)/25))/(LN(2)/25)*Calculateur!AQ154*Calculateur!AS154*VLOOKUP('Données projet'!$B$10,Paramètres!$A$1:$I$89,3,0)*0.475*44/12</f>
        <v>0.60811428401497047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6.770837764526215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156.50137022757278</v>
      </c>
      <c r="BJ154" s="59">
        <f t="shared" si="146"/>
        <v>369.56225759438212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6.1627234805112447</v>
      </c>
      <c r="BQ154" s="21">
        <f>EXP(-LN(2)/25)*BQ153+(1-EXP(-LN(2)/25))/(LN(2)/25)*Calculateur!BL154*Calculateur!BN154*VLOOKUP('Données projet'!$B$11,Paramètres!$A$1:$I$89,3,0)*0.475*44/12</f>
        <v>0.60811428401497047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6.770837764526215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156.50137022757278</v>
      </c>
      <c r="CE154" s="59">
        <f t="shared" si="148"/>
        <v>369.56225759438212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6.1627234805112447</v>
      </c>
      <c r="CL154" s="21">
        <f>EXP(-LN(2)/25)*CL153+(1-EXP(-LN(2)/25))/(LN(2)/25)*Calculateur!CG154*Calculateur!CI154*VLOOKUP('Données projet'!$B$12,Paramètres!$A$1:$I$89,3,0)*0.475*44/12</f>
        <v>0.60811428401497047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6.770837764526215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156.50137022757278</v>
      </c>
      <c r="CZ154" s="59">
        <f t="shared" si="150"/>
        <v>369.56225759438212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6.1627234805112447</v>
      </c>
      <c r="DG154" s="21">
        <f>EXP(-LN(2)/25)*DG153+(1-EXP(-LN(2)/25))/(LN(2)/25)*Calculateur!DB154*Calculateur!DD154*VLOOKUP('Données projet'!$B$13,Paramètres!$A$1:$I$89,3,0)*0.475*44/12</f>
        <v>0.60811428401497047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6.770837764526215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156.50137022757278</v>
      </c>
      <c r="T155" s="59">
        <f t="shared" si="142"/>
        <v>369.56225759438212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6.0418762319485824</v>
      </c>
      <c r="AA155" s="21">
        <f>EXP(-LN(2)/25)*AA154+(1-EXP(-LN(2)/25))/(LN(2)/25)*Calculateur!V155*Calculateur!X155*VLOOKUP('Données projet'!$B$9,Paramètres!$A$1:$I$89,3,0)*0.475*44/12</f>
        <v>0.59148536693924081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6.6333615988878236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156.50137022757278</v>
      </c>
      <c r="AO155" s="59">
        <f t="shared" si="144"/>
        <v>369.56225759438212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6.0418762319485824</v>
      </c>
      <c r="AV155" s="21">
        <f>EXP(-LN(2)/25)*AV154+(1-EXP(-LN(2)/25))/(LN(2)/25)*Calculateur!AQ155*Calculateur!AS155*VLOOKUP('Données projet'!$B$10,Paramètres!$A$1:$I$89,3,0)*0.475*44/12</f>
        <v>0.59148536693924081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6.6333615988878236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156.50137022757278</v>
      </c>
      <c r="BJ155" s="59">
        <f t="shared" si="146"/>
        <v>369.56225759438212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6.0418762319485824</v>
      </c>
      <c r="BQ155" s="21">
        <f>EXP(-LN(2)/25)*BQ154+(1-EXP(-LN(2)/25))/(LN(2)/25)*Calculateur!BL155*Calculateur!BN155*VLOOKUP('Données projet'!$B$11,Paramètres!$A$1:$I$89,3,0)*0.475*44/12</f>
        <v>0.59148536693924081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6.6333615988878236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156.50137022757278</v>
      </c>
      <c r="CE155" s="59">
        <f t="shared" si="148"/>
        <v>369.56225759438212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6.0418762319485824</v>
      </c>
      <c r="CL155" s="21">
        <f>EXP(-LN(2)/25)*CL154+(1-EXP(-LN(2)/25))/(LN(2)/25)*Calculateur!CG155*Calculateur!CI155*VLOOKUP('Données projet'!$B$12,Paramètres!$A$1:$I$89,3,0)*0.475*44/12</f>
        <v>0.59148536693924081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6.6333615988878236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156.50137022757278</v>
      </c>
      <c r="CZ155" s="59">
        <f t="shared" si="150"/>
        <v>369.56225759438212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6.0418762319485824</v>
      </c>
      <c r="DG155" s="21">
        <f>EXP(-LN(2)/25)*DG154+(1-EXP(-LN(2)/25))/(LN(2)/25)*Calculateur!DB155*Calculateur!DD155*VLOOKUP('Données projet'!$B$13,Paramètres!$A$1:$I$89,3,0)*0.475*44/12</f>
        <v>0.59148536693924081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6.6333615988878236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156.50137022757278</v>
      </c>
      <c r="T156" s="59">
        <f t="shared" si="142"/>
        <v>369.56225759438212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5.9233987242206911</v>
      </c>
      <c r="AA156" s="21">
        <f>EXP(-LN(2)/25)*AA155+(1-EXP(-LN(2)/25))/(LN(2)/25)*Calculateur!V156*Calculateur!X156*VLOOKUP('Données projet'!$B$9,Paramètres!$A$1:$I$89,3,0)*0.475*44/12</f>
        <v>0.57531116847542363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6.4987098926961151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156.50137022757278</v>
      </c>
      <c r="AO156" s="59">
        <f t="shared" si="144"/>
        <v>369.56225759438212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5.9233987242206911</v>
      </c>
      <c r="AV156" s="21">
        <f>EXP(-LN(2)/25)*AV155+(1-EXP(-LN(2)/25))/(LN(2)/25)*Calculateur!AQ156*Calculateur!AS156*VLOOKUP('Données projet'!$B$10,Paramètres!$A$1:$I$89,3,0)*0.475*44/12</f>
        <v>0.57531116847542363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6.4987098926961151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156.50137022757278</v>
      </c>
      <c r="BJ156" s="59">
        <f t="shared" si="146"/>
        <v>369.56225759438212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5.9233987242206911</v>
      </c>
      <c r="BQ156" s="21">
        <f>EXP(-LN(2)/25)*BQ155+(1-EXP(-LN(2)/25))/(LN(2)/25)*Calculateur!BL156*Calculateur!BN156*VLOOKUP('Données projet'!$B$11,Paramètres!$A$1:$I$89,3,0)*0.475*44/12</f>
        <v>0.57531116847542363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6.4987098926961151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156.50137022757278</v>
      </c>
      <c r="CE156" s="59">
        <f t="shared" si="148"/>
        <v>369.56225759438212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5.9233987242206911</v>
      </c>
      <c r="CL156" s="21">
        <f>EXP(-LN(2)/25)*CL155+(1-EXP(-LN(2)/25))/(LN(2)/25)*Calculateur!CG156*Calculateur!CI156*VLOOKUP('Données projet'!$B$12,Paramètres!$A$1:$I$89,3,0)*0.475*44/12</f>
        <v>0.57531116847542363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6.4987098926961151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156.50137022757278</v>
      </c>
      <c r="CZ156" s="59">
        <f t="shared" si="150"/>
        <v>369.56225759438212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5.9233987242206911</v>
      </c>
      <c r="DG156" s="21">
        <f>EXP(-LN(2)/25)*DG155+(1-EXP(-LN(2)/25))/(LN(2)/25)*Calculateur!DB156*Calculateur!DD156*VLOOKUP('Données projet'!$B$13,Paramètres!$A$1:$I$89,3,0)*0.475*44/12</f>
        <v>0.57531116847542363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6.4987098926961151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156.50137022757278</v>
      </c>
      <c r="T157" s="59">
        <f t="shared" si="142"/>
        <v>369.56225759438212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5.8072444881551997</v>
      </c>
      <c r="AA157" s="21">
        <f>EXP(-LN(2)/25)*AA156+(1-EXP(-LN(2)/25))/(LN(2)/25)*Calculateur!V157*Calculateur!X157*VLOOKUP('Données projet'!$B$9,Paramètres!$A$1:$I$89,3,0)*0.475*44/12</f>
        <v>0.55957925431916367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6.366823742474363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156.50137022757278</v>
      </c>
      <c r="AO157" s="59">
        <f t="shared" si="144"/>
        <v>369.56225759438212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5.8072444881551997</v>
      </c>
      <c r="AV157" s="21">
        <f>EXP(-LN(2)/25)*AV156+(1-EXP(-LN(2)/25))/(LN(2)/25)*Calculateur!AQ157*Calculateur!AS157*VLOOKUP('Données projet'!$B$10,Paramètres!$A$1:$I$89,3,0)*0.475*44/12</f>
        <v>0.55957925431916367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6.366823742474363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156.50137022757278</v>
      </c>
      <c r="BJ157" s="59">
        <f t="shared" si="146"/>
        <v>369.56225759438212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5.8072444881551997</v>
      </c>
      <c r="BQ157" s="21">
        <f>EXP(-LN(2)/25)*BQ156+(1-EXP(-LN(2)/25))/(LN(2)/25)*Calculateur!BL157*Calculateur!BN157*VLOOKUP('Données projet'!$B$11,Paramètres!$A$1:$I$89,3,0)*0.475*44/12</f>
        <v>0.55957925431916367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6.366823742474363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156.50137022757278</v>
      </c>
      <c r="CE157" s="59">
        <f t="shared" si="148"/>
        <v>369.56225759438212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5.8072444881551997</v>
      </c>
      <c r="CL157" s="21">
        <f>EXP(-LN(2)/25)*CL156+(1-EXP(-LN(2)/25))/(LN(2)/25)*Calculateur!CG157*Calculateur!CI157*VLOOKUP('Données projet'!$B$12,Paramètres!$A$1:$I$89,3,0)*0.475*44/12</f>
        <v>0.55957925431916367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6.366823742474363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156.50137022757278</v>
      </c>
      <c r="CZ157" s="59">
        <f t="shared" si="150"/>
        <v>369.56225759438212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5.8072444881551997</v>
      </c>
      <c r="DG157" s="21">
        <f>EXP(-LN(2)/25)*DG156+(1-EXP(-LN(2)/25))/(LN(2)/25)*Calculateur!DB157*Calculateur!DD157*VLOOKUP('Données projet'!$B$13,Paramètres!$A$1:$I$89,3,0)*0.475*44/12</f>
        <v>0.55957925431916367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6.366823742474363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156.50137022757278</v>
      </c>
      <c r="T158" s="59">
        <f t="shared" si="142"/>
        <v>369.56225759438212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5.6933679658118637</v>
      </c>
      <c r="AA158" s="21">
        <f>EXP(-LN(2)/25)*AA157+(1-EXP(-LN(2)/25))/(LN(2)/25)*Calculateur!V158*Calculateur!X158*VLOOKUP('Données projet'!$B$9,Paramètres!$A$1:$I$89,3,0)*0.475*44/12</f>
        <v>0.54427753018281211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6.2376454959946761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156.50137022757278</v>
      </c>
      <c r="AO158" s="59">
        <f t="shared" si="144"/>
        <v>369.56225759438212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5.6933679658118637</v>
      </c>
      <c r="AV158" s="21">
        <f>EXP(-LN(2)/25)*AV157+(1-EXP(-LN(2)/25))/(LN(2)/25)*Calculateur!AQ158*Calculateur!AS158*VLOOKUP('Données projet'!$B$10,Paramètres!$A$1:$I$89,3,0)*0.475*44/12</f>
        <v>0.54427753018281211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6.2376454959946761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156.50137022757278</v>
      </c>
      <c r="BJ158" s="59">
        <f t="shared" si="146"/>
        <v>369.56225759438212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5.6933679658118637</v>
      </c>
      <c r="BQ158" s="21">
        <f>EXP(-LN(2)/25)*BQ157+(1-EXP(-LN(2)/25))/(LN(2)/25)*Calculateur!BL158*Calculateur!BN158*VLOOKUP('Données projet'!$B$11,Paramètres!$A$1:$I$89,3,0)*0.475*44/12</f>
        <v>0.54427753018281211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6.2376454959946761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156.50137022757278</v>
      </c>
      <c r="CE158" s="59">
        <f t="shared" si="148"/>
        <v>369.56225759438212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5.6933679658118637</v>
      </c>
      <c r="CL158" s="21">
        <f>EXP(-LN(2)/25)*CL157+(1-EXP(-LN(2)/25))/(LN(2)/25)*Calculateur!CG158*Calculateur!CI158*VLOOKUP('Données projet'!$B$12,Paramètres!$A$1:$I$89,3,0)*0.475*44/12</f>
        <v>0.54427753018281211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6.2376454959946761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156.50137022757278</v>
      </c>
      <c r="CZ158" s="59">
        <f t="shared" si="150"/>
        <v>369.56225759438212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5.6933679658118637</v>
      </c>
      <c r="DG158" s="21">
        <f>EXP(-LN(2)/25)*DG157+(1-EXP(-LN(2)/25))/(LN(2)/25)*Calculateur!DB158*Calculateur!DD158*VLOOKUP('Données projet'!$B$13,Paramètres!$A$1:$I$89,3,0)*0.475*44/12</f>
        <v>0.54427753018281211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6.2376454959946761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156.50137022757278</v>
      </c>
      <c r="T159" s="59">
        <f t="shared" si="142"/>
        <v>369.56225759438212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5.5817244926138603</v>
      </c>
      <c r="AA159" s="21">
        <f>EXP(-LN(2)/25)*AA158+(1-EXP(-LN(2)/25))/(LN(2)/25)*Calculateur!V159*Calculateur!X159*VLOOKUP('Données projet'!$B$9,Paramètres!$A$1:$I$89,3,0)*0.475*44/12</f>
        <v>0.52939423249765172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6.1111187251115116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156.50137022757278</v>
      </c>
      <c r="AO159" s="59">
        <f t="shared" si="144"/>
        <v>369.56225759438212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5.5817244926138603</v>
      </c>
      <c r="AV159" s="21">
        <f>EXP(-LN(2)/25)*AV158+(1-EXP(-LN(2)/25))/(LN(2)/25)*Calculateur!AQ159*Calculateur!AS159*VLOOKUP('Données projet'!$B$10,Paramètres!$A$1:$I$89,3,0)*0.475*44/12</f>
        <v>0.52939423249765172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6.1111187251115116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156.50137022757278</v>
      </c>
      <c r="BJ159" s="59">
        <f t="shared" si="146"/>
        <v>369.56225759438212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5.5817244926138603</v>
      </c>
      <c r="BQ159" s="21">
        <f>EXP(-LN(2)/25)*BQ158+(1-EXP(-LN(2)/25))/(LN(2)/25)*Calculateur!BL159*Calculateur!BN159*VLOOKUP('Données projet'!$B$11,Paramètres!$A$1:$I$89,3,0)*0.475*44/12</f>
        <v>0.52939423249765172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6.1111187251115116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156.50137022757278</v>
      </c>
      <c r="CE159" s="59">
        <f t="shared" si="148"/>
        <v>369.56225759438212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5.5817244926138603</v>
      </c>
      <c r="CL159" s="21">
        <f>EXP(-LN(2)/25)*CL158+(1-EXP(-LN(2)/25))/(LN(2)/25)*Calculateur!CG159*Calculateur!CI159*VLOOKUP('Données projet'!$B$12,Paramètres!$A$1:$I$89,3,0)*0.475*44/12</f>
        <v>0.52939423249765172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6.1111187251115116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156.50137022757278</v>
      </c>
      <c r="CZ159" s="59">
        <f t="shared" si="150"/>
        <v>369.56225759438212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5.5817244926138603</v>
      </c>
      <c r="DG159" s="21">
        <f>EXP(-LN(2)/25)*DG158+(1-EXP(-LN(2)/25))/(LN(2)/25)*Calculateur!DB159*Calculateur!DD159*VLOOKUP('Données projet'!$B$13,Paramètres!$A$1:$I$89,3,0)*0.475*44/12</f>
        <v>0.52939423249765172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6.1111187251115116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156.50137022757278</v>
      </c>
      <c r="T160" s="59">
        <f t="shared" si="142"/>
        <v>369.56225759438212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5.4722702798294751</v>
      </c>
      <c r="AA160" s="21">
        <f>EXP(-LN(2)/25)*AA159+(1-EXP(-LN(2)/25))/(LN(2)/25)*Calculateur!V160*Calculateur!X160*VLOOKUP('Données projet'!$B$9,Paramètres!$A$1:$I$89,3,0)*0.475*44/12</f>
        <v>0.51491791937037068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5.9871881991998457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156.50137022757278</v>
      </c>
      <c r="AO160" s="59">
        <f t="shared" si="144"/>
        <v>369.56225759438212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5.4722702798294751</v>
      </c>
      <c r="AV160" s="21">
        <f>EXP(-LN(2)/25)*AV159+(1-EXP(-LN(2)/25))/(LN(2)/25)*Calculateur!AQ160*Calculateur!AS160*VLOOKUP('Données projet'!$B$10,Paramètres!$A$1:$I$89,3,0)*0.475*44/12</f>
        <v>0.51491791937037068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5.9871881991998457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156.50137022757278</v>
      </c>
      <c r="BJ160" s="59">
        <f t="shared" si="146"/>
        <v>369.56225759438212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5.4722702798294751</v>
      </c>
      <c r="BQ160" s="21">
        <f>EXP(-LN(2)/25)*BQ159+(1-EXP(-LN(2)/25))/(LN(2)/25)*Calculateur!BL160*Calculateur!BN160*VLOOKUP('Données projet'!$B$11,Paramètres!$A$1:$I$89,3,0)*0.475*44/12</f>
        <v>0.51491791937037068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5.9871881991998457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156.50137022757278</v>
      </c>
      <c r="CE160" s="59">
        <f t="shared" si="148"/>
        <v>369.56225759438212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5.4722702798294751</v>
      </c>
      <c r="CL160" s="21">
        <f>EXP(-LN(2)/25)*CL159+(1-EXP(-LN(2)/25))/(LN(2)/25)*Calculateur!CG160*Calculateur!CI160*VLOOKUP('Données projet'!$B$12,Paramètres!$A$1:$I$89,3,0)*0.475*44/12</f>
        <v>0.51491791937037068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5.9871881991998457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156.50137022757278</v>
      </c>
      <c r="CZ160" s="59">
        <f t="shared" si="150"/>
        <v>369.56225759438212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5.4722702798294751</v>
      </c>
      <c r="DG160" s="21">
        <f>EXP(-LN(2)/25)*DG159+(1-EXP(-LN(2)/25))/(LN(2)/25)*Calculateur!DB160*Calculateur!DD160*VLOOKUP('Données projet'!$B$13,Paramètres!$A$1:$I$89,3,0)*0.475*44/12</f>
        <v>0.51491791937037068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5.9871881991998457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156.50137022757278</v>
      </c>
      <c r="T161" s="59">
        <f t="shared" si="142"/>
        <v>369.56225759438212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5.3649623973973135</v>
      </c>
      <c r="AA161" s="21">
        <f>EXP(-LN(2)/25)*AA160+(1-EXP(-LN(2)/25))/(LN(2)/25)*Calculateur!V161*Calculateur!X161*VLOOKUP('Données projet'!$B$9,Paramètres!$A$1:$I$89,3,0)*0.475*44/12</f>
        <v>0.50083746178683142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5.8657998591841451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156.50137022757278</v>
      </c>
      <c r="AO161" s="59">
        <f t="shared" si="144"/>
        <v>369.56225759438212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5.3649623973973135</v>
      </c>
      <c r="AV161" s="21">
        <f>EXP(-LN(2)/25)*AV160+(1-EXP(-LN(2)/25))/(LN(2)/25)*Calculateur!AQ161*Calculateur!AS161*VLOOKUP('Données projet'!$B$10,Paramètres!$A$1:$I$89,3,0)*0.475*44/12</f>
        <v>0.50083746178683142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5.8657998591841451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156.50137022757278</v>
      </c>
      <c r="BJ161" s="59">
        <f t="shared" si="146"/>
        <v>369.56225759438212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5.3649623973973135</v>
      </c>
      <c r="BQ161" s="21">
        <f>EXP(-LN(2)/25)*BQ160+(1-EXP(-LN(2)/25))/(LN(2)/25)*Calculateur!BL161*Calculateur!BN161*VLOOKUP('Données projet'!$B$11,Paramètres!$A$1:$I$89,3,0)*0.475*44/12</f>
        <v>0.50083746178683142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5.8657998591841451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156.50137022757278</v>
      </c>
      <c r="CE161" s="59">
        <f t="shared" si="148"/>
        <v>369.56225759438212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5.3649623973973135</v>
      </c>
      <c r="CL161" s="21">
        <f>EXP(-LN(2)/25)*CL160+(1-EXP(-LN(2)/25))/(LN(2)/25)*Calculateur!CG161*Calculateur!CI161*VLOOKUP('Données projet'!$B$12,Paramètres!$A$1:$I$89,3,0)*0.475*44/12</f>
        <v>0.50083746178683142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5.8657998591841451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156.50137022757278</v>
      </c>
      <c r="CZ161" s="59">
        <f t="shared" si="150"/>
        <v>369.56225759438212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5.3649623973973135</v>
      </c>
      <c r="DG161" s="21">
        <f>EXP(-LN(2)/25)*DG160+(1-EXP(-LN(2)/25))/(LN(2)/25)*Calculateur!DB161*Calculateur!DD161*VLOOKUP('Données projet'!$B$13,Paramètres!$A$1:$I$89,3,0)*0.475*44/12</f>
        <v>0.50083746178683142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5.8657998591841451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156.50137022757278</v>
      </c>
      <c r="T162" s="59">
        <f t="shared" si="142"/>
        <v>369.56225759438212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5.2597587570883011</v>
      </c>
      <c r="AA162" s="21">
        <f>EXP(-LN(2)/25)*AA161+(1-EXP(-LN(2)/25))/(LN(2)/25)*Calculateur!V162*Calculateur!X162*VLOOKUP('Données projet'!$B$9,Paramètres!$A$1:$I$89,3,0)*0.475*44/12</f>
        <v>0.4871420350563731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5.7469007921446744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156.50137022757278</v>
      </c>
      <c r="AO162" s="59">
        <f t="shared" si="144"/>
        <v>369.56225759438212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5.2597587570883011</v>
      </c>
      <c r="AV162" s="21">
        <f>EXP(-LN(2)/25)*AV161+(1-EXP(-LN(2)/25))/(LN(2)/25)*Calculateur!AQ162*Calculateur!AS162*VLOOKUP('Données projet'!$B$10,Paramètres!$A$1:$I$89,3,0)*0.475*44/12</f>
        <v>0.4871420350563731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5.7469007921446744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156.50137022757278</v>
      </c>
      <c r="BJ162" s="59">
        <f t="shared" si="146"/>
        <v>369.56225759438212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5.2597587570883011</v>
      </c>
      <c r="BQ162" s="21">
        <f>EXP(-LN(2)/25)*BQ161+(1-EXP(-LN(2)/25))/(LN(2)/25)*Calculateur!BL162*Calculateur!BN162*VLOOKUP('Données projet'!$B$11,Paramètres!$A$1:$I$89,3,0)*0.475*44/12</f>
        <v>0.4871420350563731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5.7469007921446744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156.50137022757278</v>
      </c>
      <c r="CE162" s="59">
        <f t="shared" si="148"/>
        <v>369.56225759438212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5.2597587570883011</v>
      </c>
      <c r="CL162" s="21">
        <f>EXP(-LN(2)/25)*CL161+(1-EXP(-LN(2)/25))/(LN(2)/25)*Calculateur!CG162*Calculateur!CI162*VLOOKUP('Données projet'!$B$12,Paramètres!$A$1:$I$89,3,0)*0.475*44/12</f>
        <v>0.4871420350563731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5.7469007921446744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156.50137022757278</v>
      </c>
      <c r="CZ162" s="59">
        <f t="shared" si="150"/>
        <v>369.56225759438212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5.2597587570883011</v>
      </c>
      <c r="DG162" s="21">
        <f>EXP(-LN(2)/25)*DG161+(1-EXP(-LN(2)/25))/(LN(2)/25)*Calculateur!DB162*Calculateur!DD162*VLOOKUP('Données projet'!$B$13,Paramètres!$A$1:$I$89,3,0)*0.475*44/12</f>
        <v>0.4871420350563731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5.7469007921446744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156.50137022757278</v>
      </c>
      <c r="T163" s="59">
        <f t="shared" si="142"/>
        <v>369.56225759438212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5.1566180959978638</v>
      </c>
      <c r="AA163" s="21">
        <f>EXP(-LN(2)/25)*AA162+(1-EXP(-LN(2)/25))/(LN(2)/25)*Calculateur!V163*Calculateur!X163*VLOOKUP('Données projet'!$B$9,Paramètres!$A$1:$I$89,3,0)*0.475*44/12</f>
        <v>0.47382111049007031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5.6304392064879343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156.50137022757278</v>
      </c>
      <c r="AO163" s="59">
        <f t="shared" si="144"/>
        <v>369.56225759438212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5.1566180959978638</v>
      </c>
      <c r="AV163" s="21">
        <f>EXP(-LN(2)/25)*AV162+(1-EXP(-LN(2)/25))/(LN(2)/25)*Calculateur!AQ163*Calculateur!AS163*VLOOKUP('Données projet'!$B$10,Paramètres!$A$1:$I$89,3,0)*0.475*44/12</f>
        <v>0.47382111049007031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5.6304392064879343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156.50137022757278</v>
      </c>
      <c r="BJ163" s="59">
        <f t="shared" si="146"/>
        <v>369.56225759438212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5.1566180959978638</v>
      </c>
      <c r="BQ163" s="21">
        <f>EXP(-LN(2)/25)*BQ162+(1-EXP(-LN(2)/25))/(LN(2)/25)*Calculateur!BL163*Calculateur!BN163*VLOOKUP('Données projet'!$B$11,Paramètres!$A$1:$I$89,3,0)*0.475*44/12</f>
        <v>0.47382111049007031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5.6304392064879343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156.50137022757278</v>
      </c>
      <c r="CE163" s="59">
        <f t="shared" si="148"/>
        <v>369.56225759438212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5.1566180959978638</v>
      </c>
      <c r="CL163" s="21">
        <f>EXP(-LN(2)/25)*CL162+(1-EXP(-LN(2)/25))/(LN(2)/25)*Calculateur!CG163*Calculateur!CI163*VLOOKUP('Données projet'!$B$12,Paramètres!$A$1:$I$89,3,0)*0.475*44/12</f>
        <v>0.47382111049007031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5.6304392064879343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156.50137022757278</v>
      </c>
      <c r="CZ163" s="59">
        <f t="shared" si="150"/>
        <v>369.56225759438212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5.1566180959978638</v>
      </c>
      <c r="DG163" s="21">
        <f>EXP(-LN(2)/25)*DG162+(1-EXP(-LN(2)/25))/(LN(2)/25)*Calculateur!DB163*Calculateur!DD163*VLOOKUP('Données projet'!$B$13,Paramètres!$A$1:$I$89,3,0)*0.475*44/12</f>
        <v>0.47382111049007031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5.6304392064879343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156.50137022757278</v>
      </c>
      <c r="T164" s="59">
        <f t="shared" si="142"/>
        <v>369.56225759438212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5.0554999603618187</v>
      </c>
      <c r="AA164" s="21">
        <f>EXP(-LN(2)/25)*AA163+(1-EXP(-LN(2)/25))/(LN(2)/25)*Calculateur!V164*Calculateur!X164*VLOOKUP('Données projet'!$B$9,Paramètres!$A$1:$I$89,3,0)*0.475*44/12</f>
        <v>0.46086444730655007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5.5163644076683687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156.50137022757278</v>
      </c>
      <c r="AO164" s="59">
        <f t="shared" si="144"/>
        <v>369.56225759438212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5.0554999603618187</v>
      </c>
      <c r="AV164" s="21">
        <f>EXP(-LN(2)/25)*AV163+(1-EXP(-LN(2)/25))/(LN(2)/25)*Calculateur!AQ164*Calculateur!AS164*VLOOKUP('Données projet'!$B$10,Paramètres!$A$1:$I$89,3,0)*0.475*44/12</f>
        <v>0.46086444730655007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5.5163644076683687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156.50137022757278</v>
      </c>
      <c r="BJ164" s="59">
        <f t="shared" si="146"/>
        <v>369.56225759438212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5.0554999603618187</v>
      </c>
      <c r="BQ164" s="21">
        <f>EXP(-LN(2)/25)*BQ163+(1-EXP(-LN(2)/25))/(LN(2)/25)*Calculateur!BL164*Calculateur!BN164*VLOOKUP('Données projet'!$B$11,Paramètres!$A$1:$I$89,3,0)*0.475*44/12</f>
        <v>0.46086444730655007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5.5163644076683687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156.50137022757278</v>
      </c>
      <c r="CE164" s="59">
        <f t="shared" si="148"/>
        <v>369.56225759438212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5.0554999603618187</v>
      </c>
      <c r="CL164" s="21">
        <f>EXP(-LN(2)/25)*CL163+(1-EXP(-LN(2)/25))/(LN(2)/25)*Calculateur!CG164*Calculateur!CI164*VLOOKUP('Données projet'!$B$12,Paramètres!$A$1:$I$89,3,0)*0.475*44/12</f>
        <v>0.46086444730655007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5.5163644076683687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156.50137022757278</v>
      </c>
      <c r="CZ164" s="59">
        <f t="shared" si="150"/>
        <v>369.56225759438212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5.0554999603618187</v>
      </c>
      <c r="DG164" s="21">
        <f>EXP(-LN(2)/25)*DG163+(1-EXP(-LN(2)/25))/(LN(2)/25)*Calculateur!DB164*Calculateur!DD164*VLOOKUP('Données projet'!$B$13,Paramètres!$A$1:$I$89,3,0)*0.475*44/12</f>
        <v>0.46086444730655007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5.5163644076683687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156.50137022757278</v>
      </c>
      <c r="T165" s="59">
        <f t="shared" si="142"/>
        <v>369.56225759438212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4.9563646896896243</v>
      </c>
      <c r="AA165" s="21">
        <f>EXP(-LN(2)/25)*AA164+(1-EXP(-LN(2)/25))/(LN(2)/25)*Calculateur!V165*Calculateur!X165*VLOOKUP('Données projet'!$B$9,Paramètres!$A$1:$I$89,3,0)*0.475*44/12</f>
        <v>0.44826208475914447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5.4046267744487686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156.50137022757278</v>
      </c>
      <c r="AO165" s="59">
        <f t="shared" si="144"/>
        <v>369.56225759438212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4.9563646896896243</v>
      </c>
      <c r="AV165" s="21">
        <f>EXP(-LN(2)/25)*AV164+(1-EXP(-LN(2)/25))/(LN(2)/25)*Calculateur!AQ165*Calculateur!AS165*VLOOKUP('Données projet'!$B$10,Paramètres!$A$1:$I$89,3,0)*0.475*44/12</f>
        <v>0.44826208475914447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5.4046267744487686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156.50137022757278</v>
      </c>
      <c r="BJ165" s="59">
        <f t="shared" si="146"/>
        <v>369.56225759438212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4.9563646896896243</v>
      </c>
      <c r="BQ165" s="21">
        <f>EXP(-LN(2)/25)*BQ164+(1-EXP(-LN(2)/25))/(LN(2)/25)*Calculateur!BL165*Calculateur!BN165*VLOOKUP('Données projet'!$B$11,Paramètres!$A$1:$I$89,3,0)*0.475*44/12</f>
        <v>0.44826208475914447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5.4046267744487686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156.50137022757278</v>
      </c>
      <c r="CE165" s="59">
        <f t="shared" si="148"/>
        <v>369.56225759438212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4.9563646896896243</v>
      </c>
      <c r="CL165" s="21">
        <f>EXP(-LN(2)/25)*CL164+(1-EXP(-LN(2)/25))/(LN(2)/25)*Calculateur!CG165*Calculateur!CI165*VLOOKUP('Données projet'!$B$12,Paramètres!$A$1:$I$89,3,0)*0.475*44/12</f>
        <v>0.44826208475914447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5.4046267744487686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156.50137022757278</v>
      </c>
      <c r="CZ165" s="59">
        <f t="shared" si="150"/>
        <v>369.56225759438212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4.9563646896896243</v>
      </c>
      <c r="DG165" s="21">
        <f>EXP(-LN(2)/25)*DG164+(1-EXP(-LN(2)/25))/(LN(2)/25)*Calculateur!DB165*Calculateur!DD165*VLOOKUP('Données projet'!$B$13,Paramètres!$A$1:$I$89,3,0)*0.475*44/12</f>
        <v>0.44826208475914447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5.4046267744487686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156.50137022757278</v>
      </c>
      <c r="T166" s="59">
        <f t="shared" si="142"/>
        <v>369.56225759438212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4.8591734012087668</v>
      </c>
      <c r="AA166" s="21">
        <f>EXP(-LN(2)/25)*AA165+(1-EXP(-LN(2)/25))/(LN(2)/25)*Calculateur!V166*Calculateur!X166*VLOOKUP('Données projet'!$B$9,Paramètres!$A$1:$I$89,3,0)*0.475*44/12</f>
        <v>0.43600433447832715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5.2951777356870942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156.50137022757278</v>
      </c>
      <c r="AO166" s="59">
        <f t="shared" si="144"/>
        <v>369.56225759438212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4.8591734012087668</v>
      </c>
      <c r="AV166" s="21">
        <f>EXP(-LN(2)/25)*AV165+(1-EXP(-LN(2)/25))/(LN(2)/25)*Calculateur!AQ166*Calculateur!AS166*VLOOKUP('Données projet'!$B$10,Paramètres!$A$1:$I$89,3,0)*0.475*44/12</f>
        <v>0.43600433447832715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5.2951777356870942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156.50137022757278</v>
      </c>
      <c r="BJ166" s="59">
        <f t="shared" si="146"/>
        <v>369.56225759438212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4.8591734012087668</v>
      </c>
      <c r="BQ166" s="21">
        <f>EXP(-LN(2)/25)*BQ165+(1-EXP(-LN(2)/25))/(LN(2)/25)*Calculateur!BL166*Calculateur!BN166*VLOOKUP('Données projet'!$B$11,Paramètres!$A$1:$I$89,3,0)*0.475*44/12</f>
        <v>0.43600433447832715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5.2951777356870942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156.50137022757278</v>
      </c>
      <c r="CE166" s="59">
        <f t="shared" si="148"/>
        <v>369.56225759438212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4.8591734012087668</v>
      </c>
      <c r="CL166" s="21">
        <f>EXP(-LN(2)/25)*CL165+(1-EXP(-LN(2)/25))/(LN(2)/25)*Calculateur!CG166*Calculateur!CI166*VLOOKUP('Données projet'!$B$12,Paramètres!$A$1:$I$89,3,0)*0.475*44/12</f>
        <v>0.43600433447832715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5.2951777356870942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156.50137022757278</v>
      </c>
      <c r="CZ166" s="59">
        <f t="shared" si="150"/>
        <v>369.56225759438212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4.8591734012087668</v>
      </c>
      <c r="DG166" s="21">
        <f>EXP(-LN(2)/25)*DG165+(1-EXP(-LN(2)/25))/(LN(2)/25)*Calculateur!DB166*Calculateur!DD166*VLOOKUP('Données projet'!$B$13,Paramètres!$A$1:$I$89,3,0)*0.475*44/12</f>
        <v>0.43600433447832715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5.2951777356870942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156.50137022757278</v>
      </c>
      <c r="T167" s="59">
        <f t="shared" si="142"/>
        <v>369.56225759438212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4.7638879746141862</v>
      </c>
      <c r="AA167" s="21">
        <f>EXP(-LN(2)/25)*AA166+(1-EXP(-LN(2)/25))/(LN(2)/25)*Calculateur!V167*Calculateur!X167*VLOOKUP('Données projet'!$B$9,Paramètres!$A$1:$I$89,3,0)*0.475*44/12</f>
        <v>0.42408177302354583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5.187969747637732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156.50137022757278</v>
      </c>
      <c r="AO167" s="59">
        <f t="shared" si="144"/>
        <v>369.56225759438212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4.7638879746141862</v>
      </c>
      <c r="AV167" s="21">
        <f>EXP(-LN(2)/25)*AV166+(1-EXP(-LN(2)/25))/(LN(2)/25)*Calculateur!AQ167*Calculateur!AS167*VLOOKUP('Données projet'!$B$10,Paramètres!$A$1:$I$89,3,0)*0.475*44/12</f>
        <v>0.42408177302354583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5.187969747637732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156.50137022757278</v>
      </c>
      <c r="BJ167" s="59">
        <f t="shared" si="146"/>
        <v>369.56225759438212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4.7638879746141862</v>
      </c>
      <c r="BQ167" s="21">
        <f>EXP(-LN(2)/25)*BQ166+(1-EXP(-LN(2)/25))/(LN(2)/25)*Calculateur!BL167*Calculateur!BN167*VLOOKUP('Données projet'!$B$11,Paramètres!$A$1:$I$89,3,0)*0.475*44/12</f>
        <v>0.42408177302354583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5.187969747637732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156.50137022757278</v>
      </c>
      <c r="CE167" s="59">
        <f t="shared" si="148"/>
        <v>369.56225759438212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4.7638879746141862</v>
      </c>
      <c r="CL167" s="21">
        <f>EXP(-LN(2)/25)*CL166+(1-EXP(-LN(2)/25))/(LN(2)/25)*Calculateur!CG167*Calculateur!CI167*VLOOKUP('Données projet'!$B$12,Paramètres!$A$1:$I$89,3,0)*0.475*44/12</f>
        <v>0.42408177302354583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5.187969747637732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156.50137022757278</v>
      </c>
      <c r="CZ167" s="59">
        <f t="shared" si="150"/>
        <v>369.56225759438212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4.7638879746141862</v>
      </c>
      <c r="DG167" s="21">
        <f>EXP(-LN(2)/25)*DG166+(1-EXP(-LN(2)/25))/(LN(2)/25)*Calculateur!DB167*Calculateur!DD167*VLOOKUP('Données projet'!$B$13,Paramètres!$A$1:$I$89,3,0)*0.475*44/12</f>
        <v>0.42408177302354583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5.187969747637732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156.50137022757278</v>
      </c>
      <c r="T168" s="59">
        <f t="shared" si="142"/>
        <v>369.56225759438212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4.6704710371167542</v>
      </c>
      <c r="AA168" s="21">
        <f>EXP(-LN(2)/25)*AA167+(1-EXP(-LN(2)/25))/(LN(2)/25)*Calculateur!V168*Calculateur!X168*VLOOKUP('Données projet'!$B$9,Paramètres!$A$1:$I$89,3,0)*0.475*44/12</f>
        <v>0.41248523463872577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5.0829562717554797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156.50137022757278</v>
      </c>
      <c r="AO168" s="59">
        <f t="shared" si="144"/>
        <v>369.56225759438212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4.6704710371167542</v>
      </c>
      <c r="AV168" s="21">
        <f>EXP(-LN(2)/25)*AV167+(1-EXP(-LN(2)/25))/(LN(2)/25)*Calculateur!AQ168*Calculateur!AS168*VLOOKUP('Données projet'!$B$10,Paramètres!$A$1:$I$89,3,0)*0.475*44/12</f>
        <v>0.41248523463872577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5.0829562717554797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156.50137022757278</v>
      </c>
      <c r="BJ168" s="59">
        <f t="shared" si="146"/>
        <v>369.56225759438212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4.6704710371167542</v>
      </c>
      <c r="BQ168" s="21">
        <f>EXP(-LN(2)/25)*BQ167+(1-EXP(-LN(2)/25))/(LN(2)/25)*Calculateur!BL168*Calculateur!BN168*VLOOKUP('Données projet'!$B$11,Paramètres!$A$1:$I$89,3,0)*0.475*44/12</f>
        <v>0.41248523463872577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5.0829562717554797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156.50137022757278</v>
      </c>
      <c r="CE168" s="59">
        <f t="shared" si="148"/>
        <v>369.56225759438212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4.6704710371167542</v>
      </c>
      <c r="CL168" s="21">
        <f>EXP(-LN(2)/25)*CL167+(1-EXP(-LN(2)/25))/(LN(2)/25)*Calculateur!CG168*Calculateur!CI168*VLOOKUP('Données projet'!$B$12,Paramètres!$A$1:$I$89,3,0)*0.475*44/12</f>
        <v>0.41248523463872577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5.0829562717554797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156.50137022757278</v>
      </c>
      <c r="CZ168" s="59">
        <f t="shared" si="150"/>
        <v>369.56225759438212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4.6704710371167542</v>
      </c>
      <c r="DG168" s="21">
        <f>EXP(-LN(2)/25)*DG167+(1-EXP(-LN(2)/25))/(LN(2)/25)*Calculateur!DB168*Calculateur!DD168*VLOOKUP('Données projet'!$B$13,Paramètres!$A$1:$I$89,3,0)*0.475*44/12</f>
        <v>0.41248523463872577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5.0829562717554797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156.50137022757278</v>
      </c>
      <c r="T169" s="59">
        <f t="shared" si="142"/>
        <v>369.56225759438212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4.5788859487849409</v>
      </c>
      <c r="AA169" s="21">
        <f>EXP(-LN(2)/25)*AA168+(1-EXP(-LN(2)/25))/(LN(2)/25)*Calculateur!V169*Calculateur!X169*VLOOKUP('Données projet'!$B$9,Paramètres!$A$1:$I$89,3,0)*0.475*44/12</f>
        <v>0.40120580420587409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4.9800917529908153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156.50137022757278</v>
      </c>
      <c r="AO169" s="59">
        <f t="shared" si="144"/>
        <v>369.56225759438212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4.5788859487849409</v>
      </c>
      <c r="AV169" s="21">
        <f>EXP(-LN(2)/25)*AV168+(1-EXP(-LN(2)/25))/(LN(2)/25)*Calculateur!AQ169*Calculateur!AS169*VLOOKUP('Données projet'!$B$10,Paramètres!$A$1:$I$89,3,0)*0.475*44/12</f>
        <v>0.40120580420587409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4.9800917529908153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156.50137022757278</v>
      </c>
      <c r="BJ169" s="59">
        <f t="shared" si="146"/>
        <v>369.56225759438212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4.5788859487849409</v>
      </c>
      <c r="BQ169" s="21">
        <f>EXP(-LN(2)/25)*BQ168+(1-EXP(-LN(2)/25))/(LN(2)/25)*Calculateur!BL169*Calculateur!BN169*VLOOKUP('Données projet'!$B$11,Paramètres!$A$1:$I$89,3,0)*0.475*44/12</f>
        <v>0.40120580420587409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4.9800917529908153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156.50137022757278</v>
      </c>
      <c r="CE169" s="59">
        <f t="shared" si="148"/>
        <v>369.56225759438212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4.5788859487849409</v>
      </c>
      <c r="CL169" s="21">
        <f>EXP(-LN(2)/25)*CL168+(1-EXP(-LN(2)/25))/(LN(2)/25)*Calculateur!CG169*Calculateur!CI169*VLOOKUP('Données projet'!$B$12,Paramètres!$A$1:$I$89,3,0)*0.475*44/12</f>
        <v>0.40120580420587409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4.9800917529908153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156.50137022757278</v>
      </c>
      <c r="CZ169" s="59">
        <f t="shared" si="150"/>
        <v>369.56225759438212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4.5788859487849409</v>
      </c>
      <c r="DG169" s="21">
        <f>EXP(-LN(2)/25)*DG168+(1-EXP(-LN(2)/25))/(LN(2)/25)*Calculateur!DB169*Calculateur!DD169*VLOOKUP('Données projet'!$B$13,Paramètres!$A$1:$I$89,3,0)*0.475*44/12</f>
        <v>0.40120580420587409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4.9800917529908153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156.50137022757278</v>
      </c>
      <c r="T170" s="59">
        <f t="shared" si="142"/>
        <v>369.56225759438212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4.4890967881739261</v>
      </c>
      <c r="AA170" s="21">
        <f>EXP(-LN(2)/25)*AA169+(1-EXP(-LN(2)/25))/(LN(2)/25)*Calculateur!V170*Calculateur!X170*VLOOKUP('Données projet'!$B$9,Paramètres!$A$1:$I$89,3,0)*0.475*44/12</f>
        <v>0.3902348103913682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4.8793315985652939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156.50137022757278</v>
      </c>
      <c r="AO170" s="59">
        <f t="shared" si="144"/>
        <v>369.56225759438212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4.4890967881739261</v>
      </c>
      <c r="AV170" s="21">
        <f>EXP(-LN(2)/25)*AV169+(1-EXP(-LN(2)/25))/(LN(2)/25)*Calculateur!AQ170*Calculateur!AS170*VLOOKUP('Données projet'!$B$10,Paramètres!$A$1:$I$89,3,0)*0.475*44/12</f>
        <v>0.3902348103913682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4.8793315985652939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156.50137022757278</v>
      </c>
      <c r="BJ170" s="59">
        <f t="shared" si="146"/>
        <v>369.56225759438212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4.4890967881739261</v>
      </c>
      <c r="BQ170" s="21">
        <f>EXP(-LN(2)/25)*BQ169+(1-EXP(-LN(2)/25))/(LN(2)/25)*Calculateur!BL170*Calculateur!BN170*VLOOKUP('Données projet'!$B$11,Paramètres!$A$1:$I$89,3,0)*0.475*44/12</f>
        <v>0.3902348103913682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4.8793315985652939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156.50137022757278</v>
      </c>
      <c r="CE170" s="59">
        <f t="shared" si="148"/>
        <v>369.56225759438212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4.4890967881739261</v>
      </c>
      <c r="CL170" s="21">
        <f>EXP(-LN(2)/25)*CL169+(1-EXP(-LN(2)/25))/(LN(2)/25)*Calculateur!CG170*Calculateur!CI170*VLOOKUP('Données projet'!$B$12,Paramètres!$A$1:$I$89,3,0)*0.475*44/12</f>
        <v>0.3902348103913682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4.8793315985652939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156.50137022757278</v>
      </c>
      <c r="CZ170" s="59">
        <f t="shared" si="150"/>
        <v>369.56225759438212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4.4890967881739261</v>
      </c>
      <c r="DG170" s="21">
        <f>EXP(-LN(2)/25)*DG169+(1-EXP(-LN(2)/25))/(LN(2)/25)*Calculateur!DB170*Calculateur!DD170*VLOOKUP('Données projet'!$B$13,Paramètres!$A$1:$I$89,3,0)*0.475*44/12</f>
        <v>0.3902348103913682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4.8793315985652939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156.50137022757278</v>
      </c>
      <c r="T171" s="59">
        <f t="shared" si="142"/>
        <v>369.56225759438212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4.401068338236513</v>
      </c>
      <c r="AA171" s="21">
        <f>EXP(-LN(2)/25)*AA170+(1-EXP(-LN(2)/25))/(LN(2)/25)*Calculateur!V171*Calculateur!X171*VLOOKUP('Données projet'!$B$9,Paramètres!$A$1:$I$89,3,0)*0.475*44/12</f>
        <v>0.37956381897965946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4.7806321572161723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156.50137022757278</v>
      </c>
      <c r="AO171" s="59">
        <f t="shared" si="144"/>
        <v>369.56225759438212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4.401068338236513</v>
      </c>
      <c r="AV171" s="21">
        <f>EXP(-LN(2)/25)*AV170+(1-EXP(-LN(2)/25))/(LN(2)/25)*Calculateur!AQ171*Calculateur!AS171*VLOOKUP('Données projet'!$B$10,Paramètres!$A$1:$I$89,3,0)*0.475*44/12</f>
        <v>0.37956381897965946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4.7806321572161723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156.50137022757278</v>
      </c>
      <c r="BJ171" s="59">
        <f t="shared" si="146"/>
        <v>369.56225759438212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4.401068338236513</v>
      </c>
      <c r="BQ171" s="21">
        <f>EXP(-LN(2)/25)*BQ170+(1-EXP(-LN(2)/25))/(LN(2)/25)*Calculateur!BL171*Calculateur!BN171*VLOOKUP('Données projet'!$B$11,Paramètres!$A$1:$I$89,3,0)*0.475*44/12</f>
        <v>0.37956381897965946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4.7806321572161723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156.50137022757278</v>
      </c>
      <c r="CE171" s="59">
        <f t="shared" si="148"/>
        <v>369.56225759438212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4.401068338236513</v>
      </c>
      <c r="CL171" s="21">
        <f>EXP(-LN(2)/25)*CL170+(1-EXP(-LN(2)/25))/(LN(2)/25)*Calculateur!CG171*Calculateur!CI171*VLOOKUP('Données projet'!$B$12,Paramètres!$A$1:$I$89,3,0)*0.475*44/12</f>
        <v>0.37956381897965946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4.7806321572161723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156.50137022757278</v>
      </c>
      <c r="CZ171" s="59">
        <f t="shared" si="150"/>
        <v>369.56225759438212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4.401068338236513</v>
      </c>
      <c r="DG171" s="21">
        <f>EXP(-LN(2)/25)*DG170+(1-EXP(-LN(2)/25))/(LN(2)/25)*Calculateur!DB171*Calculateur!DD171*VLOOKUP('Données projet'!$B$13,Paramètres!$A$1:$I$89,3,0)*0.475*44/12</f>
        <v>0.37956381897965946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4.7806321572161723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156.50137022757278</v>
      </c>
      <c r="T172" s="59">
        <f t="shared" si="142"/>
        <v>369.56225759438212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4.3147660725103201</v>
      </c>
      <c r="AA172" s="21">
        <f>EXP(-LN(2)/25)*AA171+(1-EXP(-LN(2)/25))/(LN(2)/25)*Calculateur!V172*Calculateur!X172*VLOOKUP('Données projet'!$B$9,Paramètres!$A$1:$I$89,3,0)*0.475*44/12</f>
        <v>0.36918462638926691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4.6839506988995874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156.50137022757278</v>
      </c>
      <c r="AO172" s="59">
        <f t="shared" si="144"/>
        <v>369.56225759438212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4.3147660725103201</v>
      </c>
      <c r="AV172" s="21">
        <f>EXP(-LN(2)/25)*AV171+(1-EXP(-LN(2)/25))/(LN(2)/25)*Calculateur!AQ172*Calculateur!AS172*VLOOKUP('Données projet'!$B$10,Paramètres!$A$1:$I$89,3,0)*0.475*44/12</f>
        <v>0.36918462638926691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4.6839506988995874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156.50137022757278</v>
      </c>
      <c r="BJ172" s="59">
        <f t="shared" si="146"/>
        <v>369.56225759438212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4.3147660725103201</v>
      </c>
      <c r="BQ172" s="21">
        <f>EXP(-LN(2)/25)*BQ171+(1-EXP(-LN(2)/25))/(LN(2)/25)*Calculateur!BL172*Calculateur!BN172*VLOOKUP('Données projet'!$B$11,Paramètres!$A$1:$I$89,3,0)*0.475*44/12</f>
        <v>0.36918462638926691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4.6839506988995874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156.50137022757278</v>
      </c>
      <c r="CE172" s="59">
        <f t="shared" si="148"/>
        <v>369.56225759438212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4.3147660725103201</v>
      </c>
      <c r="CL172" s="21">
        <f>EXP(-LN(2)/25)*CL171+(1-EXP(-LN(2)/25))/(LN(2)/25)*Calculateur!CG172*Calculateur!CI172*VLOOKUP('Données projet'!$B$12,Paramètres!$A$1:$I$89,3,0)*0.475*44/12</f>
        <v>0.36918462638926691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4.6839506988995874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156.50137022757278</v>
      </c>
      <c r="CZ172" s="59">
        <f t="shared" si="150"/>
        <v>369.56225759438212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4.3147660725103201</v>
      </c>
      <c r="DG172" s="21">
        <f>EXP(-LN(2)/25)*DG171+(1-EXP(-LN(2)/25))/(LN(2)/25)*Calculateur!DB172*Calculateur!DD172*VLOOKUP('Données projet'!$B$13,Paramètres!$A$1:$I$89,3,0)*0.475*44/12</f>
        <v>0.36918462638926691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4.6839506988995874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156.50137022757278</v>
      </c>
      <c r="T173" s="59">
        <f t="shared" si="142"/>
        <v>369.56225759438212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4.2301561415758338</v>
      </c>
      <c r="AA173" s="21">
        <f>EXP(-LN(2)/25)*AA172+(1-EXP(-LN(2)/25))/(LN(2)/25)*Calculateur!V173*Calculateur!X173*VLOOKUP('Données projet'!$B$9,Paramètres!$A$1:$I$89,3,0)*0.475*44/12</f>
        <v>0.35908925336607667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4.5892453949419103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156.50137022757278</v>
      </c>
      <c r="AO173" s="59">
        <f t="shared" si="144"/>
        <v>369.56225759438212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4.2301561415758338</v>
      </c>
      <c r="AV173" s="21">
        <f>EXP(-LN(2)/25)*AV172+(1-EXP(-LN(2)/25))/(LN(2)/25)*Calculateur!AQ173*Calculateur!AS173*VLOOKUP('Données projet'!$B$10,Paramètres!$A$1:$I$89,3,0)*0.475*44/12</f>
        <v>0.35908925336607667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4.5892453949419103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156.50137022757278</v>
      </c>
      <c r="BJ173" s="59">
        <f t="shared" si="146"/>
        <v>369.56225759438212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4.2301561415758338</v>
      </c>
      <c r="BQ173" s="21">
        <f>EXP(-LN(2)/25)*BQ172+(1-EXP(-LN(2)/25))/(LN(2)/25)*Calculateur!BL173*Calculateur!BN173*VLOOKUP('Données projet'!$B$11,Paramètres!$A$1:$I$89,3,0)*0.475*44/12</f>
        <v>0.35908925336607667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4.5892453949419103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156.50137022757278</v>
      </c>
      <c r="CE173" s="59">
        <f t="shared" si="148"/>
        <v>369.56225759438212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4.2301561415758338</v>
      </c>
      <c r="CL173" s="21">
        <f>EXP(-LN(2)/25)*CL172+(1-EXP(-LN(2)/25))/(LN(2)/25)*Calculateur!CG173*Calculateur!CI173*VLOOKUP('Données projet'!$B$12,Paramètres!$A$1:$I$89,3,0)*0.475*44/12</f>
        <v>0.35908925336607667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4.5892453949419103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156.50137022757278</v>
      </c>
      <c r="CZ173" s="59">
        <f t="shared" si="150"/>
        <v>369.56225759438212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4.2301561415758338</v>
      </c>
      <c r="DG173" s="21">
        <f>EXP(-LN(2)/25)*DG172+(1-EXP(-LN(2)/25))/(LN(2)/25)*Calculateur!DB173*Calculateur!DD173*VLOOKUP('Données projet'!$B$13,Paramètres!$A$1:$I$89,3,0)*0.475*44/12</f>
        <v>0.35908925336607667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4.5892453949419103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156.50137022757278</v>
      </c>
      <c r="T174" s="59">
        <f t="shared" si="142"/>
        <v>369.56225759438212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4.1472053597800107</v>
      </c>
      <c r="AA174" s="21">
        <f>EXP(-LN(2)/25)*AA173+(1-EXP(-LN(2)/25))/(LN(2)/25)*Calculateur!V174*Calculateur!X174*VLOOKUP('Données projet'!$B$9,Paramètres!$A$1:$I$89,3,0)*0.475*44/12</f>
        <v>0.34926993884909818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4.4964752986291092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156.50137022757278</v>
      </c>
      <c r="AO174" s="59">
        <f t="shared" si="144"/>
        <v>369.56225759438212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4.1472053597800107</v>
      </c>
      <c r="AV174" s="21">
        <f>EXP(-LN(2)/25)*AV173+(1-EXP(-LN(2)/25))/(LN(2)/25)*Calculateur!AQ174*Calculateur!AS174*VLOOKUP('Données projet'!$B$10,Paramètres!$A$1:$I$89,3,0)*0.475*44/12</f>
        <v>0.34926993884909818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4.4964752986291092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156.50137022757278</v>
      </c>
      <c r="BJ174" s="59">
        <f t="shared" si="146"/>
        <v>369.56225759438212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4.1472053597800107</v>
      </c>
      <c r="BQ174" s="21">
        <f>EXP(-LN(2)/25)*BQ173+(1-EXP(-LN(2)/25))/(LN(2)/25)*Calculateur!BL174*Calculateur!BN174*VLOOKUP('Données projet'!$B$11,Paramètres!$A$1:$I$89,3,0)*0.475*44/12</f>
        <v>0.34926993884909818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4.4964752986291092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156.50137022757278</v>
      </c>
      <c r="CE174" s="59">
        <f t="shared" si="148"/>
        <v>369.56225759438212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4.1472053597800107</v>
      </c>
      <c r="CL174" s="21">
        <f>EXP(-LN(2)/25)*CL173+(1-EXP(-LN(2)/25))/(LN(2)/25)*Calculateur!CG174*Calculateur!CI174*VLOOKUP('Données projet'!$B$12,Paramètres!$A$1:$I$89,3,0)*0.475*44/12</f>
        <v>0.34926993884909818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4.4964752986291092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156.50137022757278</v>
      </c>
      <c r="CZ174" s="59">
        <f t="shared" si="150"/>
        <v>369.56225759438212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4.1472053597800107</v>
      </c>
      <c r="DG174" s="21">
        <f>EXP(-LN(2)/25)*DG173+(1-EXP(-LN(2)/25))/(LN(2)/25)*Calculateur!DB174*Calculateur!DD174*VLOOKUP('Données projet'!$B$13,Paramètres!$A$1:$I$89,3,0)*0.475*44/12</f>
        <v>0.34926993884909818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4.4964752986291092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156.50137022757278</v>
      </c>
      <c r="T175" s="59">
        <f t="shared" si="142"/>
        <v>369.56225759438212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4.065881192220222</v>
      </c>
      <c r="AA175" s="21">
        <f>EXP(-LN(2)/25)*AA174+(1-EXP(-LN(2)/25))/(LN(2)/25)*Calculateur!V175*Calculateur!X175*VLOOKUP('Données projet'!$B$9,Paramètres!$A$1:$I$89,3,0)*0.475*44/12</f>
        <v>0.33971913400396175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4.4056003262241834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156.50137022757278</v>
      </c>
      <c r="AO175" s="59">
        <f t="shared" si="144"/>
        <v>369.56225759438212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4.065881192220222</v>
      </c>
      <c r="AV175" s="21">
        <f>EXP(-LN(2)/25)*AV174+(1-EXP(-LN(2)/25))/(LN(2)/25)*Calculateur!AQ175*Calculateur!AS175*VLOOKUP('Données projet'!$B$10,Paramètres!$A$1:$I$89,3,0)*0.475*44/12</f>
        <v>0.33971913400396175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4.4056003262241834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156.50137022757278</v>
      </c>
      <c r="BJ175" s="59">
        <f t="shared" si="146"/>
        <v>369.56225759438212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4.065881192220222</v>
      </c>
      <c r="BQ175" s="21">
        <f>EXP(-LN(2)/25)*BQ174+(1-EXP(-LN(2)/25))/(LN(2)/25)*Calculateur!BL175*Calculateur!BN175*VLOOKUP('Données projet'!$B$11,Paramètres!$A$1:$I$89,3,0)*0.475*44/12</f>
        <v>0.33971913400396175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4.4056003262241834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156.50137022757278</v>
      </c>
      <c r="CE175" s="59">
        <f t="shared" si="148"/>
        <v>369.56225759438212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4.065881192220222</v>
      </c>
      <c r="CL175" s="21">
        <f>EXP(-LN(2)/25)*CL174+(1-EXP(-LN(2)/25))/(LN(2)/25)*Calculateur!CG175*Calculateur!CI175*VLOOKUP('Données projet'!$B$12,Paramètres!$A$1:$I$89,3,0)*0.475*44/12</f>
        <v>0.33971913400396175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4.4056003262241834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156.50137022757278</v>
      </c>
      <c r="CZ175" s="59">
        <f t="shared" si="150"/>
        <v>369.56225759438212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4.065881192220222</v>
      </c>
      <c r="DG175" s="21">
        <f>EXP(-LN(2)/25)*DG174+(1-EXP(-LN(2)/25))/(LN(2)/25)*Calculateur!DB175*Calculateur!DD175*VLOOKUP('Données projet'!$B$13,Paramètres!$A$1:$I$89,3,0)*0.475*44/12</f>
        <v>0.33971913400396175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4.4056003262241834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156.50137022757278</v>
      </c>
      <c r="T176" s="59">
        <f t="shared" si="142"/>
        <v>369.56225759438212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3.9861517419834369</v>
      </c>
      <c r="AA176" s="21">
        <f>EXP(-LN(2)/25)*AA175+(1-EXP(-LN(2)/25))/(LN(2)/25)*Calculateur!V176*Calculateur!X176*VLOOKUP('Données projet'!$B$9,Paramètres!$A$1:$I$89,3,0)*0.475*44/12</f>
        <v>0.33042949641957059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4.3165812384030078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156.50137022757278</v>
      </c>
      <c r="AO176" s="59">
        <f t="shared" si="144"/>
        <v>369.56225759438212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3.9861517419834369</v>
      </c>
      <c r="AV176" s="21">
        <f>EXP(-LN(2)/25)*AV175+(1-EXP(-LN(2)/25))/(LN(2)/25)*Calculateur!AQ176*Calculateur!AS176*VLOOKUP('Données projet'!$B$10,Paramètres!$A$1:$I$89,3,0)*0.475*44/12</f>
        <v>0.33042949641957059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4.3165812384030078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156.50137022757278</v>
      </c>
      <c r="BJ176" s="59">
        <f t="shared" si="146"/>
        <v>369.56225759438212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3.9861517419834369</v>
      </c>
      <c r="BQ176" s="21">
        <f>EXP(-LN(2)/25)*BQ175+(1-EXP(-LN(2)/25))/(LN(2)/25)*Calculateur!BL176*Calculateur!BN176*VLOOKUP('Données projet'!$B$11,Paramètres!$A$1:$I$89,3,0)*0.475*44/12</f>
        <v>0.33042949641957059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4.3165812384030078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156.50137022757278</v>
      </c>
      <c r="CE176" s="59">
        <f t="shared" si="148"/>
        <v>369.56225759438212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3.9861517419834369</v>
      </c>
      <c r="CL176" s="21">
        <f>EXP(-LN(2)/25)*CL175+(1-EXP(-LN(2)/25))/(LN(2)/25)*Calculateur!CG176*Calculateur!CI176*VLOOKUP('Données projet'!$B$12,Paramètres!$A$1:$I$89,3,0)*0.475*44/12</f>
        <v>0.33042949641957059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4.3165812384030078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156.50137022757278</v>
      </c>
      <c r="CZ176" s="59">
        <f t="shared" si="150"/>
        <v>369.56225759438212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3.9861517419834369</v>
      </c>
      <c r="DG176" s="21">
        <f>EXP(-LN(2)/25)*DG175+(1-EXP(-LN(2)/25))/(LN(2)/25)*Calculateur!DB176*Calculateur!DD176*VLOOKUP('Données projet'!$B$13,Paramètres!$A$1:$I$89,3,0)*0.475*44/12</f>
        <v>0.33042949641957059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4.3165812384030078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156.50137022757278</v>
      </c>
      <c r="T177" s="59">
        <f t="shared" si="142"/>
        <v>369.56225759438212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3.9079857376356322</v>
      </c>
      <c r="AA177" s="21">
        <f>EXP(-LN(2)/25)*AA176+(1-EXP(-LN(2)/25))/(LN(2)/25)*Calculateur!V177*Calculateur!X177*VLOOKUP('Données projet'!$B$9,Paramètres!$A$1:$I$89,3,0)*0.475*44/12</f>
        <v>0.32139388446344541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4.2293796220990778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156.50137022757278</v>
      </c>
      <c r="AO177" s="59">
        <f t="shared" si="144"/>
        <v>369.56225759438212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3.9079857376356322</v>
      </c>
      <c r="AV177" s="21">
        <f>EXP(-LN(2)/25)*AV176+(1-EXP(-LN(2)/25))/(LN(2)/25)*Calculateur!AQ177*Calculateur!AS177*VLOOKUP('Données projet'!$B$10,Paramètres!$A$1:$I$89,3,0)*0.475*44/12</f>
        <v>0.32139388446344541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4.2293796220990778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156.50137022757278</v>
      </c>
      <c r="BJ177" s="59">
        <f t="shared" si="146"/>
        <v>369.56225759438212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3.9079857376356322</v>
      </c>
      <c r="BQ177" s="21">
        <f>EXP(-LN(2)/25)*BQ176+(1-EXP(-LN(2)/25))/(LN(2)/25)*Calculateur!BL177*Calculateur!BN177*VLOOKUP('Données projet'!$B$11,Paramètres!$A$1:$I$89,3,0)*0.475*44/12</f>
        <v>0.32139388446344541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4.2293796220990778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156.50137022757278</v>
      </c>
      <c r="CE177" s="59">
        <f t="shared" si="148"/>
        <v>369.56225759438212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3.9079857376356322</v>
      </c>
      <c r="CL177" s="21">
        <f>EXP(-LN(2)/25)*CL176+(1-EXP(-LN(2)/25))/(LN(2)/25)*Calculateur!CG177*Calculateur!CI177*VLOOKUP('Données projet'!$B$12,Paramètres!$A$1:$I$89,3,0)*0.475*44/12</f>
        <v>0.32139388446344541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4.2293796220990778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156.50137022757278</v>
      </c>
      <c r="CZ177" s="59">
        <f t="shared" si="150"/>
        <v>369.56225759438212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3.9079857376356322</v>
      </c>
      <c r="DG177" s="21">
        <f>EXP(-LN(2)/25)*DG176+(1-EXP(-LN(2)/25))/(LN(2)/25)*Calculateur!DB177*Calculateur!DD177*VLOOKUP('Données projet'!$B$13,Paramètres!$A$1:$I$89,3,0)*0.475*44/12</f>
        <v>0.32139388446344541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4.2293796220990778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156.50137022757278</v>
      </c>
      <c r="T178" s="59">
        <f t="shared" si="142"/>
        <v>369.56225759438212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3.8313525209565329</v>
      </c>
      <c r="AA178" s="21">
        <f>EXP(-LN(2)/25)*AA177+(1-EXP(-LN(2)/25))/(LN(2)/25)*Calculateur!V178*Calculateur!X178*VLOOKUP('Données projet'!$B$9,Paramètres!$A$1:$I$89,3,0)*0.475*44/12</f>
        <v>0.31260535179142268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4.143957872747956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156.50137022757278</v>
      </c>
      <c r="AO178" s="59">
        <f t="shared" si="144"/>
        <v>369.56225759438212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3.8313525209565329</v>
      </c>
      <c r="AV178" s="21">
        <f>EXP(-LN(2)/25)*AV177+(1-EXP(-LN(2)/25))/(LN(2)/25)*Calculateur!AQ178*Calculateur!AS178*VLOOKUP('Données projet'!$B$10,Paramètres!$A$1:$I$89,3,0)*0.475*44/12</f>
        <v>0.31260535179142268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4.143957872747956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156.50137022757278</v>
      </c>
      <c r="BJ178" s="59">
        <f t="shared" si="146"/>
        <v>369.56225759438212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3.8313525209565329</v>
      </c>
      <c r="BQ178" s="21">
        <f>EXP(-LN(2)/25)*BQ177+(1-EXP(-LN(2)/25))/(LN(2)/25)*Calculateur!BL178*Calculateur!BN178*VLOOKUP('Données projet'!$B$11,Paramètres!$A$1:$I$89,3,0)*0.475*44/12</f>
        <v>0.31260535179142268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4.143957872747956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156.50137022757278</v>
      </c>
      <c r="CE178" s="59">
        <f t="shared" si="148"/>
        <v>369.56225759438212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3.8313525209565329</v>
      </c>
      <c r="CL178" s="21">
        <f>EXP(-LN(2)/25)*CL177+(1-EXP(-LN(2)/25))/(LN(2)/25)*Calculateur!CG178*Calculateur!CI178*VLOOKUP('Données projet'!$B$12,Paramètres!$A$1:$I$89,3,0)*0.475*44/12</f>
        <v>0.31260535179142268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4.143957872747956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156.50137022757278</v>
      </c>
      <c r="CZ178" s="59">
        <f t="shared" si="150"/>
        <v>369.56225759438212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3.8313525209565329</v>
      </c>
      <c r="DG178" s="21">
        <f>EXP(-LN(2)/25)*DG177+(1-EXP(-LN(2)/25))/(LN(2)/25)*Calculateur!DB178*Calculateur!DD178*VLOOKUP('Données projet'!$B$13,Paramètres!$A$1:$I$89,3,0)*0.475*44/12</f>
        <v>0.31260535179142268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4.143957872747956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156.50137022757278</v>
      </c>
      <c r="T179" s="59">
        <f t="shared" si="142"/>
        <v>369.56225759438212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3.7562220349148641</v>
      </c>
      <c r="AA179" s="21">
        <f>EXP(-LN(2)/25)*AA178+(1-EXP(-LN(2)/25))/(LN(2)/25)*Calculateur!V179*Calculateur!X179*VLOOKUP('Données projet'!$B$9,Paramètres!$A$1:$I$89,3,0)*0.475*44/12</f>
        <v>0.30405714200748524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4.0602791769223492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156.50137022757278</v>
      </c>
      <c r="AO179" s="59">
        <f t="shared" si="144"/>
        <v>369.56225759438212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3.7562220349148641</v>
      </c>
      <c r="AV179" s="21">
        <f>EXP(-LN(2)/25)*AV178+(1-EXP(-LN(2)/25))/(LN(2)/25)*Calculateur!AQ179*Calculateur!AS179*VLOOKUP('Données projet'!$B$10,Paramètres!$A$1:$I$89,3,0)*0.475*44/12</f>
        <v>0.30405714200748524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4.0602791769223492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156.50137022757278</v>
      </c>
      <c r="BJ179" s="59">
        <f t="shared" si="146"/>
        <v>369.56225759438212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3.7562220349148641</v>
      </c>
      <c r="BQ179" s="21">
        <f>EXP(-LN(2)/25)*BQ178+(1-EXP(-LN(2)/25))/(LN(2)/25)*Calculateur!BL179*Calculateur!BN179*VLOOKUP('Données projet'!$B$11,Paramètres!$A$1:$I$89,3,0)*0.475*44/12</f>
        <v>0.30405714200748524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4.0602791769223492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156.50137022757278</v>
      </c>
      <c r="CE179" s="59">
        <f t="shared" si="148"/>
        <v>369.56225759438212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3.7562220349148641</v>
      </c>
      <c r="CL179" s="21">
        <f>EXP(-LN(2)/25)*CL178+(1-EXP(-LN(2)/25))/(LN(2)/25)*Calculateur!CG179*Calculateur!CI179*VLOOKUP('Données projet'!$B$12,Paramètres!$A$1:$I$89,3,0)*0.475*44/12</f>
        <v>0.30405714200748524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4.0602791769223492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156.50137022757278</v>
      </c>
      <c r="CZ179" s="59">
        <f t="shared" si="150"/>
        <v>369.56225759438212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3.7562220349148641</v>
      </c>
      <c r="DG179" s="21">
        <f>EXP(-LN(2)/25)*DG178+(1-EXP(-LN(2)/25))/(LN(2)/25)*Calculateur!DB179*Calculateur!DD179*VLOOKUP('Données projet'!$B$13,Paramètres!$A$1:$I$89,3,0)*0.475*44/12</f>
        <v>0.30405714200748524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4.0602791769223492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156.50137022757278</v>
      </c>
      <c r="T180" s="59">
        <f t="shared" si="142"/>
        <v>369.56225759438212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3.6825648118794008</v>
      </c>
      <c r="AA180" s="21">
        <f>EXP(-LN(2)/25)*AA179+(1-EXP(-LN(2)/25))/(LN(2)/25)*Calculateur!V180*Calculateur!X180*VLOOKUP('Données projet'!$B$9,Paramètres!$A$1:$I$89,3,0)*0.475*44/12</f>
        <v>0.2957426834696204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3.9783074953490214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156.50137022757278</v>
      </c>
      <c r="AO180" s="59">
        <f t="shared" si="144"/>
        <v>369.56225759438212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3.6825648118794008</v>
      </c>
      <c r="AV180" s="21">
        <f>EXP(-LN(2)/25)*AV179+(1-EXP(-LN(2)/25))/(LN(2)/25)*Calculateur!AQ180*Calculateur!AS180*VLOOKUP('Données projet'!$B$10,Paramètres!$A$1:$I$89,3,0)*0.475*44/12</f>
        <v>0.2957426834696204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3.9783074953490214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156.50137022757278</v>
      </c>
      <c r="BJ180" s="59">
        <f t="shared" si="146"/>
        <v>369.56225759438212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3.6825648118794008</v>
      </c>
      <c r="BQ180" s="21">
        <f>EXP(-LN(2)/25)*BQ179+(1-EXP(-LN(2)/25))/(LN(2)/25)*Calculateur!BL180*Calculateur!BN180*VLOOKUP('Données projet'!$B$11,Paramètres!$A$1:$I$89,3,0)*0.475*44/12</f>
        <v>0.2957426834696204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3.9783074953490214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156.50137022757278</v>
      </c>
      <c r="CE180" s="59">
        <f t="shared" si="148"/>
        <v>369.56225759438212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3.6825648118794008</v>
      </c>
      <c r="CL180" s="21">
        <f>EXP(-LN(2)/25)*CL179+(1-EXP(-LN(2)/25))/(LN(2)/25)*Calculateur!CG180*Calculateur!CI180*VLOOKUP('Données projet'!$B$12,Paramètres!$A$1:$I$89,3,0)*0.475*44/12</f>
        <v>0.2957426834696204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3.9783074953490214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156.50137022757278</v>
      </c>
      <c r="CZ180" s="59">
        <f t="shared" si="150"/>
        <v>369.56225759438212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3.6825648118794008</v>
      </c>
      <c r="DG180" s="21">
        <f>EXP(-LN(2)/25)*DG179+(1-EXP(-LN(2)/25))/(LN(2)/25)*Calculateur!DB180*Calculateur!DD180*VLOOKUP('Données projet'!$B$13,Paramètres!$A$1:$I$89,3,0)*0.475*44/12</f>
        <v>0.2957426834696204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3.9783074953490214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156.50137022757278</v>
      </c>
      <c r="T181" s="59">
        <f t="shared" si="142"/>
        <v>369.56225759438212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3.6103519620611926</v>
      </c>
      <c r="AA181" s="21">
        <f>EXP(-LN(2)/25)*AA180+(1-EXP(-LN(2)/25))/(LN(2)/25)*Calculateur!V181*Calculateur!X181*VLOOKUP('Données projet'!$B$9,Paramètres!$A$1:$I$89,3,0)*0.475*44/12</f>
        <v>0.28765558423771181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3.8980075462989046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156.50137022757278</v>
      </c>
      <c r="AO181" s="59">
        <f t="shared" si="144"/>
        <v>369.56225759438212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3.6103519620611926</v>
      </c>
      <c r="AV181" s="21">
        <f>EXP(-LN(2)/25)*AV180+(1-EXP(-LN(2)/25))/(LN(2)/25)*Calculateur!AQ181*Calculateur!AS181*VLOOKUP('Données projet'!$B$10,Paramètres!$A$1:$I$89,3,0)*0.475*44/12</f>
        <v>0.28765558423771181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3.8980075462989046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156.50137022757278</v>
      </c>
      <c r="BJ181" s="59">
        <f t="shared" si="146"/>
        <v>369.56225759438212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3.6103519620611926</v>
      </c>
      <c r="BQ181" s="21">
        <f>EXP(-LN(2)/25)*BQ180+(1-EXP(-LN(2)/25))/(LN(2)/25)*Calculateur!BL181*Calculateur!BN181*VLOOKUP('Données projet'!$B$11,Paramètres!$A$1:$I$89,3,0)*0.475*44/12</f>
        <v>0.28765558423771181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3.8980075462989046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156.50137022757278</v>
      </c>
      <c r="CE181" s="59">
        <f t="shared" si="148"/>
        <v>369.56225759438212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3.6103519620611926</v>
      </c>
      <c r="CL181" s="21">
        <f>EXP(-LN(2)/25)*CL180+(1-EXP(-LN(2)/25))/(LN(2)/25)*Calculateur!CG181*Calculateur!CI181*VLOOKUP('Données projet'!$B$12,Paramètres!$A$1:$I$89,3,0)*0.475*44/12</f>
        <v>0.28765558423771181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3.8980075462989046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156.50137022757278</v>
      </c>
      <c r="CZ181" s="59">
        <f t="shared" si="150"/>
        <v>369.56225759438212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3.6103519620611926</v>
      </c>
      <c r="DG181" s="21">
        <f>EXP(-LN(2)/25)*DG180+(1-EXP(-LN(2)/25))/(LN(2)/25)*Calculateur!DB181*Calculateur!DD181*VLOOKUP('Données projet'!$B$13,Paramètres!$A$1:$I$89,3,0)*0.475*44/12</f>
        <v>0.28765558423771181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3.8980075462989046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156.50137022757278</v>
      </c>
      <c r="T182" s="59">
        <f t="shared" si="142"/>
        <v>369.56225759438212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3.5395551621824306</v>
      </c>
      <c r="AA182" s="21">
        <f>EXP(-LN(2)/25)*AA181+(1-EXP(-LN(2)/25))/(LN(2)/25)*Calculateur!V182*Calculateur!X182*VLOOKUP('Données projet'!$B$9,Paramètres!$A$1:$I$89,3,0)*0.475*44/12</f>
        <v>0.27978962715958183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3.8193447893420123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156.50137022757278</v>
      </c>
      <c r="AO182" s="59">
        <f t="shared" si="144"/>
        <v>369.56225759438212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3.5395551621824306</v>
      </c>
      <c r="AV182" s="21">
        <f>EXP(-LN(2)/25)*AV181+(1-EXP(-LN(2)/25))/(LN(2)/25)*Calculateur!AQ182*Calculateur!AS182*VLOOKUP('Données projet'!$B$10,Paramètres!$A$1:$I$89,3,0)*0.475*44/12</f>
        <v>0.27978962715958183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3.8193447893420123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156.50137022757278</v>
      </c>
      <c r="BJ182" s="59">
        <f t="shared" si="146"/>
        <v>369.56225759438212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3.5395551621824306</v>
      </c>
      <c r="BQ182" s="21">
        <f>EXP(-LN(2)/25)*BQ181+(1-EXP(-LN(2)/25))/(LN(2)/25)*Calculateur!BL182*Calculateur!BN182*VLOOKUP('Données projet'!$B$11,Paramètres!$A$1:$I$89,3,0)*0.475*44/12</f>
        <v>0.27978962715958183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3.8193447893420123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156.50137022757278</v>
      </c>
      <c r="CE182" s="59">
        <f t="shared" si="148"/>
        <v>369.56225759438212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3.5395551621824306</v>
      </c>
      <c r="CL182" s="21">
        <f>EXP(-LN(2)/25)*CL181+(1-EXP(-LN(2)/25))/(LN(2)/25)*Calculateur!CG182*Calculateur!CI182*VLOOKUP('Données projet'!$B$12,Paramètres!$A$1:$I$89,3,0)*0.475*44/12</f>
        <v>0.27978962715958183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3.8193447893420123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156.50137022757278</v>
      </c>
      <c r="CZ182" s="59">
        <f t="shared" si="150"/>
        <v>369.56225759438212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3.5395551621824306</v>
      </c>
      <c r="DG182" s="21">
        <f>EXP(-LN(2)/25)*DG181+(1-EXP(-LN(2)/25))/(LN(2)/25)*Calculateur!DB182*Calculateur!DD182*VLOOKUP('Données projet'!$B$13,Paramètres!$A$1:$I$89,3,0)*0.475*44/12</f>
        <v>0.27978962715958183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3.8193447893420123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156.50137022757278</v>
      </c>
      <c r="T183" s="59">
        <f t="shared" si="142"/>
        <v>369.56225759438212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3.4701466443675071</v>
      </c>
      <c r="AA183" s="21">
        <f>EXP(-LN(2)/25)*AA182+(1-EXP(-LN(2)/25))/(LN(2)/25)*Calculateur!V183*Calculateur!X183*VLOOKUP('Données projet'!$B$9,Paramètres!$A$1:$I$89,3,0)*0.475*44/12</f>
        <v>0.27213876509140605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3.7422854094589133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156.50137022757278</v>
      </c>
      <c r="AO183" s="59">
        <f t="shared" si="144"/>
        <v>369.56225759438212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3.4701466443675071</v>
      </c>
      <c r="AV183" s="21">
        <f>EXP(-LN(2)/25)*AV182+(1-EXP(-LN(2)/25))/(LN(2)/25)*Calculateur!AQ183*Calculateur!AS183*VLOOKUP('Données projet'!$B$10,Paramètres!$A$1:$I$89,3,0)*0.475*44/12</f>
        <v>0.27213876509140605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3.7422854094589133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156.50137022757278</v>
      </c>
      <c r="BJ183" s="59">
        <f t="shared" si="146"/>
        <v>369.56225759438212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3.4701466443675071</v>
      </c>
      <c r="BQ183" s="21">
        <f>EXP(-LN(2)/25)*BQ182+(1-EXP(-LN(2)/25))/(LN(2)/25)*Calculateur!BL183*Calculateur!BN183*VLOOKUP('Données projet'!$B$11,Paramètres!$A$1:$I$89,3,0)*0.475*44/12</f>
        <v>0.27213876509140605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3.7422854094589133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156.50137022757278</v>
      </c>
      <c r="CE183" s="59">
        <f t="shared" si="148"/>
        <v>369.56225759438212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3.4701466443675071</v>
      </c>
      <c r="CL183" s="21">
        <f>EXP(-LN(2)/25)*CL182+(1-EXP(-LN(2)/25))/(LN(2)/25)*Calculateur!CG183*Calculateur!CI183*VLOOKUP('Données projet'!$B$12,Paramètres!$A$1:$I$89,3,0)*0.475*44/12</f>
        <v>0.27213876509140605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3.7422854094589133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156.50137022757278</v>
      </c>
      <c r="CZ183" s="59">
        <f t="shared" si="150"/>
        <v>369.56225759438212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3.4701466443675071</v>
      </c>
      <c r="DG183" s="21">
        <f>EXP(-LN(2)/25)*DG182+(1-EXP(-LN(2)/25))/(LN(2)/25)*Calculateur!DB183*Calculateur!DD183*VLOOKUP('Données projet'!$B$13,Paramètres!$A$1:$I$89,3,0)*0.475*44/12</f>
        <v>0.27213876509140605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3.7422854094589133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156.50137022757278</v>
      </c>
      <c r="T184" s="59">
        <f t="shared" si="142"/>
        <v>369.56225759438212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3.4020991852519185</v>
      </c>
      <c r="AA184" s="21">
        <f>EXP(-LN(2)/25)*AA183+(1-EXP(-LN(2)/25))/(LN(2)/25)*Calculateur!V184*Calculateur!X184*VLOOKUP('Données projet'!$B$9,Paramètres!$A$1:$I$89,3,0)*0.475*44/12</f>
        <v>0.26469711624882586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3.6667963015007441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156.50137022757278</v>
      </c>
      <c r="AO184" s="59">
        <f t="shared" si="144"/>
        <v>369.56225759438212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3.4020991852519185</v>
      </c>
      <c r="AV184" s="21">
        <f>EXP(-LN(2)/25)*AV183+(1-EXP(-LN(2)/25))/(LN(2)/25)*Calculateur!AQ184*Calculateur!AS184*VLOOKUP('Données projet'!$B$10,Paramètres!$A$1:$I$89,3,0)*0.475*44/12</f>
        <v>0.26469711624882586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3.6667963015007441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156.50137022757278</v>
      </c>
      <c r="BJ184" s="59">
        <f t="shared" si="146"/>
        <v>369.56225759438212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3.4020991852519185</v>
      </c>
      <c r="BQ184" s="21">
        <f>EXP(-LN(2)/25)*BQ183+(1-EXP(-LN(2)/25))/(LN(2)/25)*Calculateur!BL184*Calculateur!BN184*VLOOKUP('Données projet'!$B$11,Paramètres!$A$1:$I$89,3,0)*0.475*44/12</f>
        <v>0.26469711624882586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3.6667963015007441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156.50137022757278</v>
      </c>
      <c r="CE184" s="59">
        <f t="shared" si="148"/>
        <v>369.56225759438212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3.4020991852519185</v>
      </c>
      <c r="CL184" s="21">
        <f>EXP(-LN(2)/25)*CL183+(1-EXP(-LN(2)/25))/(LN(2)/25)*Calculateur!CG184*Calculateur!CI184*VLOOKUP('Données projet'!$B$12,Paramètres!$A$1:$I$89,3,0)*0.475*44/12</f>
        <v>0.26469711624882586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3.6667963015007441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156.50137022757278</v>
      </c>
      <c r="CZ184" s="59">
        <f t="shared" si="150"/>
        <v>369.56225759438212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3.4020991852519185</v>
      </c>
      <c r="DG184" s="21">
        <f>EXP(-LN(2)/25)*DG183+(1-EXP(-LN(2)/25))/(LN(2)/25)*Calculateur!DB184*Calculateur!DD184*VLOOKUP('Données projet'!$B$13,Paramètres!$A$1:$I$89,3,0)*0.475*44/12</f>
        <v>0.26469711624882586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3.6667963015007441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156.50137022757278</v>
      </c>
      <c r="T185" s="59">
        <f t="shared" si="142"/>
        <v>369.56225759438212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3.3353860953047345</v>
      </c>
      <c r="AA185" s="21">
        <f>EXP(-LN(2)/25)*AA184+(1-EXP(-LN(2)/25))/(LN(2)/25)*Calculateur!V185*Calculateur!X185*VLOOKUP('Données projet'!$B$9,Paramètres!$A$1:$I$89,3,0)*0.475*44/12</f>
        <v>0.25745895968518534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3.5928450549899198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156.50137022757278</v>
      </c>
      <c r="AO185" s="59">
        <f t="shared" si="144"/>
        <v>369.56225759438212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3.3353860953047345</v>
      </c>
      <c r="AV185" s="21">
        <f>EXP(-LN(2)/25)*AV184+(1-EXP(-LN(2)/25))/(LN(2)/25)*Calculateur!AQ185*Calculateur!AS185*VLOOKUP('Données projet'!$B$10,Paramètres!$A$1:$I$89,3,0)*0.475*44/12</f>
        <v>0.25745895968518534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3.5928450549899198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156.50137022757278</v>
      </c>
      <c r="BJ185" s="59">
        <f t="shared" si="146"/>
        <v>369.56225759438212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3.3353860953047345</v>
      </c>
      <c r="BQ185" s="21">
        <f>EXP(-LN(2)/25)*BQ184+(1-EXP(-LN(2)/25))/(LN(2)/25)*Calculateur!BL185*Calculateur!BN185*VLOOKUP('Données projet'!$B$11,Paramètres!$A$1:$I$89,3,0)*0.475*44/12</f>
        <v>0.25745895968518534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3.5928450549899198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156.50137022757278</v>
      </c>
      <c r="CE185" s="59">
        <f t="shared" si="148"/>
        <v>369.56225759438212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3.3353860953047345</v>
      </c>
      <c r="CL185" s="21">
        <f>EXP(-LN(2)/25)*CL184+(1-EXP(-LN(2)/25))/(LN(2)/25)*Calculateur!CG185*Calculateur!CI185*VLOOKUP('Données projet'!$B$12,Paramètres!$A$1:$I$89,3,0)*0.475*44/12</f>
        <v>0.25745895968518534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3.5928450549899198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156.50137022757278</v>
      </c>
      <c r="CZ185" s="59">
        <f t="shared" si="150"/>
        <v>369.56225759438212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3.3353860953047345</v>
      </c>
      <c r="DG185" s="21">
        <f>EXP(-LN(2)/25)*DG184+(1-EXP(-LN(2)/25))/(LN(2)/25)*Calculateur!DB185*Calculateur!DD185*VLOOKUP('Données projet'!$B$13,Paramètres!$A$1:$I$89,3,0)*0.475*44/12</f>
        <v>0.25745895968518534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3.5928450549899198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156.50137022757278</v>
      </c>
      <c r="T186" s="59">
        <f t="shared" si="142"/>
        <v>369.56225759438212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3.269981208360448</v>
      </c>
      <c r="AA186" s="21">
        <f>EXP(-LN(2)/25)*AA185+(1-EXP(-LN(2)/25))/(LN(2)/25)*Calculateur!V186*Calculateur!X186*VLOOKUP('Données projet'!$B$9,Paramètres!$A$1:$I$89,3,0)*0.475*44/12</f>
        <v>0.25041873089341571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3.5203999392538639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156.50137022757278</v>
      </c>
      <c r="AO186" s="59">
        <f t="shared" si="144"/>
        <v>369.56225759438212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3.269981208360448</v>
      </c>
      <c r="AV186" s="21">
        <f>EXP(-LN(2)/25)*AV185+(1-EXP(-LN(2)/25))/(LN(2)/25)*Calculateur!AQ186*Calculateur!AS186*VLOOKUP('Données projet'!$B$10,Paramètres!$A$1:$I$89,3,0)*0.475*44/12</f>
        <v>0.25041873089341571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3.5203999392538639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156.50137022757278</v>
      </c>
      <c r="BJ186" s="59">
        <f t="shared" si="146"/>
        <v>369.56225759438212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3.269981208360448</v>
      </c>
      <c r="BQ186" s="21">
        <f>EXP(-LN(2)/25)*BQ185+(1-EXP(-LN(2)/25))/(LN(2)/25)*Calculateur!BL186*Calculateur!BN186*VLOOKUP('Données projet'!$B$11,Paramètres!$A$1:$I$89,3,0)*0.475*44/12</f>
        <v>0.25041873089341571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3.5203999392538639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156.50137022757278</v>
      </c>
      <c r="CE186" s="59">
        <f t="shared" si="148"/>
        <v>369.56225759438212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3.269981208360448</v>
      </c>
      <c r="CL186" s="21">
        <f>EXP(-LN(2)/25)*CL185+(1-EXP(-LN(2)/25))/(LN(2)/25)*Calculateur!CG186*Calculateur!CI186*VLOOKUP('Données projet'!$B$12,Paramètres!$A$1:$I$89,3,0)*0.475*44/12</f>
        <v>0.25041873089341571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3.5203999392538639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156.50137022757278</v>
      </c>
      <c r="CZ186" s="59">
        <f t="shared" si="150"/>
        <v>369.56225759438212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3.269981208360448</v>
      </c>
      <c r="DG186" s="21">
        <f>EXP(-LN(2)/25)*DG185+(1-EXP(-LN(2)/25))/(LN(2)/25)*Calculateur!DB186*Calculateur!DD186*VLOOKUP('Données projet'!$B$13,Paramètres!$A$1:$I$89,3,0)*0.475*44/12</f>
        <v>0.25041873089341571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3.5203999392538639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156.50137022757278</v>
      </c>
      <c r="T187" s="59">
        <f t="shared" si="142"/>
        <v>369.56225759438212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3.2058588713560972</v>
      </c>
      <c r="AA187" s="21">
        <f>EXP(-LN(2)/25)*AA186+(1-EXP(-LN(2)/25))/(LN(2)/25)*Calculateur!V187*Calculateur!X187*VLOOKUP('Données projet'!$B$9,Paramètres!$A$1:$I$89,3,0)*0.475*44/12</f>
        <v>0.24357101752818655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3.4494298888842838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156.50137022757278</v>
      </c>
      <c r="AO187" s="59">
        <f t="shared" si="144"/>
        <v>369.56225759438212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3.2058588713560972</v>
      </c>
      <c r="AV187" s="21">
        <f>EXP(-LN(2)/25)*AV186+(1-EXP(-LN(2)/25))/(LN(2)/25)*Calculateur!AQ187*Calculateur!AS187*VLOOKUP('Données projet'!$B$10,Paramètres!$A$1:$I$89,3,0)*0.475*44/12</f>
        <v>0.24357101752818655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3.4494298888842838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156.50137022757278</v>
      </c>
      <c r="BJ187" s="59">
        <f t="shared" si="146"/>
        <v>369.56225759438212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3.2058588713560972</v>
      </c>
      <c r="BQ187" s="21">
        <f>EXP(-LN(2)/25)*BQ186+(1-EXP(-LN(2)/25))/(LN(2)/25)*Calculateur!BL187*Calculateur!BN187*VLOOKUP('Données projet'!$B$11,Paramètres!$A$1:$I$89,3,0)*0.475*44/12</f>
        <v>0.24357101752818655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3.4494298888842838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156.50137022757278</v>
      </c>
      <c r="CE187" s="59">
        <f t="shared" si="148"/>
        <v>369.56225759438212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3.2058588713560972</v>
      </c>
      <c r="CL187" s="21">
        <f>EXP(-LN(2)/25)*CL186+(1-EXP(-LN(2)/25))/(LN(2)/25)*Calculateur!CG187*Calculateur!CI187*VLOOKUP('Données projet'!$B$12,Paramètres!$A$1:$I$89,3,0)*0.475*44/12</f>
        <v>0.24357101752818655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3.4494298888842838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156.50137022757278</v>
      </c>
      <c r="CZ187" s="59">
        <f t="shared" si="150"/>
        <v>369.56225759438212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3.2058588713560972</v>
      </c>
      <c r="DG187" s="21">
        <f>EXP(-LN(2)/25)*DG186+(1-EXP(-LN(2)/25))/(LN(2)/25)*Calculateur!DB187*Calculateur!DD187*VLOOKUP('Données projet'!$B$13,Paramètres!$A$1:$I$89,3,0)*0.475*44/12</f>
        <v>0.24357101752818655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3.4494298888842838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156.50137022757278</v>
      </c>
      <c r="T188" s="59">
        <f t="shared" si="142"/>
        <v>369.56225759438212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3.1429939342696378</v>
      </c>
      <c r="AA188" s="21">
        <f>EXP(-LN(2)/25)*AA187+(1-EXP(-LN(2)/25))/(LN(2)/25)*Calculateur!V188*Calculateur!X188*VLOOKUP('Données projet'!$B$9,Paramètres!$A$1:$I$89,3,0)*0.475*44/12</f>
        <v>0.23691055524503515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3.379904489514673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156.50137022757278</v>
      </c>
      <c r="AO188" s="59">
        <f t="shared" si="144"/>
        <v>369.56225759438212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3.1429939342696378</v>
      </c>
      <c r="AV188" s="21">
        <f>EXP(-LN(2)/25)*AV187+(1-EXP(-LN(2)/25))/(LN(2)/25)*Calculateur!AQ188*Calculateur!AS188*VLOOKUP('Données projet'!$B$10,Paramètres!$A$1:$I$89,3,0)*0.475*44/12</f>
        <v>0.23691055524503515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3.379904489514673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156.50137022757278</v>
      </c>
      <c r="BJ188" s="59">
        <f t="shared" si="146"/>
        <v>369.56225759438212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3.1429939342696378</v>
      </c>
      <c r="BQ188" s="21">
        <f>EXP(-LN(2)/25)*BQ187+(1-EXP(-LN(2)/25))/(LN(2)/25)*Calculateur!BL188*Calculateur!BN188*VLOOKUP('Données projet'!$B$11,Paramètres!$A$1:$I$89,3,0)*0.475*44/12</f>
        <v>0.23691055524503515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3.379904489514673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156.50137022757278</v>
      </c>
      <c r="CE188" s="59">
        <f t="shared" si="148"/>
        <v>369.56225759438212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3.1429939342696378</v>
      </c>
      <c r="CL188" s="21">
        <f>EXP(-LN(2)/25)*CL187+(1-EXP(-LN(2)/25))/(LN(2)/25)*Calculateur!CG188*Calculateur!CI188*VLOOKUP('Données projet'!$B$12,Paramètres!$A$1:$I$89,3,0)*0.475*44/12</f>
        <v>0.23691055524503515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3.379904489514673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156.50137022757278</v>
      </c>
      <c r="CZ188" s="59">
        <f t="shared" si="150"/>
        <v>369.56225759438212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3.1429939342696378</v>
      </c>
      <c r="DG188" s="21">
        <f>EXP(-LN(2)/25)*DG187+(1-EXP(-LN(2)/25))/(LN(2)/25)*Calculateur!DB188*Calculateur!DD188*VLOOKUP('Données projet'!$B$13,Paramètres!$A$1:$I$89,3,0)*0.475*44/12</f>
        <v>0.23691055524503515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3.379904489514673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156.50137022757278</v>
      </c>
      <c r="T189" s="59">
        <f t="shared" si="142"/>
        <v>369.56225759438212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3.0813617402556184</v>
      </c>
      <c r="AA189" s="21">
        <f>EXP(-LN(2)/25)*AA188+(1-EXP(-LN(2)/25))/(LN(2)/25)*Calculateur!V189*Calculateur!X189*VLOOKUP('Données projet'!$B$9,Paramètres!$A$1:$I$89,3,0)*0.475*44/12</f>
        <v>0.23043222365327504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3.3117939639088934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156.50137022757278</v>
      </c>
      <c r="AO189" s="59">
        <f t="shared" si="144"/>
        <v>369.56225759438212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3.0813617402556184</v>
      </c>
      <c r="AV189" s="21">
        <f>EXP(-LN(2)/25)*AV188+(1-EXP(-LN(2)/25))/(LN(2)/25)*Calculateur!AQ189*Calculateur!AS189*VLOOKUP('Données projet'!$B$10,Paramètres!$A$1:$I$89,3,0)*0.475*44/12</f>
        <v>0.23043222365327504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3.3117939639088934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156.50137022757278</v>
      </c>
      <c r="BJ189" s="59">
        <f t="shared" si="146"/>
        <v>369.56225759438212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3.0813617402556184</v>
      </c>
      <c r="BQ189" s="21">
        <f>EXP(-LN(2)/25)*BQ188+(1-EXP(-LN(2)/25))/(LN(2)/25)*Calculateur!BL189*Calculateur!BN189*VLOOKUP('Données projet'!$B$11,Paramètres!$A$1:$I$89,3,0)*0.475*44/12</f>
        <v>0.23043222365327504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3.3117939639088934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156.50137022757278</v>
      </c>
      <c r="CE189" s="59">
        <f t="shared" si="148"/>
        <v>369.56225759438212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3.0813617402556184</v>
      </c>
      <c r="CL189" s="21">
        <f>EXP(-LN(2)/25)*CL188+(1-EXP(-LN(2)/25))/(LN(2)/25)*Calculateur!CG189*Calculateur!CI189*VLOOKUP('Données projet'!$B$12,Paramètres!$A$1:$I$89,3,0)*0.475*44/12</f>
        <v>0.23043222365327504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3.3117939639088934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156.50137022757278</v>
      </c>
      <c r="CZ189" s="59">
        <f t="shared" si="150"/>
        <v>369.56225759438212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3.0813617402556184</v>
      </c>
      <c r="DG189" s="21">
        <f>EXP(-LN(2)/25)*DG188+(1-EXP(-LN(2)/25))/(LN(2)/25)*Calculateur!DB189*Calculateur!DD189*VLOOKUP('Données projet'!$B$13,Paramètres!$A$1:$I$89,3,0)*0.475*44/12</f>
        <v>0.23043222365327504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3.3117939639088934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156.50137022757278</v>
      </c>
      <c r="T190" s="59">
        <f t="shared" si="142"/>
        <v>369.56225759438212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3.0209381159742876</v>
      </c>
      <c r="AA190" s="21">
        <f>EXP(-LN(2)/25)*AA189+(1-EXP(-LN(2)/25))/(LN(2)/25)*Calculateur!V190*Calculateur!X190*VLOOKUP('Données projet'!$B$9,Paramètres!$A$1:$I$89,3,0)*0.475*44/12</f>
        <v>0.22413104237957224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3.2450691583538598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156.50137022757278</v>
      </c>
      <c r="AO190" s="59">
        <f t="shared" si="144"/>
        <v>369.56225759438212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3.0209381159742876</v>
      </c>
      <c r="AV190" s="21">
        <f>EXP(-LN(2)/25)*AV189+(1-EXP(-LN(2)/25))/(LN(2)/25)*Calculateur!AQ190*Calculateur!AS190*VLOOKUP('Données projet'!$B$10,Paramètres!$A$1:$I$89,3,0)*0.475*44/12</f>
        <v>0.22413104237957224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3.2450691583538598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156.50137022757278</v>
      </c>
      <c r="BJ190" s="59">
        <f t="shared" si="146"/>
        <v>369.56225759438212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3.0209381159742876</v>
      </c>
      <c r="BQ190" s="21">
        <f>EXP(-LN(2)/25)*BQ189+(1-EXP(-LN(2)/25))/(LN(2)/25)*Calculateur!BL190*Calculateur!BN190*VLOOKUP('Données projet'!$B$11,Paramètres!$A$1:$I$89,3,0)*0.475*44/12</f>
        <v>0.22413104237957224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3.2450691583538598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156.50137022757278</v>
      </c>
      <c r="CE190" s="59">
        <f t="shared" si="148"/>
        <v>369.56225759438212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3.0209381159742876</v>
      </c>
      <c r="CL190" s="21">
        <f>EXP(-LN(2)/25)*CL189+(1-EXP(-LN(2)/25))/(LN(2)/25)*Calculateur!CG190*Calculateur!CI190*VLOOKUP('Données projet'!$B$12,Paramètres!$A$1:$I$89,3,0)*0.475*44/12</f>
        <v>0.22413104237957224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3.2450691583538598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156.50137022757278</v>
      </c>
      <c r="CZ190" s="59">
        <f t="shared" si="150"/>
        <v>369.56225759438212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3.0209381159742876</v>
      </c>
      <c r="DG190" s="21">
        <f>EXP(-LN(2)/25)*DG189+(1-EXP(-LN(2)/25))/(LN(2)/25)*Calculateur!DB190*Calculateur!DD190*VLOOKUP('Données projet'!$B$13,Paramètres!$A$1:$I$89,3,0)*0.475*44/12</f>
        <v>0.22413104237957224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3.2450691583538598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156.50137022757278</v>
      </c>
      <c r="T191" s="59">
        <f t="shared" si="142"/>
        <v>369.56225759438212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2.961699362110342</v>
      </c>
      <c r="AA191" s="21">
        <f>EXP(-LN(2)/25)*AA190+(1-EXP(-LN(2)/25))/(LN(2)/25)*Calculateur!V191*Calculateur!X191*VLOOKUP('Données projet'!$B$9,Paramètres!$A$1:$I$89,3,0)*0.475*44/12</f>
        <v>0.21800216723916357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3.1797015293495057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156.50137022757278</v>
      </c>
      <c r="AO191" s="59">
        <f t="shared" si="144"/>
        <v>369.56225759438212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2.961699362110342</v>
      </c>
      <c r="AV191" s="21">
        <f>EXP(-LN(2)/25)*AV190+(1-EXP(-LN(2)/25))/(LN(2)/25)*Calculateur!AQ191*Calculateur!AS191*VLOOKUP('Données projet'!$B$10,Paramètres!$A$1:$I$89,3,0)*0.475*44/12</f>
        <v>0.21800216723916357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3.1797015293495057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156.50137022757278</v>
      </c>
      <c r="BJ191" s="59">
        <f t="shared" si="146"/>
        <v>369.56225759438212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2.961699362110342</v>
      </c>
      <c r="BQ191" s="21">
        <f>EXP(-LN(2)/25)*BQ190+(1-EXP(-LN(2)/25))/(LN(2)/25)*Calculateur!BL191*Calculateur!BN191*VLOOKUP('Données projet'!$B$11,Paramètres!$A$1:$I$89,3,0)*0.475*44/12</f>
        <v>0.21800216723916357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3.1797015293495057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156.50137022757278</v>
      </c>
      <c r="CE191" s="59">
        <f t="shared" si="148"/>
        <v>369.56225759438212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2.961699362110342</v>
      </c>
      <c r="CL191" s="21">
        <f>EXP(-LN(2)/25)*CL190+(1-EXP(-LN(2)/25))/(LN(2)/25)*Calculateur!CG191*Calculateur!CI191*VLOOKUP('Données projet'!$B$12,Paramètres!$A$1:$I$89,3,0)*0.475*44/12</f>
        <v>0.21800216723916357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3.1797015293495057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156.50137022757278</v>
      </c>
      <c r="CZ191" s="59">
        <f t="shared" si="150"/>
        <v>369.56225759438212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2.961699362110342</v>
      </c>
      <c r="DG191" s="21">
        <f>EXP(-LN(2)/25)*DG190+(1-EXP(-LN(2)/25))/(LN(2)/25)*Calculateur!DB191*Calculateur!DD191*VLOOKUP('Données projet'!$B$13,Paramètres!$A$1:$I$89,3,0)*0.475*44/12</f>
        <v>0.21800216723916357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3.1797015293495057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156.50137022757278</v>
      </c>
      <c r="T192" s="59">
        <f t="shared" si="142"/>
        <v>369.56225759438212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2.9036222440775963</v>
      </c>
      <c r="AA192" s="21">
        <f>EXP(-LN(2)/25)*AA191+(1-EXP(-LN(2)/25))/(LN(2)/25)*Calculateur!V192*Calculateur!X192*VLOOKUP('Données projet'!$B$9,Paramètres!$A$1:$I$89,3,0)*0.475*44/12</f>
        <v>0.21204088651177291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3.1156631305893692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156.50137022757278</v>
      </c>
      <c r="AO192" s="59">
        <f t="shared" si="144"/>
        <v>369.56225759438212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2.9036222440775963</v>
      </c>
      <c r="AV192" s="21">
        <f>EXP(-LN(2)/25)*AV191+(1-EXP(-LN(2)/25))/(LN(2)/25)*Calculateur!AQ192*Calculateur!AS192*VLOOKUP('Données projet'!$B$10,Paramètres!$A$1:$I$89,3,0)*0.475*44/12</f>
        <v>0.21204088651177291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3.1156631305893692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156.50137022757278</v>
      </c>
      <c r="BJ192" s="59">
        <f t="shared" si="146"/>
        <v>369.56225759438212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2.9036222440775963</v>
      </c>
      <c r="BQ192" s="21">
        <f>EXP(-LN(2)/25)*BQ191+(1-EXP(-LN(2)/25))/(LN(2)/25)*Calculateur!BL192*Calculateur!BN192*VLOOKUP('Données projet'!$B$11,Paramètres!$A$1:$I$89,3,0)*0.475*44/12</f>
        <v>0.21204088651177291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3.1156631305893692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156.50137022757278</v>
      </c>
      <c r="CE192" s="59">
        <f t="shared" si="148"/>
        <v>369.56225759438212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2.9036222440775963</v>
      </c>
      <c r="CL192" s="21">
        <f>EXP(-LN(2)/25)*CL191+(1-EXP(-LN(2)/25))/(LN(2)/25)*Calculateur!CG192*Calculateur!CI192*VLOOKUP('Données projet'!$B$12,Paramètres!$A$1:$I$89,3,0)*0.475*44/12</f>
        <v>0.21204088651177291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3.1156631305893692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156.50137022757278</v>
      </c>
      <c r="CZ192" s="59">
        <f t="shared" si="150"/>
        <v>369.56225759438212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2.9036222440775963</v>
      </c>
      <c r="DG192" s="21">
        <f>EXP(-LN(2)/25)*DG191+(1-EXP(-LN(2)/25))/(LN(2)/25)*Calculateur!DB192*Calculateur!DD192*VLOOKUP('Données projet'!$B$13,Paramètres!$A$1:$I$89,3,0)*0.475*44/12</f>
        <v>0.21204088651177291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3.1156631305893692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156.50137022757278</v>
      </c>
      <c r="T193" s="59">
        <f t="shared" si="142"/>
        <v>369.56225759438212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2.8466839829059283</v>
      </c>
      <c r="AA193" s="21">
        <f>EXP(-LN(2)/25)*AA192+(1-EXP(-LN(2)/25))/(LN(2)/25)*Calculateur!V193*Calculateur!X193*VLOOKUP('Données projet'!$B$9,Paramètres!$A$1:$I$89,3,0)*0.475*44/12</f>
        <v>0.20624261731936289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3.0529266002252911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156.50137022757278</v>
      </c>
      <c r="AO193" s="59">
        <f t="shared" si="144"/>
        <v>369.56225759438212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2.8466839829059283</v>
      </c>
      <c r="AV193" s="21">
        <f>EXP(-LN(2)/25)*AV192+(1-EXP(-LN(2)/25))/(LN(2)/25)*Calculateur!AQ193*Calculateur!AS193*VLOOKUP('Données projet'!$B$10,Paramètres!$A$1:$I$89,3,0)*0.475*44/12</f>
        <v>0.20624261731936289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3.0529266002252911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156.50137022757278</v>
      </c>
      <c r="BJ193" s="59">
        <f t="shared" si="146"/>
        <v>369.56225759438212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2.8466839829059283</v>
      </c>
      <c r="BQ193" s="21">
        <f>EXP(-LN(2)/25)*BQ192+(1-EXP(-LN(2)/25))/(LN(2)/25)*Calculateur!BL193*Calculateur!BN193*VLOOKUP('Données projet'!$B$11,Paramètres!$A$1:$I$89,3,0)*0.475*44/12</f>
        <v>0.20624261731936289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3.0529266002252911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156.50137022757278</v>
      </c>
      <c r="CE193" s="59">
        <f t="shared" si="148"/>
        <v>369.56225759438212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2.8466839829059283</v>
      </c>
      <c r="CL193" s="21">
        <f>EXP(-LN(2)/25)*CL192+(1-EXP(-LN(2)/25))/(LN(2)/25)*Calculateur!CG193*Calculateur!CI193*VLOOKUP('Données projet'!$B$12,Paramètres!$A$1:$I$89,3,0)*0.475*44/12</f>
        <v>0.20624261731936289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3.0529266002252911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156.50137022757278</v>
      </c>
      <c r="CZ193" s="59">
        <f t="shared" si="150"/>
        <v>369.56225759438212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2.8466839829059283</v>
      </c>
      <c r="DG193" s="21">
        <f>EXP(-LN(2)/25)*DG192+(1-EXP(-LN(2)/25))/(LN(2)/25)*Calculateur!DB193*Calculateur!DD193*VLOOKUP('Données projet'!$B$13,Paramètres!$A$1:$I$89,3,0)*0.475*44/12</f>
        <v>0.20624261731936289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3.0529266002252911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156.50137022757278</v>
      </c>
      <c r="T194" s="59">
        <f t="shared" si="142"/>
        <v>369.56225759438212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2.7908622463069266</v>
      </c>
      <c r="AA194" s="21">
        <f>EXP(-LN(2)/25)*AA193+(1-EXP(-LN(2)/25))/(LN(2)/25)*Calculateur!V194*Calculateur!X194*VLOOKUP('Données projet'!$B$9,Paramètres!$A$1:$I$89,3,0)*0.475*44/12</f>
        <v>0.20060290210293705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2.9914651484098638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156.50137022757278</v>
      </c>
      <c r="AO194" s="59">
        <f t="shared" si="144"/>
        <v>369.56225759438212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2.7908622463069266</v>
      </c>
      <c r="AV194" s="21">
        <f>EXP(-LN(2)/25)*AV193+(1-EXP(-LN(2)/25))/(LN(2)/25)*Calculateur!AQ194*Calculateur!AS194*VLOOKUP('Données projet'!$B$10,Paramètres!$A$1:$I$89,3,0)*0.475*44/12</f>
        <v>0.20060290210293705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2.9914651484098638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156.50137022757278</v>
      </c>
      <c r="BJ194" s="59">
        <f t="shared" si="146"/>
        <v>369.56225759438212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2.7908622463069266</v>
      </c>
      <c r="BQ194" s="21">
        <f>EXP(-LN(2)/25)*BQ193+(1-EXP(-LN(2)/25))/(LN(2)/25)*Calculateur!BL194*Calculateur!BN194*VLOOKUP('Données projet'!$B$11,Paramètres!$A$1:$I$89,3,0)*0.475*44/12</f>
        <v>0.20060290210293705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2.9914651484098638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156.50137022757278</v>
      </c>
      <c r="CE194" s="59">
        <f t="shared" si="148"/>
        <v>369.56225759438212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2.7908622463069266</v>
      </c>
      <c r="CL194" s="21">
        <f>EXP(-LN(2)/25)*CL193+(1-EXP(-LN(2)/25))/(LN(2)/25)*Calculateur!CG194*Calculateur!CI194*VLOOKUP('Données projet'!$B$12,Paramètres!$A$1:$I$89,3,0)*0.475*44/12</f>
        <v>0.20060290210293705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2.9914651484098638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156.50137022757278</v>
      </c>
      <c r="CZ194" s="59">
        <f t="shared" si="150"/>
        <v>369.56225759438212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2.7908622463069266</v>
      </c>
      <c r="DG194" s="21">
        <f>EXP(-LN(2)/25)*DG193+(1-EXP(-LN(2)/25))/(LN(2)/25)*Calculateur!DB194*Calculateur!DD194*VLOOKUP('Données projet'!$B$13,Paramètres!$A$1:$I$89,3,0)*0.475*44/12</f>
        <v>0.20060290210293705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2.9914651484098638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156.50137022757278</v>
      </c>
      <c r="T195" s="59">
        <f t="shared" si="142"/>
        <v>369.56225759438212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2.736135139914734</v>
      </c>
      <c r="AA195" s="21">
        <f>EXP(-LN(2)/25)*AA194+(1-EXP(-LN(2)/25))/(LN(2)/25)*Calculateur!V195*Calculateur!X195*VLOOKUP('Données projet'!$B$9,Paramètres!$A$1:$I$89,3,0)*0.475*44/12</f>
        <v>0.1951174051956841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2.9312525451104179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156.50137022757278</v>
      </c>
      <c r="AO195" s="59">
        <f t="shared" si="144"/>
        <v>369.56225759438212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2.736135139914734</v>
      </c>
      <c r="AV195" s="21">
        <f>EXP(-LN(2)/25)*AV194+(1-EXP(-LN(2)/25))/(LN(2)/25)*Calculateur!AQ195*Calculateur!AS195*VLOOKUP('Données projet'!$B$10,Paramètres!$A$1:$I$89,3,0)*0.475*44/12</f>
        <v>0.1951174051956841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2.9312525451104179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156.50137022757278</v>
      </c>
      <c r="BJ195" s="59">
        <f t="shared" si="146"/>
        <v>369.56225759438212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2.736135139914734</v>
      </c>
      <c r="BQ195" s="21">
        <f>EXP(-LN(2)/25)*BQ194+(1-EXP(-LN(2)/25))/(LN(2)/25)*Calculateur!BL195*Calculateur!BN195*VLOOKUP('Données projet'!$B$11,Paramètres!$A$1:$I$89,3,0)*0.475*44/12</f>
        <v>0.1951174051956841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2.9312525451104179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156.50137022757278</v>
      </c>
      <c r="CE195" s="59">
        <f t="shared" si="148"/>
        <v>369.56225759438212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2.736135139914734</v>
      </c>
      <c r="CL195" s="21">
        <f>EXP(-LN(2)/25)*CL194+(1-EXP(-LN(2)/25))/(LN(2)/25)*Calculateur!CG195*Calculateur!CI195*VLOOKUP('Données projet'!$B$12,Paramètres!$A$1:$I$89,3,0)*0.475*44/12</f>
        <v>0.1951174051956841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2.9312525451104179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156.50137022757278</v>
      </c>
      <c r="CZ195" s="59">
        <f t="shared" si="150"/>
        <v>369.56225759438212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2.736135139914734</v>
      </c>
      <c r="DG195" s="21">
        <f>EXP(-LN(2)/25)*DG194+(1-EXP(-LN(2)/25))/(LN(2)/25)*Calculateur!DB195*Calculateur!DD195*VLOOKUP('Données projet'!$B$13,Paramètres!$A$1:$I$89,3,0)*0.475*44/12</f>
        <v>0.1951174051956841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2.9312525451104179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156.50137022757278</v>
      </c>
      <c r="T196" s="59">
        <f t="shared" si="142"/>
        <v>369.56225759438212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2.6824811986986536</v>
      </c>
      <c r="AA196" s="21">
        <f>EXP(-LN(2)/25)*AA195+(1-EXP(-LN(2)/25))/(LN(2)/25)*Calculateur!V196*Calculateur!X196*VLOOKUP('Données projet'!$B$9,Paramètres!$A$1:$I$89,3,0)*0.475*44/12</f>
        <v>0.18978190948982973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2.8722631081884833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156.50137022757278</v>
      </c>
      <c r="AO196" s="59">
        <f t="shared" si="144"/>
        <v>369.56225759438212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2.6824811986986536</v>
      </c>
      <c r="AV196" s="21">
        <f>EXP(-LN(2)/25)*AV195+(1-EXP(-LN(2)/25))/(LN(2)/25)*Calculateur!AQ196*Calculateur!AS196*VLOOKUP('Données projet'!$B$10,Paramètres!$A$1:$I$89,3,0)*0.475*44/12</f>
        <v>0.18978190948982973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2.8722631081884833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156.50137022757278</v>
      </c>
      <c r="BJ196" s="59">
        <f t="shared" si="146"/>
        <v>369.56225759438212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2.6824811986986536</v>
      </c>
      <c r="BQ196" s="21">
        <f>EXP(-LN(2)/25)*BQ195+(1-EXP(-LN(2)/25))/(LN(2)/25)*Calculateur!BL196*Calculateur!BN196*VLOOKUP('Données projet'!$B$11,Paramètres!$A$1:$I$89,3,0)*0.475*44/12</f>
        <v>0.18978190948982973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2.8722631081884833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156.50137022757278</v>
      </c>
      <c r="CE196" s="59">
        <f t="shared" si="148"/>
        <v>369.56225759438212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2.6824811986986536</v>
      </c>
      <c r="CL196" s="21">
        <f>EXP(-LN(2)/25)*CL195+(1-EXP(-LN(2)/25))/(LN(2)/25)*Calculateur!CG196*Calculateur!CI196*VLOOKUP('Données projet'!$B$12,Paramètres!$A$1:$I$89,3,0)*0.475*44/12</f>
        <v>0.18978190948982973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2.8722631081884833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156.50137022757278</v>
      </c>
      <c r="CZ196" s="59">
        <f t="shared" si="150"/>
        <v>369.56225759438212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2.6824811986986536</v>
      </c>
      <c r="DG196" s="21">
        <f>EXP(-LN(2)/25)*DG195+(1-EXP(-LN(2)/25))/(LN(2)/25)*Calculateur!DB196*Calculateur!DD196*VLOOKUP('Données projet'!$B$13,Paramètres!$A$1:$I$89,3,0)*0.475*44/12</f>
        <v>0.18978190948982973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2.8722631081884833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156.50137022757278</v>
      </c>
      <c r="T197" s="59">
        <f t="shared" ref="T197:T203" si="204">$T$3</f>
        <v>369.56225759438212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2.6298793785441479</v>
      </c>
      <c r="AA197" s="21">
        <f>EXP(-LN(2)/25)*AA196+(1-EXP(-LN(2)/25))/(LN(2)/25)*Calculateur!V197*Calculateur!X197*VLOOKUP('Données projet'!$B$9,Paramètres!$A$1:$I$89,3,0)*0.475*44/12</f>
        <v>0.18459231319463346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2.8144716917387815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156.50137022757278</v>
      </c>
      <c r="AO197" s="59">
        <f t="shared" ref="AO197:AO203" si="205">$AO$3</f>
        <v>369.56225759438212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2.6298793785441479</v>
      </c>
      <c r="AV197" s="21">
        <f>EXP(-LN(2)/25)*AV196+(1-EXP(-LN(2)/25))/(LN(2)/25)*Calculateur!AQ197*Calculateur!AS197*VLOOKUP('Données projet'!$B$10,Paramètres!$A$1:$I$89,3,0)*0.475*44/12</f>
        <v>0.18459231319463346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2.8144716917387815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156.50137022757278</v>
      </c>
      <c r="BJ197" s="59">
        <f t="shared" ref="BJ197:BJ203" si="206">$BJ$3</f>
        <v>369.56225759438212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2.6298793785441479</v>
      </c>
      <c r="BQ197" s="21">
        <f>EXP(-LN(2)/25)*BQ196+(1-EXP(-LN(2)/25))/(LN(2)/25)*Calculateur!BL197*Calculateur!BN197*VLOOKUP('Données projet'!$B$11,Paramètres!$A$1:$I$89,3,0)*0.475*44/12</f>
        <v>0.18459231319463346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2.8144716917387815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156.50137022757278</v>
      </c>
      <c r="CE197" s="59">
        <f t="shared" ref="CE197:CE203" si="207">$CE$3</f>
        <v>369.56225759438212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2.6298793785441479</v>
      </c>
      <c r="CL197" s="21">
        <f>EXP(-LN(2)/25)*CL196+(1-EXP(-LN(2)/25))/(LN(2)/25)*Calculateur!CG197*Calculateur!CI197*VLOOKUP('Données projet'!$B$12,Paramètres!$A$1:$I$89,3,0)*0.475*44/12</f>
        <v>0.18459231319463346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2.8144716917387815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156.50137022757278</v>
      </c>
      <c r="CZ197" s="59">
        <f t="shared" ref="CZ197:CZ203" si="208">$CZ$3</f>
        <v>369.56225759438212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2.6298793785441479</v>
      </c>
      <c r="DG197" s="21">
        <f>EXP(-LN(2)/25)*DG196+(1-EXP(-LN(2)/25))/(LN(2)/25)*Calculateur!DB197*Calculateur!DD197*VLOOKUP('Données projet'!$B$13,Paramètres!$A$1:$I$89,3,0)*0.475*44/12</f>
        <v>0.18459231319463346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2.8144716917387815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156.50137022757278</v>
      </c>
      <c r="T198" s="59">
        <f t="shared" si="204"/>
        <v>369.56225759438212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2.5783090479989297</v>
      </c>
      <c r="AA198" s="21">
        <f>EXP(-LN(2)/25)*AA197+(1-EXP(-LN(2)/25))/(LN(2)/25)*Calculateur!V198*Calculateur!X198*VLOOKUP('Données projet'!$B$9,Paramètres!$A$1:$I$89,3,0)*0.475*44/12</f>
        <v>0.17954462668303833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2.757853674681968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156.50137022757278</v>
      </c>
      <c r="AO198" s="59">
        <f t="shared" si="205"/>
        <v>369.56225759438212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2.5783090479989297</v>
      </c>
      <c r="AV198" s="21">
        <f>EXP(-LN(2)/25)*AV197+(1-EXP(-LN(2)/25))/(LN(2)/25)*Calculateur!AQ198*Calculateur!AS198*VLOOKUP('Données projet'!$B$10,Paramètres!$A$1:$I$89,3,0)*0.475*44/12</f>
        <v>0.17954462668303833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2.757853674681968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156.50137022757278</v>
      </c>
      <c r="BJ198" s="59">
        <f t="shared" si="206"/>
        <v>369.56225759438212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2.5783090479989297</v>
      </c>
      <c r="BQ198" s="21">
        <f>EXP(-LN(2)/25)*BQ197+(1-EXP(-LN(2)/25))/(LN(2)/25)*Calculateur!BL198*Calculateur!BN198*VLOOKUP('Données projet'!$B$11,Paramètres!$A$1:$I$89,3,0)*0.475*44/12</f>
        <v>0.17954462668303833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2.757853674681968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156.50137022757278</v>
      </c>
      <c r="CE198" s="59">
        <f t="shared" si="207"/>
        <v>369.56225759438212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2.5783090479989297</v>
      </c>
      <c r="CL198" s="21">
        <f>EXP(-LN(2)/25)*CL197+(1-EXP(-LN(2)/25))/(LN(2)/25)*Calculateur!CG198*Calculateur!CI198*VLOOKUP('Données projet'!$B$12,Paramètres!$A$1:$I$89,3,0)*0.475*44/12</f>
        <v>0.17954462668303833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2.757853674681968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156.50137022757278</v>
      </c>
      <c r="CZ198" s="59">
        <f t="shared" si="208"/>
        <v>369.56225759438212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2.5783090479989297</v>
      </c>
      <c r="DG198" s="21">
        <f>EXP(-LN(2)/25)*DG197+(1-EXP(-LN(2)/25))/(LN(2)/25)*Calculateur!DB198*Calculateur!DD198*VLOOKUP('Données projet'!$B$13,Paramètres!$A$1:$I$89,3,0)*0.475*44/12</f>
        <v>0.17954462668303833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2.757853674681968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156.50137022757278</v>
      </c>
      <c r="T199" s="59">
        <f t="shared" si="204"/>
        <v>369.56225759438212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2.5277499801809071</v>
      </c>
      <c r="AA199" s="21">
        <f>EXP(-LN(2)/25)*AA198+(1-EXP(-LN(2)/25))/(LN(2)/25)*Calculateur!V199*Calculateur!X199*VLOOKUP('Données projet'!$B$9,Paramètres!$A$1:$I$89,3,0)*0.475*44/12</f>
        <v>0.17463496942454909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2.7023849496054564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156.50137022757278</v>
      </c>
      <c r="AO199" s="59">
        <f t="shared" si="205"/>
        <v>369.56225759438212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2.5277499801809071</v>
      </c>
      <c r="AV199" s="21">
        <f>EXP(-LN(2)/25)*AV198+(1-EXP(-LN(2)/25))/(LN(2)/25)*Calculateur!AQ199*Calculateur!AS199*VLOOKUP('Données projet'!$B$10,Paramètres!$A$1:$I$89,3,0)*0.475*44/12</f>
        <v>0.17463496942454909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2.7023849496054564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156.50137022757278</v>
      </c>
      <c r="BJ199" s="59">
        <f t="shared" si="206"/>
        <v>369.56225759438212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2.5277499801809071</v>
      </c>
      <c r="BQ199" s="21">
        <f>EXP(-LN(2)/25)*BQ198+(1-EXP(-LN(2)/25))/(LN(2)/25)*Calculateur!BL199*Calculateur!BN199*VLOOKUP('Données projet'!$B$11,Paramètres!$A$1:$I$89,3,0)*0.475*44/12</f>
        <v>0.17463496942454909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2.7023849496054564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156.50137022757278</v>
      </c>
      <c r="CE199" s="59">
        <f t="shared" si="207"/>
        <v>369.56225759438212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2.5277499801809071</v>
      </c>
      <c r="CL199" s="21">
        <f>EXP(-LN(2)/25)*CL198+(1-EXP(-LN(2)/25))/(LN(2)/25)*Calculateur!CG199*Calculateur!CI199*VLOOKUP('Données projet'!$B$12,Paramètres!$A$1:$I$89,3,0)*0.475*44/12</f>
        <v>0.17463496942454909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2.7023849496054564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156.50137022757278</v>
      </c>
      <c r="CZ199" s="59">
        <f t="shared" si="208"/>
        <v>369.56225759438212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2.5277499801809071</v>
      </c>
      <c r="DG199" s="21">
        <f>EXP(-LN(2)/25)*DG198+(1-EXP(-LN(2)/25))/(LN(2)/25)*Calculateur!DB199*Calculateur!DD199*VLOOKUP('Données projet'!$B$13,Paramètres!$A$1:$I$89,3,0)*0.475*44/12</f>
        <v>0.17463496942454909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2.7023849496054564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156.50137022757278</v>
      </c>
      <c r="T200" s="59">
        <f t="shared" si="204"/>
        <v>369.56225759438212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2.4781823448448099</v>
      </c>
      <c r="AA200" s="21">
        <f>EXP(-LN(2)/25)*AA199+(1-EXP(-LN(2)/25))/(LN(2)/25)*Calculateur!V200*Calculateur!X200*VLOOKUP('Données projet'!$B$9,Paramètres!$A$1:$I$89,3,0)*0.475*44/12</f>
        <v>0.16985956700198088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2.6480419118467906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156.50137022757278</v>
      </c>
      <c r="AO200" s="59">
        <f t="shared" si="205"/>
        <v>369.56225759438212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2.4781823448448099</v>
      </c>
      <c r="AV200" s="21">
        <f>EXP(-LN(2)/25)*AV199+(1-EXP(-LN(2)/25))/(LN(2)/25)*Calculateur!AQ200*Calculateur!AS200*VLOOKUP('Données projet'!$B$10,Paramètres!$A$1:$I$89,3,0)*0.475*44/12</f>
        <v>0.16985956700198088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2.6480419118467906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156.50137022757278</v>
      </c>
      <c r="BJ200" s="59">
        <f t="shared" si="206"/>
        <v>369.56225759438212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2.4781823448448099</v>
      </c>
      <c r="BQ200" s="21">
        <f>EXP(-LN(2)/25)*BQ199+(1-EXP(-LN(2)/25))/(LN(2)/25)*Calculateur!BL200*Calculateur!BN200*VLOOKUP('Données projet'!$B$11,Paramètres!$A$1:$I$89,3,0)*0.475*44/12</f>
        <v>0.16985956700198088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2.6480419118467906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156.50137022757278</v>
      </c>
      <c r="CE200" s="59">
        <f t="shared" si="207"/>
        <v>369.56225759438212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2.4781823448448099</v>
      </c>
      <c r="CL200" s="21">
        <f>EXP(-LN(2)/25)*CL199+(1-EXP(-LN(2)/25))/(LN(2)/25)*Calculateur!CG200*Calculateur!CI200*VLOOKUP('Données projet'!$B$12,Paramètres!$A$1:$I$89,3,0)*0.475*44/12</f>
        <v>0.16985956700198088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2.6480419118467906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156.50137022757278</v>
      </c>
      <c r="CZ200" s="59">
        <f t="shared" si="208"/>
        <v>369.56225759438212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2.4781823448448099</v>
      </c>
      <c r="DG200" s="21">
        <f>EXP(-LN(2)/25)*DG199+(1-EXP(-LN(2)/25))/(LN(2)/25)*Calculateur!DB200*Calculateur!DD200*VLOOKUP('Données projet'!$B$13,Paramètres!$A$1:$I$89,3,0)*0.475*44/12</f>
        <v>0.16985956700198088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2.6480419118467906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156.50137022757278</v>
      </c>
      <c r="T201" s="59">
        <f t="shared" si="204"/>
        <v>369.56225759438212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2.4295867006043812</v>
      </c>
      <c r="AA201" s="21">
        <f>EXP(-LN(2)/25)*AA200+(1-EXP(-LN(2)/25))/(LN(2)/25)*Calculateur!V201*Calculateur!X201*VLOOKUP('Données projet'!$B$9,Paramètres!$A$1:$I$89,3,0)*0.475*44/12</f>
        <v>0.16521474820978529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2.5948014488141666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156.50137022757278</v>
      </c>
      <c r="AO201" s="59">
        <f t="shared" si="205"/>
        <v>369.56225759438212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2.4295867006043812</v>
      </c>
      <c r="AV201" s="21">
        <f>EXP(-LN(2)/25)*AV200+(1-EXP(-LN(2)/25))/(LN(2)/25)*Calculateur!AQ201*Calculateur!AS201*VLOOKUP('Données projet'!$B$10,Paramètres!$A$1:$I$89,3,0)*0.475*44/12</f>
        <v>0.16521474820978529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2.5948014488141666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156.50137022757278</v>
      </c>
      <c r="BJ201" s="59">
        <f t="shared" si="206"/>
        <v>369.56225759438212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2.4295867006043812</v>
      </c>
      <c r="BQ201" s="21">
        <f>EXP(-LN(2)/25)*BQ200+(1-EXP(-LN(2)/25))/(LN(2)/25)*Calculateur!BL201*Calculateur!BN201*VLOOKUP('Données projet'!$B$11,Paramètres!$A$1:$I$89,3,0)*0.475*44/12</f>
        <v>0.16521474820978529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2.5948014488141666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156.50137022757278</v>
      </c>
      <c r="CE201" s="59">
        <f t="shared" si="207"/>
        <v>369.56225759438212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2.4295867006043812</v>
      </c>
      <c r="CL201" s="21">
        <f>EXP(-LN(2)/25)*CL200+(1-EXP(-LN(2)/25))/(LN(2)/25)*Calculateur!CG201*Calculateur!CI201*VLOOKUP('Données projet'!$B$12,Paramètres!$A$1:$I$89,3,0)*0.475*44/12</f>
        <v>0.16521474820978529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2.5948014488141666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156.50137022757278</v>
      </c>
      <c r="CZ201" s="59">
        <f t="shared" si="208"/>
        <v>369.56225759438212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2.4295867006043812</v>
      </c>
      <c r="DG201" s="21">
        <f>EXP(-LN(2)/25)*DG200+(1-EXP(-LN(2)/25))/(LN(2)/25)*Calculateur!DB201*Calculateur!DD201*VLOOKUP('Données projet'!$B$13,Paramètres!$A$1:$I$89,3,0)*0.475*44/12</f>
        <v>0.16521474820978529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2.5948014488141666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156.50137022757278</v>
      </c>
      <c r="T202" s="59">
        <f t="shared" si="204"/>
        <v>369.56225759438212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2.3819439873070909</v>
      </c>
      <c r="AA202" s="21">
        <f>EXP(-LN(2)/25)*AA201+(1-EXP(-LN(2)/25))/(LN(2)/25)*Calculateur!V202*Calculateur!X202*VLOOKUP('Données projet'!$B$9,Paramètres!$A$1:$I$89,3,0)*0.475*44/12</f>
        <v>0.16069694223172271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2.5426409295388135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156.50137022757278</v>
      </c>
      <c r="AO202" s="59">
        <f t="shared" si="205"/>
        <v>369.56225759438212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2.3819439873070909</v>
      </c>
      <c r="AV202" s="21">
        <f>EXP(-LN(2)/25)*AV201+(1-EXP(-LN(2)/25))/(LN(2)/25)*Calculateur!AQ202*Calculateur!AS202*VLOOKUP('Données projet'!$B$10,Paramètres!$A$1:$I$89,3,0)*0.475*44/12</f>
        <v>0.16069694223172271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2.5426409295388135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156.50137022757278</v>
      </c>
      <c r="BJ202" s="59">
        <f t="shared" si="206"/>
        <v>369.56225759438212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2.3819439873070909</v>
      </c>
      <c r="BQ202" s="21">
        <f>EXP(-LN(2)/25)*BQ201+(1-EXP(-LN(2)/25))/(LN(2)/25)*Calculateur!BL202*Calculateur!BN202*VLOOKUP('Données projet'!$B$11,Paramètres!$A$1:$I$89,3,0)*0.475*44/12</f>
        <v>0.16069694223172271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2.5426409295388135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156.50137022757278</v>
      </c>
      <c r="CE202" s="59">
        <f t="shared" si="207"/>
        <v>369.56225759438212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2.3819439873070909</v>
      </c>
      <c r="CL202" s="21">
        <f>EXP(-LN(2)/25)*CL201+(1-EXP(-LN(2)/25))/(LN(2)/25)*Calculateur!CG202*Calculateur!CI202*VLOOKUP('Données projet'!$B$12,Paramètres!$A$1:$I$89,3,0)*0.475*44/12</f>
        <v>0.16069694223172271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2.5426409295388135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156.50137022757278</v>
      </c>
      <c r="CZ202" s="59">
        <f t="shared" si="208"/>
        <v>369.56225759438212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2.3819439873070909</v>
      </c>
      <c r="DG202" s="21">
        <f>EXP(-LN(2)/25)*DG201+(1-EXP(-LN(2)/25))/(LN(2)/25)*Calculateur!DB202*Calculateur!DD202*VLOOKUP('Données projet'!$B$13,Paramètres!$A$1:$I$89,3,0)*0.475*44/12</f>
        <v>0.16069694223172271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2.5426409295388135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156.50137022757278</v>
      </c>
      <c r="T203" s="59">
        <f t="shared" si="204"/>
        <v>369.56225759438212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2.3352355185583749</v>
      </c>
      <c r="AA203" s="21">
        <f>EXP(-LN(2)/25)*AA202+(1-EXP(-LN(2)/25))/(LN(2)/25)*Calculateur!V203*Calculateur!X203*VLOOKUP('Données projet'!$B$9,Paramètres!$A$1:$I$89,3,0)*0.475*44/12</f>
        <v>0.15630267589571134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2.491538194454086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156.50137022757278</v>
      </c>
      <c r="AO203" s="59">
        <f t="shared" si="205"/>
        <v>369.56225759438212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2.3352355185583749</v>
      </c>
      <c r="AV203" s="21">
        <f>EXP(-LN(2)/25)*AV202+(1-EXP(-LN(2)/25))/(LN(2)/25)*Calculateur!AQ203*Calculateur!AS203*VLOOKUP('Données projet'!$B$10,Paramètres!$A$1:$I$89,3,0)*0.475*44/12</f>
        <v>0.15630267589571134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2.491538194454086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156.50137022757278</v>
      </c>
      <c r="BJ203" s="59">
        <f t="shared" si="206"/>
        <v>369.56225759438212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2.3352355185583749</v>
      </c>
      <c r="BQ203" s="21">
        <f>EXP(-LN(2)/25)*BQ202+(1-EXP(-LN(2)/25))/(LN(2)/25)*Calculateur!BL203*Calculateur!BN203*VLOOKUP('Données projet'!$B$11,Paramètres!$A$1:$I$89,3,0)*0.475*44/12</f>
        <v>0.15630267589571134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2.491538194454086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156.50137022757278</v>
      </c>
      <c r="CE203" s="59">
        <f t="shared" si="207"/>
        <v>369.56225759438212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2.3352355185583749</v>
      </c>
      <c r="CL203" s="21">
        <f>EXP(-LN(2)/25)*CL202+(1-EXP(-LN(2)/25))/(LN(2)/25)*Calculateur!CG203*Calculateur!CI203*VLOOKUP('Données projet'!$B$12,Paramètres!$A$1:$I$89,3,0)*0.475*44/12</f>
        <v>0.15630267589571134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2.491538194454086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156.50137022757278</v>
      </c>
      <c r="CZ203" s="59">
        <f t="shared" si="208"/>
        <v>369.56225759438212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2.3352355185583749</v>
      </c>
      <c r="DG203" s="21">
        <f>EXP(-LN(2)/25)*DG202+(1-EXP(-LN(2)/25))/(LN(2)/25)*Calculateur!DB203*Calculateur!DD203*VLOOKUP('Données projet'!$B$13,Paramètres!$A$1:$I$89,3,0)*0.475*44/12</f>
        <v>0.15630267589571134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2.491538194454086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1.5501671930596579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1.5501671930596579</v>
      </c>
      <c r="BA205" s="82">
        <f>EXP(LN('Données projet'!B88)/'Données projet'!A88)</f>
        <v>1.5501671930596579</v>
      </c>
      <c r="BV205" s="82">
        <f>EXP(LN('Données projet'!B114)/'Données projet'!A114)</f>
        <v>1.5501671930596579</v>
      </c>
      <c r="CQ205" s="82">
        <f>EXP(LN('Données projet'!B140)/'Données projet'!A140)</f>
        <v>1.5501671930596579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6" sqref="M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Peuplier I-45/51</v>
      </c>
      <c r="B6" s="146">
        <f>'Données projet'!D9</f>
        <v>11.419999999999998</v>
      </c>
      <c r="C6" s="147">
        <f ca="1">IF(OR('Données projet'!B9="",'Données projet'!C9="",'Données projet'!C9=0%),0,Calculateur!S3)</f>
        <v>156.50137022757278</v>
      </c>
      <c r="D6" s="147">
        <f>IF(OR('Données projet'!B9="",'Données projet'!C9="",'Données projet'!C9=0%),0,Calculateur!T3)</f>
        <v>369.56225759438212</v>
      </c>
      <c r="E6" s="147">
        <f ca="1">MIN(C6,D6)</f>
        <v>156.50137022757278</v>
      </c>
      <c r="F6" s="147">
        <f ca="1">E6*B6</f>
        <v>1787.2456479988809</v>
      </c>
      <c r="G6" s="147">
        <f ca="1">F6*(100%-'Données projet'!$C$24)*(100%-'Données projet'!$C$25)*(100%-'Données projet'!$C$26)*(100%-'Données projet'!$C$27)</f>
        <v>1608.521083198993</v>
      </c>
      <c r="H6" s="148">
        <f>IF(OR('Données projet'!B9="",'Données projet'!C9="",'Données projet'!C9=0%),0,AVERAGE(Calculateur!$AC$3:$AC$33)*B6)</f>
        <v>163.69064621284878</v>
      </c>
      <c r="I6" s="149">
        <f>H6*(100%-'Données projet'!$C$24)*(100%-'Données projet'!$C$25)*(100%-'Données projet'!$C$26)*(100%-'Données projet'!$C$27)</f>
        <v>147.3215815915639</v>
      </c>
      <c r="J6" s="150">
        <f>IF(OR('Données projet'!B9="",'Données projet'!C9="",'Données projet'!C9=0%),0,SUM(Calculateur!$V$3:$V$33)*VLOOKUP('Données projet'!$B$9,Paramètres!$A$1:$I$89,9,0)*B6)</f>
        <v>3385.5175641025639</v>
      </c>
      <c r="K6" s="151">
        <f>J6*(100%-'Données projet'!$C$24)*(100%-'Données projet'!$C$25)*(100%-'Données projet'!$C$26)*(100%-'Données projet'!$C$27)</f>
        <v>3046.9658076923074</v>
      </c>
      <c r="L6" s="152">
        <f ca="1">G6+I6+K6</f>
        <v>4802.8084724828641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Peuplier I-45/51</v>
      </c>
      <c r="B7" s="154">
        <f>'Données projet'!D10</f>
        <v>12.629999999999997</v>
      </c>
      <c r="C7" s="147">
        <f ca="1">IF(OR('Données projet'!B10="",'Données projet'!C10="",'Données projet'!C10=0%),0,Calculateur!AN3)</f>
        <v>156.50137022757278</v>
      </c>
      <c r="D7" s="147">
        <f>IF(OR('Données projet'!B10="",'Données projet'!C10="",'Données projet'!C10=0%),0,Calculateur!AO3)</f>
        <v>369.56225759438212</v>
      </c>
      <c r="E7" s="147">
        <f t="shared" ref="E7:E15" ca="1" si="0">MIN(C7,D7)</f>
        <v>156.50137022757278</v>
      </c>
      <c r="F7" s="147">
        <f t="shared" ref="F7:F15" ca="1" si="1">E7*B7</f>
        <v>1976.6123059742438</v>
      </c>
      <c r="G7" s="147">
        <f ca="1">F7*(100%-'Données projet'!$C$24)*(100%-'Données projet'!$C$25)*(100%-'Données projet'!$C$26)*(100%-'Données projet'!$C$27)</f>
        <v>1778.9510753768195</v>
      </c>
      <c r="H7" s="155">
        <f>IF(OR('Données projet'!B10="",'Données projet'!C10="",'Données projet'!C10=0%),0,AVERAGE(Calculateur!$AX$3:$AX$33)*B7)</f>
        <v>181.03440119687215</v>
      </c>
      <c r="I7" s="149">
        <f>H7*(100%-'Données projet'!$C$24)*(100%-'Données projet'!$C$25)*(100%-'Données projet'!$C$26)*(100%-'Données projet'!$C$27)</f>
        <v>162.93096107718495</v>
      </c>
      <c r="J7" s="150">
        <f>IF(OR('Données projet'!B10="",'Données projet'!C10="",'Données projet'!C10=0%),0,SUM(Calculateur!$AQ$3:$AQ$33)*VLOOKUP('Données projet'!$B$10,Paramètres!$A$1:$I$89,9,0)*B7)</f>
        <v>3744.2282692307685</v>
      </c>
      <c r="K7" s="151">
        <f>J7*(100%-'Données projet'!$C$24)*(100%-'Données projet'!$C$25)*(100%-'Données projet'!$C$26)*(100%-'Données projet'!$C$27)</f>
        <v>3369.8054423076919</v>
      </c>
      <c r="L7" s="152">
        <f t="shared" ref="L7:L15" ca="1" si="2">G7+I7+K7</f>
        <v>5311.6874787616962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Peuplier I-45/51</v>
      </c>
      <c r="B8" s="154">
        <f>'Données projet'!D11</f>
        <v>8.32</v>
      </c>
      <c r="C8" s="147">
        <f ca="1">IF(OR('Données projet'!B11="",'Données projet'!C11="",'Données projet'!C11=0%),0,Calculateur!BI3)</f>
        <v>156.50137022757278</v>
      </c>
      <c r="D8" s="147">
        <f>IF(OR('Données projet'!B11="",'Données projet'!C11="",'Données projet'!C11=0%),0,Calculateur!BJ3)</f>
        <v>369.56225759438212</v>
      </c>
      <c r="E8" s="147">
        <f t="shared" ca="1" si="0"/>
        <v>156.50137022757278</v>
      </c>
      <c r="F8" s="147">
        <f t="shared" ca="1" si="1"/>
        <v>1302.0914002934055</v>
      </c>
      <c r="G8" s="147">
        <f ca="1">F8*(100%-'Données projet'!$C$24)*(100%-'Données projet'!$C$25)*(100%-'Données projet'!$C$26)*(100%-'Données projet'!$C$27)</f>
        <v>1171.8822602640651</v>
      </c>
      <c r="H8" s="155">
        <f>IF(OR('Données projet'!B11="",'Données projet'!C11="",'Données projet'!C11=0%),0,AVERAGE(Calculateur!$BS$3:$BS$33)*B8)</f>
        <v>119.256232617417</v>
      </c>
      <c r="I8" s="149">
        <f>H8*(100%-'Données projet'!$C$24)*(100%-'Données projet'!$C$25)*(100%-'Données projet'!$C$26)*(100%-'Données projet'!$C$27)</f>
        <v>107.33060935567531</v>
      </c>
      <c r="J8" s="150">
        <f>IF(OR('Données projet'!B11="",'Données projet'!C11="",'Données projet'!C11=0%),0,SUM(Calculateur!$BL$3:$BL$33)*VLOOKUP('Données projet'!$B$11,Paramètres!$A$1:$I$89,9,0)*B8)</f>
        <v>2466.5066666666671</v>
      </c>
      <c r="K8" s="151">
        <f>J8*(100%-'Données projet'!$C$24)*(100%-'Données projet'!$C$25)*(100%-'Données projet'!$C$26)*(100%-'Données projet'!$C$27)</f>
        <v>2219.8560000000007</v>
      </c>
      <c r="L8" s="152">
        <f t="shared" ca="1" si="2"/>
        <v>3499.0688696197412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Peuplier I-45/51</v>
      </c>
      <c r="B9" s="154">
        <f>'Données projet'!D12</f>
        <v>6.879999999999999</v>
      </c>
      <c r="C9" s="147">
        <f ca="1">IF(OR('Données projet'!B12="",'Données projet'!C12="",'Données projet'!C12=0%),0,Calculateur!CD3)</f>
        <v>156.50137022757278</v>
      </c>
      <c r="D9" s="147">
        <f>IF(OR('Données projet'!B12="",'Données projet'!C12="",'Données projet'!C12=0%),0,Calculateur!CE3)</f>
        <v>369.56225759438212</v>
      </c>
      <c r="E9" s="147">
        <f t="shared" ca="1" si="0"/>
        <v>156.50137022757278</v>
      </c>
      <c r="F9" s="147">
        <f t="shared" ca="1" si="1"/>
        <v>1076.7294271657006</v>
      </c>
      <c r="G9" s="147">
        <f ca="1">F9*(100%-'Données projet'!$C$24)*(100%-'Données projet'!$C$25)*(100%-'Données projet'!$C$26)*(100%-'Données projet'!$C$27)</f>
        <v>969.05648444913061</v>
      </c>
      <c r="H9" s="155">
        <f>IF(OR('Données projet'!B12="",'Données projet'!C12="",'Données projet'!C12=0%),0,AVERAGE(Calculateur!$CN$3:$CN$33)*B9)</f>
        <v>98.61573081824865</v>
      </c>
      <c r="I9" s="149">
        <f>H9*(100%-'Données projet'!$C$24)*(100%-'Données projet'!$C$25)*(100%-'Données projet'!$C$26)*(100%-'Données projet'!$C$27)</f>
        <v>88.754157736423792</v>
      </c>
      <c r="J9" s="150">
        <f>IF(OR('Données projet'!B12="",'Données projet'!C12="",'Données projet'!C12=0%),0,SUM(Calculateur!$CG$3:$CG$33)*VLOOKUP('Données projet'!$B$12,Paramètres!$A$1:$I$89,9,0)*B9)</f>
        <v>2039.6112820512819</v>
      </c>
      <c r="K9" s="151">
        <f>J9*(100%-'Données projet'!$C$24)*(100%-'Données projet'!$C$25)*(100%-'Données projet'!$C$26)*(100%-'Données projet'!$C$27)</f>
        <v>1835.6501538461537</v>
      </c>
      <c r="L9" s="152">
        <f t="shared" ca="1" si="2"/>
        <v>2893.460796031708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Peuplier I-45/51</v>
      </c>
      <c r="B10" s="154">
        <f>'Données projet'!D13</f>
        <v>8.9399999999999977</v>
      </c>
      <c r="C10" s="147">
        <f ca="1">IF(OR('Données projet'!B13="",'Données projet'!C13="",'Données projet'!C13=0%),0,Calculateur!CY3)</f>
        <v>156.50137022757278</v>
      </c>
      <c r="D10" s="147">
        <f>IF(OR('Données projet'!B13="",'Données projet'!C13="",'Données projet'!C13=0%),0,Calculateur!CZ3)</f>
        <v>369.56225759438212</v>
      </c>
      <c r="E10" s="147">
        <f t="shared" ca="1" si="0"/>
        <v>156.50137022757278</v>
      </c>
      <c r="F10" s="147">
        <f t="shared" ca="1" si="1"/>
        <v>1399.1222498345003</v>
      </c>
      <c r="G10" s="147">
        <f ca="1">F10*(100%-'Données projet'!$C$24)*(100%-'Données projet'!$C$25)*(100%-'Données projet'!$C$26)*(100%-'Données projet'!$C$27)</f>
        <v>1259.2100248510503</v>
      </c>
      <c r="H10" s="155">
        <f>IF(OR('Données projet'!B13="",'Données projet'!C13="",'Données projet'!C13=0%),0,AVERAGE(Calculateur!$DI$3:$DI$33)*B10)</f>
        <v>128.14311533650334</v>
      </c>
      <c r="I10" s="149">
        <f>H10*(100%-'Données projet'!$C$24)*(100%-'Données projet'!$C$25)*(100%-'Données projet'!$C$26)*(100%-'Données projet'!$C$27)</f>
        <v>115.32880380285302</v>
      </c>
      <c r="J10" s="150">
        <f>IF(OR('Données projet'!B13="",'Données projet'!C13="",'Données projet'!C13=0%),0,SUM(Calculateur!$DB$3:$DB$33)*VLOOKUP('Données projet'!$B$13,Paramètres!$A$1:$I$89,9,0)*B10)</f>
        <v>2650.3088461538459</v>
      </c>
      <c r="K10" s="151">
        <f>J10*(100%-'Données projet'!$C$24)*(100%-'Données projet'!$C$25)*(100%-'Données projet'!$C$26)*(100%-'Données projet'!$C$27)</f>
        <v>2385.2779615384616</v>
      </c>
      <c r="L10" s="152">
        <f t="shared" ca="1" si="2"/>
        <v>3759.8167901923648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7541.8010312667311</v>
      </c>
      <c r="G16" s="166">
        <f t="shared" ca="1" si="3"/>
        <v>6787.6209281400588</v>
      </c>
      <c r="H16" s="167">
        <f t="shared" si="3"/>
        <v>690.74012618188988</v>
      </c>
      <c r="I16" s="167">
        <f t="shared" si="3"/>
        <v>621.66611356370095</v>
      </c>
      <c r="J16" s="168">
        <f t="shared" si="3"/>
        <v>14286.172628205128</v>
      </c>
      <c r="K16" s="168">
        <f t="shared" si="3"/>
        <v>12857.555365384618</v>
      </c>
      <c r="L16" s="169">
        <f t="shared" ca="1" si="3"/>
        <v>20266.842407088378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Peuplier I-45/51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Peuplier I-45/51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Peuplier I-45/51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Peuplier I-45/51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Peuplier I-45/51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3" zoomScale="80" zoomScaleNormal="80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0" t="s">
        <v>315</v>
      </c>
      <c r="I4" s="270"/>
      <c r="K4" s="294" t="s">
        <v>253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4" t="s">
        <v>310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I-45/51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-466.38917788555227</v>
      </c>
      <c r="U10" s="178">
        <f>'Données projet'!D9</f>
        <v>11.419999999999998</v>
      </c>
      <c r="V10" s="177">
        <f>U10*T10</f>
        <v>-5326.1644114530063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I-45/51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-55.609413538631998</v>
      </c>
      <c r="U11" s="178">
        <f>'Données projet'!D10</f>
        <v>12.629999999999997</v>
      </c>
      <c r="V11" s="177">
        <f t="shared" ref="V11" si="0">U11*T11</f>
        <v>-702.34689299292199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Peuplier I-45/51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-189.06728437607944</v>
      </c>
      <c r="U12" s="178">
        <f>'Données projet'!D11</f>
        <v>8.32</v>
      </c>
      <c r="V12" s="177">
        <f t="shared" ref="V12:V19" si="1">U12*T12</f>
        <v>-1573.039806008981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Peuplier I-45/51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1103.5166849181098</v>
      </c>
      <c r="U13" s="178">
        <f>'Données projet'!D12</f>
        <v>6.879999999999999</v>
      </c>
      <c r="V13" s="177">
        <f t="shared" si="1"/>
        <v>7592.1947922365944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Peuplier I-45/51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Peuplier I-45/51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581.08114906027276</v>
      </c>
      <c r="U14" s="178">
        <f>'Données projet'!D13</f>
        <v>8.9399999999999977</v>
      </c>
      <c r="V14" s="177">
        <f t="shared" si="1"/>
        <v>5194.8654725988372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7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7"/>
      <c r="H16" s="190"/>
      <c r="I16" s="191"/>
      <c r="J16" s="202"/>
      <c r="K16" s="208"/>
      <c r="L16" s="294" t="s">
        <v>254</v>
      </c>
      <c r="M16" s="295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((90+1400+80)/3)+((1407+2570.7+5304)/11.42)+((1021.5+1623.6+3757)/11.42)</f>
        <v>1896.695855224752</v>
      </c>
      <c r="F17" s="230"/>
      <c r="G17" s="297"/>
      <c r="I17" s="195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220+(2.7*1783/11.42)</f>
        <v>641.54991243432573</v>
      </c>
      <c r="F18" s="230"/>
      <c r="G18" s="297"/>
      <c r="J18" s="202"/>
      <c r="K18" s="208"/>
      <c r="L18" s="267" t="s">
        <v>255</v>
      </c>
      <c r="M18" s="269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400+15%*E17</f>
        <v>684.50437828371287</v>
      </c>
      <c r="F19" s="230"/>
      <c r="G19" s="297"/>
      <c r="H19" s="212" t="s">
        <v>178</v>
      </c>
      <c r="I19" s="212" t="s">
        <v>287</v>
      </c>
      <c r="J19" s="93"/>
      <c r="K19" s="173"/>
      <c r="L19" s="294" t="s">
        <v>288</v>
      </c>
      <c r="M19" s="295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</f>
        <v>220</v>
      </c>
      <c r="F20" s="230"/>
      <c r="G20" s="297"/>
      <c r="H20" s="190">
        <v>1</v>
      </c>
      <c r="I20" s="191">
        <f>20+(400/SUM(U10:U19)+20)+(200/SUM(U10:U19)+10)</f>
        <v>62.45071591616518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20+200/SUM(U10:U19)+10</f>
        <v>34.150238638721731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10</v>
      </c>
      <c r="B23" s="181">
        <f>'Données projet'!D36</f>
        <v>0</v>
      </c>
      <c r="C23" s="193">
        <v>31.25</v>
      </c>
      <c r="D23" s="182">
        <f>B23*C23</f>
        <v>0</v>
      </c>
      <c r="E23" s="193"/>
      <c r="F23" s="230"/>
      <c r="H23" s="190">
        <v>4</v>
      </c>
      <c r="I23" s="191">
        <v>20</v>
      </c>
      <c r="K23" s="208"/>
      <c r="L23" s="296" t="s">
        <v>260</v>
      </c>
      <c r="M23" s="296"/>
      <c r="N23" s="296"/>
      <c r="O23" s="23"/>
      <c r="P23" s="23"/>
      <c r="Q23" s="234"/>
      <c r="R23" s="23"/>
      <c r="S23" s="36" t="s">
        <v>264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-21784.98244797868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15</v>
      </c>
      <c r="B24" s="181">
        <f>'Données projet'!D37</f>
        <v>0</v>
      </c>
      <c r="C24" s="193">
        <v>31.25</v>
      </c>
      <c r="D24" s="182">
        <f t="shared" ref="D24:D42" si="2">B24*C24</f>
        <v>0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20+8%*(SUM(E17:E22)*U10+SUM(E$48:E53)*U11+SUM(E79:E84)*U12+SUM(E110:E115)*U13+SUM(E141:E146)*U14+SUM(E172:E177)*U15+SUM(E203:E208)*U16+SUM(E234:E239)*U17+SUM(E265:E270)*U18+SUM(E296:E301)*U19)/SUM(U10:U19)</f>
        <v>273.86614296507946</v>
      </c>
      <c r="K24" s="208"/>
      <c r="O24" s="23"/>
      <c r="P24" s="23"/>
      <c r="Q24" s="234"/>
      <c r="R24" s="23"/>
      <c r="S24" s="36" t="s">
        <v>261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0</v>
      </c>
      <c r="C25" s="193">
        <v>31.25</v>
      </c>
      <c r="D25" s="182">
        <f t="shared" si="2"/>
        <v>0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11">
        <f ca="1">T23-T24</f>
        <v>-21784.98244797868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22</v>
      </c>
      <c r="B26" s="181">
        <f>'Données projet'!D39</f>
        <v>0</v>
      </c>
      <c r="C26" s="193">
        <v>31.25</v>
      </c>
      <c r="D26" s="182">
        <f t="shared" si="2"/>
        <v>0</v>
      </c>
      <c r="E26" s="193"/>
      <c r="F26" s="233"/>
      <c r="G26" s="229"/>
      <c r="H26" s="190">
        <v>7</v>
      </c>
      <c r="I26" s="191">
        <v>20</v>
      </c>
      <c r="K26" s="208"/>
      <c r="L26" s="298" t="s">
        <v>258</v>
      </c>
      <c r="M26" s="299"/>
      <c r="N26" s="299"/>
      <c r="O26" s="299"/>
      <c r="P26" s="300"/>
      <c r="Q26" s="234"/>
      <c r="R26" s="23"/>
      <c r="S26" s="186" t="s">
        <v>265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24</v>
      </c>
      <c r="B27" s="181">
        <f>'Données projet'!D40</f>
        <v>0</v>
      </c>
      <c r="C27" s="193">
        <v>31.25</v>
      </c>
      <c r="D27" s="182">
        <f t="shared" si="2"/>
        <v>0</v>
      </c>
      <c r="E27" s="193"/>
      <c r="F27" s="233"/>
      <c r="G27" s="229"/>
      <c r="H27" s="190">
        <v>8</v>
      </c>
      <c r="I27" s="191">
        <v>20</v>
      </c>
      <c r="K27" s="208"/>
      <c r="L27" s="301"/>
      <c r="M27" s="302"/>
      <c r="N27" s="302"/>
      <c r="O27" s="302"/>
      <c r="P27" s="303"/>
      <c r="Q27" s="234"/>
      <c r="R27" s="23"/>
      <c r="S27" s="307" t="s">
        <v>267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26</v>
      </c>
      <c r="B28" s="181">
        <f>'Données projet'!D41</f>
        <v>287.82051282051282</v>
      </c>
      <c r="C28" s="193">
        <v>31.25</v>
      </c>
      <c r="D28" s="182">
        <f t="shared" si="2"/>
        <v>8994.3910256410254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152922.6178685897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6582.8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161005.41786858969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Peuplier I-45/51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 t="s">
        <v>329</v>
      </c>
      <c r="G47" s="203"/>
      <c r="H47" s="190">
        <v>28</v>
      </c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((90+80)/2)+((3162+2536.5+1300+3978)/12.63)+((2295+1602+850+2601)/12.63)</f>
        <v>1535.8709422011084</v>
      </c>
      <c r="F48" s="231"/>
      <c r="G48" s="203"/>
      <c r="H48" s="190">
        <v>29</v>
      </c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220+(2.7*1970/12.63)</f>
        <v>641.14014251781464</v>
      </c>
      <c r="F49" s="231"/>
      <c r="G49" s="204"/>
      <c r="H49" s="190">
        <v>30</v>
      </c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400+15%*E48</f>
        <v>630.38064133016621</v>
      </c>
      <c r="F50" s="231"/>
      <c r="G50" s="23"/>
      <c r="H50" s="190">
        <v>31</v>
      </c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</f>
        <v>220</v>
      </c>
      <c r="F51" s="231"/>
      <c r="G51" s="23"/>
      <c r="H51" s="190">
        <v>32</v>
      </c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10</v>
      </c>
      <c r="B54" s="181">
        <f>'Données projet'!D62</f>
        <v>0</v>
      </c>
      <c r="C54" s="191">
        <v>31.25</v>
      </c>
      <c r="D54" s="179">
        <f>B54*C54</f>
        <v>0</v>
      </c>
      <c r="E54" s="193"/>
      <c r="F54" s="232"/>
      <c r="G54" s="205"/>
      <c r="H54" s="190">
        <v>35</v>
      </c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15</v>
      </c>
      <c r="B55" s="181">
        <f>'Données projet'!D63</f>
        <v>0</v>
      </c>
      <c r="C55" s="191">
        <v>31.25</v>
      </c>
      <c r="D55" s="179">
        <f t="shared" ref="D55:D73" si="4">B55*C55</f>
        <v>0</v>
      </c>
      <c r="E55" s="193"/>
      <c r="F55" s="232"/>
      <c r="G55" s="205"/>
      <c r="H55" s="190">
        <v>36</v>
      </c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0</v>
      </c>
      <c r="C56" s="191">
        <v>31.25</v>
      </c>
      <c r="D56" s="179">
        <f t="shared" si="4"/>
        <v>0</v>
      </c>
      <c r="E56" s="193"/>
      <c r="F56" s="232"/>
      <c r="G56" s="205"/>
      <c r="H56" s="190">
        <v>37</v>
      </c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22</v>
      </c>
      <c r="B57" s="181">
        <f>'Données projet'!D65</f>
        <v>0</v>
      </c>
      <c r="C57" s="191">
        <v>31.25</v>
      </c>
      <c r="D57" s="179">
        <f t="shared" si="4"/>
        <v>0</v>
      </c>
      <c r="E57" s="193"/>
      <c r="F57" s="232"/>
      <c r="G57" s="205"/>
      <c r="H57" s="190">
        <v>38</v>
      </c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24</v>
      </c>
      <c r="B58" s="181">
        <f>'Données projet'!D66</f>
        <v>0</v>
      </c>
      <c r="C58" s="191">
        <v>31.25</v>
      </c>
      <c r="D58" s="179">
        <f t="shared" si="4"/>
        <v>0</v>
      </c>
      <c r="E58" s="193"/>
      <c r="F58" s="232"/>
      <c r="G58" s="205"/>
      <c r="H58" s="190">
        <v>39</v>
      </c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26</v>
      </c>
      <c r="B59" s="181">
        <f>'Données projet'!D67</f>
        <v>287.82051282051282</v>
      </c>
      <c r="C59" s="191">
        <v>31.25</v>
      </c>
      <c r="D59" s="179">
        <f t="shared" si="4"/>
        <v>8994.3910256410254</v>
      </c>
      <c r="E59" s="193"/>
      <c r="F59" s="232"/>
      <c r="G59" s="205"/>
      <c r="H59" s="190">
        <v>40</v>
      </c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/>
      <c r="J60" s="23"/>
      <c r="K60" s="173"/>
      <c r="L60" s="4"/>
      <c r="M60" s="4"/>
      <c r="N60" s="4"/>
      <c r="O60" s="194" t="str">
        <f>IF(O59+1&lt;=MIN('Données projet'!$E$9:$E$18),O59+1,"STOP")</f>
        <v>STOP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Peuplier I-45/51</v>
      </c>
      <c r="C76" s="4"/>
      <c r="D76" s="4"/>
      <c r="E76" s="4"/>
      <c r="F76" s="230"/>
      <c r="G76" s="206"/>
      <c r="H76" s="190">
        <v>57</v>
      </c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 t="s">
        <v>330</v>
      </c>
      <c r="G78" s="206"/>
      <c r="H78" s="190">
        <v>59</v>
      </c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((90+80)/2)+((4166.4+3585.3)/8.32)+((3024+2264.4)/8.32)</f>
        <v>1652.3197115384614</v>
      </c>
      <c r="F79" s="231"/>
      <c r="G79" s="206"/>
      <c r="H79" s="190">
        <v>60</v>
      </c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220+(2.7*1301/8.32)</f>
        <v>642.19951923076928</v>
      </c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400+15%*E79</f>
        <v>647.84795673076917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</f>
        <v>220</v>
      </c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0</v>
      </c>
      <c r="C85" s="191">
        <v>31.25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15</v>
      </c>
      <c r="B86" s="181">
        <f>'Données projet'!D89</f>
        <v>0</v>
      </c>
      <c r="C86" s="191">
        <v>31.25</v>
      </c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0</v>
      </c>
      <c r="C87" s="191">
        <v>31.25</v>
      </c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22</v>
      </c>
      <c r="B88" s="181">
        <f>'Données projet'!D91</f>
        <v>0</v>
      </c>
      <c r="C88" s="191">
        <v>31.25</v>
      </c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24</v>
      </c>
      <c r="B89" s="181">
        <f>'Données projet'!D92</f>
        <v>0</v>
      </c>
      <c r="C89" s="191">
        <v>31.25</v>
      </c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26</v>
      </c>
      <c r="B90" s="181">
        <f>'Données projet'!D93</f>
        <v>287.82051282051282</v>
      </c>
      <c r="C90" s="191">
        <v>31.25</v>
      </c>
      <c r="D90" s="179">
        <f t="shared" si="6"/>
        <v>8994.3910256410254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Peuplier I-45/51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 t="s">
        <v>331</v>
      </c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((90)+((4833+6658.8)/6.88))</f>
        <v>1760.3197674418604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>220+(2.7*1074/6.88)</f>
        <v>641.48255813953494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400+15%*E110</f>
        <v>664.0479651162791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f>220</f>
        <v>220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10</v>
      </c>
      <c r="B116" s="181">
        <f>'Données projet'!D114</f>
        <v>0</v>
      </c>
      <c r="C116" s="191">
        <v>31.25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15</v>
      </c>
      <c r="B117" s="181">
        <f>'Données projet'!D115</f>
        <v>0</v>
      </c>
      <c r="C117" s="191">
        <v>31.25</v>
      </c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20</v>
      </c>
      <c r="B118" s="181">
        <f>'Données projet'!D116</f>
        <v>0</v>
      </c>
      <c r="C118" s="191">
        <v>31.25</v>
      </c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22</v>
      </c>
      <c r="B119" s="181">
        <f>'Données projet'!D117</f>
        <v>0</v>
      </c>
      <c r="C119" s="191">
        <v>31.25</v>
      </c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24</v>
      </c>
      <c r="B120" s="181">
        <f>'Données projet'!D118</f>
        <v>0</v>
      </c>
      <c r="C120" s="191">
        <v>31.25</v>
      </c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26</v>
      </c>
      <c r="B121" s="181">
        <f>'Données projet'!D119</f>
        <v>287.82051282051282</v>
      </c>
      <c r="C121" s="191">
        <v>31.25</v>
      </c>
      <c r="D121" s="179">
        <f t="shared" si="8"/>
        <v>8994.3910256410254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Peuplier I-45/51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 t="s">
        <v>332</v>
      </c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(80)+((3893.1+374.4+1300+2028)/8.94)+((2458.8+244.8+850+1326)/8.94)</f>
        <v>1475.4250559284119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f>220+(2.7*1301/8.32)</f>
        <v>642.19951923076928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f>400+15%*E141</f>
        <v>621.31375838926181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>
        <f>220</f>
        <v>220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5">
        <f>'Données projet'!D140</f>
        <v>0</v>
      </c>
      <c r="C147" s="191">
        <v>31.25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5">
        <f>'Données projet'!D141</f>
        <v>0</v>
      </c>
      <c r="C148" s="191">
        <v>31.25</v>
      </c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5">
        <f>'Données projet'!D142</f>
        <v>0</v>
      </c>
      <c r="C149" s="191">
        <v>31.25</v>
      </c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22</v>
      </c>
      <c r="B150" s="175">
        <f>'Données projet'!D143</f>
        <v>0</v>
      </c>
      <c r="C150" s="191">
        <v>31.25</v>
      </c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24</v>
      </c>
      <c r="B151" s="175">
        <f>'Données projet'!D144</f>
        <v>0</v>
      </c>
      <c r="C151" s="191">
        <v>31.25</v>
      </c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26</v>
      </c>
      <c r="B152" s="175">
        <f>'Données projet'!D145</f>
        <v>287.82051282051282</v>
      </c>
      <c r="C152" s="191">
        <v>31.25</v>
      </c>
      <c r="D152" s="182">
        <f t="shared" si="10"/>
        <v>8994.3910256410254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2025-03-13T15:18:25Z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