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Dossiers Cerno\EARL Roussely - Raphael Roussely Cerno\"/>
    </mc:Choice>
  </mc:AlternateContent>
  <xr:revisionPtr revIDLastSave="0" documentId="13_ncr:1_{93D1297B-2ECF-4DE2-B77D-77B19B737E4C}" xr6:coauthVersionLast="47" xr6:coauthVersionMax="47" xr10:uidLastSave="{00000000-0000-0000-0000-000000000000}"/>
  <bookViews>
    <workbookView xWindow="-108" yWindow="-108" windowWidth="23256" windowHeight="12576" tabRatio="639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B20" i="2"/>
  <c r="L8" i="2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D59" i="5" s="1"/>
  <c r="E52" i="5"/>
  <c r="F52" i="5"/>
  <c r="G52" i="5"/>
  <c r="H52" i="5"/>
  <c r="H59" i="5" s="1"/>
  <c r="I52" i="5"/>
  <c r="J52" i="5"/>
  <c r="K52" i="5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G32" i="5" s="1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J32" i="5" l="1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G73" i="5"/>
  <c r="G76" i="5" s="1"/>
  <c r="G87" i="5" s="1"/>
  <c r="K73" i="5"/>
  <c r="K76" i="5" s="1"/>
  <c r="K87" i="5" s="1"/>
  <c r="G46" i="5"/>
  <c r="G49" i="5" s="1"/>
  <c r="G60" i="5" s="1"/>
  <c r="C46" i="5"/>
  <c r="C49" i="5" s="1"/>
  <c r="C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F73" i="5"/>
  <c r="F76" i="5" s="1"/>
  <c r="F87" i="5" s="1"/>
  <c r="J73" i="5"/>
  <c r="J76" i="5" s="1"/>
  <c r="J87" i="5" s="1"/>
  <c r="F46" i="5"/>
  <c r="F49" i="5" s="1"/>
  <c r="F60" i="5" s="1"/>
  <c r="J46" i="5"/>
  <c r="J49" i="5" s="1"/>
  <c r="J60" i="5" s="1"/>
  <c r="D127" i="5"/>
  <c r="D130" i="5" s="1"/>
  <c r="D141" i="5" s="1"/>
  <c r="H127" i="5"/>
  <c r="H130" i="5" s="1"/>
  <c r="H141" i="5" s="1"/>
  <c r="L127" i="5"/>
  <c r="L130" i="5" s="1"/>
  <c r="L141" i="5" s="1"/>
  <c r="C127" i="5"/>
  <c r="C130" i="5" s="1"/>
  <c r="C141" i="5" s="1"/>
  <c r="E100" i="5"/>
  <c r="E103" i="5" s="1"/>
  <c r="E114" i="5" s="1"/>
  <c r="I100" i="5"/>
  <c r="I103" i="5" s="1"/>
  <c r="I114" i="5" s="1"/>
  <c r="K46" i="5"/>
  <c r="K49" i="5" s="1"/>
  <c r="K60" i="5" s="1"/>
  <c r="G19" i="5"/>
  <c r="G22" i="5" s="1"/>
  <c r="G33" i="5" s="1"/>
  <c r="K19" i="5"/>
  <c r="K22" i="5" s="1"/>
  <c r="K33" i="5" s="1"/>
  <c r="C19" i="5"/>
  <c r="C22" i="5" s="1"/>
  <c r="D19" i="5"/>
  <c r="D22" i="5" s="1"/>
  <c r="D33" i="5" s="1"/>
  <c r="H19" i="5"/>
  <c r="H22" i="5" s="1"/>
  <c r="H33" i="5" s="1"/>
  <c r="L19" i="5"/>
  <c r="L22" i="5" s="1"/>
  <c r="L33" i="5" s="1"/>
  <c r="E19" i="5"/>
  <c r="E22" i="5" s="1"/>
  <c r="E33" i="5" s="1"/>
  <c r="I19" i="5"/>
  <c r="I22" i="5" s="1"/>
  <c r="I33" i="5" s="1"/>
  <c r="F19" i="5"/>
  <c r="F22" i="5" s="1"/>
  <c r="F33" i="5" s="1"/>
  <c r="J19" i="5"/>
  <c r="J22" i="5" s="1"/>
  <c r="J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<sst xmlns="http://schemas.openxmlformats.org/spreadsheetml/2006/main" count="885" uniqueCount="347">
  <si>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</si>
  <si>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</si>
  <si>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</si>
  <si>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</si>
  <si>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</si>
  <si>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</si>
  <si>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</si>
  <si>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</si>
  <si>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</si>
  <si>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</si>
  <si>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</si>
  <si>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</si>
  <si>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</si>
  <si>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</si>
  <si>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</si>
  <si>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</si>
  <si>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</si>
  <si>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</si>
  <si>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</si>
  <si>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</si>
  <si>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</si>
  <si>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</si>
  <si>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</si>
  <si>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</si>
  <si>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</si>
  <si>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</si>
  <si>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</si>
  <si>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</si>
  <si>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</si>
  <si>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</si>
  <si>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</si>
  <si>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</si>
  <si>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</si>
  <si>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</si>
  <si>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</si>
  <si>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</si>
  <si>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</si>
  <si>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</si>
  <si>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</si>
  <si>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</si>
  <si>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</si>
  <si>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</si>
  <si>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</si>
  <si>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</si>
  <si>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</si>
  <si>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</si>
  <si>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</si>
  <si>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</si>
  <si>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</si>
  <si>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</si>
  <si>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</si>
  <si>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</si>
  <si>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</si>
  <si>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</si>
  <si>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</si>
  <si>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</si>
  <si>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</si>
  <si>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</si>
  <si>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</si>
  <si>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</si>
  <si>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</si>
  <si>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</si>
  <si>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</si>
  <si>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</si>
  <si>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</si>
  <si>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</si>
  <si>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</si>
  <si>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</si>
  <si>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</si>
  <si>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</si>
  <si>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</si>
  <si>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</si>
  <si>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</si>
  <si>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</si>
  <si>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</si>
  <si>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</si>
  <si>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</si>
  <si>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</si>
  <si>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</si>
  <si>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</si>
  <si>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</si>
  <si>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</si>
  <si>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</si>
  <si>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</si>
  <si>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</si>
  <si>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</si>
  <si>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</si>
  <si>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</si>
  <si>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</si>
  <si>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</si>
  <si>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</si>
  <si>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</si>
  <si>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</si>
  <si>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</si>
  <si>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</si>
  <si>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</si>
  <si>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</si>
  <si>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</si>
  <si>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</si>
  <si>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</si>
  <si>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</si>
  <si>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</si>
  <si>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</si>
  <si>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</si>
  <si>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</si>
  <si>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</si>
  <si>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</si>
  <si>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</si>
  <si>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</si>
  <si>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</si>
  <si>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</si>
  <si>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</si>
  <si>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</si>
  <si>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</si>
  <si>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</si>
  <si>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</si>
  <si>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</si>
  <si>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</si>
  <si>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</si>
  <si>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</si>
  <si>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</si>
  <si>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</si>
  <si>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</si>
  <si>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</si>
  <si>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</si>
  <si>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</si>
  <si>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</si>
  <si>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</si>
  <si>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</si>
  <si>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</si>
  <si>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</si>
  <si>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</si>
  <si>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</si>
  <si>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</si>
  <si>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</si>
  <si>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</si>
  <si>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</si>
  <si>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</si>
  <si>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</si>
  <si>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</si>
  <si>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</si>
  <si>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</si>
  <si>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</si>
  <si>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</si>
  <si>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</si>
  <si>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</si>
  <si>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</si>
  <si>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</si>
  <si>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</si>
  <si>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</si>
  <si>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</si>
  <si>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</si>
  <si>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</si>
  <si>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</si>
  <si>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</si>
  <si>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</si>
  <si>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</si>
  <si>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</si>
  <si>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</si>
  <si>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</si>
  <si>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</si>
  <si>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</si>
  <si>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</si>
  <si>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</si>
  <si>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</si>
  <si>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</si>
  <si>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</si>
  <si>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</si>
  <si>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</si>
  <si>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</si>
  <si>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</si>
  <si>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</si>
  <si>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</si>
  <si>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</si>
  <si>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</si>
  <si>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</si>
  <si>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</si>
  <si>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</si>
  <si>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</si>
  <si>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</si>
  <si>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</si>
  <si>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</si>
  <si>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</si>
  <si>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</si>
  <si>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</si>
  <si>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</si>
  <si>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</si>
  <si>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</si>
  <si>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</si>
  <si>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</si>
  <si>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</si>
  <si>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</si>
  <si>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</si>
  <si>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</si>
  <si>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</si>
  <si>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</si>
  <si>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</si>
  <si>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</si>
  <si>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</si>
  <si>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</si>
  <si>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</si>
  <si>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</si>
  <si>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</si>
  <si>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</si>
  <si>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</si>
  <si>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</si>
  <si>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</si>
  <si>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</si>
  <si>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</si>
  <si>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</si>
  <si>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</si>
  <si>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</si>
  <si>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</si>
  <si>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</si>
  <si>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</si>
  <si>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</si>
  <si>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</si>
  <si>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</si>
  <si>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</si>
  <si>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</si>
  <si>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</si>
  <si>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</si>
  <si>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</si>
  <si>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</si>
  <si>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</si>
  <si>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</si>
  <si>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</si>
  <si>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</si>
  <si>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</si>
  <si>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</si>
  <si>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</si>
  <si>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</si>
  <si>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</si>
  <si>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</si>
  <si>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</si>
  <si>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</si>
  <si>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</si>
  <si>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</si>
  <si>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</si>
  <si>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</si>
  <si>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</si>
  <si>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</si>
  <si>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</si>
  <si>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</si>
  <si>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</si>
  <si>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</si>
  <si>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</si>
  <si>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</si>
  <si>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</si>
  <si>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</si>
  <si>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</si>
  <si>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</si>
  <si>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</si>
  <si>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</si>
  <si>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</si>
  <si>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</si>
  <si>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</si>
  <si>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</si>
  <si>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</si>
  <si>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</si>
  <si>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</si>
  <si>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</si>
  <si>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</si>
  <si>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</si>
  <si>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</si>
  <si>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</si>
  <si>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</si>
  <si>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</si>
  <si>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</si>
  <si>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</si>
  <si>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</si>
  <si>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</si>
  <si>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</si>
  <si>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</si>
  <si>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</si>
  <si>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</si>
  <si>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</si>
  <si>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</si>
  <si>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</si>
  <si>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</si>
  <si>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</si>
  <si>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</si>
  <si>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</si>
  <si>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</si>
  <si>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</si>
  <si>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</si>
  <si>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</si>
  <si>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</si>
  <si>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</si>
  <si>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</si>
  <si>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</si>
  <si>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</si>
  <si>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</si>
  <si>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</si>
  <si>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</si>
  <si>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</si>
  <si>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</si>
  <si>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</si>
  <si>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</si>
  <si>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</si>
  <si>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</si>
  <si>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</si>
  <si>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</si>
  <si>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</si>
  <si>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</si>
  <si>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</si>
  <si>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</si>
  <si>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</si>
  <si>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</si>
  <si>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</si>
  <si>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</si>
  <si>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</si>
  <si>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</si>
  <si>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</si>
  <si>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</si>
  <si>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</si>
  <si>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</si>
  <si>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</si>
  <si>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</si>
  <si>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</si>
  <si>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</si>
  <si>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</si>
  <si>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</si>
  <si>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</si>
  <si>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</si>
  <si>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</si>
  <si>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</si>
  <si>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</si>
  <si>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</si>
  <si>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</si>
  <si>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</si>
  <si>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</si>
  <si>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</si>
  <si>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</si>
  <si>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</si>
  <si>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</si>
  <si>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</si>
  <si>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</si>
  <si>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</si>
  <si>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</si>
  <si>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</si>
  <si>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</si>
  <si>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</si>
  <si>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</si>
  <si>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</si>
  <si>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</si>
  <si>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Pays de Belvès 24170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</si>
</sst>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70" zoomScaleNormal="70" workbookViewId="0">
      <selection activeCell="B8" sqref="B8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0.75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0.75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45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38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100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1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96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96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96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(11.57+11.59+11.59)/3</f>
        <v>11.583333333333334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11.59+0.75</f>
        <v>12.34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Noyer - Plein vent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2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43.2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13.200000000000003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13.200000000000003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30.76071428571429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30.76071428571429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43.960714285714289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43.960714285714289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1.2326787939830401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1.2326787939830401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-4.6225454774364003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-4.6225454774364003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27" zoomScale="80" zoomScaleNormal="80" workbookViewId="0">
      <selection activeCell="O129" sqref="O129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1.2326787939830401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1.2326787939830401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0</v>
      </c>
    </row>
    <row r="8" spans="1:15" x14ac:dyDescent="0.3">
      <c r="B8" s="7" t="s">
        <v>317</v>
      </c>
      <c r="C8" s="80">
        <v>80</v>
      </c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80</v>
      </c>
    </row>
    <row r="9" spans="1:15" x14ac:dyDescent="0.3">
      <c r="B9" s="7" t="s">
        <v>318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332</v>
      </c>
      <c r="C10" s="39">
        <f>C7*'(ne pas modifier) BDD_REF'!$B$206 + (C8+C9)*'(ne pas modifier) BDD_REF'!$B$207</f>
        <v>0.48</v>
      </c>
      <c r="D10" s="39">
        <f>D7*'(ne pas modifier) BDD_REF'!$B$206 + (D8+D9)*'(ne pas modifier) BDD_REF'!$B$207</f>
        <v>0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0.48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0.16800000000000001</v>
      </c>
      <c r="D11" s="39">
        <f>((D7*'(ne pas modifier) BDD_REF'!$B$219)+('RECeff + REIamont (2)'!D8+'RECeff + REIamont (2)'!D9)*'(ne pas modifier) BDD_REF'!$B$220)*'(ne pas modifier) BDD_REF'!$B$208</f>
        <v>0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0.16800000000000001</v>
      </c>
    </row>
    <row r="12" spans="1:15" x14ac:dyDescent="0.3">
      <c r="B12" s="19" t="s">
        <v>334</v>
      </c>
      <c r="C12" s="39">
        <f>(C7+C8+C9)*'(ne pas modifier) BDD_REF'!$B$221*'(ne pas modifier) BDD_REF'!$B$209</f>
        <v>0.21119999999999997</v>
      </c>
      <c r="D12" s="39">
        <f>(D7+D8+D9)*'(ne pas modifier) BDD_REF'!$B$221*'(ne pas modifier) BDD_REF'!$B$209</f>
        <v>0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0.21119999999999997</v>
      </c>
    </row>
    <row r="13" spans="1:15" x14ac:dyDescent="0.3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55.24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55.24</v>
      </c>
    </row>
    <row r="15" spans="1:15" x14ac:dyDescent="0.3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0.16964203999999999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0.16964203999999999</v>
      </c>
    </row>
    <row r="20" spans="1:108" x14ac:dyDescent="0.3">
      <c r="B20" s="7" t="s">
        <v>325</v>
      </c>
      <c r="C20" s="80">
        <v>750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750</v>
      </c>
    </row>
    <row r="21" spans="1:108" x14ac:dyDescent="0.3">
      <c r="B21" s="3" t="s">
        <v>185</v>
      </c>
      <c r="C21" s="39">
        <f>(C20*'(ne pas modifier) BDD_REF'!$B$210)/1000</f>
        <v>4.2750000000000003E-2</v>
      </c>
      <c r="D21" s="39">
        <f>(D20*'(ne pas modifier) BDD_REF'!$B$210)/1000</f>
        <v>0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4.2750000000000003E-2</v>
      </c>
    </row>
    <row r="22" spans="1:108" s="16" customFormat="1" x14ac:dyDescent="0.3">
      <c r="A22" s="18"/>
      <c r="B22" s="19" t="s">
        <v>186</v>
      </c>
      <c r="C22" s="81">
        <f>C19+C21</f>
        <v>0.21239204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0.21239204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80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80</v>
      </c>
    </row>
    <row r="24" spans="1:108" x14ac:dyDescent="0.3">
      <c r="B24" s="7" t="s">
        <v>327</v>
      </c>
      <c r="C24" s="80">
        <v>56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56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0.15575999999999998</v>
      </c>
      <c r="D25" s="39">
        <f>(D7*'(ne pas modifier) BDD_REF'!$B$211+'RECeff + REIamont (2)'!D23*'(ne pas modifier) BDD_REF'!$B$212+'RECeff + REIamont (2)'!D24*'(ne pas modifier) BDD_REF'!$B$213)/1000</f>
        <v>0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0.15575999999999998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329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x14ac:dyDescent="0.3">
      <c r="B29" s="7" t="s">
        <v>330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0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0</v>
      </c>
    </row>
    <row r="32" spans="1:108" s="16" customFormat="1" x14ac:dyDescent="0.3">
      <c r="A32" s="18"/>
      <c r="B32" s="19" t="s">
        <v>187</v>
      </c>
      <c r="C32" s="81">
        <f>C25+C26+C31</f>
        <v>0.15575999999999998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0.15575999999999998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0.72594746857142856</v>
      </c>
      <c r="D33" s="20">
        <f>((D10+D11+D12)/1000*44/28*'(ne pas modifier) BDD_REF'!$B$231)+'RECeff + REIamont (2)'!D22+'RECeff + REIamont (2)'!D32</f>
        <v>0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0.72594746857142856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0</v>
      </c>
    </row>
    <row r="35" spans="1:108" x14ac:dyDescent="0.3">
      <c r="B35" s="7" t="s">
        <v>317</v>
      </c>
      <c r="C35" s="80">
        <v>80</v>
      </c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80</v>
      </c>
    </row>
    <row r="36" spans="1:108" x14ac:dyDescent="0.3">
      <c r="B36" s="7" t="s">
        <v>318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0.48</v>
      </c>
      <c r="D37" s="39">
        <f>D34*'(ne pas modifier) BDD_REF'!$B$206 + (D35+D36)*'(ne pas modifier) BDD_REF'!$B$207</f>
        <v>0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0.48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0.16800000000000001</v>
      </c>
      <c r="D38" s="39">
        <f>((D34*'(ne pas modifier) BDD_REF'!$B$219)+('RECeff + REIamont (2)'!D35+'RECeff + REIamont (2)'!D36)*'(ne pas modifier) BDD_REF'!$B$220)*'(ne pas modifier) BDD_REF'!$B$208</f>
        <v>0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0.16800000000000001</v>
      </c>
    </row>
    <row r="39" spans="1:108" x14ac:dyDescent="0.3">
      <c r="B39" s="19" t="s">
        <v>334</v>
      </c>
      <c r="C39" s="39">
        <f>(C34+C35+C36)*'(ne pas modifier) BDD_REF'!$B$221*'(ne pas modifier) BDD_REF'!$B$209</f>
        <v>0.21119999999999997</v>
      </c>
      <c r="D39" s="39">
        <f>(D34+D35+D36)*'(ne pas modifier) BDD_REF'!$B$221*'(ne pas modifier) BDD_REF'!$B$209</f>
        <v>0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0.21119999999999997</v>
      </c>
    </row>
    <row r="40" spans="1:108" x14ac:dyDescent="0.3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55.24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55.24</v>
      </c>
    </row>
    <row r="42" spans="1:108" x14ac:dyDescent="0.3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0.16964203999999999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0.16964203999999999</v>
      </c>
    </row>
    <row r="47" spans="1:108" x14ac:dyDescent="0.3">
      <c r="B47" s="7" t="s">
        <v>325</v>
      </c>
      <c r="C47" s="80">
        <v>750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750</v>
      </c>
    </row>
    <row r="48" spans="1:108" x14ac:dyDescent="0.3">
      <c r="B48" s="3" t="s">
        <v>185</v>
      </c>
      <c r="C48" s="39">
        <f>(C47*'(ne pas modifier) BDD_REF'!$B$210)/1000</f>
        <v>4.2750000000000003E-2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4.2750000000000003E-2</v>
      </c>
    </row>
    <row r="49" spans="1:108" s="16" customFormat="1" x14ac:dyDescent="0.3">
      <c r="A49" s="18"/>
      <c r="B49" s="19" t="s">
        <v>186</v>
      </c>
      <c r="C49" s="81">
        <f>C46+C48</f>
        <v>0.21239204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0.21239204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80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80</v>
      </c>
    </row>
    <row r="51" spans="1:108" x14ac:dyDescent="0.3">
      <c r="B51" s="7" t="s">
        <v>327</v>
      </c>
      <c r="C51" s="80">
        <v>56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56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0.15575999999999998</v>
      </c>
      <c r="D52" s="39">
        <f>(D34*'(ne pas modifier) BDD_REF'!$B$211+'RECeff + REIamont (2)'!D50*'(ne pas modifier) BDD_REF'!$B$212+'RECeff + REIamont (2)'!D51*'(ne pas modifier) BDD_REF'!$B$213)/1000</f>
        <v>0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0.15575999999999998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329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x14ac:dyDescent="0.3">
      <c r="B56" s="7" t="s">
        <v>330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0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0</v>
      </c>
    </row>
    <row r="59" spans="1:108" s="16" customFormat="1" x14ac:dyDescent="0.3">
      <c r="A59" s="18"/>
      <c r="B59" s="19" t="s">
        <v>187</v>
      </c>
      <c r="C59" s="81">
        <f>C52+C53+C58</f>
        <v>0.15575999999999998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0.15575999999999998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0.72594746857142856</v>
      </c>
      <c r="D60" s="20">
        <f>((D37+D38+D39)/1000*44/28*'(ne pas modifier) BDD_REF'!$B$231)+'RECeff + REIamont (2)'!D49+'RECeff + REIamont (2)'!D59</f>
        <v>0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0.72594746857142856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0</v>
      </c>
    </row>
    <row r="62" spans="1:108" x14ac:dyDescent="0.3">
      <c r="B62" s="7" t="s">
        <v>317</v>
      </c>
      <c r="C62" s="80">
        <v>80</v>
      </c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80</v>
      </c>
    </row>
    <row r="63" spans="1:108" x14ac:dyDescent="0.3">
      <c r="B63" s="7" t="s">
        <v>318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332</v>
      </c>
      <c r="C64" s="39">
        <f>C61*'(ne pas modifier) BDD_REF'!$B$206 + (C62+C63)*'(ne pas modifier) BDD_REF'!$B$207</f>
        <v>0.48</v>
      </c>
      <c r="D64" s="39">
        <f>D61*'(ne pas modifier) BDD_REF'!$B$206 + (D62+D63)*'(ne pas modifier) BDD_REF'!$B$207</f>
        <v>0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0.48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0.16800000000000001</v>
      </c>
      <c r="D65" s="39">
        <f>((D61*'(ne pas modifier) BDD_REF'!$B$219)+('RECeff + REIamont (2)'!D62+'RECeff + REIamont (2)'!D63)*'(ne pas modifier) BDD_REF'!$B$220)*'(ne pas modifier) BDD_REF'!$B$208</f>
        <v>0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0.16800000000000001</v>
      </c>
    </row>
    <row r="66" spans="1:108" x14ac:dyDescent="0.3">
      <c r="B66" s="19" t="s">
        <v>334</v>
      </c>
      <c r="C66" s="39">
        <f>(C61+C62+C63)*'(ne pas modifier) BDD_REF'!$B$221*'(ne pas modifier) BDD_REF'!$B$209</f>
        <v>0.21119999999999997</v>
      </c>
      <c r="D66" s="39">
        <f>(D61+D62+D63)*'(ne pas modifier) BDD_REF'!$B$221*'(ne pas modifier) BDD_REF'!$B$209</f>
        <v>0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0.21119999999999997</v>
      </c>
    </row>
    <row r="67" spans="1:108" x14ac:dyDescent="0.3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55.24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55.24</v>
      </c>
    </row>
    <row r="69" spans="1:108" x14ac:dyDescent="0.3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0.16964203999999999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0.16964203999999999</v>
      </c>
    </row>
    <row r="74" spans="1:108" x14ac:dyDescent="0.3">
      <c r="B74" s="7" t="s">
        <v>325</v>
      </c>
      <c r="C74" s="80">
        <v>750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750</v>
      </c>
    </row>
    <row r="75" spans="1:108" x14ac:dyDescent="0.3">
      <c r="B75" s="3" t="s">
        <v>185</v>
      </c>
      <c r="C75" s="39">
        <f>(C74*'(ne pas modifier) BDD_REF'!$B$210)/1000</f>
        <v>4.2750000000000003E-2</v>
      </c>
      <c r="D75" s="39">
        <f>(D74*'(ne pas modifier) BDD_REF'!$B$210)/1000</f>
        <v>0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4.2750000000000003E-2</v>
      </c>
    </row>
    <row r="76" spans="1:108" s="16" customFormat="1" x14ac:dyDescent="0.3">
      <c r="A76" s="18"/>
      <c r="B76" s="19" t="s">
        <v>186</v>
      </c>
      <c r="C76" s="81">
        <f>C73+C75</f>
        <v>0.21239204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0.21239204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80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80</v>
      </c>
    </row>
    <row r="78" spans="1:108" x14ac:dyDescent="0.3">
      <c r="B78" s="7" t="s">
        <v>327</v>
      </c>
      <c r="C78" s="80">
        <v>56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56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0.15575999999999998</v>
      </c>
      <c r="D79" s="39">
        <f>(D61*'(ne pas modifier) BDD_REF'!$B$211+'RECeff + REIamont (2)'!D77*'(ne pas modifier) BDD_REF'!$B$212+'RECeff + REIamont (2)'!D78*'(ne pas modifier) BDD_REF'!$B$213)/1000</f>
        <v>0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0.15575999999999998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x14ac:dyDescent="0.3">
      <c r="B82" s="7" t="s">
        <v>329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x14ac:dyDescent="0.3">
      <c r="B83" s="7" t="s">
        <v>330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0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0</v>
      </c>
    </row>
    <row r="86" spans="1:108" s="16" customFormat="1" x14ac:dyDescent="0.3">
      <c r="A86" s="18"/>
      <c r="B86" s="19" t="s">
        <v>187</v>
      </c>
      <c r="C86" s="81">
        <f>C79+C80+C85</f>
        <v>0.15575999999999998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0.15575999999999998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0.72594746857142856</v>
      </c>
      <c r="D87" s="20">
        <f>((D64+D65+D66)/1000*44/28*'(ne pas modifier) BDD_REF'!$B$231)+'RECeff + REIamont (2)'!D76+'RECeff + REIamont (2)'!D86</f>
        <v>0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0.72594746857142856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0</v>
      </c>
    </row>
    <row r="89" spans="1:108" x14ac:dyDescent="0.3">
      <c r="B89" s="7" t="s">
        <v>317</v>
      </c>
      <c r="C89" s="80">
        <v>80</v>
      </c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80</v>
      </c>
    </row>
    <row r="90" spans="1:108" x14ac:dyDescent="0.3">
      <c r="B90" s="7" t="s">
        <v>318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332</v>
      </c>
      <c r="C91" s="39">
        <f>C88*'(ne pas modifier) BDD_REF'!$B$206 + (C89+C90)*'(ne pas modifier) BDD_REF'!$B$207</f>
        <v>0.48</v>
      </c>
      <c r="D91" s="39">
        <f>D88*'(ne pas modifier) BDD_REF'!$B$206 + (D89+D90)*'(ne pas modifier) BDD_REF'!$B$207</f>
        <v>0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0.48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0.16800000000000001</v>
      </c>
      <c r="D92" s="39">
        <f>((D88*'(ne pas modifier) BDD_REF'!$B$219)+('RECeff + REIamont (2)'!D89+'RECeff + REIamont (2)'!D90)*'(ne pas modifier) BDD_REF'!$B$220)*'(ne pas modifier) BDD_REF'!$B$208</f>
        <v>0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0.16800000000000001</v>
      </c>
    </row>
    <row r="93" spans="1:108" x14ac:dyDescent="0.3">
      <c r="B93" s="19" t="s">
        <v>334</v>
      </c>
      <c r="C93" s="39">
        <f>(C88+C89+C90)*'(ne pas modifier) BDD_REF'!$B$221*'(ne pas modifier) BDD_REF'!$B$209</f>
        <v>0.21119999999999997</v>
      </c>
      <c r="D93" s="39">
        <f>(D88+D89+D90)*'(ne pas modifier) BDD_REF'!$B$221*'(ne pas modifier) BDD_REF'!$B$209</f>
        <v>0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0.21119999999999997</v>
      </c>
    </row>
    <row r="94" spans="1:108" x14ac:dyDescent="0.3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55.24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55.24</v>
      </c>
    </row>
    <row r="96" spans="1:108" x14ac:dyDescent="0.3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0.16964203999999999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0.16964203999999999</v>
      </c>
    </row>
    <row r="101" spans="1:108" x14ac:dyDescent="0.3">
      <c r="B101" s="7" t="s">
        <v>325</v>
      </c>
      <c r="C101" s="80">
        <v>750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750</v>
      </c>
    </row>
    <row r="102" spans="1:108" x14ac:dyDescent="0.3">
      <c r="B102" s="3" t="s">
        <v>185</v>
      </c>
      <c r="C102" s="39">
        <f>(C101*'(ne pas modifier) BDD_REF'!$B$210)/1000</f>
        <v>4.2750000000000003E-2</v>
      </c>
      <c r="D102" s="39">
        <f>(D101*'(ne pas modifier) BDD_REF'!$B$210)/1000</f>
        <v>0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4.2750000000000003E-2</v>
      </c>
    </row>
    <row r="103" spans="1:108" s="16" customFormat="1" x14ac:dyDescent="0.3">
      <c r="A103" s="18"/>
      <c r="B103" s="19" t="s">
        <v>186</v>
      </c>
      <c r="C103" s="81">
        <f>C100+C102</f>
        <v>0.21239204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0.21239204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80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80</v>
      </c>
    </row>
    <row r="105" spans="1:108" x14ac:dyDescent="0.3">
      <c r="B105" s="7" t="s">
        <v>327</v>
      </c>
      <c r="C105" s="80">
        <v>56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56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0.15575999999999998</v>
      </c>
      <c r="D106" s="39">
        <f>(D88*'(ne pas modifier) BDD_REF'!$B$211+'RECeff + REIamont (2)'!D104*'(ne pas modifier) BDD_REF'!$B$212+'RECeff + REIamont (2)'!D105*'(ne pas modifier) BDD_REF'!$B$213)/1000</f>
        <v>0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0.15575999999999998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</v>
      </c>
    </row>
    <row r="109" spans="1:108" x14ac:dyDescent="0.3">
      <c r="B109" s="7" t="s">
        <v>329</v>
      </c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x14ac:dyDescent="0.3">
      <c r="B110" s="7" t="s">
        <v>330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0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0</v>
      </c>
    </row>
    <row r="113" spans="1:108" s="16" customFormat="1" x14ac:dyDescent="0.3">
      <c r="A113" s="18"/>
      <c r="B113" s="19" t="s">
        <v>187</v>
      </c>
      <c r="C113" s="81">
        <f>C106+C107+C112</f>
        <v>0.15575999999999998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0.15575999999999998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0.72594746857142856</v>
      </c>
      <c r="D114" s="20">
        <f>((D91+D92+D93)/1000*44/28*'(ne pas modifier) BDD_REF'!$B$231)+'RECeff + REIamont (2)'!D103+'RECeff + REIamont (2)'!D113</f>
        <v>0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0.72594746857142856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 x14ac:dyDescent="0.3">
      <c r="B116" s="7" t="s">
        <v>317</v>
      </c>
      <c r="C116" s="80">
        <v>80</v>
      </c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80</v>
      </c>
    </row>
    <row r="117" spans="1:108" x14ac:dyDescent="0.3">
      <c r="B117" s="7" t="s">
        <v>318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0.48</v>
      </c>
      <c r="D118" s="39">
        <f>D115*'(ne pas modifier) BDD_REF'!$B$206 + (D116+D117)*'(ne pas modifier) BDD_REF'!$B$207</f>
        <v>0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0.48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0.16800000000000001</v>
      </c>
      <c r="D119" s="39">
        <f>((D115*'(ne pas modifier) BDD_REF'!$B$219)+('RECeff + REIamont (2)'!D116+'RECeff + REIamont (2)'!D117)*'(ne pas modifier) BDD_REF'!$B$220)*'(ne pas modifier) BDD_REF'!$B$208</f>
        <v>0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0.16800000000000001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0.21119999999999997</v>
      </c>
      <c r="D120" s="39">
        <f>(D115+D116+D117)*'(ne pas modifier) BDD_REF'!$B$221*'(ne pas modifier) BDD_REF'!$B$209</f>
        <v>0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0.21119999999999997</v>
      </c>
    </row>
    <row r="121" spans="1:108" x14ac:dyDescent="0.3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55.24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55.24</v>
      </c>
    </row>
    <row r="123" spans="1:108" x14ac:dyDescent="0.3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0.16964203999999999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0.16964203999999999</v>
      </c>
    </row>
    <row r="128" spans="1:108" x14ac:dyDescent="0.3">
      <c r="B128" s="7" t="s">
        <v>325</v>
      </c>
      <c r="C128" s="80">
        <v>750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750</v>
      </c>
    </row>
    <row r="129" spans="1:108" x14ac:dyDescent="0.3">
      <c r="B129" s="3" t="s">
        <v>185</v>
      </c>
      <c r="C129" s="39">
        <f>(C128*'(ne pas modifier) BDD_REF'!$B$210)/1000</f>
        <v>4.2750000000000003E-2</v>
      </c>
      <c r="D129" s="39">
        <f>(D128*'(ne pas modifier) BDD_REF'!$B$210)/1000</f>
        <v>0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4.2750000000000003E-2</v>
      </c>
    </row>
    <row r="130" spans="1:108" s="16" customFormat="1" x14ac:dyDescent="0.3">
      <c r="A130" s="18"/>
      <c r="B130" s="19" t="s">
        <v>186</v>
      </c>
      <c r="C130" s="81">
        <f>C127+C129</f>
        <v>0.21239204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0.21239204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80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80</v>
      </c>
    </row>
    <row r="132" spans="1:108" x14ac:dyDescent="0.3">
      <c r="B132" s="7" t="s">
        <v>327</v>
      </c>
      <c r="C132" s="80">
        <v>56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56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0.15575999999999998</v>
      </c>
      <c r="D133" s="39">
        <f>(D115*'(ne pas modifier) BDD_REF'!$B$211+'RECeff + REIamont (2)'!D131*'(ne pas modifier) BDD_REF'!$B$212+'RECeff + REIamont (2)'!D132*'(ne pas modifier) BDD_REF'!$B$213)/1000</f>
        <v>0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0.15575999999999998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</v>
      </c>
    </row>
    <row r="136" spans="1:108" x14ac:dyDescent="0.3">
      <c r="B136" s="7" t="s">
        <v>329</v>
      </c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x14ac:dyDescent="0.3">
      <c r="B137" s="7" t="s">
        <v>330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0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0</v>
      </c>
    </row>
    <row r="140" spans="1:108" s="16" customFormat="1" x14ac:dyDescent="0.3">
      <c r="A140" s="18"/>
      <c r="B140" s="19" t="s">
        <v>187</v>
      </c>
      <c r="C140" s="81">
        <f>C133+C134+C139</f>
        <v>0.15575999999999998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0.15575999999999998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0.72594746857142856</v>
      </c>
      <c r="D141" s="20">
        <f>((D118+D119+D120)/1000*44/28*'(ne pas modifier) BDD_REF'!$B$231)+'RECeff + REIamont (2)'!D130+'RECeff + REIamont (2)'!D140</f>
        <v>0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0.72594746857142856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3.6297373428571427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3.6297373428571427</v>
      </c>
    </row>
    <row r="143" spans="1:108" x14ac:dyDescent="0.3">
      <c r="B143" s="71" t="s">
        <v>223</v>
      </c>
      <c r="C143" s="71">
        <f>(C142-C5*5)</f>
        <v>-2.5336566270580581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-1.9002424702935437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-1.9002424702935437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4.2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5.6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7.1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7.4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30.76071428571429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30.76071428571429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52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0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47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1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1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13.200000000000003</v>
      </c>
      <c r="D9" s="21">
        <f>((D6-D5)+('(ne pas modifier) BDD_REF'!$B$275*D7*D8))*Eligibilité_projet!C8*44/12</f>
        <v>0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13.200000000000003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-1.9002424702935437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30.76071428571429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13.200000000000003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45.860956756007837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-1.9002424702935437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27.684642857142862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13.200000000000003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38.696421041722118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2023-04-06T12:44:46Z</dcterms:modified>
</cp:coreProperties>
</file>