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7_EI Arnaud Guillemin SCAAP\"/>
    </mc:Choice>
  </mc:AlternateContent>
  <xr:revisionPtr revIDLastSave="0" documentId="13_ncr:1_{2BB2D3D2-6676-4BB7-93EC-F16F5597B478}" xr6:coauthVersionLast="47" xr6:coauthVersionMax="47" xr10:uidLastSave="{00000000-0000-0000-0000-000000000000}"/>
  <bookViews>
    <workbookView xWindow="-21720" yWindow="1050" windowWidth="21840" windowHeight="13140" tabRatio="70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H59" i="5" s="1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K86" i="5"/>
  <c r="K140" i="5"/>
  <c r="L59" i="5"/>
  <c r="D59" i="5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G73" i="5"/>
  <c r="G76" i="5" s="1"/>
  <c r="G87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I46" i="5"/>
  <c r="I49" i="5" s="1"/>
  <c r="I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46" i="5"/>
  <c r="G49" i="5" s="1"/>
  <c r="G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K73" i="5"/>
  <c r="K76" i="5" s="1"/>
  <c r="K87" i="5" s="1"/>
  <c r="K46" i="5"/>
  <c r="K49" i="5" s="1"/>
  <c r="K60" i="5" s="1"/>
  <c r="C46" i="5"/>
  <c r="C49" i="5" s="1"/>
  <c r="C60" i="5" s="1"/>
  <c r="G100" i="5"/>
  <c r="G103" i="5" s="1"/>
  <c r="G114" i="5" s="1"/>
  <c r="I73" i="5"/>
  <c r="I76" i="5" s="1"/>
  <c r="I87" i="5" s="1"/>
  <c r="J19" i="5"/>
  <c r="J22" i="5" s="1"/>
  <c r="J33" i="5" s="1"/>
  <c r="C19" i="5"/>
  <c r="C22" i="5" s="1"/>
  <c r="K19" i="5"/>
  <c r="K22" i="5" s="1"/>
  <c r="K33" i="5" s="1"/>
  <c r="D19" i="5"/>
  <c r="D22" i="5" s="1"/>
  <c r="D33" i="5" s="1"/>
  <c r="L19" i="5"/>
  <c r="L22" i="5" s="1"/>
  <c r="L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<sst xmlns="http://schemas.openxmlformats.org/spreadsheetml/2006/main" count="893" uniqueCount="348">
  <si>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</si>
  <si>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</si>
  <si>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</si>
  <si>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</si>
  <si>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</si>
  <si>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</si>
  <si>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</si>
  <si>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</si>
  <si>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</si>
  <si>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</si>
  <si>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</si>
  <si>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</si>
  <si>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</si>
  <si>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</si>
  <si>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</si>
  <si>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</si>
  <si>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</si>
  <si>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</si>
  <si>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</si>
  <si>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</si>
  <si>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</si>
  <si>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</si>
  <si>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</si>
  <si>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</si>
  <si>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</si>
  <si>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</si>
  <si>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</si>
  <si>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</si>
  <si>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</si>
  <si>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</si>
  <si>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</si>
  <si>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</si>
  <si>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</si>
  <si>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</si>
  <si>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</si>
  <si>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</si>
  <si>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</si>
  <si>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</si>
  <si>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</si>
  <si>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</si>
  <si>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</si>
  <si>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</si>
  <si>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</si>
  <si>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</si>
  <si>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</si>
  <si>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</si>
  <si>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</si>
  <si>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</si>
  <si>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</si>
  <si>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</si>
  <si>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</si>
  <si>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</si>
  <si>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</si>
  <si>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</si>
  <si>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</si>
  <si>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</si>
  <si>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</si>
  <si>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</si>
  <si>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</si>
  <si>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</si>
  <si>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</si>
  <si>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</si>
  <si>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</si>
  <si>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</si>
  <si>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</si>
  <si>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</si>
  <si>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</si>
  <si>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</si>
  <si>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</si>
  <si>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</si>
  <si>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</si>
  <si>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</si>
  <si>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</si>
  <si>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</si>
  <si>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</si>
  <si>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</si>
  <si>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</si>
  <si>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</si>
  <si>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</si>
  <si>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</si>
  <si>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</si>
  <si>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</si>
  <si>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</si>
  <si>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</si>
  <si>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</si>
  <si>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</si>
  <si>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</si>
  <si>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</si>
  <si>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</si>
  <si>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</si>
  <si>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</si>
  <si>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</si>
  <si>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</si>
  <si>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</si>
  <si>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</si>
  <si>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</si>
  <si>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</si>
  <si>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</si>
  <si>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</si>
  <si>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</si>
  <si>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</si>
  <si>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</si>
  <si>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</si>
  <si>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</si>
  <si>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</si>
  <si>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</si>
  <si>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</si>
  <si>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</si>
  <si>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</si>
  <si>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</si>
  <si>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</si>
  <si>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</si>
  <si>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</si>
  <si>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</si>
  <si>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</si>
  <si>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</si>
  <si>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</si>
  <si>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</si>
  <si>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</si>
  <si>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</si>
  <si>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</si>
  <si>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</si>
  <si>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</si>
  <si>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</si>
  <si>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</si>
  <si>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</si>
  <si>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</si>
  <si>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</si>
  <si>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</si>
  <si>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</si>
  <si>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</si>
  <si>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</si>
  <si>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</si>
  <si>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</si>
  <si>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</si>
  <si>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</si>
  <si>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</si>
  <si>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</si>
  <si>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</si>
  <si>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</si>
  <si>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</si>
  <si>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</si>
  <si>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</si>
  <si>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</si>
  <si>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</si>
  <si>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</si>
  <si>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</si>
  <si>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</si>
  <si>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</si>
  <si>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</si>
  <si>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</si>
  <si>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</si>
  <si>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</si>
  <si>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</si>
  <si>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</si>
  <si>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</si>
  <si>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</si>
  <si>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</si>
  <si>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</si>
  <si>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</si>
  <si>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</si>
  <si>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</si>
  <si>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</si>
  <si>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</si>
  <si>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</si>
  <si>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</si>
  <si>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</si>
  <si>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</si>
  <si>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</si>
  <si>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</si>
  <si>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</si>
  <si>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</si>
  <si>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</si>
  <si>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</si>
  <si>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</si>
  <si>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</si>
  <si>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</si>
  <si>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</si>
  <si>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</si>
  <si>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</si>
  <si>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</si>
  <si>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</si>
  <si>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</si>
  <si>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</si>
  <si>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</si>
  <si>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</si>
  <si>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</si>
  <si>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</si>
  <si>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</si>
  <si>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</si>
  <si>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</si>
  <si>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</si>
  <si>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</si>
  <si>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</si>
  <si>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</si>
  <si>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</si>
  <si>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</si>
  <si>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</si>
  <si>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</si>
  <si>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</si>
  <si>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</si>
  <si>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</si>
  <si>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</si>
  <si>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</si>
  <si>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</si>
  <si>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</si>
  <si>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</si>
  <si>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</si>
  <si>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</si>
  <si>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</si>
  <si>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</si>
  <si>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</si>
  <si>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</si>
  <si>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</si>
  <si>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</si>
  <si>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</si>
  <si>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</si>
  <si>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</si>
  <si>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</si>
  <si>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</si>
  <si>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</si>
  <si>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</si>
  <si>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</si>
  <si>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</si>
  <si>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</si>
  <si>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</si>
  <si>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</si>
  <si>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</si>
  <si>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</si>
  <si>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</si>
  <si>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</si>
  <si>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</si>
  <si>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</si>
  <si>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</si>
  <si>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</si>
  <si>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</si>
  <si>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</si>
  <si>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</si>
  <si>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</si>
  <si>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</si>
  <si>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</si>
  <si>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</si>
  <si>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</si>
  <si>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</si>
  <si>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</si>
  <si>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</si>
  <si>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</si>
  <si>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</si>
  <si>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</si>
  <si>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</si>
  <si>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</si>
  <si>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</si>
  <si>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</si>
  <si>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</si>
  <si>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</si>
  <si>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</si>
  <si>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</si>
  <si>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</si>
  <si>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</si>
  <si>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</si>
  <si>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</si>
  <si>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</si>
  <si>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</si>
  <si>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</si>
  <si>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</si>
  <si>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</si>
  <si>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</si>
  <si>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</si>
  <si>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</si>
  <si>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</si>
  <si>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</si>
  <si>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</si>
  <si>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</si>
  <si>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</si>
  <si>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</si>
  <si>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</si>
  <si>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</si>
  <si>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</si>
  <si>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</si>
  <si>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</si>
  <si>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</si>
  <si>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</si>
  <si>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</si>
  <si>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</si>
  <si>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</si>
  <si>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</si>
  <si>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</si>
  <si>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</si>
  <si>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</si>
  <si>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</si>
  <si>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</si>
  <si>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</si>
  <si>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</si>
  <si>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</si>
  <si>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</si>
  <si>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</si>
  <si>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</si>
  <si>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</si>
  <si>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</si>
  <si>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</si>
  <si>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</si>
  <si>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</si>
  <si>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</si>
  <si>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</si>
  <si>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</si>
  <si>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</si>
  <si>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</si>
  <si>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</si>
  <si>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</si>
  <si>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</si>
  <si>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</si>
  <si>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</si>
  <si>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</si>
  <si>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</si>
  <si>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</si>
  <si>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</si>
  <si>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</si>
  <si>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</si>
  <si>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</si>
  <si>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</si>
  <si>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</si>
  <si>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</si>
  <si>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</si>
  <si>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</si>
  <si>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</si>
  <si>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</si>
  <si>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</si>
  <si>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</si>
  <si>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</si>
  <si>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</si>
  <si>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</si>
  <si>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</si>
  <si>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</si>
  <si>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</si>
  <si>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</si>
  <si>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</si>
  <si>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</si>
  <si>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</si>
  <si>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</si>
  <si>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</si>
  <si>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</si>
  <si>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</si>
  <si>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</si>
  <si>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</si>
  <si>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</si>
  <si>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</si>
  <si>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Labets-Biscay 64120</t>
  </si>
  <si>
    <t>Masparraute 64120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</si>
</sst>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topLeftCell="A3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70" zoomScaleNormal="70" workbookViewId="0">
      <selection activeCell="N17" sqref="N17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</v>
      </c>
      <c r="C8" s="25">
        <v>0.6</v>
      </c>
      <c r="D8" s="25"/>
      <c r="E8" s="25"/>
      <c r="F8" s="25"/>
      <c r="G8" s="25"/>
      <c r="H8" s="25"/>
      <c r="I8" s="25"/>
      <c r="J8" s="25"/>
      <c r="K8" s="25"/>
      <c r="L8" s="88">
        <f>SUM(B8:K8)</f>
        <v>1.6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 t="s">
        <v>42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 t="s">
        <v>43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560</v>
      </c>
      <c r="C12" s="1">
        <v>560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>
        <v>0.8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96</v>
      </c>
      <c r="C17" s="1" t="s">
        <v>124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 t="s">
        <v>124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1.6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>Kiwi - T-Barre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>
        <f>IF(C12="","",VLOOKUP(C26,'(ne pas modifier) BDD_REF'!$C$21:$D$42,2,FALSE))</f>
        <v>350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10.413333333333332</v>
      </c>
      <c r="C36" s="44">
        <f>RECant_sol!D9</f>
        <v>6.2480000000000002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16.661333333333332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41.01428571428572</v>
      </c>
      <c r="C37" s="45">
        <f>RECant_biom!D28</f>
        <v>24.608571428571427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65.622857142857143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51.427619047619054</v>
      </c>
      <c r="C38" s="45">
        <f t="shared" si="3"/>
        <v>30.856571428571428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82.284190476190474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2.8122020219346138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2.0761254366034669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4.8883274585380807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-14.061010109673068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-6.2283763098104012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-20.289386419483471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E136" sqref="E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2.8122020219346138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2.0761254366034669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4.8883274585380807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>
        <v>100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200</v>
      </c>
    </row>
    <row r="8" spans="1:15" x14ac:dyDescent="0.3">
      <c r="B8" s="7" t="s">
        <v>317</v>
      </c>
      <c r="C8" s="80">
        <v>70</v>
      </c>
      <c r="D8" s="80">
        <v>70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140</v>
      </c>
    </row>
    <row r="9" spans="1:15" x14ac:dyDescent="0.3">
      <c r="B9" s="7" t="s">
        <v>318</v>
      </c>
      <c r="C9" s="80">
        <v>20</v>
      </c>
      <c r="D9" s="80">
        <v>20</v>
      </c>
      <c r="E9" s="80"/>
      <c r="F9" s="80"/>
      <c r="G9" s="80"/>
      <c r="H9" s="80"/>
      <c r="I9" s="80"/>
      <c r="J9" s="80"/>
      <c r="K9" s="80"/>
      <c r="L9" s="80"/>
      <c r="M9" s="39">
        <f t="shared" si="0"/>
        <v>40</v>
      </c>
    </row>
    <row r="10" spans="1:15" x14ac:dyDescent="0.3">
      <c r="B10" s="19" t="s">
        <v>332</v>
      </c>
      <c r="C10" s="39">
        <f>C7*'(ne pas modifier) BDD_REF'!$B$206 + (C8+C9)*'(ne pas modifier) BDD_REF'!$B$207</f>
        <v>2.14</v>
      </c>
      <c r="D10" s="39">
        <f>D7*'(ne pas modifier) BDD_REF'!$B$206 + (D8+D9)*'(ne pas modifier) BDD_REF'!$B$207</f>
        <v>2.14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4.28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0.29899999999999999</v>
      </c>
      <c r="D11" s="39">
        <f>((D7*'(ne pas modifier) BDD_REF'!$B$219)+('RECeff + REIamont (2)'!D8+'RECeff + REIamont (2)'!D9)*'(ne pas modifier) BDD_REF'!$B$220)*'(ne pas modifier) BDD_REF'!$B$208</f>
        <v>0.29899999999999999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0.59799999999999998</v>
      </c>
    </row>
    <row r="12" spans="1:15" x14ac:dyDescent="0.3">
      <c r="B12" s="19" t="s">
        <v>334</v>
      </c>
      <c r="C12" s="39">
        <f>(C7+C8+C9)*'(ne pas modifier) BDD_REF'!$B$221*'(ne pas modifier) BDD_REF'!$B$209</f>
        <v>0.50159999999999993</v>
      </c>
      <c r="D12" s="39">
        <f>(D7+D8+D9)*'(ne pas modifier) BDD_REF'!$B$221*'(ne pas modifier) BDD_REF'!$B$209</f>
        <v>0.50159999999999993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1.0031999999999999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160</v>
      </c>
      <c r="D14" s="80">
        <v>160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320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0.49135999999999996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0.49135999999999996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0.98271999999999993</v>
      </c>
    </row>
    <row r="20" spans="1:108" x14ac:dyDescent="0.3">
      <c r="B20" s="7" t="s">
        <v>325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185</v>
      </c>
      <c r="C21" s="39">
        <f>(C20*'(ne pas modifier) BDD_REF'!$B$210)/1000</f>
        <v>0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186</v>
      </c>
      <c r="C22" s="81">
        <f>C19+C21</f>
        <v>0.49135999999999996</v>
      </c>
      <c r="D22" s="81">
        <f t="shared" ref="D22:L22" si="1">D19+D21</f>
        <v>0.49135999999999996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0.98271999999999993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>
        <v>75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150</v>
      </c>
    </row>
    <row r="24" spans="1:108" x14ac:dyDescent="0.3">
      <c r="B24" s="7" t="s">
        <v>327</v>
      </c>
      <c r="C24" s="80">
        <v>50</v>
      </c>
      <c r="D24" s="80">
        <v>50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100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0.59524999999999995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1.1904999999999999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>
        <v>0.5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1</v>
      </c>
    </row>
    <row r="28" spans="1:108" x14ac:dyDescent="0.3">
      <c r="B28" s="7" t="s">
        <v>329</v>
      </c>
      <c r="C28" s="80">
        <v>1</v>
      </c>
      <c r="D28" s="80">
        <v>1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2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1.19895E-2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2.3979E-2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0.60723949999999993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1.2144789999999999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2.323149357142857</v>
      </c>
      <c r="D33" s="20">
        <f>((D10+D11+D12)/1000*44/28*'(ne pas modifier) BDD_REF'!$B$231)+'RECeff + REIamont (2)'!D22+'RECeff + REIamont (2)'!D32</f>
        <v>2.323149357142857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4.6462987142857139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>
        <v>100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200</v>
      </c>
    </row>
    <row r="35" spans="1:108" x14ac:dyDescent="0.3">
      <c r="B35" s="7" t="s">
        <v>317</v>
      </c>
      <c r="C35" s="80">
        <v>70</v>
      </c>
      <c r="D35" s="80">
        <v>70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140</v>
      </c>
    </row>
    <row r="36" spans="1:108" x14ac:dyDescent="0.3">
      <c r="B36" s="7" t="s">
        <v>318</v>
      </c>
      <c r="C36" s="80">
        <v>20</v>
      </c>
      <c r="D36" s="80">
        <v>20</v>
      </c>
      <c r="E36" s="80"/>
      <c r="F36" s="80"/>
      <c r="G36" s="80"/>
      <c r="H36" s="80"/>
      <c r="I36" s="80"/>
      <c r="J36" s="80"/>
      <c r="K36" s="80"/>
      <c r="L36" s="80"/>
      <c r="M36" s="39">
        <f t="shared" si="0"/>
        <v>40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2.14</v>
      </c>
      <c r="D37" s="39">
        <f>D34*'(ne pas modifier) BDD_REF'!$B$206 + (D35+D36)*'(ne pas modifier) BDD_REF'!$B$207</f>
        <v>2.14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4.28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0.29899999999999999</v>
      </c>
      <c r="D38" s="39">
        <f>((D34*'(ne pas modifier) BDD_REF'!$B$219)+('RECeff + REIamont (2)'!D35+'RECeff + REIamont (2)'!D36)*'(ne pas modifier) BDD_REF'!$B$220)*'(ne pas modifier) BDD_REF'!$B$208</f>
        <v>0.29899999999999999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0.59799999999999998</v>
      </c>
    </row>
    <row r="39" spans="1:108" x14ac:dyDescent="0.3">
      <c r="B39" s="19" t="s">
        <v>334</v>
      </c>
      <c r="C39" s="39">
        <f>(C34+C35+C36)*'(ne pas modifier) BDD_REF'!$B$221*'(ne pas modifier) BDD_REF'!$B$209</f>
        <v>0.50159999999999993</v>
      </c>
      <c r="D39" s="39">
        <f>(D34+D35+D36)*'(ne pas modifier) BDD_REF'!$B$221*'(ne pas modifier) BDD_REF'!$B$209</f>
        <v>0.50159999999999993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1.0031999999999999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200</v>
      </c>
      <c r="D41" s="80">
        <v>200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400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0.61419999999999997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0.61419999999999997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1.2283999999999999</v>
      </c>
    </row>
    <row r="47" spans="1:108" x14ac:dyDescent="0.3">
      <c r="B47" s="7" t="s">
        <v>325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185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186</v>
      </c>
      <c r="C49" s="81">
        <f>C46+C48</f>
        <v>0.61419999999999997</v>
      </c>
      <c r="D49" s="81">
        <f t="shared" ref="D49:L49" si="4">D46+D48</f>
        <v>0.61419999999999997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1.2283999999999999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>
        <v>75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150</v>
      </c>
    </row>
    <row r="51" spans="1:108" x14ac:dyDescent="0.3">
      <c r="B51" s="7" t="s">
        <v>327</v>
      </c>
      <c r="C51" s="80">
        <v>50</v>
      </c>
      <c r="D51" s="80">
        <v>50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100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0.59524999999999995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1.1904999999999999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>
        <v>2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4</v>
      </c>
    </row>
    <row r="55" spans="1:108" x14ac:dyDescent="0.3">
      <c r="B55" s="7" t="s">
        <v>329</v>
      </c>
      <c r="C55" s="80">
        <v>1</v>
      </c>
      <c r="D55" s="80">
        <v>1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2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2.1003000000000001E-2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4.2006000000000002E-2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0.61625299999999994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1.2325059999999999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2.455002857142857</v>
      </c>
      <c r="D60" s="20">
        <f>((D37+D38+D39)/1000*44/28*'(ne pas modifier) BDD_REF'!$B$231)+'RECeff + REIamont (2)'!D49+'RECeff + REIamont (2)'!D59</f>
        <v>2.455002857142857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4.9100057142857141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>
        <v>100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200</v>
      </c>
    </row>
    <row r="62" spans="1:108" x14ac:dyDescent="0.3">
      <c r="B62" s="7" t="s">
        <v>317</v>
      </c>
      <c r="C62" s="80">
        <v>70</v>
      </c>
      <c r="D62" s="80">
        <v>70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140</v>
      </c>
    </row>
    <row r="63" spans="1:108" x14ac:dyDescent="0.3">
      <c r="B63" s="7" t="s">
        <v>318</v>
      </c>
      <c r="C63" s="80">
        <v>20</v>
      </c>
      <c r="D63" s="80">
        <v>20</v>
      </c>
      <c r="E63" s="80"/>
      <c r="F63" s="80"/>
      <c r="G63" s="80"/>
      <c r="H63" s="80"/>
      <c r="I63" s="80"/>
      <c r="J63" s="80"/>
      <c r="K63" s="80"/>
      <c r="L63" s="80"/>
      <c r="M63" s="39">
        <f t="shared" si="3"/>
        <v>40</v>
      </c>
    </row>
    <row r="64" spans="1:108" x14ac:dyDescent="0.3">
      <c r="B64" s="19" t="s">
        <v>332</v>
      </c>
      <c r="C64" s="39">
        <f>C61*'(ne pas modifier) BDD_REF'!$B$206 + (C62+C63)*'(ne pas modifier) BDD_REF'!$B$207</f>
        <v>2.14</v>
      </c>
      <c r="D64" s="39">
        <f>D61*'(ne pas modifier) BDD_REF'!$B$206 + (D62+D63)*'(ne pas modifier) BDD_REF'!$B$207</f>
        <v>2.14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4.28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0.29899999999999999</v>
      </c>
      <c r="D65" s="39">
        <f>((D61*'(ne pas modifier) BDD_REF'!$B$219)+('RECeff + REIamont (2)'!D62+'RECeff + REIamont (2)'!D63)*'(ne pas modifier) BDD_REF'!$B$220)*'(ne pas modifier) BDD_REF'!$B$208</f>
        <v>0.29899999999999999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0.59799999999999998</v>
      </c>
    </row>
    <row r="66" spans="1:108" x14ac:dyDescent="0.3">
      <c r="B66" s="19" t="s">
        <v>334</v>
      </c>
      <c r="C66" s="39">
        <f>(C61+C62+C63)*'(ne pas modifier) BDD_REF'!$B$221*'(ne pas modifier) BDD_REF'!$B$209</f>
        <v>0.50159999999999993</v>
      </c>
      <c r="D66" s="39">
        <f>(D61+D62+D63)*'(ne pas modifier) BDD_REF'!$B$221*'(ne pas modifier) BDD_REF'!$B$209</f>
        <v>0.50159999999999993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1.0031999999999999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250</v>
      </c>
      <c r="D68" s="80">
        <v>250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500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0.76774999999999993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0.76774999999999993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1.5354999999999999</v>
      </c>
    </row>
    <row r="74" spans="1:108" x14ac:dyDescent="0.3">
      <c r="B74" s="7" t="s">
        <v>325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185</v>
      </c>
      <c r="C75" s="39">
        <f>(C74*'(ne pas modifier) BDD_REF'!$B$210)/1000</f>
        <v>0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186</v>
      </c>
      <c r="C76" s="81">
        <f>C73+C75</f>
        <v>0.76774999999999993</v>
      </c>
      <c r="D76" s="81">
        <f t="shared" ref="D76:L76" si="7">D73+D75</f>
        <v>0.76774999999999993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1.5354999999999999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>
        <v>75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150</v>
      </c>
    </row>
    <row r="78" spans="1:108" x14ac:dyDescent="0.3">
      <c r="B78" s="7" t="s">
        <v>327</v>
      </c>
      <c r="C78" s="80">
        <v>50</v>
      </c>
      <c r="D78" s="80">
        <v>50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100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0.59524999999999995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1.1904999999999999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>
        <v>2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4</v>
      </c>
    </row>
    <row r="82" spans="1:108" x14ac:dyDescent="0.3">
      <c r="B82" s="7" t="s">
        <v>329</v>
      </c>
      <c r="C82" s="80">
        <v>1</v>
      </c>
      <c r="D82" s="80">
        <v>1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2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2.1003000000000001E-2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4.2006000000000002E-2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0.61625299999999994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1.2325059999999999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2.6085528571428567</v>
      </c>
      <c r="D87" s="20">
        <f>((D64+D65+D66)/1000*44/28*'(ne pas modifier) BDD_REF'!$B$231)+'RECeff + REIamont (2)'!D76+'RECeff + REIamont (2)'!D86</f>
        <v>2.6085528571428567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5.2171057142857133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>
        <v>100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200</v>
      </c>
    </row>
    <row r="89" spans="1:108" x14ac:dyDescent="0.3">
      <c r="B89" s="7" t="s">
        <v>317</v>
      </c>
      <c r="C89" s="80">
        <v>70</v>
      </c>
      <c r="D89" s="80">
        <v>70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140</v>
      </c>
    </row>
    <row r="90" spans="1:108" x14ac:dyDescent="0.3">
      <c r="B90" s="7" t="s">
        <v>318</v>
      </c>
      <c r="C90" s="80">
        <v>20</v>
      </c>
      <c r="D90" s="80">
        <v>20</v>
      </c>
      <c r="E90" s="80"/>
      <c r="F90" s="80"/>
      <c r="G90" s="80"/>
      <c r="H90" s="80"/>
      <c r="I90" s="80"/>
      <c r="J90" s="80"/>
      <c r="K90" s="80"/>
      <c r="L90" s="80"/>
      <c r="M90" s="39">
        <f t="shared" si="6"/>
        <v>40</v>
      </c>
    </row>
    <row r="91" spans="1:108" x14ac:dyDescent="0.3">
      <c r="B91" s="19" t="s">
        <v>332</v>
      </c>
      <c r="C91" s="39">
        <f>C88*'(ne pas modifier) BDD_REF'!$B$206 + (C89+C90)*'(ne pas modifier) BDD_REF'!$B$207</f>
        <v>2.14</v>
      </c>
      <c r="D91" s="39">
        <f>D88*'(ne pas modifier) BDD_REF'!$B$206 + (D89+D90)*'(ne pas modifier) BDD_REF'!$B$207</f>
        <v>2.14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4.28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0.29899999999999999</v>
      </c>
      <c r="D92" s="39">
        <f>((D88*'(ne pas modifier) BDD_REF'!$B$219)+('RECeff + REIamont (2)'!D89+'RECeff + REIamont (2)'!D90)*'(ne pas modifier) BDD_REF'!$B$220)*'(ne pas modifier) BDD_REF'!$B$208</f>
        <v>0.29899999999999999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0.59799999999999998</v>
      </c>
    </row>
    <row r="93" spans="1:108" x14ac:dyDescent="0.3">
      <c r="B93" s="19" t="s">
        <v>334</v>
      </c>
      <c r="C93" s="39">
        <f>(C88+C89+C90)*'(ne pas modifier) BDD_REF'!$B$221*'(ne pas modifier) BDD_REF'!$B$209</f>
        <v>0.50159999999999993</v>
      </c>
      <c r="D93" s="39">
        <f>(D88+D89+D90)*'(ne pas modifier) BDD_REF'!$B$221*'(ne pas modifier) BDD_REF'!$B$209</f>
        <v>0.50159999999999993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1.0031999999999999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300</v>
      </c>
      <c r="D95" s="80">
        <v>300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600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0.92130000000000001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0.92130000000000001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1.8426</v>
      </c>
    </row>
    <row r="101" spans="1:108" x14ac:dyDescent="0.3">
      <c r="B101" s="7" t="s">
        <v>325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185</v>
      </c>
      <c r="C102" s="39">
        <f>(C101*'(ne pas modifier) BDD_REF'!$B$210)/1000</f>
        <v>0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186</v>
      </c>
      <c r="C103" s="81">
        <f>C100+C102</f>
        <v>0.92130000000000001</v>
      </c>
      <c r="D103" s="81">
        <f t="shared" ref="D103:L103" si="9">D100+D102</f>
        <v>0.92130000000000001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1.8426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>
        <v>50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100</v>
      </c>
    </row>
    <row r="105" spans="1:108" x14ac:dyDescent="0.3">
      <c r="B105" s="7" t="s">
        <v>327</v>
      </c>
      <c r="C105" s="80">
        <v>100</v>
      </c>
      <c r="D105" s="80">
        <v>100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0.59450000000000003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1.1890000000000001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>
        <v>3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6</v>
      </c>
    </row>
    <row r="109" spans="1:108" x14ac:dyDescent="0.3">
      <c r="B109" s="7" t="s">
        <v>329</v>
      </c>
      <c r="C109" s="80">
        <v>1</v>
      </c>
      <c r="D109" s="80">
        <v>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2.7012000000000001E-2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5.4024000000000003E-2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0.62151200000000006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1.2430240000000001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2.7673618571428573</v>
      </c>
      <c r="D114" s="20">
        <f>((D91+D92+D93)/1000*44/28*'(ne pas modifier) BDD_REF'!$B$231)+'RECeff + REIamont (2)'!D103+'RECeff + REIamont (2)'!D113</f>
        <v>2.7673618571428573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5.5347237142857146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>
        <v>110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220</v>
      </c>
    </row>
    <row r="116" spans="1:108" x14ac:dyDescent="0.3">
      <c r="B116" s="7" t="s">
        <v>317</v>
      </c>
      <c r="C116" s="80">
        <v>70</v>
      </c>
      <c r="D116" s="80">
        <v>70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140</v>
      </c>
    </row>
    <row r="117" spans="1:108" x14ac:dyDescent="0.3">
      <c r="B117" s="7" t="s">
        <v>318</v>
      </c>
      <c r="C117" s="80">
        <v>20</v>
      </c>
      <c r="D117" s="80">
        <v>20</v>
      </c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40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2.2999999999999998</v>
      </c>
      <c r="D118" s="39">
        <f>D115*'(ne pas modifier) BDD_REF'!$B$206 + (D116+D117)*'(ne pas modifier) BDD_REF'!$B$207</f>
        <v>2.2999999999999998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4.5999999999999996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0.31</v>
      </c>
      <c r="D119" s="39">
        <f>((D115*'(ne pas modifier) BDD_REF'!$B$219)+('RECeff + REIamont (2)'!D116+'RECeff + REIamont (2)'!D117)*'(ne pas modifier) BDD_REF'!$B$220)*'(ne pas modifier) BDD_REF'!$B$208</f>
        <v>0.31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0.62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0.52800000000000002</v>
      </c>
      <c r="D120" s="39">
        <f>(D115+D116+D117)*'(ne pas modifier) BDD_REF'!$B$221*'(ne pas modifier) BDD_REF'!$B$209</f>
        <v>0.52800000000000002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1.056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350</v>
      </c>
      <c r="D122" s="80">
        <v>350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700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1.0748499999999999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1.0748499999999999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2.1496999999999997</v>
      </c>
    </row>
    <row r="128" spans="1:108" x14ac:dyDescent="0.3">
      <c r="B128" s="7" t="s">
        <v>325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185</v>
      </c>
      <c r="C129" s="39">
        <f>(C128*'(ne pas modifier) BDD_REF'!$B$210)/1000</f>
        <v>0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186</v>
      </c>
      <c r="C130" s="81">
        <f>C127+C129</f>
        <v>1.0748499999999999</v>
      </c>
      <c r="D130" s="81">
        <f t="shared" ref="D130:L130" si="12">D127+D129</f>
        <v>1.0748499999999999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2.1496999999999997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>
        <v>50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100</v>
      </c>
    </row>
    <row r="132" spans="1:108" x14ac:dyDescent="0.3">
      <c r="B132" s="7" t="s">
        <v>327</v>
      </c>
      <c r="C132" s="80">
        <v>100</v>
      </c>
      <c r="D132" s="80">
        <v>100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0.63959999999999995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1.2791999999999999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>
        <v>3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6</v>
      </c>
    </row>
    <row r="136" spans="1:108" x14ac:dyDescent="0.3">
      <c r="B136" s="7" t="s">
        <v>329</v>
      </c>
      <c r="C136" s="80">
        <v>1</v>
      </c>
      <c r="D136" s="80">
        <v>1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2.7012000000000001E-2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5.4024000000000003E-2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0.66661199999999998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1.333224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3.0482148571428569</v>
      </c>
      <c r="D141" s="20">
        <f>((D118+D119+D120)/1000*44/28*'(ne pas modifier) BDD_REF'!$B$231)+'RECeff + REIamont (2)'!D130+'RECeff + REIamont (2)'!D140</f>
        <v>3.0482148571428569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6.0964297142857138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13.202281785714284</v>
      </c>
      <c r="D142" s="71">
        <f t="shared" ref="D142:L142" si="15">D33+D60+D87+D114+D141</f>
        <v>13.202281785714284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26.404563571428568</v>
      </c>
    </row>
    <row r="143" spans="1:108" x14ac:dyDescent="0.3">
      <c r="B143" s="71" t="s">
        <v>223</v>
      </c>
      <c r="C143" s="71">
        <f>(C142-C5*5)</f>
        <v>-0.8587283239587844</v>
      </c>
      <c r="D143" s="71">
        <f t="shared" ref="D143:L143" si="16">(D142-D5*5)</f>
        <v>2.8216546026969489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-0.8587283239587844</v>
      </c>
      <c r="D144" s="21">
        <f>D143*Eligibilité_projet!C8</f>
        <v>1.6929927616181693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0.83426443765938485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41.01428571428572</v>
      </c>
      <c r="D28" s="24">
        <f>((D25/D27)-D26)*Eligibilité_projet!C8*44/12</f>
        <v>24.608571428571427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65.622857142857143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0.8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10.413333333333332</v>
      </c>
      <c r="D9" s="21">
        <f>((D6-D5)+('(ne pas modifier) BDD_REF'!$B$275*D7*D8))*Eligibilité_projet!C8*44/12</f>
        <v>6.2480000000000002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16.661333333333332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0.83426443765938485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65.622857142857143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16.661333333333332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81.449926038531089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0.83426443765938485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59.060571428571428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16.661333333333332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67.315449848054911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2022-12-07T16:18:00Z</dcterms:modified>
</cp:coreProperties>
</file>