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F PINCHOURLIN2 - LA TESTE (33)\LBC\Doc fin\"/>
    </mc:Choice>
  </mc:AlternateContent>
  <xr:revisionPtr revIDLastSave="0" documentId="13_ncr:1_{42FE7B84-AF4E-46E9-9FC5-E2EF808A2090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<sst xmlns="http://schemas.openxmlformats.org/spreadsheetml/2006/main" count="1170" uniqueCount="324">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</sst>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M35" sqref="M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27.4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27.4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27.4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149</v>
      </c>
      <c r="C38" s="63">
        <v>3</v>
      </c>
      <c r="D38" s="63">
        <v>0</v>
      </c>
      <c r="E38" s="54">
        <v>0.3</v>
      </c>
      <c r="F38" s="54"/>
      <c r="G38" s="54">
        <v>0.7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36</v>
      </c>
      <c r="B39" s="63">
        <v>212</v>
      </c>
      <c r="C39" s="63">
        <v>4</v>
      </c>
      <c r="D39" s="63">
        <v>48</v>
      </c>
      <c r="E39" s="54"/>
      <c r="F39" s="54"/>
      <c r="G39" s="54"/>
      <c r="H39" s="54"/>
      <c r="I39" s="52">
        <f t="shared" si="1"/>
        <v>10.5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240</v>
      </c>
      <c r="C40" s="63">
        <v>5</v>
      </c>
      <c r="D40" s="63">
        <v>55</v>
      </c>
      <c r="E40" s="54"/>
      <c r="F40" s="54"/>
      <c r="G40" s="54"/>
      <c r="H40" s="54"/>
      <c r="I40" s="52">
        <f t="shared" si="1"/>
        <v>8.4444444444444446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55</v>
      </c>
      <c r="B41" s="63">
        <v>247</v>
      </c>
      <c r="C41" s="63">
        <v>6</v>
      </c>
      <c r="D41" s="63">
        <v>247</v>
      </c>
      <c r="E41" s="54"/>
      <c r="F41" s="54"/>
      <c r="G41" s="54"/>
      <c r="H41" s="54"/>
      <c r="I41" s="56">
        <f t="shared" si="1"/>
        <v>6.2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maritime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/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0.13500000000000001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0.7</v>
      </c>
      <c r="Z31" s="23">
        <f>EXP(-LN(2)/35)*Z30+(1-EXP(-LN(2)/35))/(LN(2)/35)*V31*W31*VLOOKUP('Données projet'!$B$9,Paramètres!$A$1:$I$89,3,0)*0.475*44/12</f>
        <v>4.0695548425300956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19.805558696561668</v>
      </c>
      <c r="AC31" s="24">
        <f t="shared" si="3"/>
        <v>23.875113539091764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3.9897533542514392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14.004644859526955</v>
      </c>
      <c r="AC32" s="24">
        <f t="shared" si="3"/>
        <v>17.994398213778396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10.5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0.13500000000000001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3.9115167244838256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9.9027793482808342</v>
      </c>
      <c r="AC33" s="24">
        <f t="shared" si="3"/>
        <v>13.814296072764659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3.8348142673063226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7.0023224297634776</v>
      </c>
      <c r="AC34" s="24">
        <f t="shared" si="3"/>
        <v>10.8371366970698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3.7596158985301908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4.9513896741404171</v>
      </c>
      <c r="AC35" s="24">
        <f t="shared" si="3"/>
        <v>8.7110055726706079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3.6858921238992832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3.5011612148817388</v>
      </c>
      <c r="AC36" s="24">
        <f t="shared" si="3"/>
        <v>7.1870533387810216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3.6136140275218254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2.4756948370702085</v>
      </c>
      <c r="AC37" s="24">
        <f t="shared" si="3"/>
        <v>6.0893088645920344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3.5427532605290435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1.7505806074408694</v>
      </c>
      <c r="AC38" s="24">
        <f t="shared" si="3"/>
        <v>5.2933338679699133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3.4732820299561902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1.2378474185351043</v>
      </c>
      <c r="AC39" s="24">
        <f t="shared" si="3"/>
        <v>4.7111294484912944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3.4051730878416038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0.8752903037204347</v>
      </c>
      <c r="AC40" s="24">
        <f t="shared" si="3"/>
        <v>4.2804633915620389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3.3383997205395315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0.61892370926755214</v>
      </c>
      <c r="AC41" s="24">
        <f t="shared" si="3"/>
        <v>3.9573234298070838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3.2729357382425204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0.43764515186021735</v>
      </c>
      <c r="AC42" s="24">
        <f t="shared" si="3"/>
        <v>3.7105808901027375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3.2087554647092671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0.30946185463377607</v>
      </c>
      <c r="AC43" s="24">
        <f t="shared" si="3"/>
        <v>3.518217319343043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3.1458337271938994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0.21882257593010868</v>
      </c>
      <c r="AC44" s="24">
        <f t="shared" si="3"/>
        <v>3.3646563031240082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3.084145846572738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0.15473092731688803</v>
      </c>
      <c r="AC45" s="24">
        <f t="shared" si="3"/>
        <v>3.238876773889626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3.0236676276646657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0.10941128796505434</v>
      </c>
      <c r="AC46" s="24">
        <f t="shared" si="3"/>
        <v>3.1330789156297199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2.9643753497413092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7.7365463658444017E-2</v>
      </c>
      <c r="AC47" s="24">
        <f t="shared" si="3"/>
        <v>3.0417408133997532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2.9062457572233114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5.4705643982527169E-2</v>
      </c>
      <c r="AC48" s="24">
        <f t="shared" si="3"/>
        <v>2.9609514012058384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2.849256050559041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3.8682731829222008E-2</v>
      </c>
      <c r="AC49" s="24">
        <f t="shared" si="3"/>
        <v>2.8879387823882632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2.7933838772821682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2.7352821991263584E-2</v>
      </c>
      <c r="AC50" s="24">
        <f t="shared" si="3"/>
        <v>2.8207366992734317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2.7386073232445942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1.9341365914611004E-2</v>
      </c>
      <c r="AC51" s="24">
        <f t="shared" si="3"/>
        <v>2.7579486891592051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2.6849049040212982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1.3676410995631792E-2</v>
      </c>
      <c r="AC52" s="24">
        <f t="shared" si="3"/>
        <v>2.6985813150169302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2.6322555564837296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9.6706829573055021E-3</v>
      </c>
      <c r="AC53" s="24">
        <f t="shared" si="3"/>
        <v>2.6419262394410352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2.5806386305384414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6.8382054978158961E-3</v>
      </c>
      <c r="AC54" s="24">
        <f t="shared" si="3"/>
        <v>2.5874768360362572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2.5300338810277241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4.8353414786527511E-3</v>
      </c>
      <c r="AC55" s="24">
        <f t="shared" si="3"/>
        <v>2.5348692225063769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2.4804214597890626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3.4191027489079481E-3</v>
      </c>
      <c r="AC56" s="24">
        <f t="shared" si="3"/>
        <v>2.4838405625379707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2.4317819078703025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2.4176707393263755E-3</v>
      </c>
      <c r="AC57" s="24">
        <f t="shared" si="3"/>
        <v>2.4341995786096287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6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2.3840961478974716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1.709551374453974E-3</v>
      </c>
      <c r="AC58" s="24">
        <f t="shared" si="3"/>
        <v>2.3858056992719257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2.3373454765922665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1.2088353696631878E-3</v>
      </c>
      <c r="AC59" s="24">
        <f t="shared" si="3"/>
        <v>2.3385543119619299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2.2915115574362628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8.5477568722698702E-4</v>
      </c>
      <c r="AC60" s="24">
        <f t="shared" si="3"/>
        <v>2.2923663331234896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2.2465764134789779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6.0441768483159388E-4</v>
      </c>
      <c r="AC61" s="24">
        <f t="shared" si="3"/>
        <v>2.2471808311638095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2.202522420286964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4.2738784361349351E-4</v>
      </c>
      <c r="AC62" s="24">
        <f t="shared" si="3"/>
        <v>2.2029498081305774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2.1593322990311625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3.0220884241579694E-4</v>
      </c>
      <c r="AC63" s="24">
        <f t="shared" si="3"/>
        <v>2.1596345078735784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2.1169891097098148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2.1369392180674675E-4</v>
      </c>
      <c r="AC64" s="24">
        <f t="shared" si="3"/>
        <v>2.1172028036316215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2.0754762445042632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1.5110442120789847E-4</v>
      </c>
      <c r="AC65" s="24">
        <f t="shared" si="3"/>
        <v>2.0756273489254711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2.0347774212650451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1.0684696090337338E-4</v>
      </c>
      <c r="AC66" s="24">
        <f t="shared" si="3"/>
        <v>2.0348842682259485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1.9948766771257169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7.5552210603949235E-5</v>
      </c>
      <c r="AC67" s="24">
        <f t="shared" si="3"/>
        <v>1.9949522293363209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1.9557583622419101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5.3423480451686688E-5</v>
      </c>
      <c r="AC68" s="24">
        <f t="shared" ref="AC68:AC131" si="57">SUM(Z68:AB68)</f>
        <v>1.9558117857223618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1.9174071336531586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3.7776105301974618E-5</v>
      </c>
      <c r="AC69" s="24">
        <f t="shared" si="57"/>
        <v>1.9174449097584605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1.879807949265093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2.6711740225843344E-5</v>
      </c>
      <c r="AC70" s="24">
        <f t="shared" si="57"/>
        <v>1.8798346610053189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1.8429460619496392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1.8888052650987309E-5</v>
      </c>
      <c r="AC71" s="24">
        <f t="shared" si="57"/>
        <v>1.8429649500022902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1.8068070137609102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1.3355870112921672E-5</v>
      </c>
      <c r="AC72" s="24">
        <f t="shared" si="57"/>
        <v>1.8068203696310232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1.7713766302645195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9.4440263254936544E-6</v>
      </c>
      <c r="AC73" s="24">
        <f t="shared" si="57"/>
        <v>1.7713860742908449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1.7366410149780929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6.6779350564608361E-6</v>
      </c>
      <c r="AC74" s="24">
        <f t="shared" si="57"/>
        <v>1.7366476929131494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1.7025865439207997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4.7220131627468272E-6</v>
      </c>
      <c r="AC75" s="24">
        <f t="shared" si="57"/>
        <v>1.7025912659339624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1.6691998602697637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3.338967528230418E-6</v>
      </c>
      <c r="AC76" s="24">
        <f t="shared" si="57"/>
        <v>1.669203199237292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1.6364678691212582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2.3610065813734136E-6</v>
      </c>
      <c r="AC77" s="24">
        <f t="shared" si="57"/>
        <v>1.6364702301278395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1.6043777323546318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1.669483764115209E-6</v>
      </c>
      <c r="AC78" s="24">
        <f t="shared" si="57"/>
        <v>1.6043794018383959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1.5729168635969479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1.1805032906867068E-6</v>
      </c>
      <c r="AC79" s="24">
        <f t="shared" si="57"/>
        <v>1.5729180441002386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1.5420729232863672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8.3474188205760451E-7</v>
      </c>
      <c r="AC80" s="24">
        <f t="shared" si="57"/>
        <v>1.5420737580282493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1.5118338138323311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5.902516453433534E-7</v>
      </c>
      <c r="AC81" s="24">
        <f t="shared" si="57"/>
        <v>1.5118344040839764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1.4821876748706531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4.1737094102880225E-7</v>
      </c>
      <c r="AC82" s="24">
        <f t="shared" si="57"/>
        <v>1.482188092241594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1.4531228786116541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2.951258226716767E-7</v>
      </c>
      <c r="AC83" s="24">
        <f t="shared" si="57"/>
        <v>1.4531231737374768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1.4246280252795189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2.0868547051440113E-7</v>
      </c>
      <c r="AC84" s="24">
        <f t="shared" si="57"/>
        <v>1.4246282339649894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1.3966919386410825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1.4756291133583835E-7</v>
      </c>
      <c r="AC85" s="24">
        <f t="shared" si="57"/>
        <v>1.396692086203994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1.3693036616222956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1.0434273525720056E-7</v>
      </c>
      <c r="AC86" s="24">
        <f t="shared" si="57"/>
        <v>1.3693037659650309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1.3424524520106476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7.3781455667919175E-8</v>
      </c>
      <c r="AC87" s="24">
        <f t="shared" si="57"/>
        <v>1.3424525257921032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1.3161277782418632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5.2171367628600282E-8</v>
      </c>
      <c r="AC88" s="24">
        <f t="shared" si="57"/>
        <v>1.3161278304132309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1.2903193152692192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3.6890727833959588E-8</v>
      </c>
      <c r="AC89" s="24">
        <f t="shared" si="57"/>
        <v>1.290319352159947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1.2650169405138607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2.6085683814300141E-8</v>
      </c>
      <c r="AC90" s="24">
        <f t="shared" si="57"/>
        <v>1.2650169665995445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1.24021072989453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1.8445363916979794E-8</v>
      </c>
      <c r="AC91" s="24">
        <f t="shared" si="57"/>
        <v>1.2402107483398939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1.2158909539351499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1.304284190715007E-8</v>
      </c>
      <c r="AC92" s="24">
        <f t="shared" si="57"/>
        <v>1.2158909669779918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1.1920480739487347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9.2226819584898969E-9</v>
      </c>
      <c r="AC93" s="24">
        <f t="shared" si="57"/>
        <v>1.1920480831714166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1.1686727382961322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6.5214209535750352E-9</v>
      </c>
      <c r="AC94" s="24">
        <f t="shared" si="57"/>
        <v>1.1686727448175531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1.1457557787181303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4.6113409792449484E-9</v>
      </c>
      <c r="AC95" s="24">
        <f t="shared" si="57"/>
        <v>1.1457557833294714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1.1232882067394878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3.2607104767875176E-9</v>
      </c>
      <c r="AC96" s="24">
        <f t="shared" si="57"/>
        <v>1.1232882100001982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1.1012612101434809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2.3056704896224742E-9</v>
      </c>
      <c r="AC97" s="24">
        <f t="shared" si="57"/>
        <v>1.1012612124491514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1.0796661495155802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1.6303552383937588E-9</v>
      </c>
      <c r="AC98" s="24">
        <f t="shared" si="57"/>
        <v>1.0796661511459353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1.0584945548549063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1.1528352448112371E-9</v>
      </c>
      <c r="AC99" s="24">
        <f t="shared" si="57"/>
        <v>1.0584945560077414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1.0377381222521305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8.151776191968794E-10</v>
      </c>
      <c r="AC100" s="24">
        <f t="shared" si="57"/>
        <v>1.0377381230673082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1.0173887106325215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5.7641762240561856E-10</v>
      </c>
      <c r="AC101" s="24">
        <f t="shared" si="57"/>
        <v>1.017388711208939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0.99743833856285735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4.075888095984397E-10</v>
      </c>
      <c r="AC102" s="24">
        <f t="shared" si="57"/>
        <v>0.9974383389704462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0.97787918112095396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2.8820881120280928E-10</v>
      </c>
      <c r="AC103" s="24">
        <f t="shared" si="57"/>
        <v>0.97787918140916275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0.9587035668265782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2.0379440479921985E-10</v>
      </c>
      <c r="AC104" s="24">
        <f t="shared" si="57"/>
        <v>0.95870356703037263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0.93990397463254538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1.4410440560140464E-10</v>
      </c>
      <c r="AC105" s="24">
        <f t="shared" si="57"/>
        <v>0.93990397477664978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0.92147303097481847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1.0189720239960993E-10</v>
      </c>
      <c r="AC106" s="24">
        <f t="shared" si="57"/>
        <v>0.92147303107671563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0.90340350688045401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7.2052202800702319E-11</v>
      </c>
      <c r="AC107" s="24">
        <f t="shared" si="57"/>
        <v>0.90340350695250626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0.88568831513225865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5.0948601199804963E-11</v>
      </c>
      <c r="AC108" s="24">
        <f t="shared" si="57"/>
        <v>0.88568831518320723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0.86832050748904532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3.602610140035116E-11</v>
      </c>
      <c r="AC109" s="24">
        <f t="shared" si="57"/>
        <v>0.86832050752507139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0.85129327196039872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2.5474300599902481E-11</v>
      </c>
      <c r="AC110" s="24">
        <f t="shared" si="57"/>
        <v>0.85129327198587301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0.83459993013488076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1.801305070017558E-11</v>
      </c>
      <c r="AC111" s="24">
        <f t="shared" si="57"/>
        <v>0.8345999301528938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0.8182339345606281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1.2737150299951241E-11</v>
      </c>
      <c r="AC112" s="24">
        <f t="shared" si="57"/>
        <v>0.81823393457336524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0.80218886617731489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9.0065253500877899E-12</v>
      </c>
      <c r="AC113" s="24">
        <f t="shared" si="57"/>
        <v>0.80218886618632146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0.78645843179847308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6.3685751499756203E-12</v>
      </c>
      <c r="AC114" s="24">
        <f t="shared" si="57"/>
        <v>0.78645843180484165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0.77103646164318274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4.503262675043895E-12</v>
      </c>
      <c r="AC115" s="24">
        <f t="shared" si="57"/>
        <v>0.77103646164768602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0.75591690691616464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3.1842875749878102E-12</v>
      </c>
      <c r="AC116" s="24">
        <f t="shared" si="57"/>
        <v>0.75591690691934899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0.74109383743532564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2.2516313375219475E-12</v>
      </c>
      <c r="AC117" s="24">
        <f t="shared" si="57"/>
        <v>0.74109383743757729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0.72656143930582617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1.5921437874939051E-12</v>
      </c>
      <c r="AC118" s="24">
        <f t="shared" si="57"/>
        <v>0.72656143930741834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0.71231401263975858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1.1258156687609737E-12</v>
      </c>
      <c r="AC119" s="24">
        <f t="shared" si="57"/>
        <v>0.71231401264088434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0.69834596932054038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7.9607189374695254E-13</v>
      </c>
      <c r="AC120" s="24">
        <f t="shared" si="57"/>
        <v>0.69834596932133641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0.68465183081114689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5.6290783438048687E-13</v>
      </c>
      <c r="AC121" s="24">
        <f t="shared" si="57"/>
        <v>0.68465183081170977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0.67122622600532289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3.9803594687347627E-13</v>
      </c>
      <c r="AC122" s="24">
        <f t="shared" si="57"/>
        <v>0.67122622600572091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0.65806388912093072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2.8145391719024344E-13</v>
      </c>
      <c r="AC123" s="24">
        <f t="shared" si="57"/>
        <v>0.65806388912121216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0.6451596576346087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1.9901797343673814E-13</v>
      </c>
      <c r="AC124" s="24">
        <f t="shared" si="57"/>
        <v>0.64515965763480776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0.63250847025692947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1.4072695859512172E-13</v>
      </c>
      <c r="AC125" s="24">
        <f t="shared" si="57"/>
        <v>0.63250847025707024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0.62010536494726409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9.9508986718369068E-14</v>
      </c>
      <c r="AC126" s="24">
        <f t="shared" si="57"/>
        <v>0.62010536494736357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0.60794547696757406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7.0363479297560859E-14</v>
      </c>
      <c r="AC127" s="24">
        <f t="shared" si="57"/>
        <v>0.60794547696764445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0.59602403697436646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4.9754493359184534E-14</v>
      </c>
      <c r="AC128" s="24">
        <f t="shared" si="57"/>
        <v>0.59602403697441619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0.58433636914806519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3.5181739648780429E-14</v>
      </c>
      <c r="AC129" s="24">
        <f t="shared" si="57"/>
        <v>0.58433636914810039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0.57287788935906425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2.4877246679592267E-14</v>
      </c>
      <c r="AC130" s="24">
        <f t="shared" si="57"/>
        <v>0.57287788935908912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0.56164410336974302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1.7590869824390215E-14</v>
      </c>
      <c r="AC131" s="24">
        <f t="shared" si="57"/>
        <v>0.56164410336976056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0.55063060507173955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1.2438623339796133E-14</v>
      </c>
      <c r="AC132" s="24">
        <f t="shared" ref="AC132:AC153" si="111">SUM(Z132:AB132)</f>
        <v>0.55063060507175199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0.5398330747577893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8.7954349121951074E-15</v>
      </c>
      <c r="AC133" s="24">
        <f t="shared" si="111"/>
        <v>0.53983307475779807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0.52924727742745237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6.2193116698980667E-15</v>
      </c>
      <c r="AC134" s="24">
        <f t="shared" si="111"/>
        <v>0.52924727742745858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0.51886906112606457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4.3977174560975537E-15</v>
      </c>
      <c r="AC135" s="24">
        <f t="shared" si="111"/>
        <v>0.51886906112606901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0.50869435531626006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3.1096558349490334E-15</v>
      </c>
      <c r="AC136" s="24">
        <f t="shared" si="111"/>
        <v>0.50869435531626317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0.49871916928142807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2.1988587280487768E-15</v>
      </c>
      <c r="AC137" s="24">
        <f t="shared" si="111"/>
        <v>0.49871916928143029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0.48893959056047637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1.5548279174745167E-15</v>
      </c>
      <c r="AC138" s="24">
        <f t="shared" si="111"/>
        <v>0.48893959056047792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0.47935178341328855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1.0994293640243884E-15</v>
      </c>
      <c r="AC139" s="24">
        <f t="shared" si="111"/>
        <v>0.47935178341328966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0.46995198731627214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7.7741395873725834E-16</v>
      </c>
      <c r="AC140" s="24">
        <f t="shared" si="111"/>
        <v>0.46995198731627291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0.46073651548740874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5.4971468201219421E-16</v>
      </c>
      <c r="AC141" s="24">
        <f t="shared" si="111"/>
        <v>0.46073651548740929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0.45170175344022651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3.8870697936862917E-16</v>
      </c>
      <c r="AC142" s="24">
        <f t="shared" si="111"/>
        <v>0.45170175344022689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0.44284415756612883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2.748573410060971E-16</v>
      </c>
      <c r="AC143" s="24">
        <f t="shared" si="111"/>
        <v>0.4428441575661291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0.43416025374452216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1.9435348968431459E-16</v>
      </c>
      <c r="AC144" s="24">
        <f t="shared" si="111"/>
        <v>0.43416025374452238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0.42564663598019892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1.3742867050304855E-16</v>
      </c>
      <c r="AC145" s="24">
        <f t="shared" si="111"/>
        <v>0.42564663598019903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0.41729996506743994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9.7176744842157293E-17</v>
      </c>
      <c r="AC146" s="24">
        <f t="shared" si="111"/>
        <v>0.41729996506744005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0.4091169672803136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6.8714335251524276E-17</v>
      </c>
      <c r="AC147" s="24">
        <f t="shared" si="111"/>
        <v>0.40911696728031366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0.401094433088657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4.8588372421078646E-17</v>
      </c>
      <c r="AC148" s="24">
        <f t="shared" si="111"/>
        <v>0.40109443308865705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0.3932292158992361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3.4357167625762138E-17</v>
      </c>
      <c r="AC149" s="24">
        <f t="shared" si="111"/>
        <v>0.39322921589923615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0.38551823082159092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2.4294186210539323E-17</v>
      </c>
      <c r="AC150" s="24">
        <f t="shared" si="111"/>
        <v>0.38551823082159092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0.37795845345808188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1.7178583812881069E-17</v>
      </c>
      <c r="AC151" s="24">
        <f t="shared" si="111"/>
        <v>0.37795845345808188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0.37054691871766238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1.2147093105269662E-17</v>
      </c>
      <c r="AC152" s="24">
        <f t="shared" si="111"/>
        <v>0.37054691871766238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0.3632807196529127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8.5892919064405345E-18</v>
      </c>
      <c r="AC153" s="24">
        <f t="shared" si="111"/>
        <v>0.3632807196529127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0.3561570063198789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6.0735465526348308E-18</v>
      </c>
      <c r="AC154" s="24">
        <f t="shared" ref="AC154:AC203" si="163">SUM(Z154:AB154)</f>
        <v>0.3561570063198789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0.3491729846602698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4.2946459532202673E-18</v>
      </c>
      <c r="AC155" s="24">
        <f t="shared" si="163"/>
        <v>0.3491729846602698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0.34232591540557306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3.0367732763174154E-18</v>
      </c>
      <c r="AC156" s="24">
        <f t="shared" si="163"/>
        <v>0.34232591540557306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0.33561311300266106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2.1473229766101336E-18</v>
      </c>
      <c r="AC157" s="24">
        <f t="shared" si="163"/>
        <v>0.33561311300266106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0.32903194456046497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1.5183866381587077E-18</v>
      </c>
      <c r="AC158" s="24">
        <f t="shared" si="163"/>
        <v>0.32903194456046497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0.32257982881730396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1.0736614883050668E-18</v>
      </c>
      <c r="AC159" s="24">
        <f t="shared" si="163"/>
        <v>0.32257982881730396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0.31625423512846434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7.5919331907935385E-19</v>
      </c>
      <c r="AC160" s="24">
        <f t="shared" si="163"/>
        <v>0.31625423512846434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0.31005268247363171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5.3683074415253341E-19</v>
      </c>
      <c r="AC161" s="24">
        <f t="shared" si="163"/>
        <v>0.31005268247363171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0.3039727384837867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3.7959665953967692E-19</v>
      </c>
      <c r="AC162" s="24">
        <f t="shared" si="163"/>
        <v>0.3039727384837867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0.29801201848718289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2.684153720762667E-19</v>
      </c>
      <c r="AC163" s="24">
        <f t="shared" si="163"/>
        <v>0.29801201848718289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0.29216818457403226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1.8979832976983846E-19</v>
      </c>
      <c r="AC164" s="24">
        <f t="shared" si="163"/>
        <v>0.29216818457403226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0.28643894467953179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1.3420768603813335E-19</v>
      </c>
      <c r="AC165" s="24">
        <f t="shared" si="163"/>
        <v>0.28643894467953179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0.28082205168487118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9.4899164884919231E-20</v>
      </c>
      <c r="AC166" s="24">
        <f t="shared" si="163"/>
        <v>0.28082205168487118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0.27531530253586944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6.7103843019066676E-20</v>
      </c>
      <c r="AC167" s="24">
        <f t="shared" si="163"/>
        <v>0.27531530253586944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0.26991653737889432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4.7449582442459615E-20</v>
      </c>
      <c r="AC168" s="24">
        <f t="shared" si="163"/>
        <v>0.26991653737889432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0.26462363871372585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3.3551921509533338E-20</v>
      </c>
      <c r="AC169" s="24">
        <f t="shared" si="163"/>
        <v>0.26462363871372585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0.25943453056303195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2.3724791221229808E-20</v>
      </c>
      <c r="AC170" s="24">
        <f t="shared" si="163"/>
        <v>0.25943453056303195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0.2543471776581297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1.6775960754766669E-20</v>
      </c>
      <c r="AC171" s="24">
        <f t="shared" si="163"/>
        <v>0.2543471776581297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0.2493595846407137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1.1862395610614904E-20</v>
      </c>
      <c r="AC172" s="24">
        <f t="shared" si="163"/>
        <v>0.2493595846407137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0.24446979528023788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8.3879803773833345E-21</v>
      </c>
      <c r="AC173" s="24">
        <f t="shared" si="163"/>
        <v>0.24446979528023788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0.23967589170664397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5.9311978053074519E-21</v>
      </c>
      <c r="AC174" s="24">
        <f t="shared" si="163"/>
        <v>0.23967589170664397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0.23497599365813576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4.1939901886916672E-21</v>
      </c>
      <c r="AC175" s="24">
        <f t="shared" si="163"/>
        <v>0.23497599365813576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0.23036825774370406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2.965598902653726E-21</v>
      </c>
      <c r="AC176" s="24">
        <f t="shared" si="163"/>
        <v>0.23036825774370406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0.22585087672011298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2.0969950943458336E-21</v>
      </c>
      <c r="AC177" s="24">
        <f t="shared" si="163"/>
        <v>0.22585087672011298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0.22142207878306414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1.482799451326863E-21</v>
      </c>
      <c r="AC178" s="24">
        <f t="shared" si="163"/>
        <v>0.22142207878306414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0.21708012687226083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1.0484975471729168E-21</v>
      </c>
      <c r="AC179" s="24">
        <f t="shared" si="163"/>
        <v>0.21708012687226083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0.21282331799009921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7.4139972566343149E-22</v>
      </c>
      <c r="AC180" s="24">
        <f t="shared" si="163"/>
        <v>0.21282331799009921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0.20864998253371972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5.2424877358645841E-22</v>
      </c>
      <c r="AC181" s="24">
        <f t="shared" si="163"/>
        <v>0.20864998253371972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0.20455848364015655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3.7069986283171575E-22</v>
      </c>
      <c r="AC182" s="24">
        <f t="shared" si="163"/>
        <v>0.20455848364015655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0.20054721654432825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2.621243867932292E-22</v>
      </c>
      <c r="AC183" s="24">
        <f t="shared" si="163"/>
        <v>0.20054721654432825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0.1966146079496178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1.8534993141585787E-22</v>
      </c>
      <c r="AC184" s="24">
        <f t="shared" si="163"/>
        <v>0.1966146079496178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0.19275911541079521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1.310621933966146E-22</v>
      </c>
      <c r="AC185" s="24">
        <f t="shared" si="163"/>
        <v>0.19275911541079521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0.18897922672904069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9.2674965707928937E-23</v>
      </c>
      <c r="AC186" s="24">
        <f t="shared" si="163"/>
        <v>0.18897922672904069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0.18527345935883094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6.5531096698307301E-23</v>
      </c>
      <c r="AC187" s="24">
        <f t="shared" si="163"/>
        <v>0.18527345935883094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0.1816403598264561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4.6337482853964468E-23</v>
      </c>
      <c r="AC188" s="24">
        <f t="shared" si="163"/>
        <v>0.1816403598264561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0.17807850315993923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3.276554834915365E-23</v>
      </c>
      <c r="AC189" s="24">
        <f t="shared" si="163"/>
        <v>0.17807850315993923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0.17458649233013468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2.3168741426982234E-23</v>
      </c>
      <c r="AC190" s="24">
        <f t="shared" si="163"/>
        <v>0.17458649233013468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0.17116295770278631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1.6382774174576825E-23</v>
      </c>
      <c r="AC191" s="24">
        <f t="shared" si="163"/>
        <v>0.17116295770278631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0.16780655650133031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1.1584370713491117E-23</v>
      </c>
      <c r="AC192" s="24">
        <f t="shared" si="163"/>
        <v>0.16780655650133031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0.16451597228023226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8.1913870872884126E-24</v>
      </c>
      <c r="AC193" s="24">
        <f t="shared" si="163"/>
        <v>0.16451597228023226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0.16128991440865176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5.7921853567455585E-24</v>
      </c>
      <c r="AC194" s="24">
        <f t="shared" si="163"/>
        <v>0.16128991440865176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0.15812711756423195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4.0956935436442063E-24</v>
      </c>
      <c r="AC195" s="24">
        <f t="shared" si="163"/>
        <v>0.15812711756423195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0.15502634123681563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2.8960926783727793E-24</v>
      </c>
      <c r="AC196" s="24">
        <f t="shared" si="163"/>
        <v>0.15502634123681563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0.15198636924189313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2.0478467718221031E-24</v>
      </c>
      <c r="AC197" s="24">
        <f t="shared" si="163"/>
        <v>0.15198636924189313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0.14900600924359123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1.4480463391863896E-24</v>
      </c>
      <c r="AC198" s="24">
        <f t="shared" si="163"/>
        <v>0.14900600924359123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0.14608409228701591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1.0239233859110516E-24</v>
      </c>
      <c r="AC199" s="24">
        <f t="shared" si="163"/>
        <v>0.14608409228701591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0.14321947233976567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7.2402316959319482E-25</v>
      </c>
      <c r="AC200" s="24">
        <f t="shared" si="163"/>
        <v>0.14321947233976567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0.14041102584243539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5.1196169295552579E-25</v>
      </c>
      <c r="AC201" s="24">
        <f t="shared" si="163"/>
        <v>0.14041102584243539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0.13765765126793453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3.6201158479659741E-25</v>
      </c>
      <c r="AC202" s="24">
        <f t="shared" si="163"/>
        <v>0.13765765126793453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0.13495826868944696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2.5598084647776289E-25</v>
      </c>
      <c r="AC203" s="24">
        <f t="shared" si="163"/>
        <v>0.13495826868944696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workbookViewId="0">
      <selection activeCell="P4" sqref="P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27.4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3438.8686605595617</v>
      </c>
      <c r="G6" s="156">
        <f ca="1">F6*(100%-'Données projet'!$C$24)*(100%-'Données projet'!$C$25)*(100%-'Données projet'!$C$26)*(100%-'Données projet'!$C$27)</f>
        <v>2630.7345253280646</v>
      </c>
      <c r="H6" s="157">
        <f>IF(OR('Données projet'!B9="",'Données projet'!C9="",'Données projet'!C9=0%),0,AVERAGE(Calculateur!$AC$3:$AC$33)*B6)</f>
        <v>105.09614315597258</v>
      </c>
      <c r="I6" s="158">
        <f>H6*(100%-'Données projet'!$C$24)*(100%-'Données projet'!$C$25)*(100%-'Données projet'!$C$26)*(100%-'Données projet'!$C$27)</f>
        <v>80.398549514319029</v>
      </c>
      <c r="J6" s="159">
        <f>IF(OR('Données projet'!B9="",'Données projet'!C9="",'Données projet'!C9=0%),0,SUM(Calculateur!$V$3:$V$33)*VLOOKUP('Données projet'!$B$9,Paramètres!$A$1:$I$89,9,0)*B6)</f>
        <v>1099.2879999999998</v>
      </c>
      <c r="K6" s="160">
        <f>J6*(100%-'Données projet'!$C$24)*(100%-'Données projet'!$C$25)*(100%-'Données projet'!$C$26)*(100%-'Données projet'!$C$27)</f>
        <v>840.95531999999992</v>
      </c>
      <c r="L6" s="161">
        <f ca="1">G6+I6+K6</f>
        <v>3552.0883948423834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3438.8686605595617</v>
      </c>
      <c r="G16" s="175">
        <f t="shared" ca="1" si="3"/>
        <v>2630.7345253280646</v>
      </c>
      <c r="H16" s="176">
        <f t="shared" si="3"/>
        <v>105.09614315597258</v>
      </c>
      <c r="I16" s="176">
        <f t="shared" si="3"/>
        <v>80.398549514319029</v>
      </c>
      <c r="J16" s="177">
        <f t="shared" si="3"/>
        <v>1099.2879999999998</v>
      </c>
      <c r="K16" s="177">
        <f t="shared" si="3"/>
        <v>840.95531999999992</v>
      </c>
      <c r="L16" s="178">
        <f t="shared" ca="1" si="3"/>
        <v>3552.0883948423834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I32" sqref="I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1950.6456878710565</v>
      </c>
      <c r="U10" s="190">
        <f>'Données projet'!D9</f>
        <v>27.4</v>
      </c>
      <c r="V10" s="189">
        <f>U10*T10</f>
        <v>53447.691847666945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5</v>
      </c>
      <c r="I15" s="204">
        <v>1551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2399.9999999999982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1665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12</v>
      </c>
      <c r="D23" s="194">
        <f>B23*C23</f>
        <v>360</v>
      </c>
      <c r="E23" s="206"/>
      <c r="F23" s="261"/>
      <c r="H23" s="203">
        <v>3</v>
      </c>
      <c r="I23" s="204">
        <v>1180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2079.5838441897504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20</v>
      </c>
      <c r="D24" s="194">
        <f t="shared" ref="D24:D42" si="2">B24*C24</f>
        <v>760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4687.9651845414492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-2608.3813403516988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36</v>
      </c>
      <c r="B26" s="193">
        <f>'Données projet'!D39</f>
        <v>48</v>
      </c>
      <c r="C26" s="206">
        <v>30</v>
      </c>
      <c r="D26" s="194">
        <f t="shared" si="2"/>
        <v>1440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55</v>
      </c>
      <c r="C27" s="206">
        <v>40</v>
      </c>
      <c r="D27" s="194">
        <f t="shared" si="2"/>
        <v>2200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55</v>
      </c>
      <c r="B28" s="193">
        <f>'Données projet'!D41</f>
        <v>247</v>
      </c>
      <c r="C28" s="206">
        <v>45</v>
      </c>
      <c r="D28" s="194">
        <f t="shared" si="2"/>
        <v>11115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2025-02-27T09:37:49Z</dcterms:modified>
</cp:coreProperties>
</file>