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lients\Chapeau de paille\Alexandre DEZOBRY\3 - Livrables\"/>
    </mc:Choice>
  </mc:AlternateContent>
  <xr:revisionPtr revIDLastSave="0" documentId="13_ncr:1_{BDB2B813-A5E3-450C-8A26-0FC26463026F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73" i="5" l="1"/>
  <c r="D76" i="5" s="1"/>
  <c r="D87" i="5" s="1"/>
  <c r="D46" i="5"/>
  <c r="D49" i="5" s="1"/>
  <c r="D60" i="5" s="1"/>
  <c r="E73" i="5"/>
  <c r="E76" i="5" s="1"/>
  <c r="E87" i="5" s="1"/>
  <c r="E46" i="5"/>
  <c r="E49" i="5" s="1"/>
  <c r="E60" i="5" s="1"/>
  <c r="D100" i="5"/>
  <c r="D103" i="5" s="1"/>
  <c r="D114" i="5" s="1"/>
  <c r="F73" i="5"/>
  <c r="F76" i="5" s="1"/>
  <c r="F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C73" i="5"/>
  <c r="C76" i="5" s="1"/>
  <c r="C87" i="5" s="1"/>
  <c r="I46" i="5"/>
  <c r="I49" i="5" s="1"/>
  <c r="I60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K46" i="5"/>
  <c r="K49" i="5" s="1"/>
  <c r="K60" i="5" s="1"/>
  <c r="I127" i="5"/>
  <c r="I130" i="5" s="1"/>
  <c r="I141" i="5" s="1"/>
  <c r="J100" i="5"/>
  <c r="J103" i="5" s="1"/>
  <c r="J114" i="5" s="1"/>
  <c r="L73" i="5"/>
  <c r="L76" i="5" s="1"/>
  <c r="L87" i="5" s="1"/>
  <c r="L46" i="5"/>
  <c r="L49" i="5" s="1"/>
  <c r="L60" i="5" s="1"/>
  <c r="L127" i="5"/>
  <c r="L130" i="5" s="1"/>
  <c r="L141" i="5" s="1"/>
  <c r="J127" i="5"/>
  <c r="J130" i="5" s="1"/>
  <c r="J141" i="5" s="1"/>
  <c r="K100" i="5"/>
  <c r="K103" i="5" s="1"/>
  <c r="K114" i="5" s="1"/>
  <c r="K127" i="5"/>
  <c r="K130" i="5" s="1"/>
  <c r="K141" i="5" s="1"/>
  <c r="L100" i="5"/>
  <c r="L103" i="5" s="1"/>
  <c r="L114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C19" i="5"/>
  <c r="I19" i="5"/>
  <c r="I22" i="5" s="1"/>
  <c r="I33" i="5" s="1"/>
  <c r="H19" i="5"/>
  <c r="H22" i="5" s="1"/>
  <c r="H33" i="5" s="1"/>
  <c r="J19" i="5"/>
  <c r="J22" i="5" s="1"/>
  <c r="J33" i="5" s="1"/>
  <c r="K19" i="5"/>
  <c r="K22" i="5" s="1"/>
  <c r="K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<sst xmlns="http://schemas.openxmlformats.org/spreadsheetml/2006/main" count="886" uniqueCount="347">
  <si>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</si>
  <si>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</si>
  <si>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</si>
  <si>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</si>
  <si>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</si>
  <si>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</si>
  <si>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</si>
  <si>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</si>
  <si>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</si>
  <si>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</si>
  <si>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</si>
  <si>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</si>
  <si>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</si>
  <si>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</si>
  <si>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</si>
  <si>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</si>
  <si>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</si>
  <si>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</si>
  <si>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</si>
  <si>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</si>
  <si>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</si>
  <si>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</si>
  <si>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</si>
  <si>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</si>
  <si>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</si>
  <si>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</si>
  <si>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</si>
  <si>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</si>
  <si>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</si>
  <si>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</si>
  <si>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</si>
  <si>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</si>
  <si>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</si>
  <si>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</si>
  <si>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</si>
  <si>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</si>
  <si>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</si>
  <si>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</si>
  <si>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</si>
  <si>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</si>
  <si>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</si>
  <si>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</si>
  <si>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</si>
  <si>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</si>
  <si>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</si>
  <si>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</si>
  <si>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</si>
  <si>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</si>
  <si>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</si>
  <si>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</si>
  <si>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</si>
  <si>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</si>
  <si>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</si>
  <si>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</si>
  <si>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</si>
  <si>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</si>
  <si>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</si>
  <si>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</si>
  <si>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</si>
  <si>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</si>
  <si>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</si>
  <si>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</si>
  <si>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</si>
  <si>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</si>
  <si>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</si>
  <si>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</si>
  <si>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</si>
  <si>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</si>
  <si>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</si>
  <si>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</si>
  <si>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</si>
  <si>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</si>
  <si>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</si>
  <si>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</si>
  <si>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</si>
  <si>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</si>
  <si>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</si>
  <si>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</si>
  <si>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</si>
  <si>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</si>
  <si>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</si>
  <si>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</si>
  <si>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</si>
  <si>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</si>
  <si>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</si>
  <si>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</si>
  <si>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</si>
  <si>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</si>
  <si>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</si>
  <si>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</si>
  <si>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</si>
  <si>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</si>
  <si>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</si>
  <si>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</si>
  <si>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</si>
  <si>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</si>
  <si>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</si>
  <si>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</si>
  <si>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</si>
  <si>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</si>
  <si>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</si>
  <si>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</si>
  <si>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</si>
  <si>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</si>
  <si>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</si>
  <si>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</si>
  <si>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</si>
  <si>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</si>
  <si>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</si>
  <si>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</si>
  <si>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</si>
  <si>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</si>
  <si>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</si>
  <si>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</si>
  <si>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</si>
  <si>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</si>
  <si>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</si>
  <si>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</si>
  <si>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</si>
  <si>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</si>
  <si>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</si>
  <si>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</si>
  <si>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</si>
  <si>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</si>
  <si>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</si>
  <si>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</si>
  <si>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</si>
  <si>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</si>
  <si>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</si>
  <si>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</si>
  <si>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</si>
  <si>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</si>
  <si>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</si>
  <si>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</si>
  <si>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</si>
  <si>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</si>
  <si>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</si>
  <si>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</si>
  <si>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</si>
  <si>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</si>
  <si>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</si>
  <si>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</si>
  <si>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</si>
  <si>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</si>
  <si>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</si>
  <si>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</si>
  <si>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</si>
  <si>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</si>
  <si>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</si>
  <si>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</si>
  <si>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</si>
  <si>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</si>
  <si>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</si>
  <si>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</si>
  <si>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</si>
  <si>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</si>
  <si>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</si>
  <si>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</si>
  <si>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</si>
  <si>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</si>
  <si>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</si>
  <si>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</si>
  <si>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</si>
  <si>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</si>
  <si>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</si>
  <si>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</si>
  <si>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</si>
  <si>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</si>
  <si>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</si>
  <si>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</si>
  <si>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</si>
  <si>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</si>
  <si>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</si>
  <si>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</si>
  <si>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</si>
  <si>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</si>
  <si>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</si>
  <si>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</si>
  <si>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</si>
  <si>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</si>
  <si>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</si>
  <si>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</si>
  <si>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</si>
  <si>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</si>
  <si>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</si>
  <si>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</si>
  <si>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</si>
  <si>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</si>
  <si>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</si>
  <si>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</si>
  <si>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</si>
  <si>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</si>
  <si>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</si>
  <si>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</si>
  <si>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</si>
  <si>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</si>
  <si>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</si>
  <si>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</si>
  <si>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</si>
  <si>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</si>
  <si>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</si>
  <si>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</si>
  <si>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</si>
  <si>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</si>
  <si>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</si>
  <si>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</si>
  <si>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</si>
  <si>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</si>
  <si>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</si>
  <si>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</si>
  <si>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</si>
  <si>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</si>
  <si>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</si>
  <si>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</si>
  <si>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</si>
  <si>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</si>
  <si>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</si>
  <si>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</si>
  <si>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</si>
  <si>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</si>
  <si>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</si>
  <si>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</si>
  <si>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</si>
  <si>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</si>
  <si>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</si>
  <si>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</si>
  <si>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</si>
  <si>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</si>
  <si>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</si>
  <si>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</si>
  <si>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</si>
  <si>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</si>
  <si>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</si>
  <si>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</si>
  <si>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</si>
  <si>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</si>
  <si>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</si>
  <si>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</si>
  <si>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</si>
  <si>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</si>
  <si>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</si>
  <si>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</si>
  <si>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</si>
  <si>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</si>
  <si>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</si>
  <si>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</si>
  <si>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</si>
  <si>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</si>
  <si>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</si>
  <si>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</si>
  <si>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</si>
  <si>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</si>
  <si>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</si>
  <si>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</si>
  <si>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</si>
  <si>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</si>
  <si>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</si>
  <si>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</si>
  <si>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</si>
  <si>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</si>
  <si>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</si>
  <si>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</si>
  <si>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</si>
  <si>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</si>
  <si>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</si>
  <si>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</si>
  <si>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</si>
  <si>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</si>
  <si>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</si>
  <si>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</si>
  <si>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</si>
  <si>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</si>
  <si>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</si>
  <si>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</si>
  <si>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</si>
  <si>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</si>
  <si>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</si>
  <si>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</si>
  <si>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</si>
  <si>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</si>
  <si>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</si>
  <si>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</si>
  <si>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</si>
  <si>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</si>
  <si>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</si>
  <si>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</si>
  <si>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</si>
  <si>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</si>
  <si>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</si>
  <si>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</si>
  <si>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</si>
  <si>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</si>
  <si>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</si>
  <si>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</si>
  <si>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</si>
  <si>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</si>
  <si>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</si>
  <si>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</si>
  <si>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</si>
  <si>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</si>
  <si>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</si>
  <si>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</si>
  <si>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</si>
  <si>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</si>
  <si>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</si>
  <si>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</si>
  <si>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</si>
  <si>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</si>
  <si>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</si>
  <si>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</si>
  <si>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</si>
  <si>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</si>
  <si>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</si>
  <si>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</si>
  <si>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</si>
  <si>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</si>
  <si>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</si>
  <si>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</si>
  <si>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</si>
  <si>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</si>
  <si>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</si>
  <si>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</si>
  <si>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</si>
  <si>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</si>
  <si>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</si>
  <si>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</si>
  <si>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</si>
  <si>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</si>
  <si>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</si>
  <si>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</si>
  <si>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</si>
  <si>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</si>
  <si>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</si>
  <si>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</si>
  <si>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</si>
  <si>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</si>
  <si>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</si>
  <si>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</si>
  <si>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</si>
  <si>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</si>
  <si>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</si>
  <si>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</si>
  <si>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</si>
  <si>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</si>
  <si>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</si>
  <si>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</si>
  <si>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Villechétif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</si>
</sst>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342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1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 t="s">
        <v>134</v>
      </c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2132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0.77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107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111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62.57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63.57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Pommier - Axe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1000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9.3353333333333346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9.3353333333333346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41.01428571428572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41.01428571428572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50.349619047619058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50.349619047619058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3.2300740697974666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3.2300740697974666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3.3667024762240003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3.3667024762240003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0.68314203213266866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0.68314203213266866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" zoomScale="70" zoomScaleNormal="70" workbookViewId="0">
      <selection activeCell="B2" sqref="B2:M2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3.2300740697974666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3.2300740697974666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332</v>
      </c>
      <c r="C10" s="42">
        <f>C7*'(ne pas modifier) BDD_REF'!$B$206 + (C8+C9)*'(ne pas modifier) BDD_REF'!$B$207</f>
        <v>0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</v>
      </c>
    </row>
    <row r="12" spans="1:15" x14ac:dyDescent="0.3">
      <c r="B12" s="20" t="s">
        <v>334</v>
      </c>
      <c r="C12" s="42">
        <f>(C7+C8+C9)*'(ne pas modifier) BDD_REF'!$B$221*'(ne pas modifier) BDD_REF'!$B$209</f>
        <v>0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</v>
      </c>
    </row>
    <row r="20" spans="1:108" x14ac:dyDescent="0.3">
      <c r="B20" s="7" t="s">
        <v>325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185</v>
      </c>
      <c r="C21" s="42">
        <f>(C20*'(ne pas modifier) BDD_REF'!$B$210)/1000</f>
        <v>0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186</v>
      </c>
      <c r="C22" s="94">
        <f>C19+C21</f>
        <v>0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187</v>
      </c>
      <c r="C32" s="94">
        <f>C25+C26+C31</f>
        <v>0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0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0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</v>
      </c>
    </row>
    <row r="39" spans="1:108" x14ac:dyDescent="0.3">
      <c r="B39" s="20" t="s">
        <v>334</v>
      </c>
      <c r="C39" s="42">
        <f>(C34+C35+C36)*'(ne pas modifier) BDD_REF'!$B$221*'(ne pas modifier) BDD_REF'!$B$209</f>
        <v>0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</v>
      </c>
    </row>
    <row r="47" spans="1:108" x14ac:dyDescent="0.3">
      <c r="B47" s="7" t="s">
        <v>325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185</v>
      </c>
      <c r="C48" s="42">
        <f>(C47*'(ne pas modifier) BDD_REF'!$B$210)/1000</f>
        <v>0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186</v>
      </c>
      <c r="C49" s="94">
        <f>C46+C48</f>
        <v>0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3">
      <c r="B51" s="7" t="s">
        <v>327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187</v>
      </c>
      <c r="C59" s="94">
        <f>C52+C53+C58</f>
        <v>0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0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332</v>
      </c>
      <c r="C64" s="42">
        <f>C61*'(ne pas modifier) BDD_REF'!$B$206 + (C62+C63)*'(ne pas modifier) BDD_REF'!$B$207</f>
        <v>0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</v>
      </c>
    </row>
    <row r="66" spans="1:108" x14ac:dyDescent="0.3">
      <c r="B66" s="20" t="s">
        <v>334</v>
      </c>
      <c r="C66" s="42">
        <f>(C61+C62+C63)*'(ne pas modifier) BDD_REF'!$B$221*'(ne pas modifier) BDD_REF'!$B$209</f>
        <v>0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</v>
      </c>
    </row>
    <row r="74" spans="1:108" x14ac:dyDescent="0.3">
      <c r="B74" s="7" t="s">
        <v>325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185</v>
      </c>
      <c r="C75" s="42">
        <f>(C74*'(ne pas modifier) BDD_REF'!$B$210)/1000</f>
        <v>0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186</v>
      </c>
      <c r="C76" s="94">
        <f>C73+C75</f>
        <v>0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3">
      <c r="B78" s="7" t="s">
        <v>327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187</v>
      </c>
      <c r="C86" s="94">
        <f>C79+C80+C85</f>
        <v>0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0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332</v>
      </c>
      <c r="C91" s="42">
        <f>C88*'(ne pas modifier) BDD_REF'!$B$206 + (C89+C90)*'(ne pas modifier) BDD_REF'!$B$207</f>
        <v>0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</v>
      </c>
    </row>
    <row r="93" spans="1:108" x14ac:dyDescent="0.3">
      <c r="B93" s="20" t="s">
        <v>334</v>
      </c>
      <c r="C93" s="42">
        <f>(C88+C89+C90)*'(ne pas modifier) BDD_REF'!$B$221*'(ne pas modifier) BDD_REF'!$B$209</f>
        <v>0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</v>
      </c>
    </row>
    <row r="101" spans="1:108" x14ac:dyDescent="0.3">
      <c r="B101" s="7" t="s">
        <v>325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185</v>
      </c>
      <c r="C102" s="42">
        <f>(C101*'(ne pas modifier) BDD_REF'!$B$210)/1000</f>
        <v>0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186</v>
      </c>
      <c r="C103" s="94">
        <f>C100+C102</f>
        <v>0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187</v>
      </c>
      <c r="C113" s="94">
        <f>C106+C107+C112</f>
        <v>0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0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0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0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</v>
      </c>
    </row>
    <row r="128" spans="1:108" x14ac:dyDescent="0.3">
      <c r="B128" s="7" t="s">
        <v>325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185</v>
      </c>
      <c r="C129" s="42">
        <f>(C128*'(ne pas modifier) BDD_REF'!$B$210)/1000</f>
        <v>0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186</v>
      </c>
      <c r="C130" s="94">
        <f>C127+C129</f>
        <v>0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327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187</v>
      </c>
      <c r="C140" s="94">
        <f>C133+C134+C139</f>
        <v>0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0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0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0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0</v>
      </c>
    </row>
    <row r="143" spans="1:108" x14ac:dyDescent="0.3">
      <c r="B143" s="79" t="s">
        <v>223</v>
      </c>
      <c r="C143" s="97">
        <f>(C142-C5*5)</f>
        <v>-16.150370348987334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-16.150370348987334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-16.150370348987334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41.01428571428572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41.01428571428572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0.77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0.77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9.3353333333333346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9.3353333333333346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>
        <f>IF(Eligibilité_projet!C2="NON","/",'RECeff + REIamont (1)'!L7)</f>
        <v>0.68314203213266866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 t="str">
        <f>IF(Eligibilité_projet!C2="OUI","/",'RECeff + REIamont (2)'!M144)</f>
        <v>/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41.01428571428572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9.3353333333333346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49.666477015486386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0.58067072731276836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36.912857142857149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9.3353333333333346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41.042700701258667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Garance LE GUERROUE</cp:lastModifiedBy>
  <dcterms:created xsi:type="dcterms:W3CDTF">2020-09-28T09:31:11Z</dcterms:created>
  <dcterms:modified xsi:type="dcterms:W3CDTF">2022-12-05T11:03:38Z</dcterms:modified>
</cp:coreProperties>
</file>