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LONGNY AU PERCHE (61) - BOLZINGER\Dossier à déposer\"/>
    </mc:Choice>
  </mc:AlternateContent>
  <xr:revisionPtr revIDLastSave="0" documentId="13_ncr:1_{657886D9-F789-4D8E-9F0A-3308120055BB}" xr6:coauthVersionLast="36" xr6:coauthVersionMax="36" xr10:uidLastSave="{00000000-0000-0000-0000-000000000000}"/>
  <bookViews>
    <workbookView xWindow="0" yWindow="0" windowWidth="28800" windowHeight="124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33" i="2" l="1"/>
  <c r="BI8" i="2"/>
  <c r="BI89" i="2"/>
  <c r="BI23" i="2"/>
  <c r="BI197" i="2"/>
  <c r="BI164" i="2"/>
  <c r="BI155" i="2"/>
  <c r="BI3" i="2"/>
  <c r="C8" i="4" s="1"/>
  <c r="E8" i="4" s="1"/>
  <c r="F8" i="4" s="1"/>
  <c r="G8" i="4" s="1"/>
  <c r="L8" i="4" s="1"/>
  <c r="BI47" i="2"/>
  <c r="BI100" i="2"/>
  <c r="BI119" i="2"/>
  <c r="BI31" i="2"/>
  <c r="BI114" i="2"/>
  <c r="BI157" i="2"/>
  <c r="BI72" i="2"/>
  <c r="BI19" i="2"/>
  <c r="BI14" i="2"/>
  <c r="BI38" i="2"/>
  <c r="BI177" i="2"/>
  <c r="BI34" i="2"/>
  <c r="BI85" i="2"/>
  <c r="BI173" i="2"/>
  <c r="BI126" i="2"/>
  <c r="BI148" i="2"/>
  <c r="BI190" i="2"/>
  <c r="BI84" i="2"/>
  <c r="BI112" i="2"/>
  <c r="BI90" i="2"/>
  <c r="BI46" i="2"/>
  <c r="BI80" i="2"/>
  <c r="BI54" i="2"/>
  <c r="BI115" i="2"/>
  <c r="BI117" i="2"/>
  <c r="BI128" i="2"/>
  <c r="BI129" i="2"/>
  <c r="BI62" i="2"/>
  <c r="BI152" i="2"/>
  <c r="BI192" i="2"/>
  <c r="BI49" i="2"/>
  <c r="BI169" i="2"/>
  <c r="BI178" i="2"/>
  <c r="BI199" i="2"/>
  <c r="BI83" i="2"/>
  <c r="BI26" i="2"/>
  <c r="BI91" i="2"/>
  <c r="BI81" i="2"/>
  <c r="BI86" i="2"/>
  <c r="BI20" i="2"/>
  <c r="BI182" i="2"/>
  <c r="BI203" i="2"/>
  <c r="BI105" i="2"/>
  <c r="BI143" i="2"/>
  <c r="BI185" i="2"/>
  <c r="BI107" i="2"/>
  <c r="BI12" i="2"/>
  <c r="BI172" i="2"/>
  <c r="BI98" i="2"/>
  <c r="BI40" i="2"/>
  <c r="BI61" i="2"/>
  <c r="BI165" i="2"/>
  <c r="BI149" i="2"/>
  <c r="BI60" i="2"/>
  <c r="BI73" i="2"/>
  <c r="BI147" i="2"/>
  <c r="BI201" i="2"/>
  <c r="BI70" i="2"/>
  <c r="BI29" i="2"/>
  <c r="BI52" i="2"/>
  <c r="BI96" i="2"/>
  <c r="BI24" i="2"/>
  <c r="BI68" i="2"/>
  <c r="BI140" i="2"/>
  <c r="BI136" i="2"/>
  <c r="BI32" i="2"/>
  <c r="BI44" i="2"/>
  <c r="BI103" i="2"/>
  <c r="BI16" i="2"/>
  <c r="BI58" i="2"/>
  <c r="BI99" i="2"/>
  <c r="BI39" i="2"/>
  <c r="BI22" i="2"/>
  <c r="BI163" i="2"/>
  <c r="BI36" i="2"/>
  <c r="BI42" i="2"/>
  <c r="BI144" i="2"/>
  <c r="BI150" i="2"/>
  <c r="BI65" i="2"/>
  <c r="BI125" i="2"/>
  <c r="BI51" i="2"/>
  <c r="BI142" i="2"/>
  <c r="BI71" i="2"/>
  <c r="BI162" i="2"/>
  <c r="BI141" i="2"/>
  <c r="BI184" i="2"/>
  <c r="BI196" i="2"/>
  <c r="BI92" i="2"/>
  <c r="BI21" i="2"/>
  <c r="BI50" i="2"/>
  <c r="BI118" i="2"/>
  <c r="BI202" i="2"/>
  <c r="BI189" i="2"/>
  <c r="BI116" i="2"/>
  <c r="BI191" i="2"/>
  <c r="BI179" i="2"/>
  <c r="BI7" i="2"/>
  <c r="BI131" i="2"/>
  <c r="BI28" i="2"/>
  <c r="BI121" i="2"/>
  <c r="BI66" i="2"/>
  <c r="BI5" i="2"/>
  <c r="BI48" i="2"/>
  <c r="BI159" i="2"/>
  <c r="BI17" i="2"/>
  <c r="BI171" i="2"/>
  <c r="BI108" i="2"/>
  <c r="BI104" i="2"/>
  <c r="BI156" i="2"/>
  <c r="BI198" i="2"/>
  <c r="BI97" i="2"/>
  <c r="BI200" i="2"/>
  <c r="BI176" i="2"/>
  <c r="BI180" i="2"/>
  <c r="BI154" i="2"/>
  <c r="BI93" i="2"/>
  <c r="BI74" i="2"/>
  <c r="BI57" i="2"/>
  <c r="BI151" i="2"/>
  <c r="BI175" i="2"/>
  <c r="BI64" i="2"/>
  <c r="BI139" i="2"/>
  <c r="BI43" i="2"/>
  <c r="BI41" i="2"/>
  <c r="BI82" i="2"/>
  <c r="BI113" i="2"/>
  <c r="BI160" i="2"/>
  <c r="BI110" i="2"/>
  <c r="BI123" i="2"/>
  <c r="BI181" i="2"/>
  <c r="BI168" i="2"/>
  <c r="BI145" i="2"/>
  <c r="BI130" i="2"/>
  <c r="BI18" i="2"/>
  <c r="BI75" i="2"/>
  <c r="BI45" i="2"/>
  <c r="BI127" i="2"/>
  <c r="BI161" i="2"/>
  <c r="BI63" i="2"/>
  <c r="BI158" i="2"/>
  <c r="BI77" i="2"/>
  <c r="BI120" i="2"/>
  <c r="BI124" i="2"/>
  <c r="BI137" i="2"/>
  <c r="BI59" i="2"/>
  <c r="BI95" i="2"/>
  <c r="BI174" i="2"/>
  <c r="BI167" i="2"/>
  <c r="BI78" i="2"/>
  <c r="BI133" i="2"/>
  <c r="BI94" i="2"/>
  <c r="BI170" i="2"/>
  <c r="BI109" i="2"/>
  <c r="BI15" i="2"/>
  <c r="BI30" i="2"/>
  <c r="BI102" i="2"/>
  <c r="BI6" i="2"/>
  <c r="BI101" i="2"/>
  <c r="BI193" i="2"/>
  <c r="BI88" i="2"/>
  <c r="BI106" i="2"/>
  <c r="BI111" i="2"/>
  <c r="BI35" i="2"/>
  <c r="BI153" i="2"/>
  <c r="BI134" i="2"/>
  <c r="BI37" i="2"/>
  <c r="BI146" i="2"/>
  <c r="BI11" i="2"/>
  <c r="BI25" i="2"/>
  <c r="BI55" i="2"/>
  <c r="BI183" i="2"/>
  <c r="BI87" i="2"/>
  <c r="BI187" i="2"/>
  <c r="BI4" i="2"/>
  <c r="BI166" i="2"/>
  <c r="BI9" i="2"/>
  <c r="BI27" i="2"/>
  <c r="BI195" i="2"/>
  <c r="BI194" i="2"/>
  <c r="BI67" i="2"/>
  <c r="BI132" i="2"/>
  <c r="BI135" i="2"/>
  <c r="BI10" i="2"/>
  <c r="BI69" i="2"/>
  <c r="BI79" i="2"/>
  <c r="BI186" i="2"/>
  <c r="BI76" i="2"/>
  <c r="BI53" i="2"/>
  <c r="BI138" i="2"/>
  <c r="BI188" i="2"/>
  <c r="BI13" i="2"/>
  <c r="BI122" i="2"/>
  <c r="BI56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<sst xmlns="http://schemas.openxmlformats.org/spreadsheetml/2006/main" count="1171" uniqueCount="326">
  <si>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</si>
  <si>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</si>
  <si>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</si>
  <si>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</si>
  <si>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</si>
  <si>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</si>
  <si>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</si>
  <si>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</si>
  <si>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</si>
  <si>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</si>
  <si>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</si>
  <si>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</si>
  <si>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</si>
  <si>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</si>
  <si>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</si>
  <si>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</si>
  <si>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</si>
  <si>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</si>
  <si>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</si>
  <si>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</si>
  <si>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</si>
  <si>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</si>
  <si>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</si>
  <si>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</si>
  <si>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</si>
  <si>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</si>
  <si>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</si>
  <si>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</si>
  <si>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</si>
  <si>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</si>
  <si>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</si>
  <si>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</si>
  <si>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</si>
  <si>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</si>
  <si>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</si>
  <si>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</si>
  <si>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</si>
  <si>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</si>
  <si>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</si>
  <si>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</si>
  <si>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</si>
  <si>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</si>
  <si>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</si>
  <si>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</si>
  <si>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</si>
  <si>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</si>
  <si>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</si>
  <si>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</si>
  <si>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</si>
  <si>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</si>
  <si>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</si>
  <si>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</si>
  <si>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</si>
  <si>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</si>
  <si>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</si>
  <si>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</si>
  <si>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</si>
  <si>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</si>
  <si>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</si>
  <si>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</si>
  <si>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</si>
  <si>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</si>
  <si>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</si>
  <si>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</si>
  <si>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</si>
  <si>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</si>
  <si>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</si>
  <si>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</si>
  <si>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</si>
  <si>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</si>
  <si>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</si>
  <si>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</si>
  <si>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</si>
  <si>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</si>
  <si>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</si>
  <si>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</si>
  <si>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</si>
  <si>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</si>
  <si>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</si>
  <si>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</si>
  <si>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</si>
  <si>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</si>
  <si>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</si>
  <si>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</si>
  <si>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</si>
  <si>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</si>
  <si>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</si>
  <si>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</si>
  <si>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</si>
  <si>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</si>
  <si>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</si>
  <si>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</si>
  <si>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</si>
  <si>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</si>
  <si>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</si>
  <si>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</si>
  <si>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</si>
  <si>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</si>
  <si>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</si>
  <si>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</si>
  <si>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</si>
  <si>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</si>
  <si>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</si>
  <si>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</si>
  <si>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</si>
  <si>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</si>
  <si>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</si>
  <si>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</si>
  <si>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</si>
  <si>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</si>
  <si>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</si>
  <si>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</si>
  <si>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</si>
  <si>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</si>
  <si>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</si>
  <si>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</si>
  <si>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</si>
  <si>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</si>
  <si>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</si>
  <si>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</si>
  <si>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</si>
  <si>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</si>
  <si>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</si>
  <si>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</si>
  <si>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</si>
  <si>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</si>
  <si>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</si>
  <si>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</si>
  <si>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</si>
  <si>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</si>
  <si>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</si>
  <si>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</si>
  <si>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</si>
  <si>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</si>
  <si>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</si>
  <si>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</si>
  <si>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</si>
  <si>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</si>
  <si>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</si>
  <si>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</si>
  <si>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</si>
  <si>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</si>
  <si>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</si>
  <si>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</si>
  <si>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</si>
  <si>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</si>
  <si>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</si>
  <si>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</si>
  <si>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</si>
  <si>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</si>
  <si>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</si>
  <si>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</si>
  <si>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</si>
  <si>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</si>
  <si>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</si>
  <si>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</si>
  <si>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</si>
  <si>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</si>
  <si>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</si>
  <si>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</si>
  <si>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</si>
  <si>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</si>
  <si>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</si>
  <si>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</si>
  <si>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</si>
  <si>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</si>
  <si>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</si>
  <si>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</si>
  <si>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</si>
  <si>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</si>
  <si>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</si>
  <si>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</si>
  <si>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</si>
  <si>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</si>
  <si>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</si>
  <si>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</si>
  <si>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</si>
  <si>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</si>
  <si>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</si>
  <si>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</si>
  <si>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</si>
  <si>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</si>
  <si>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</si>
  <si>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</si>
  <si>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</si>
  <si>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</si>
  <si>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</si>
  <si>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</si>
  <si>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</si>
  <si>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</si>
  <si>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</si>
  <si>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</si>
  <si>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</si>
  <si>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</si>
  <si>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</si>
  <si>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</si>
  <si>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</si>
  <si>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</si>
  <si>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</si>
  <si>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</si>
  <si>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</si>
  <si>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</si>
  <si>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</si>
  <si>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</si>
  <si>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</si>
  <si>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</si>
  <si>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</si>
  <si>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</si>
  <si>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</si>
  <si>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</si>
  <si>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</si>
  <si>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</si>
  <si>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</si>
  <si>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</si>
  <si>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</si>
  <si>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</si>
  <si>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</si>
  <si>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</si>
  <si>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</si>
  <si>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</si>
  <si>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</si>
  <si>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</si>
  <si>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</si>
  <si>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</si>
  <si>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</si>
  <si>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</si>
  <si>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</si>
  <si>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</si>
  <si>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</si>
  <si>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</si>
  <si>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</si>
  <si>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</si>
  <si>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</si>
  <si>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</si>
  <si>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</si>
  <si>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</si>
  <si>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</si>
  <si>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</si>
  <si>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</si>
  <si>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</si>
  <si>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</si>
  <si>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</si>
  <si>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</si>
  <si>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</si>
  <si>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</si>
  <si>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</si>
  <si>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</si>
  <si>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</si>
  <si>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</si>
  <si>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</si>
  <si>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</si>
  <si>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</si>
  <si>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</si>
  <si>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</si>
  <si>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</si>
  <si>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</si>
  <si>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</si>
  <si>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</si>
  <si>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</si>
  <si>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</si>
  <si>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</si>
  <si>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</si>
  <si>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</si>
  <si>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</si>
  <si>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</si>
  <si>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</si>
  <si>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</si>
  <si>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</si>
  <si>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</si>
  <si>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</si>
  <si>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</si>
  <si>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</si>
  <si>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</si>
  <si>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</si>
  <si>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</si>
  <si>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</si>
  <si>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</si>
  <si>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</si>
  <si>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</si>
  <si>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</si>
  <si>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</si>
  <si>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</si>
  <si>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</si>
  <si>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</si>
  <si>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</si>
  <si>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</si>
  <si>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</si>
  <si>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</si>
  <si>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</si>
  <si>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</si>
  <si>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</si>
  <si>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</si>
  <si>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</si>
  <si>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</si>
  <si>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</si>
  <si>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</si>
  <si>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</si>
  <si>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</si>
  <si>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</si>
  <si>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</si>
  <si>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</si>
  <si>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</si>
  <si>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</si>
  <si>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</si>
  <si>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</si>
  <si>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</si>
  <si>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</si>
  <si>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</si>
  <si>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</si>
  <si>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</si>
  <si>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</si>
  <si>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</si>
  <si>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</si>
  <si>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</si>
  <si>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</si>
  <si>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</si>
  <si>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</si>
  <si>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</si>
  <si>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</si>
  <si>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</si>
  <si>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</si>
  <si>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</si>
  <si>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</si>
  <si>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</si>
  <si>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cormier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</si>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</sst>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177.6047193610066</c:v>
                </c:pt>
                <c:pt idx="22">
                  <c:v>194.38574894735427</c:v>
                </c:pt>
                <c:pt idx="23">
                  <c:v>211.13310471280226</c:v>
                </c:pt>
                <c:pt idx="24">
                  <c:v>227.84983423962137</c:v>
                </c:pt>
                <c:pt idx="25">
                  <c:v>244.53850101874704</c:v>
                </c:pt>
                <c:pt idx="26">
                  <c:v>200.90243103308026</c:v>
                </c:pt>
                <c:pt idx="27">
                  <c:v>222.28082707888197</c:v>
                </c:pt>
                <c:pt idx="28">
                  <c:v>243.61205045301185</c:v>
                </c:pt>
                <c:pt idx="29">
                  <c:v>264.90081208016204</c:v>
                </c:pt>
                <c:pt idx="30">
                  <c:v>286.15100338127621</c:v>
                </c:pt>
                <c:pt idx="31">
                  <c:v>246.39116311423746</c:v>
                </c:pt>
                <c:pt idx="32">
                  <c:v>271.37218356115193</c:v>
                </c:pt>
                <c:pt idx="33">
                  <c:v>296.30147749206873</c:v>
                </c:pt>
                <c:pt idx="34">
                  <c:v>321.18400634011869</c:v>
                </c:pt>
                <c:pt idx="35">
                  <c:v>346.02389994775189</c:v>
                </c:pt>
                <c:pt idx="36">
                  <c:v>307.36589042386964</c:v>
                </c:pt>
                <c:pt idx="37">
                  <c:v>333.14904895004429</c:v>
                </c:pt>
                <c:pt idx="38">
                  <c:v>358.88823411477216</c:v>
                </c:pt>
                <c:pt idx="39">
                  <c:v>384.58704033593932</c:v>
                </c:pt>
                <c:pt idx="40">
                  <c:v>410.24854266397227</c:v>
                </c:pt>
                <c:pt idx="41">
                  <c:v>372.20138039050318</c:v>
                </c:pt>
                <c:pt idx="42">
                  <c:v>398.33873496539172</c:v>
                </c:pt>
                <c:pt idx="43">
                  <c:v>424.43896415017304</c:v>
                </c:pt>
                <c:pt idx="44">
                  <c:v>450.50466953855158</c:v>
                </c:pt>
                <c:pt idx="45">
                  <c:v>476.53812734890562</c:v>
                </c:pt>
                <c:pt idx="46">
                  <c:v>437.70462758915511</c:v>
                </c:pt>
                <c:pt idx="47">
                  <c:v>462.8401985900677</c:v>
                </c:pt>
                <c:pt idx="48">
                  <c:v>487.94666038986719</c:v>
                </c:pt>
                <c:pt idx="49">
                  <c:v>513.02571977154446</c:v>
                </c:pt>
                <c:pt idx="50">
                  <c:v>538.07890319826015</c:v>
                </c:pt>
                <c:pt idx="51">
                  <c:v>497.52544854631657</c:v>
                </c:pt>
                <c:pt idx="52">
                  <c:v>520.77212718922112</c:v>
                </c:pt>
                <c:pt idx="53">
                  <c:v>543.99693627336694</c:v>
                </c:pt>
                <c:pt idx="54">
                  <c:v>567.20093985804488</c:v>
                </c:pt>
                <c:pt idx="55">
                  <c:v>590.38510793020873</c:v>
                </c:pt>
                <c:pt idx="56">
                  <c:v>548.09324346307551</c:v>
                </c:pt>
                <c:pt idx="57">
                  <c:v>569.47475955098787</c:v>
                </c:pt>
                <c:pt idx="58">
                  <c:v>590.83950728108505</c:v>
                </c:pt>
                <c:pt idx="59">
                  <c:v>612.18817773567764</c:v>
                </c:pt>
                <c:pt idx="60">
                  <c:v>633.52140991484157</c:v>
                </c:pt>
                <c:pt idx="61">
                  <c:v>589.93070129681701</c:v>
                </c:pt>
                <c:pt idx="62">
                  <c:v>609.91778720325738</c:v>
                </c:pt>
                <c:pt idx="63">
                  <c:v>629.89128564201053</c:v>
                </c:pt>
                <c:pt idx="64">
                  <c:v>649.85168770908911</c:v>
                </c:pt>
                <c:pt idx="65">
                  <c:v>669.79945190168928</c:v>
                </c:pt>
                <c:pt idx="66">
                  <c:v>624.8991574180119</c:v>
                </c:pt>
                <c:pt idx="67">
                  <c:v>643.50204276587419</c:v>
                </c:pt>
                <c:pt idx="68">
                  <c:v>662.09383135504959</c:v>
                </c:pt>
                <c:pt idx="69">
                  <c:v>680.67487838070929</c:v>
                </c:pt>
                <c:pt idx="70">
                  <c:v>699.24551808280933</c:v>
                </c:pt>
                <c:pt idx="71">
                  <c:v>653.02602957952047</c:v>
                </c:pt>
                <c:pt idx="72">
                  <c:v>670.25266671743498</c:v>
                </c:pt>
                <c:pt idx="73">
                  <c:v>687.47020509498805</c:v>
                </c:pt>
                <c:pt idx="74">
                  <c:v>704.67890448920218</c:v>
                </c:pt>
                <c:pt idx="75">
                  <c:v>721.87901096599273</c:v>
                </c:pt>
                <c:pt idx="76">
                  <c:v>674.78446916222117</c:v>
                </c:pt>
                <c:pt idx="77">
                  <c:v>691.09381526985146</c:v>
                </c:pt>
                <c:pt idx="78">
                  <c:v>707.39527591573994</c:v>
                </c:pt>
                <c:pt idx="79">
                  <c:v>723.6890582627783</c:v>
                </c:pt>
                <c:pt idx="80">
                  <c:v>739.9753593927303</c:v>
                </c:pt>
                <c:pt idx="81">
                  <c:v>691.99965688460588</c:v>
                </c:pt>
                <c:pt idx="82">
                  <c:v>707.39527591573994</c:v>
                </c:pt>
                <c:pt idx="83">
                  <c:v>722.78404617477554</c:v>
                </c:pt>
                <c:pt idx="84">
                  <c:v>738.1661339071153</c:v>
                </c:pt>
                <c:pt idx="85">
                  <c:v>753.54169787037063</c:v>
                </c:pt>
                <c:pt idx="86">
                  <c:v>704.67890448920218</c:v>
                </c:pt>
                <c:pt idx="87">
                  <c:v>719.16376628356682</c:v>
                </c:pt>
                <c:pt idx="88">
                  <c:v>733.64267463552369</c:v>
                </c:pt>
                <c:pt idx="89">
                  <c:v>748.11576350792348</c:v>
                </c:pt>
                <c:pt idx="90">
                  <c:v>762.58316126167256</c:v>
                </c:pt>
                <c:pt idx="91">
                  <c:v>712.82737990960993</c:v>
                </c:pt>
                <c:pt idx="92">
                  <c:v>726.40395613171529</c:v>
                </c:pt>
                <c:pt idx="93">
                  <c:v>739.9753593927303</c:v>
                </c:pt>
                <c:pt idx="94">
                  <c:v>753.54169787037029</c:v>
                </c:pt>
                <c:pt idx="95">
                  <c:v>767.10307553239545</c:v>
                </c:pt>
                <c:pt idx="96">
                  <c:v>716.90090255028815</c:v>
                </c:pt>
                <c:pt idx="97">
                  <c:v>730.02349825821159</c:v>
                </c:pt>
                <c:pt idx="98">
                  <c:v>743.14128749792656</c:v>
                </c:pt>
                <c:pt idx="99">
                  <c:v>756.25436701242234</c:v>
                </c:pt>
                <c:pt idx="100">
                  <c:v>769.36282991848668</c:v>
                </c:pt>
                <c:pt idx="101">
                  <c:v>720.52141472893663</c:v>
                </c:pt>
                <c:pt idx="102">
                  <c:v>732.73791471720131</c:v>
                </c:pt>
                <c:pt idx="103">
                  <c:v>744.95026599101573</c:v>
                </c:pt>
                <c:pt idx="104">
                  <c:v>757.15854610702581</c:v>
                </c:pt>
                <c:pt idx="105">
                  <c:v>769.36282991848657</c:v>
                </c:pt>
                <c:pt idx="106">
                  <c:v>721.87901096599228</c:v>
                </c:pt>
                <c:pt idx="107">
                  <c:v>733.19029751967901</c:v>
                </c:pt>
                <c:pt idx="108">
                  <c:v>744.49802975383579</c:v>
                </c:pt>
                <c:pt idx="109">
                  <c:v>755.80226923335988</c:v>
                </c:pt>
                <c:pt idx="110">
                  <c:v>767.10307553239511</c:v>
                </c:pt>
                <c:pt idx="111">
                  <c:v>720.97395260333485</c:v>
                </c:pt>
                <c:pt idx="112">
                  <c:v>731.38073214986196</c:v>
                </c:pt>
                <c:pt idx="113">
                  <c:v>741.78449484387431</c:v>
                </c:pt>
                <c:pt idx="114">
                  <c:v>752.18528894288704</c:v>
                </c:pt>
                <c:pt idx="115">
                  <c:v>762.58316126167267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93" sqref="F9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1.84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0.6</v>
      </c>
      <c r="D9" s="36">
        <f t="shared" ref="D9:D18" si="0">C9*$C$5</f>
        <v>1.1040000000000001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325</v>
      </c>
      <c r="C10" s="35">
        <v>0.2</v>
      </c>
      <c r="D10" s="36">
        <f t="shared" si="0"/>
        <v>0.36800000000000005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324</v>
      </c>
      <c r="C11" s="35">
        <v>0.1</v>
      </c>
      <c r="D11" s="36">
        <f t="shared" si="0"/>
        <v>0.18400000000000002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</v>
      </c>
      <c r="D19" s="41">
        <f>SUM(D9:D18)</f>
        <v>1.6560000000000001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0.5</v>
      </c>
      <c r="F64" s="54"/>
      <c r="G64" s="54">
        <v>0.5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cormier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>
        <v>1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pubescent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maritime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cormier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487.04124684635974</v>
      </c>
      <c r="T3" s="62">
        <f>IF('Données projet'!E9&gt;30,$R$33-$H$33,LOOKUP('Données projet'!$E$9,$A$3:$A$203,R3:R203)-LOOKUP('Données projet'!$E$9,$A$3:$A$203,$H$3:$H$203))</f>
        <v>306.61893266146666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206.5885410269899</v>
      </c>
      <c r="AO3" s="62">
        <f>IF('Données projet'!E10&gt;30,$AM$33-$H$33,LOOKUP('Données projet'!$E$10,$A$3:$A$203,AM3:AM203)-LOOKUP('Données projet'!$E$10,$A$3:$A$203,$H$3:$H$203))</f>
        <v>347.41156847586302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514.4067622178809</v>
      </c>
      <c r="BJ3" s="62">
        <f>IF('Données projet'!E11&gt;30,$BH$33-$H$33,LOOKUP('Données projet'!$E$11,$A$3:$A$203,BH3:BH203)-LOOKUP('Données projet'!$E$11,$A$3:$A$203,$H$3:$H$203))</f>
        <v>322.81767004794284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1.2566203774920315</v>
      </c>
      <c r="P4" s="14">
        <f>EXP(-1.0587+0.8836*LN(O4)+0.284)</f>
        <v>0.56390871417545174</v>
      </c>
      <c r="Q4" s="22">
        <f t="shared" ref="Q4:Q34" si="2">(O4+P4)*0.475*44/12</f>
        <v>3.1707548346542</v>
      </c>
      <c r="R4" s="62">
        <f t="shared" si="0"/>
        <v>261.05964372354305</v>
      </c>
      <c r="S4" s="62">
        <f ca="1">AVERAGE(OFFSET($R$3,0,0,'Données projet'!$E$9+1,1))-AVERAGE(OFFSET($H$3,0,0,'Données projet'!$E$9+1,1))</f>
        <v>487.04124684635974</v>
      </c>
      <c r="T4" s="62">
        <f>$T$3</f>
        <v>306.61893266146666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260.02404319784944</v>
      </c>
      <c r="AN4" s="62">
        <f ca="1">AVERAGE(OFFSET($AM$3,0,0,'Données projet'!$E$10+1,1))-AVERAGE(OFFSET($H$3,0,0,'Données projet'!$E$10+1,1))</f>
        <v>206.5885410269899</v>
      </c>
      <c r="AO4" s="62">
        <f>$AO$3</f>
        <v>347.41156847586302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1.3339508622607719</v>
      </c>
      <c r="BF4" s="14">
        <f>EXP(-1.0587+0.8836*LN(BE4)+0.284)</f>
        <v>0.59446408362489378</v>
      </c>
      <c r="BG4" s="22">
        <f t="shared" ref="BG4:BG67" si="7">(BE4+BF4)*0.475*44/12</f>
        <v>3.3586560307508679</v>
      </c>
      <c r="BH4" s="62">
        <f t="shared" ref="BH4:BH67" si="8">BG4+(AY4+AZ4)*44/12</f>
        <v>261.24754491963972</v>
      </c>
      <c r="BI4" s="62">
        <f ca="1">AVERAGE(OFFSET($BH$3,0,0,'Données projet'!$E$11+1,1))-AVERAGE(OFFSET($H$3,0,0,'Données projet'!$E$11+1,1))</f>
        <v>514.4067622178809</v>
      </c>
      <c r="BJ4" s="62">
        <f>$BJ$3</f>
        <v>322.81767004794284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1.5572926756688519</v>
      </c>
      <c r="P5" s="14">
        <f t="shared" ref="P5:P68" si="33">EXP(-1.0587+0.8836*LN(O5)+0.284)</f>
        <v>0.68160129960402205</v>
      </c>
      <c r="Q5" s="22">
        <f t="shared" si="2"/>
        <v>3.8994070069335893</v>
      </c>
      <c r="R5" s="62">
        <f t="shared" si="0"/>
        <v>263.01051811804473</v>
      </c>
      <c r="S5" s="62">
        <f ca="1">AVERAGE(OFFSET($R$3,0,0,'Données projet'!$E$9+1,1))-AVERAGE(OFFSET($H$3,0,0,'Données projet'!$E$9+1,1))</f>
        <v>487.04124684635974</v>
      </c>
      <c r="T5" s="62">
        <f t="shared" ref="T5:T68" si="34">$T$3</f>
        <v>306.61893266146666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262.0512076998549</v>
      </c>
      <c r="AN5" s="62">
        <f ca="1">AVERAGE(OFFSET($AM$3,0,0,'Données projet'!$E$10+1,1))-AVERAGE(OFFSET($H$3,0,0,'Données projet'!$E$10+1,1))</f>
        <v>206.5885410269899</v>
      </c>
      <c r="AO5" s="62">
        <f t="shared" ref="AO5:AO68" si="36">$AO$3</f>
        <v>347.41156847586302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1.6531260710946272</v>
      </c>
      <c r="BF5" s="14">
        <f t="shared" ref="BF5:BF68" si="37">EXP(-1.0587+0.8836*LN(BE5)+0.284)</f>
        <v>0.7185338367382873</v>
      </c>
      <c r="BG5" s="22">
        <f t="shared" si="7"/>
        <v>4.1306410061423255</v>
      </c>
      <c r="BH5" s="62">
        <f t="shared" si="8"/>
        <v>263.24175211725344</v>
      </c>
      <c r="BI5" s="62">
        <f ca="1">AVERAGE(OFFSET($BH$3,0,0,'Données projet'!$E$11+1,1))-AVERAGE(OFFSET($H$3,0,0,'Données projet'!$E$11+1,1))</f>
        <v>514.4067622178809</v>
      </c>
      <c r="BJ5" s="62">
        <f t="shared" ref="BJ5:BJ68" si="38">$BJ$3</f>
        <v>322.81767004794284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1.9299070117993768</v>
      </c>
      <c r="P6" s="14">
        <f t="shared" si="33"/>
        <v>0.82385733708903885</v>
      </c>
      <c r="Q6" s="22">
        <f t="shared" si="2"/>
        <v>4.7961395743139903</v>
      </c>
      <c r="R6" s="62">
        <f t="shared" si="0"/>
        <v>265.12947290764731</v>
      </c>
      <c r="S6" s="62">
        <f ca="1">AVERAGE(OFFSET($R$3,0,0,'Données projet'!$E$9+1,1))-AVERAGE(OFFSET($H$3,0,0,'Données projet'!$E$9+1,1))</f>
        <v>487.04124684635974</v>
      </c>
      <c r="T6" s="62">
        <f t="shared" si="34"/>
        <v>306.61893266146666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264.38312954955643</v>
      </c>
      <c r="AN6" s="62">
        <f ca="1">AVERAGE(OFFSET($AM$3,0,0,'Données projet'!$E$10+1,1))-AVERAGE(OFFSET($H$3,0,0,'Données projet'!$E$10+1,1))</f>
        <v>206.5885410269899</v>
      </c>
      <c r="AO6" s="62">
        <f t="shared" si="36"/>
        <v>347.41156847586302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2.0486705202177999</v>
      </c>
      <c r="BF6" s="14">
        <f t="shared" si="37"/>
        <v>0.86849801150244532</v>
      </c>
      <c r="BG6" s="22">
        <f t="shared" si="7"/>
        <v>5.0807351927460944</v>
      </c>
      <c r="BH6" s="62">
        <f t="shared" si="8"/>
        <v>265.4140685260794</v>
      </c>
      <c r="BI6" s="62">
        <f ca="1">AVERAGE(OFFSET($BH$3,0,0,'Données projet'!$E$11+1,1))-AVERAGE(OFFSET($H$3,0,0,'Données projet'!$E$11+1,1))</f>
        <v>514.4067622178809</v>
      </c>
      <c r="BJ6" s="62">
        <f t="shared" si="38"/>
        <v>322.81767004794284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2.3916769996961063</v>
      </c>
      <c r="P7" s="14">
        <f t="shared" si="33"/>
        <v>0.9958034297612971</v>
      </c>
      <c r="Q7" s="22">
        <f t="shared" si="2"/>
        <v>5.8998617479716442</v>
      </c>
      <c r="R7" s="62">
        <f t="shared" si="0"/>
        <v>267.45541730352721</v>
      </c>
      <c r="S7" s="62">
        <f ca="1">AVERAGE(OFFSET($R$3,0,0,'Données projet'!$E$9+1,1))-AVERAGE(OFFSET($H$3,0,0,'Données projet'!$E$9+1,1))</f>
        <v>487.04124684635974</v>
      </c>
      <c r="T7" s="62">
        <f t="shared" si="34"/>
        <v>306.61893266146666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267.13565485757238</v>
      </c>
      <c r="AN7" s="62">
        <f ca="1">AVERAGE(OFFSET($AM$3,0,0,'Données projet'!$E$10+1,1))-AVERAGE(OFFSET($H$3,0,0,'Données projet'!$E$10+1,1))</f>
        <v>206.5885410269899</v>
      </c>
      <c r="AO7" s="62">
        <f t="shared" si="36"/>
        <v>347.41156847586302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2.5388571227543277</v>
      </c>
      <c r="BF7" s="14">
        <f t="shared" si="37"/>
        <v>1.0497609958185417</v>
      </c>
      <c r="BG7" s="22">
        <f t="shared" si="7"/>
        <v>6.2501765565144138</v>
      </c>
      <c r="BH7" s="62">
        <f t="shared" si="8"/>
        <v>267.80573211206996</v>
      </c>
      <c r="BI7" s="62">
        <f ca="1">AVERAGE(OFFSET($BH$3,0,0,'Données projet'!$E$11+1,1))-AVERAGE(OFFSET($H$3,0,0,'Données projet'!$E$11+1,1))</f>
        <v>514.4067622178809</v>
      </c>
      <c r="BJ7" s="62">
        <f t="shared" si="38"/>
        <v>322.81767004794284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2.9639349646914495</v>
      </c>
      <c r="P8" s="14">
        <f t="shared" si="33"/>
        <v>1.2036361467970902</v>
      </c>
      <c r="Q8" s="22">
        <f t="shared" si="2"/>
        <v>7.2585196858425398</v>
      </c>
      <c r="R8" s="62">
        <f t="shared" si="0"/>
        <v>270.03629746362031</v>
      </c>
      <c r="S8" s="62">
        <f ca="1">AVERAGE(OFFSET($R$3,0,0,'Données projet'!$E$9+1,1))-AVERAGE(OFFSET($H$3,0,0,'Données projet'!$E$9+1,1))</f>
        <v>487.04124684635974</v>
      </c>
      <c r="T8" s="62">
        <f t="shared" si="34"/>
        <v>306.61893266146666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270.46882998305745</v>
      </c>
      <c r="AN8" s="62">
        <f ca="1">AVERAGE(OFFSET($AM$3,0,0,'Données projet'!$E$10+1,1))-AVERAGE(OFFSET($H$3,0,0,'Données projet'!$E$10+1,1))</f>
        <v>206.5885410269899</v>
      </c>
      <c r="AO8" s="62">
        <f t="shared" si="36"/>
        <v>347.41156847586302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3.1463309625186153</v>
      </c>
      <c r="BF8" s="14">
        <f t="shared" si="37"/>
        <v>1.2688551196974542</v>
      </c>
      <c r="BG8" s="22">
        <f t="shared" si="7"/>
        <v>7.6897824265263219</v>
      </c>
      <c r="BH8" s="62">
        <f t="shared" si="8"/>
        <v>270.46756020430411</v>
      </c>
      <c r="BI8" s="62">
        <f ca="1">AVERAGE(OFFSET($BH$3,0,0,'Données projet'!$E$11+1,1))-AVERAGE(OFFSET($H$3,0,0,'Données projet'!$E$11+1,1))</f>
        <v>514.4067622178809</v>
      </c>
      <c r="BJ8" s="62">
        <f t="shared" si="38"/>
        <v>322.81767004794284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3.6731174301700205</v>
      </c>
      <c r="P9" s="14">
        <f t="shared" si="33"/>
        <v>1.4548453345092642</v>
      </c>
      <c r="Q9" s="22">
        <f t="shared" si="2"/>
        <v>8.9312018151497536</v>
      </c>
      <c r="R9" s="62">
        <f t="shared" si="0"/>
        <v>272.93120181514973</v>
      </c>
      <c r="S9" s="62">
        <f ca="1">AVERAGE(OFFSET($R$3,0,0,'Données projet'!$E$9+1,1))-AVERAGE(OFFSET($H$3,0,0,'Données projet'!$E$9+1,1))</f>
        <v>487.04124684635974</v>
      </c>
      <c r="T9" s="62">
        <f t="shared" si="34"/>
        <v>306.61893266146666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274.60382383831177</v>
      </c>
      <c r="AN9" s="62">
        <f ca="1">AVERAGE(OFFSET($AM$3,0,0,'Données projet'!$E$10+1,1))-AVERAGE(OFFSET($H$3,0,0,'Données projet'!$E$10+1,1))</f>
        <v>206.5885410269899</v>
      </c>
      <c r="AO9" s="62">
        <f t="shared" si="36"/>
        <v>347.41156847586302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3.8991554258727907</v>
      </c>
      <c r="BF9" s="14">
        <f t="shared" si="37"/>
        <v>1.5336760664526912</v>
      </c>
      <c r="BG9" s="22">
        <f t="shared" si="7"/>
        <v>9.4621815158002143</v>
      </c>
      <c r="BH9" s="62">
        <f t="shared" si="8"/>
        <v>273.46218151580024</v>
      </c>
      <c r="BI9" s="62">
        <f ca="1">AVERAGE(OFFSET($BH$3,0,0,'Données projet'!$E$11+1,1))-AVERAGE(OFFSET($H$3,0,0,'Données projet'!$E$11+1,1))</f>
        <v>514.4067622178809</v>
      </c>
      <c r="BJ9" s="62">
        <f t="shared" si="38"/>
        <v>322.81767004794284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4.5519864020441929</v>
      </c>
      <c r="P10" s="14">
        <f t="shared" si="33"/>
        <v>1.7584840343783612</v>
      </c>
      <c r="Q10" s="22">
        <f t="shared" si="2"/>
        <v>10.990736010102614</v>
      </c>
      <c r="R10" s="62">
        <f t="shared" si="0"/>
        <v>276.21295823232487</v>
      </c>
      <c r="S10" s="62">
        <f ca="1">AVERAGE(OFFSET($R$3,0,0,'Données projet'!$E$9+1,1))-AVERAGE(OFFSET($H$3,0,0,'Données projet'!$E$9+1,1))</f>
        <v>487.04124684635974</v>
      </c>
      <c r="T10" s="62">
        <f t="shared" si="34"/>
        <v>306.61893266146666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279.84634941832229</v>
      </c>
      <c r="AN10" s="62">
        <f ca="1">AVERAGE(OFFSET($AM$3,0,0,'Données projet'!$E$10+1,1))-AVERAGE(OFFSET($H$3,0,0,'Données projet'!$E$10+1,1))</f>
        <v>206.5885410269899</v>
      </c>
      <c r="AO10" s="62">
        <f t="shared" si="36"/>
        <v>347.41156847586302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4.8321086421699899</v>
      </c>
      <c r="BF10" s="14">
        <f t="shared" si="37"/>
        <v>1.8537674162284574</v>
      </c>
      <c r="BG10" s="22">
        <f t="shared" si="7"/>
        <v>11.644567468377296</v>
      </c>
      <c r="BH10" s="62">
        <f t="shared" si="8"/>
        <v>276.86678969059955</v>
      </c>
      <c r="BI10" s="62">
        <f ca="1">AVERAGE(OFFSET($BH$3,0,0,'Données projet'!$E$11+1,1))-AVERAGE(OFFSET($H$3,0,0,'Données projet'!$E$11+1,1))</f>
        <v>514.4067622178809</v>
      </c>
      <c r="BJ10" s="62">
        <f t="shared" si="38"/>
        <v>322.81767004794284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5.6411428706857674</v>
      </c>
      <c r="P11" s="14">
        <f t="shared" si="33"/>
        <v>2.125494735292019</v>
      </c>
      <c r="Q11" s="22">
        <f t="shared" si="2"/>
        <v>13.526893830411311</v>
      </c>
      <c r="R11" s="62">
        <f t="shared" si="0"/>
        <v>279.97133827485578</v>
      </c>
      <c r="S11" s="62">
        <f ca="1">AVERAGE(OFFSET($R$3,0,0,'Données projet'!$E$9+1,1))-AVERAGE(OFFSET($H$3,0,0,'Données projet'!$E$9+1,1))</f>
        <v>487.04124684635974</v>
      </c>
      <c r="T11" s="62">
        <f t="shared" si="34"/>
        <v>306.61893266146666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286.61908783330978</v>
      </c>
      <c r="AN11" s="62">
        <f ca="1">AVERAGE(OFFSET($AM$3,0,0,'Données projet'!$E$10+1,1))-AVERAGE(OFFSET($H$3,0,0,'Données projet'!$E$10+1,1))</f>
        <v>206.5885410269899</v>
      </c>
      <c r="AO11" s="62">
        <f t="shared" si="36"/>
        <v>347.41156847586302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5.9882901242664301</v>
      </c>
      <c r="BF11" s="14">
        <f t="shared" si="37"/>
        <v>2.2406645762026263</v>
      </c>
      <c r="BG11" s="22">
        <f t="shared" si="7"/>
        <v>14.332096103316941</v>
      </c>
      <c r="BH11" s="62">
        <f t="shared" si="8"/>
        <v>280.77654054776139</v>
      </c>
      <c r="BI11" s="62">
        <f ca="1">AVERAGE(OFFSET($BH$3,0,0,'Données projet'!$E$11+1,1))-AVERAGE(OFFSET($H$3,0,0,'Données projet'!$E$11+1,1))</f>
        <v>514.4067622178809</v>
      </c>
      <c r="BJ11" s="62">
        <f t="shared" si="38"/>
        <v>322.81767004794284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6.9909024493566383</v>
      </c>
      <c r="P12" s="14">
        <f t="shared" si="33"/>
        <v>2.5691037174250742</v>
      </c>
      <c r="Q12" s="22">
        <f t="shared" si="2"/>
        <v>16.650344073811482</v>
      </c>
      <c r="R12" s="62">
        <f t="shared" si="0"/>
        <v>284.31701074047817</v>
      </c>
      <c r="S12" s="62">
        <f ca="1">AVERAGE(OFFSET($R$3,0,0,'Données projet'!$E$9+1,1))-AVERAGE(OFFSET($H$3,0,0,'Données projet'!$E$9+1,1))</f>
        <v>487.04124684635974</v>
      </c>
      <c r="T12" s="62">
        <f t="shared" si="34"/>
        <v>306.61893266146666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295.50658480661582</v>
      </c>
      <c r="AN12" s="62">
        <f ca="1">AVERAGE(OFFSET($AM$3,0,0,'Données projet'!$E$10+1,1))-AVERAGE(OFFSET($H$3,0,0,'Données projet'!$E$10+1,1))</f>
        <v>206.5885410269899</v>
      </c>
      <c r="AO12" s="62">
        <f t="shared" si="36"/>
        <v>347.41156847586302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7.4211118308555069</v>
      </c>
      <c r="BF12" s="14">
        <f t="shared" si="37"/>
        <v>2.7083104919730441</v>
      </c>
      <c r="BG12" s="22">
        <f t="shared" si="7"/>
        <v>17.642077212259725</v>
      </c>
      <c r="BH12" s="62">
        <f t="shared" si="8"/>
        <v>285.30874387892641</v>
      </c>
      <c r="BI12" s="62">
        <f ca="1">AVERAGE(OFFSET($BH$3,0,0,'Données projet'!$E$11+1,1))-AVERAGE(OFFSET($H$3,0,0,'Données projet'!$E$11+1,1))</f>
        <v>514.4067622178809</v>
      </c>
      <c r="BJ12" s="62">
        <f t="shared" si="38"/>
        <v>322.81767004794284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8.6636197977519771</v>
      </c>
      <c r="P13" s="14">
        <f t="shared" si="33"/>
        <v>3.1052976990698267</v>
      </c>
      <c r="Q13" s="22">
        <f t="shared" si="2"/>
        <v>20.497531306964643</v>
      </c>
      <c r="R13" s="62">
        <f t="shared" si="0"/>
        <v>289.38642019585347</v>
      </c>
      <c r="S13" s="62">
        <f ca="1">AVERAGE(OFFSET($R$3,0,0,'Données projet'!$E$9+1,1))-AVERAGE(OFFSET($H$3,0,0,'Données projet'!$E$9+1,1))</f>
        <v>487.04124684635974</v>
      </c>
      <c r="T13" s="62">
        <f t="shared" si="34"/>
        <v>306.61893266146666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307.31743046108022</v>
      </c>
      <c r="AN13" s="62">
        <f ca="1">AVERAGE(OFFSET($AM$3,0,0,'Données projet'!$E$10+1,1))-AVERAGE(OFFSET($H$3,0,0,'Données projet'!$E$10+1,1))</f>
        <v>206.5885410269899</v>
      </c>
      <c r="AO13" s="62">
        <f t="shared" si="36"/>
        <v>347.41156847586302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9.1967656314597903</v>
      </c>
      <c r="BF13" s="14">
        <f t="shared" si="37"/>
        <v>3.2735581214758165</v>
      </c>
      <c r="BG13" s="22">
        <f t="shared" si="7"/>
        <v>21.719147203029511</v>
      </c>
      <c r="BH13" s="62">
        <f t="shared" si="8"/>
        <v>290.60803609191839</v>
      </c>
      <c r="BI13" s="62">
        <f ca="1">AVERAGE(OFFSET($BH$3,0,0,'Données projet'!$E$11+1,1))-AVERAGE(OFFSET($H$3,0,0,'Données projet'!$E$11+1,1))</f>
        <v>514.4067622178809</v>
      </c>
      <c r="BJ13" s="62">
        <f t="shared" si="38"/>
        <v>322.81767004794284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10.736569211734251</v>
      </c>
      <c r="P14" s="14">
        <f t="shared" si="33"/>
        <v>3.7533999637480915</v>
      </c>
      <c r="Q14" s="22">
        <f t="shared" si="2"/>
        <v>25.23669631396508</v>
      </c>
      <c r="R14" s="62">
        <f t="shared" si="0"/>
        <v>295.34780742507621</v>
      </c>
      <c r="S14" s="62">
        <f ca="1">AVERAGE(OFFSET($R$3,0,0,'Données projet'!$E$9+1,1))-AVERAGE(OFFSET($H$3,0,0,'Données projet'!$E$9+1,1))</f>
        <v>487.04124684635974</v>
      </c>
      <c r="T14" s="62">
        <f t="shared" si="34"/>
        <v>306.61893266146666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323.17039339202512</v>
      </c>
      <c r="AN14" s="62">
        <f ca="1">AVERAGE(OFFSET($AM$3,0,0,'Données projet'!$E$10+1,1))-AVERAGE(OFFSET($H$3,0,0,'Données projet'!$E$10+1,1))</f>
        <v>206.5885410269899</v>
      </c>
      <c r="AO14" s="62">
        <f t="shared" si="36"/>
        <v>347.41156847586302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11.397281163225587</v>
      </c>
      <c r="BF14" s="14">
        <f t="shared" si="37"/>
        <v>3.9567777795201704</v>
      </c>
      <c r="BG14" s="22">
        <f t="shared" si="7"/>
        <v>26.741652658615525</v>
      </c>
      <c r="BH14" s="62">
        <f t="shared" si="8"/>
        <v>296.85276376972666</v>
      </c>
      <c r="BI14" s="62">
        <f ca="1">AVERAGE(OFFSET($BH$3,0,0,'Données projet'!$E$11+1,1))-AVERAGE(OFFSET($H$3,0,0,'Données projet'!$E$11+1,1))</f>
        <v>514.4067622178809</v>
      </c>
      <c r="BJ14" s="62">
        <f t="shared" si="38"/>
        <v>322.81767004794284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13.305514453470233</v>
      </c>
      <c r="P15" s="14">
        <f t="shared" si="33"/>
        <v>4.5367667299931158</v>
      </c>
      <c r="Q15" s="22">
        <f t="shared" si="2"/>
        <v>31.075306394532003</v>
      </c>
      <c r="R15" s="62">
        <f t="shared" si="0"/>
        <v>302.40863972786531</v>
      </c>
      <c r="S15" s="62">
        <f ca="1">AVERAGE(OFFSET($R$3,0,0,'Données projet'!$E$9+1,1))-AVERAGE(OFFSET($H$3,0,0,'Données projet'!$E$9+1,1))</f>
        <v>487.04124684635974</v>
      </c>
      <c r="T15" s="62">
        <f t="shared" si="34"/>
        <v>306.61893266146666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344.61376105404327</v>
      </c>
      <c r="AN15" s="62">
        <f ca="1">AVERAGE(OFFSET($AM$3,0,0,'Données projet'!$E$10+1,1))-AVERAGE(OFFSET($H$3,0,0,'Données projet'!$E$10+1,1))</f>
        <v>206.5885410269899</v>
      </c>
      <c r="AO15" s="62">
        <f t="shared" si="36"/>
        <v>347.41156847586302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14.124315342914553</v>
      </c>
      <c r="BF15" s="14">
        <f t="shared" si="37"/>
        <v>4.7825912403370845</v>
      </c>
      <c r="BG15" s="22">
        <f t="shared" si="7"/>
        <v>32.929528965829938</v>
      </c>
      <c r="BH15" s="62">
        <f t="shared" si="8"/>
        <v>304.26286229916326</v>
      </c>
      <c r="BI15" s="62">
        <f ca="1">AVERAGE(OFFSET($BH$3,0,0,'Données projet'!$E$11+1,1))-AVERAGE(OFFSET($H$3,0,0,'Données projet'!$E$11+1,1))</f>
        <v>514.4067622178809</v>
      </c>
      <c r="BJ15" s="62">
        <f t="shared" si="38"/>
        <v>322.81767004794284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16.489132736928447</v>
      </c>
      <c r="P16" s="14">
        <f t="shared" si="33"/>
        <v>5.4836288594779292</v>
      </c>
      <c r="Q16" s="22">
        <f t="shared" si="2"/>
        <v>38.269226447074438</v>
      </c>
      <c r="R16" s="62">
        <f t="shared" si="0"/>
        <v>310.82478200263</v>
      </c>
      <c r="S16" s="62">
        <f ca="1">AVERAGE(OFFSET($R$3,0,0,'Données projet'!$E$9+1,1))-AVERAGE(OFFSET($H$3,0,0,'Données projet'!$E$9+1,1))</f>
        <v>487.04124684635974</v>
      </c>
      <c r="T16" s="62">
        <f t="shared" si="34"/>
        <v>306.61893266146666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373.79072026959176</v>
      </c>
      <c r="AN16" s="62">
        <f ca="1">AVERAGE(OFFSET($AM$3,0,0,'Données projet'!$E$10+1,1))-AVERAGE(OFFSET($H$3,0,0,'Données projet'!$E$10+1,1))</f>
        <v>206.5885410269899</v>
      </c>
      <c r="AO16" s="62">
        <f t="shared" si="36"/>
        <v>347.41156847586302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17.5038485976625</v>
      </c>
      <c r="BF16" s="14">
        <f t="shared" si="37"/>
        <v>5.7807590536264062</v>
      </c>
      <c r="BG16" s="22">
        <f t="shared" si="7"/>
        <v>40.55402499266151</v>
      </c>
      <c r="BH16" s="62">
        <f t="shared" si="8"/>
        <v>313.10958054821708</v>
      </c>
      <c r="BI16" s="62">
        <f ca="1">AVERAGE(OFFSET($BH$3,0,0,'Données projet'!$E$11+1,1))-AVERAGE(OFFSET($H$3,0,0,'Données projet'!$E$11+1,1))</f>
        <v>514.4067622178809</v>
      </c>
      <c r="BJ16" s="62">
        <f t="shared" si="38"/>
        <v>322.81767004794284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20.434497242993334</v>
      </c>
      <c r="P17" s="14">
        <f t="shared" si="33"/>
        <v>6.6281092368495731</v>
      </c>
      <c r="Q17" s="22">
        <f t="shared" si="2"/>
        <v>47.134039619059727</v>
      </c>
      <c r="R17" s="62">
        <f t="shared" si="0"/>
        <v>320.91181739683748</v>
      </c>
      <c r="S17" s="62">
        <f ca="1">AVERAGE(OFFSET($R$3,0,0,'Données projet'!$E$9+1,1))-AVERAGE(OFFSET($H$3,0,0,'Données projet'!$E$9+1,1))</f>
        <v>487.04124684635974</v>
      </c>
      <c r="T17" s="62">
        <f t="shared" si="34"/>
        <v>306.61893266146666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377.8587824872688</v>
      </c>
      <c r="AN17" s="62">
        <f ca="1">AVERAGE(OFFSET($AM$3,0,0,'Données projet'!$E$10+1,1))-AVERAGE(OFFSET($H$3,0,0,'Données projet'!$E$10+1,1))</f>
        <v>206.5885410269899</v>
      </c>
      <c r="AO17" s="62">
        <f t="shared" si="36"/>
        <v>347.41156847586302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21.692004765639073</v>
      </c>
      <c r="BF17" s="14">
        <f t="shared" si="37"/>
        <v>6.9872530510737043</v>
      </c>
      <c r="BG17" s="22">
        <f t="shared" si="7"/>
        <v>49.949707364108086</v>
      </c>
      <c r="BH17" s="62">
        <f t="shared" si="8"/>
        <v>323.72748514188584</v>
      </c>
      <c r="BI17" s="62">
        <f ca="1">AVERAGE(OFFSET($BH$3,0,0,'Données projet'!$E$11+1,1))-AVERAGE(OFFSET($H$3,0,0,'Données projet'!$E$11+1,1))</f>
        <v>514.4067622178809</v>
      </c>
      <c r="BJ17" s="62">
        <f t="shared" si="38"/>
        <v>322.81767004794284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25.323871439201337</v>
      </c>
      <c r="P18" s="14">
        <f t="shared" si="33"/>
        <v>8.0114524854610902</v>
      </c>
      <c r="Q18" s="22">
        <f t="shared" si="2"/>
        <v>58.059022502120392</v>
      </c>
      <c r="R18" s="62">
        <f t="shared" si="0"/>
        <v>333.0590225021204</v>
      </c>
      <c r="S18" s="62">
        <f ca="1">AVERAGE(OFFSET($R$3,0,0,'Données projet'!$E$9+1,1))-AVERAGE(OFFSET($H$3,0,0,'Données projet'!$E$9+1,1))</f>
        <v>487.04124684635974</v>
      </c>
      <c r="T18" s="62">
        <f t="shared" si="34"/>
        <v>306.61893266146666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401.56525127580693</v>
      </c>
      <c r="AN18" s="62">
        <f ca="1">AVERAGE(OFFSET($AM$3,0,0,'Données projet'!$E$10+1,1))-AVERAGE(OFFSET($H$3,0,0,'Données projet'!$E$10+1,1))</f>
        <v>206.5885410269899</v>
      </c>
      <c r="AO18" s="62">
        <f t="shared" si="36"/>
        <v>347.41156847586302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26.882263527767574</v>
      </c>
      <c r="BF18" s="14">
        <f t="shared" si="37"/>
        <v>8.4455526941763424</v>
      </c>
      <c r="BG18" s="22">
        <f t="shared" si="7"/>
        <v>61.52927991988566</v>
      </c>
      <c r="BH18" s="62">
        <f t="shared" si="8"/>
        <v>336.52927991988565</v>
      </c>
      <c r="BI18" s="62">
        <f ca="1">AVERAGE(OFFSET($BH$3,0,0,'Données projet'!$E$11+1,1))-AVERAGE(OFFSET($H$3,0,0,'Données projet'!$E$11+1,1))</f>
        <v>514.4067622178809</v>
      </c>
      <c r="BJ18" s="62">
        <f t="shared" si="38"/>
        <v>322.81767004794284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31.383129080363769</v>
      </c>
      <c r="P19" s="14">
        <f t="shared" si="33"/>
        <v>9.6835113353243223</v>
      </c>
      <c r="Q19" s="22">
        <f t="shared" si="2"/>
        <v>71.524398723990075</v>
      </c>
      <c r="R19" s="62">
        <f t="shared" si="0"/>
        <v>347.74662094621232</v>
      </c>
      <c r="S19" s="62">
        <f ca="1">AVERAGE(OFFSET($R$3,0,0,'Données projet'!$E$9+1,1))-AVERAGE(OFFSET($H$3,0,0,'Données projet'!$E$9+1,1))</f>
        <v>487.04124684635974</v>
      </c>
      <c r="T19" s="62">
        <f t="shared" si="34"/>
        <v>306.61893266146666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425.17463824707193</v>
      </c>
      <c r="AN19" s="62">
        <f ca="1">AVERAGE(OFFSET($AM$3,0,0,'Données projet'!$E$10+1,1))-AVERAGE(OFFSET($H$3,0,0,'Données projet'!$E$10+1,1))</f>
        <v>206.5885410269899</v>
      </c>
      <c r="AO19" s="62">
        <f t="shared" si="36"/>
        <v>347.41156847586302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33.314398562232306</v>
      </c>
      <c r="BF19" s="14">
        <f t="shared" si="37"/>
        <v>10.208211980979948</v>
      </c>
      <c r="BG19" s="22">
        <f t="shared" si="7"/>
        <v>75.801880029428006</v>
      </c>
      <c r="BH19" s="62">
        <f t="shared" si="8"/>
        <v>352.02410225165022</v>
      </c>
      <c r="BI19" s="62">
        <f ca="1">AVERAGE(OFFSET($BH$3,0,0,'Données projet'!$E$11+1,1))-AVERAGE(OFFSET($H$3,0,0,'Données projet'!$E$11+1,1))</f>
        <v>514.4067622178809</v>
      </c>
      <c r="BJ19" s="62">
        <f t="shared" si="38"/>
        <v>322.81767004794284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38.892188867700071</v>
      </c>
      <c r="P20" s="14">
        <f t="shared" si="33"/>
        <v>11.704543208803392</v>
      </c>
      <c r="Q20" s="22">
        <f t="shared" si="2"/>
        <v>88.122641699910204</v>
      </c>
      <c r="R20" s="62">
        <f t="shared" si="0"/>
        <v>365.56708614435468</v>
      </c>
      <c r="S20" s="62">
        <f ca="1">AVERAGE(OFFSET($R$3,0,0,'Données projet'!$E$9+1,1))-AVERAGE(OFFSET($H$3,0,0,'Données projet'!$E$9+1,1))</f>
        <v>487.04124684635974</v>
      </c>
      <c r="T20" s="62">
        <f t="shared" si="34"/>
        <v>306.61893266146666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448.70362518967272</v>
      </c>
      <c r="AN20" s="62">
        <f ca="1">AVERAGE(OFFSET($AM$3,0,0,'Données projet'!$E$10+1,1))-AVERAGE(OFFSET($H$3,0,0,'Données projet'!$E$10+1,1))</f>
        <v>206.5885410269899</v>
      </c>
      <c r="AO20" s="62">
        <f t="shared" si="36"/>
        <v>347.41156847586302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41.28555433648161</v>
      </c>
      <c r="BF20" s="14">
        <f t="shared" si="37"/>
        <v>12.338753379690502</v>
      </c>
      <c r="BG20" s="22">
        <f t="shared" si="7"/>
        <v>93.39566927233308</v>
      </c>
      <c r="BH20" s="62">
        <f t="shared" si="8"/>
        <v>370.84011371677752</v>
      </c>
      <c r="BI20" s="62">
        <f ca="1">AVERAGE(OFFSET($BH$3,0,0,'Données projet'!$E$11+1,1))-AVERAGE(OFFSET($H$3,0,0,'Données projet'!$E$11+1,1))</f>
        <v>514.4067622178809</v>
      </c>
      <c r="BJ20" s="62">
        <f t="shared" si="38"/>
        <v>322.81767004794284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48.197945815010499</v>
      </c>
      <c r="P21" s="14">
        <f t="shared" si="33"/>
        <v>14.147381769152156</v>
      </c>
      <c r="Q21" s="22">
        <f t="shared" si="2"/>
        <v>108.58477887574996</v>
      </c>
      <c r="R21" s="62">
        <f t="shared" si="0"/>
        <v>387.25144554241666</v>
      </c>
      <c r="S21" s="62">
        <f ca="1">AVERAGE(OFFSET($R$3,0,0,'Données projet'!$E$9+1,1))-AVERAGE(OFFSET($H$3,0,0,'Données projet'!$E$9+1,1))</f>
        <v>487.04124684635974</v>
      </c>
      <c r="T21" s="62">
        <f t="shared" si="34"/>
        <v>306.61893266146666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472.16417147518968</v>
      </c>
      <c r="AN21" s="62">
        <f ca="1">AVERAGE(OFFSET($AM$3,0,0,'Données projet'!$E$10+1,1))-AVERAGE(OFFSET($H$3,0,0,'Données projet'!$E$10+1,1))</f>
        <v>206.5885410269899</v>
      </c>
      <c r="AO21" s="62">
        <f t="shared" si="36"/>
        <v>347.41156847586302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51.163973249780369</v>
      </c>
      <c r="BF21" s="14">
        <f t="shared" si="37"/>
        <v>14.913957042476</v>
      </c>
      <c r="BG21" s="22">
        <f t="shared" si="7"/>
        <v>115.08572859234651</v>
      </c>
      <c r="BH21" s="62">
        <f t="shared" si="8"/>
        <v>393.75239525901321</v>
      </c>
      <c r="BI21" s="62">
        <f ca="1">AVERAGE(OFFSET($BH$3,0,0,'Données projet'!$E$11+1,1))-AVERAGE(OFFSET($H$3,0,0,'Données projet'!$E$11+1,1))</f>
        <v>514.4067622178809</v>
      </c>
      <c r="BJ21" s="62">
        <f t="shared" si="38"/>
        <v>322.81767004794284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59.730296710452635</v>
      </c>
      <c r="P22" s="14">
        <f t="shared" si="33"/>
        <v>17.100061689857345</v>
      </c>
      <c r="Q22" s="22">
        <f t="shared" si="2"/>
        <v>133.81287421387319</v>
      </c>
      <c r="R22" s="62">
        <f t="shared" si="0"/>
        <v>413.70176310276202</v>
      </c>
      <c r="S22" s="62">
        <f ca="1">AVERAGE(OFFSET($R$3,0,0,'Données projet'!$E$9+1,1))-AVERAGE(OFFSET($H$3,0,0,'Données projet'!$E$9+1,1))</f>
        <v>487.04124684635974</v>
      </c>
      <c r="T22" s="62">
        <f t="shared" si="34"/>
        <v>306.61893266146666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495.56525411827351</v>
      </c>
      <c r="AN22" s="62">
        <f ca="1">AVERAGE(OFFSET($AM$3,0,0,'Données projet'!$E$10+1,1))-AVERAGE(OFFSET($H$3,0,0,'Données projet'!$E$10+1,1))</f>
        <v>206.5885410269899</v>
      </c>
      <c r="AO22" s="62">
        <f t="shared" si="36"/>
        <v>347.41156847586302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0.1125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0.75</v>
      </c>
      <c r="AU22" s="23">
        <f>EXP(-LN(2)/35)*AU21+(1-EXP(-LN(2)/35))/(LN(2)/35)*AQ22*AR22*VLOOKUP('Données projet'!$B$10,Paramètres!$A$1:$I$89,3,0)*0.475*44/12</f>
        <v>3.5697849495878025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21.58176288122635</v>
      </c>
      <c r="AX22" s="23">
        <f t="shared" si="6"/>
        <v>25.151547830814152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63.406007277249707</v>
      </c>
      <c r="BF22" s="14">
        <f t="shared" si="37"/>
        <v>18.026627797823672</v>
      </c>
      <c r="BG22" s="22">
        <f t="shared" si="7"/>
        <v>141.82850608908612</v>
      </c>
      <c r="BH22" s="62">
        <f t="shared" si="8"/>
        <v>421.717394977975</v>
      </c>
      <c r="BI22" s="62">
        <f ca="1">AVERAGE(OFFSET($BH$3,0,0,'Données projet'!$E$11+1,1))-AVERAGE(OFFSET($H$3,0,0,'Données projet'!$E$11+1,1))</f>
        <v>514.4067622178809</v>
      </c>
      <c r="BJ22" s="62">
        <f t="shared" si="38"/>
        <v>322.81767004794284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74.022000000000006</v>
      </c>
      <c r="P23" s="14">
        <f t="shared" si="33"/>
        <v>20.668991235856851</v>
      </c>
      <c r="Q23" s="22">
        <f t="shared" si="2"/>
        <v>164.92014306911736</v>
      </c>
      <c r="R23" s="62">
        <f t="shared" si="0"/>
        <v>446.03125418022853</v>
      </c>
      <c r="S23" s="62">
        <f ca="1">AVERAGE(OFFSET($R$3,0,0,'Données projet'!$E$9+1,1))-AVERAGE(OFFSET($H$3,0,0,'Données projet'!$E$9+1,1))</f>
        <v>487.04124684635974</v>
      </c>
      <c r="T23" s="62">
        <f t="shared" si="34"/>
        <v>306.61893266146666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466.41153358646295</v>
      </c>
      <c r="AN23" s="62">
        <f ca="1">AVERAGE(OFFSET($AM$3,0,0,'Données projet'!$E$10+1,1))-AVERAGE(OFFSET($H$3,0,0,'Données projet'!$E$10+1,1))</f>
        <v>206.5885410269899</v>
      </c>
      <c r="AO23" s="62">
        <f t="shared" si="36"/>
        <v>347.41156847586302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3.499783644080209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15.260610883275275</v>
      </c>
      <c r="AX23" s="23">
        <f t="shared" si="6"/>
        <v>18.760394527355484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78.577200000000005</v>
      </c>
      <c r="BF23" s="14">
        <f t="shared" si="37"/>
        <v>21.788939637935243</v>
      </c>
      <c r="BG23" s="22">
        <f t="shared" si="7"/>
        <v>174.8043598694039</v>
      </c>
      <c r="BH23" s="62">
        <f t="shared" si="8"/>
        <v>455.91547098051501</v>
      </c>
      <c r="BI23" s="62">
        <f ca="1">AVERAGE(OFFSET($BH$3,0,0,'Données projet'!$E$11+1,1))-AVERAGE(OFFSET($H$3,0,0,'Données projet'!$E$11+1,1))</f>
        <v>514.4067622178809</v>
      </c>
      <c r="BJ23" s="62">
        <f t="shared" si="38"/>
        <v>322.81767004794284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75.238800000000012</v>
      </c>
      <c r="P24" s="14">
        <f t="shared" si="33"/>
        <v>20.96892143970209</v>
      </c>
      <c r="Q24" s="22">
        <f t="shared" si="2"/>
        <v>167.56178150748116</v>
      </c>
      <c r="R24" s="62">
        <f t="shared" si="0"/>
        <v>449.89511484081447</v>
      </c>
      <c r="S24" s="62">
        <f ca="1">AVERAGE(OFFSET($R$3,0,0,'Données projet'!$E$9+1,1))-AVERAGE(OFFSET($H$3,0,0,'Données projet'!$E$9+1,1))</f>
        <v>487.04124684635974</v>
      </c>
      <c r="T24" s="62">
        <f t="shared" si="34"/>
        <v>306.61893266146666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488.97258746891305</v>
      </c>
      <c r="AN24" s="62">
        <f ca="1">AVERAGE(OFFSET($AM$3,0,0,'Données projet'!$E$10+1,1))-AVERAGE(OFFSET($H$3,0,0,'Données projet'!$E$10+1,1))</f>
        <v>206.5885410269899</v>
      </c>
      <c r="AO24" s="62">
        <f t="shared" si="36"/>
        <v>347.41156847586302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3.4311550214770392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10.790881440613177</v>
      </c>
      <c r="AX24" s="23">
        <f t="shared" si="6"/>
        <v>14.222036462090216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79.868880000000004</v>
      </c>
      <c r="BF24" s="14">
        <f t="shared" si="37"/>
        <v>22.105121546989441</v>
      </c>
      <c r="BG24" s="22">
        <f t="shared" si="7"/>
        <v>177.6047193610066</v>
      </c>
      <c r="BH24" s="62">
        <f t="shared" si="8"/>
        <v>459.93805269433994</v>
      </c>
      <c r="BI24" s="62">
        <f ca="1">AVERAGE(OFFSET($BH$3,0,0,'Données projet'!$E$11+1,1))-AVERAGE(OFFSET($H$3,0,0,'Données projet'!$E$11+1,1))</f>
        <v>514.4067622178809</v>
      </c>
      <c r="BJ24" s="62">
        <f t="shared" si="38"/>
        <v>322.81767004794284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82.539600000000007</v>
      </c>
      <c r="P25" s="14">
        <f t="shared" si="33"/>
        <v>22.756995627482848</v>
      </c>
      <c r="Q25" s="22">
        <f t="shared" si="2"/>
        <v>183.39157071786599</v>
      </c>
      <c r="R25" s="62">
        <f t="shared" si="0"/>
        <v>466.94712627342153</v>
      </c>
      <c r="S25" s="62">
        <f ca="1">AVERAGE(OFFSET($R$3,0,0,'Données projet'!$E$9+1,1))-AVERAGE(OFFSET($H$3,0,0,'Données projet'!$E$9+1,1))</f>
        <v>487.04124684635974</v>
      </c>
      <c r="T25" s="62">
        <f t="shared" si="34"/>
        <v>306.61893266146666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511.48271498288614</v>
      </c>
      <c r="AN25" s="62">
        <f ca="1">AVERAGE(OFFSET($AM$3,0,0,'Données projet'!$E$10+1,1))-AVERAGE(OFFSET($H$3,0,0,'Données projet'!$E$10+1,1))</f>
        <v>206.5885410269899</v>
      </c>
      <c r="AO25" s="62">
        <f t="shared" si="36"/>
        <v>347.41156847586302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3.3638721643037908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7.6303054416376392</v>
      </c>
      <c r="AX25" s="23">
        <f t="shared" si="6"/>
        <v>10.994177605941431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87.618960000000001</v>
      </c>
      <c r="BF25" s="14">
        <f t="shared" si="37"/>
        <v>23.990082457811074</v>
      </c>
      <c r="BG25" s="22">
        <f t="shared" si="7"/>
        <v>194.38574894735427</v>
      </c>
      <c r="BH25" s="62">
        <f t="shared" si="8"/>
        <v>477.94130450290982</v>
      </c>
      <c r="BI25" s="62">
        <f ca="1">AVERAGE(OFFSET($BH$3,0,0,'Données projet'!$E$11+1,1))-AVERAGE(OFFSET($H$3,0,0,'Données projet'!$E$11+1,1))</f>
        <v>514.4067622178809</v>
      </c>
      <c r="BJ25" s="62">
        <f t="shared" si="38"/>
        <v>322.81767004794284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89.840400000000017</v>
      </c>
      <c r="P26" s="14">
        <f t="shared" si="33"/>
        <v>24.526729341796202</v>
      </c>
      <c r="Q26" s="22">
        <f t="shared" si="2"/>
        <v>199.18941693696172</v>
      </c>
      <c r="R26" s="62">
        <f t="shared" si="0"/>
        <v>483.96719471473949</v>
      </c>
      <c r="S26" s="62">
        <f ca="1">AVERAGE(OFFSET($R$3,0,0,'Données projet'!$E$9+1,1))-AVERAGE(OFFSET($H$3,0,0,'Données projet'!$E$9+1,1))</f>
        <v>487.04124684635974</v>
      </c>
      <c r="T26" s="62">
        <f t="shared" si="34"/>
        <v>306.61893266146666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533.9473415713627</v>
      </c>
      <c r="AN26" s="62">
        <f ca="1">AVERAGE(OFFSET($AM$3,0,0,'Données projet'!$E$10+1,1))-AVERAGE(OFFSET($H$3,0,0,'Données projet'!$E$10+1,1))</f>
        <v>206.5885410269899</v>
      </c>
      <c r="AO26" s="62">
        <f t="shared" si="36"/>
        <v>347.41156847586302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3.2979086829212192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5.3954407203065893</v>
      </c>
      <c r="AX26" s="23">
        <f t="shared" si="6"/>
        <v>8.693349403227808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95.369039999999998</v>
      </c>
      <c r="BF26" s="14">
        <f t="shared" si="37"/>
        <v>25.855709117398451</v>
      </c>
      <c r="BG26" s="22">
        <f t="shared" si="7"/>
        <v>211.13310471280226</v>
      </c>
      <c r="BH26" s="62">
        <f t="shared" si="8"/>
        <v>495.91088249058004</v>
      </c>
      <c r="BI26" s="62">
        <f ca="1">AVERAGE(OFFSET($BH$3,0,0,'Données projet'!$E$11+1,1))-AVERAGE(OFFSET($H$3,0,0,'Données projet'!$E$11+1,1))</f>
        <v>514.4067622178809</v>
      </c>
      <c r="BJ26" s="62">
        <f t="shared" si="38"/>
        <v>322.81767004794284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97.141200000000026</v>
      </c>
      <c r="P27" s="14">
        <f t="shared" si="33"/>
        <v>26.279782450761708</v>
      </c>
      <c r="Q27" s="22">
        <f t="shared" si="2"/>
        <v>214.95821110174333</v>
      </c>
      <c r="R27" s="62">
        <f t="shared" si="0"/>
        <v>500.95821110174336</v>
      </c>
      <c r="S27" s="62">
        <f ca="1">AVERAGE(OFFSET($R$3,0,0,'Données projet'!$E$9+1,1))-AVERAGE(OFFSET($H$3,0,0,'Données projet'!$E$9+1,1))</f>
        <v>487.04124684635974</v>
      </c>
      <c r="T27" s="62">
        <f t="shared" si="34"/>
        <v>306.61893266146666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556.37089120353016</v>
      </c>
      <c r="AN27" s="62">
        <f ca="1">AVERAGE(OFFSET($AM$3,0,0,'Données projet'!$E$10+1,1))-AVERAGE(OFFSET($H$3,0,0,'Données projet'!$E$10+1,1))</f>
        <v>206.5885410269899</v>
      </c>
      <c r="AO27" s="62">
        <f t="shared" si="36"/>
        <v>347.41156847586302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3.2332387051748088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3.8151527208188201</v>
      </c>
      <c r="AX27" s="23">
        <f t="shared" si="6"/>
        <v>7.0483914259936284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103.11912000000001</v>
      </c>
      <c r="BF27" s="14">
        <f t="shared" si="37"/>
        <v>27.703751333753903</v>
      </c>
      <c r="BG27" s="22">
        <f t="shared" si="7"/>
        <v>227.84983423962137</v>
      </c>
      <c r="BH27" s="62">
        <f t="shared" si="8"/>
        <v>513.84983423962137</v>
      </c>
      <c r="BI27" s="62">
        <f ca="1">AVERAGE(OFFSET($BH$3,0,0,'Données projet'!$E$11+1,1))-AVERAGE(OFFSET($H$3,0,0,'Données projet'!$E$11+1,1))</f>
        <v>514.4067622178809</v>
      </c>
      <c r="BJ27" s="62">
        <f t="shared" si="38"/>
        <v>322.81767004794284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104.44200000000004</v>
      </c>
      <c r="P28" s="14">
        <f t="shared" si="33"/>
        <v>28.01755116176631</v>
      </c>
      <c r="Q28" s="22">
        <f t="shared" si="2"/>
        <v>230.70038494007636</v>
      </c>
      <c r="R28" s="62">
        <f t="shared" si="0"/>
        <v>517.92260716229862</v>
      </c>
      <c r="S28" s="62">
        <f ca="1">AVERAGE(OFFSET($R$3,0,0,'Données projet'!$E$9+1,1))-AVERAGE(OFFSET($H$3,0,0,'Données projet'!$E$9+1,1))</f>
        <v>487.04124684635974</v>
      </c>
      <c r="T28" s="62">
        <f t="shared" si="34"/>
        <v>306.61893266146666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578.75703699758935</v>
      </c>
      <c r="AN28" s="62">
        <f ca="1">AVERAGE(OFFSET($AM$3,0,0,'Données projet'!$E$10+1,1))-AVERAGE(OFFSET($H$3,0,0,'Données projet'!$E$10+1,1))</f>
        <v>206.5885410269899</v>
      </c>
      <c r="AO28" s="62">
        <f t="shared" si="36"/>
        <v>347.41156847586302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0.22500000000000001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12.808256230134281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20.978743036015615</v>
      </c>
      <c r="AX28" s="23">
        <f t="shared" si="6"/>
        <v>33.786999266149898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110.86920000000002</v>
      </c>
      <c r="BF28" s="14">
        <f t="shared" si="37"/>
        <v>29.535680967701619</v>
      </c>
      <c r="BG28" s="22">
        <f t="shared" si="7"/>
        <v>244.53850101874704</v>
      </c>
      <c r="BH28" s="62">
        <f t="shared" si="8"/>
        <v>531.76072324096924</v>
      </c>
      <c r="BI28" s="62">
        <f ca="1">AVERAGE(OFFSET($BH$3,0,0,'Données projet'!$E$11+1,1))-AVERAGE(OFFSET($H$3,0,0,'Données projet'!$E$11+1,1))</f>
        <v>514.4067622178809</v>
      </c>
      <c r="BJ28" s="62">
        <f t="shared" si="38"/>
        <v>322.81767004794284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85.378800000000027</v>
      </c>
      <c r="P29" s="14">
        <f t="shared" si="33"/>
        <v>23.447306793896516</v>
      </c>
      <c r="Q29" s="22">
        <f t="shared" si="2"/>
        <v>189.53880266603645</v>
      </c>
      <c r="R29" s="62">
        <f t="shared" si="0"/>
        <v>477.98324711048087</v>
      </c>
      <c r="S29" s="62">
        <f ca="1">AVERAGE(OFFSET($R$3,0,0,'Données projet'!$E$9+1,1))-AVERAGE(OFFSET($H$3,0,0,'Données projet'!$E$9+1,1))</f>
        <v>487.04124684635974</v>
      </c>
      <c r="T29" s="62">
        <f t="shared" si="34"/>
        <v>306.61893266146666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528.34988770855341</v>
      </c>
      <c r="AN29" s="62">
        <f ca="1">AVERAGE(OFFSET($AM$3,0,0,'Données projet'!$E$10+1,1))-AVERAGE(OFFSET($H$3,0,0,'Données projet'!$E$10+1,1))</f>
        <v>206.5885410269899</v>
      </c>
      <c r="AO29" s="62">
        <f t="shared" si="36"/>
        <v>347.41156847586302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12.557094137726251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14.834211461536702</v>
      </c>
      <c r="AX29" s="23">
        <f t="shared" si="6"/>
        <v>27.391305599262953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90.632880000000014</v>
      </c>
      <c r="BF29" s="14">
        <f t="shared" si="37"/>
        <v>24.717798105117861</v>
      </c>
      <c r="BG29" s="22">
        <f t="shared" si="7"/>
        <v>200.90243103308026</v>
      </c>
      <c r="BH29" s="62">
        <f t="shared" si="8"/>
        <v>489.34687547752469</v>
      </c>
      <c r="BI29" s="62">
        <f ca="1">AVERAGE(OFFSET($BH$3,0,0,'Données projet'!$E$11+1,1))-AVERAGE(OFFSET($H$3,0,0,'Données projet'!$E$11+1,1))</f>
        <v>514.4067622178809</v>
      </c>
      <c r="BJ29" s="62">
        <f t="shared" si="38"/>
        <v>322.81767004794284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94.707600000000028</v>
      </c>
      <c r="P30" s="14">
        <f t="shared" si="33"/>
        <v>25.697193912523566</v>
      </c>
      <c r="Q30" s="22">
        <f t="shared" si="2"/>
        <v>209.70501606431188</v>
      </c>
      <c r="R30" s="62">
        <f t="shared" si="0"/>
        <v>499.37168273097859</v>
      </c>
      <c r="S30" s="62">
        <f ca="1">AVERAGE(OFFSET($R$3,0,0,'Données projet'!$E$9+1,1))-AVERAGE(OFFSET($H$3,0,0,'Données projet'!$E$9+1,1))</f>
        <v>487.04124684635974</v>
      </c>
      <c r="T30" s="62">
        <f t="shared" si="34"/>
        <v>306.61893266146666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547.32147029642249</v>
      </c>
      <c r="AN30" s="62">
        <f ca="1">AVERAGE(OFFSET($AM$3,0,0,'Données projet'!$E$10+1,1))-AVERAGE(OFFSET($H$3,0,0,'Données projet'!$E$10+1,1))</f>
        <v>206.5885410269899</v>
      </c>
      <c r="AO30" s="62">
        <f t="shared" si="36"/>
        <v>347.41156847586302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12.310857180756592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10.489371518007809</v>
      </c>
      <c r="AX30" s="23">
        <f t="shared" si="6"/>
        <v>22.8002286987644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100.53576000000002</v>
      </c>
      <c r="BF30" s="14">
        <f t="shared" si="37"/>
        <v>27.08959526060206</v>
      </c>
      <c r="BG30" s="22">
        <f t="shared" si="7"/>
        <v>222.28082707888197</v>
      </c>
      <c r="BH30" s="62">
        <f t="shared" si="8"/>
        <v>511.94749374554863</v>
      </c>
      <c r="BI30" s="62">
        <f ca="1">AVERAGE(OFFSET($BH$3,0,0,'Données projet'!$E$11+1,1))-AVERAGE(OFFSET($H$3,0,0,'Données projet'!$E$11+1,1))</f>
        <v>514.4067622178809</v>
      </c>
      <c r="BJ30" s="62">
        <f t="shared" si="38"/>
        <v>322.81767004794284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104.03640000000003</v>
      </c>
      <c r="P31" s="14">
        <f t="shared" si="33"/>
        <v>27.921388397820998</v>
      </c>
      <c r="Q31" s="22">
        <f t="shared" si="2"/>
        <v>229.82648145953826</v>
      </c>
      <c r="R31" s="62">
        <f t="shared" si="0"/>
        <v>520.71537034842709</v>
      </c>
      <c r="S31" s="62">
        <f ca="1">AVERAGE(OFFSET($R$3,0,0,'Données projet'!$E$9+1,1))-AVERAGE(OFFSET($H$3,0,0,'Données projet'!$E$9+1,1))</f>
        <v>487.04124684635974</v>
      </c>
      <c r="T31" s="62">
        <f t="shared" si="34"/>
        <v>306.61893266146666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566.2654140778385</v>
      </c>
      <c r="AN31" s="62">
        <f ca="1">AVERAGE(OFFSET($AM$3,0,0,'Données projet'!$E$10+1,1))-AVERAGE(OFFSET($H$3,0,0,'Données projet'!$E$10+1,1))</f>
        <v>206.5885410269899</v>
      </c>
      <c r="AO31" s="62">
        <f t="shared" si="36"/>
        <v>347.41156847586302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12.069448780323395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7.4171057307683528</v>
      </c>
      <c r="AX31" s="23">
        <f t="shared" si="6"/>
        <v>19.486554511091747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110.43864000000002</v>
      </c>
      <c r="BF31" s="14">
        <f t="shared" si="37"/>
        <v>29.434307628523538</v>
      </c>
      <c r="BG31" s="22">
        <f t="shared" si="7"/>
        <v>243.61205045301185</v>
      </c>
      <c r="BH31" s="62">
        <f t="shared" si="8"/>
        <v>534.50093934190068</v>
      </c>
      <c r="BI31" s="62">
        <f ca="1">AVERAGE(OFFSET($BH$3,0,0,'Données projet'!$E$11+1,1))-AVERAGE(OFFSET($H$3,0,0,'Données projet'!$E$11+1,1))</f>
        <v>514.4067622178809</v>
      </c>
      <c r="BJ31" s="62">
        <f t="shared" si="38"/>
        <v>322.81767004794284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113.36520000000003</v>
      </c>
      <c r="P32" s="14">
        <f t="shared" si="33"/>
        <v>30.122456058687614</v>
      </c>
      <c r="Q32" s="22">
        <f t="shared" si="2"/>
        <v>249.9076676355476</v>
      </c>
      <c r="R32" s="62">
        <f t="shared" si="0"/>
        <v>542.01877874665877</v>
      </c>
      <c r="S32" s="62">
        <f ca="1">AVERAGE(OFFSET($R$3,0,0,'Données projet'!$E$9+1,1))-AVERAGE(OFFSET($H$3,0,0,'Données projet'!$E$9+1,1))</f>
        <v>487.04124684635974</v>
      </c>
      <c r="T32" s="62">
        <f t="shared" si="34"/>
        <v>306.61893266146666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585.1837477938916</v>
      </c>
      <c r="AN32" s="62">
        <f ca="1">AVERAGE(OFFSET($AM$3,0,0,'Données projet'!$E$10+1,1))-AVERAGE(OFFSET($H$3,0,0,'Données projet'!$E$10+1,1))</f>
        <v>206.5885410269899</v>
      </c>
      <c r="AO32" s="62">
        <f t="shared" si="36"/>
        <v>347.41156847586302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11.832774251378108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5.2446857590039055</v>
      </c>
      <c r="AX32" s="23">
        <f t="shared" si="6"/>
        <v>17.077460010382012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120.34152000000002</v>
      </c>
      <c r="BF32" s="14">
        <f t="shared" si="37"/>
        <v>31.754640046026051</v>
      </c>
      <c r="BG32" s="22">
        <f t="shared" si="7"/>
        <v>264.90081208016204</v>
      </c>
      <c r="BH32" s="62">
        <f t="shared" si="8"/>
        <v>557.01192319127313</v>
      </c>
      <c r="BI32" s="62">
        <f ca="1">AVERAGE(OFFSET($BH$3,0,0,'Données projet'!$E$11+1,1))-AVERAGE(OFFSET($H$3,0,0,'Données projet'!$E$11+1,1))</f>
        <v>514.4067622178809</v>
      </c>
      <c r="BJ32" s="62">
        <f t="shared" si="38"/>
        <v>322.81767004794284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122.69400000000003</v>
      </c>
      <c r="P33" s="14">
        <f t="shared" si="33"/>
        <v>32.302516360650685</v>
      </c>
      <c r="Q33" s="22">
        <f t="shared" si="2"/>
        <v>269.95226599480003</v>
      </c>
      <c r="R33" s="62">
        <f t="shared" si="0"/>
        <v>563.28559932813334</v>
      </c>
      <c r="S33" s="62">
        <f ca="1">AVERAGE(OFFSET($R$3,0,0,'Données projet'!$E$9+1,1))-AVERAGE(OFFSET($H$3,0,0,'Données projet'!$E$9+1,1))</f>
        <v>487.04124684635974</v>
      </c>
      <c r="T33" s="62">
        <f t="shared" si="34"/>
        <v>306.61893266146666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604.07823514252971</v>
      </c>
      <c r="AN33" s="62">
        <f ca="1">AVERAGE(OFFSET($AM$3,0,0,'Données projet'!$E$10+1,1))-AVERAGE(OFFSET($H$3,0,0,'Données projet'!$E$10+1,1))</f>
        <v>206.5885410269899</v>
      </c>
      <c r="AO33" s="62">
        <f t="shared" si="36"/>
        <v>347.41156847586302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11.600740765588229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3.7085528653841768</v>
      </c>
      <c r="AX33" s="23">
        <f t="shared" si="6"/>
        <v>15.309293630972405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130.24440000000001</v>
      </c>
      <c r="BF33" s="14">
        <f t="shared" si="37"/>
        <v>34.052826821785409</v>
      </c>
      <c r="BG33" s="22">
        <f t="shared" si="7"/>
        <v>286.15100338127621</v>
      </c>
      <c r="BH33" s="62">
        <f t="shared" si="8"/>
        <v>579.48433671460953</v>
      </c>
      <c r="BI33" s="62">
        <f ca="1">AVERAGE(OFFSET($BH$3,0,0,'Données projet'!$E$11+1,1))-AVERAGE(OFFSET($H$3,0,0,'Données projet'!$E$11+1,1))</f>
        <v>514.4067622178809</v>
      </c>
      <c r="BJ33" s="62">
        <f t="shared" si="38"/>
        <v>322.81767004794284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105.25320000000005</v>
      </c>
      <c r="P34" s="14">
        <f t="shared" si="33"/>
        <v>28.209746498519422</v>
      </c>
      <c r="Q34" s="22">
        <f t="shared" si="2"/>
        <v>232.44796515158808</v>
      </c>
      <c r="R34" s="62">
        <f t="shared" si="0"/>
        <v>525.78129848492142</v>
      </c>
      <c r="S34" s="62">
        <f ca="1">AVERAGE(OFFSET($R$3,0,0,'Données projet'!$E$9+1,1))-AVERAGE(OFFSET($H$3,0,0,'Données projet'!$E$9+1,1))</f>
        <v>487.04124684635974</v>
      </c>
      <c r="T34" s="62">
        <f t="shared" si="34"/>
        <v>306.61893266146666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620.22622902455157</v>
      </c>
      <c r="AN34" s="62">
        <f ca="1">AVERAGE(OFFSET($AM$3,0,0,'Données projet'!$E$10+1,1))-AVERAGE(OFFSET($H$3,0,0,'Données projet'!$E$10+1,1))</f>
        <v>206.5885410269899</v>
      </c>
      <c r="AO34" s="62">
        <f t="shared" si="36"/>
        <v>347.41156847586302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11.373257314928239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2.6223428795019532</v>
      </c>
      <c r="AX34" s="23">
        <f t="shared" si="6"/>
        <v>13.995600194430192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111.73032000000005</v>
      </c>
      <c r="BF34" s="14">
        <f t="shared" si="37"/>
        <v>29.738290400519091</v>
      </c>
      <c r="BG34" s="22">
        <f t="shared" si="7"/>
        <v>246.39116311423746</v>
      </c>
      <c r="BH34" s="62">
        <f t="shared" si="8"/>
        <v>539.7244964475708</v>
      </c>
      <c r="BI34" s="62">
        <f ca="1">AVERAGE(OFFSET($BH$3,0,0,'Données projet'!$E$11+1,1))-AVERAGE(OFFSET($H$3,0,0,'Données projet'!$E$11+1,1))</f>
        <v>514.4067622178809</v>
      </c>
      <c r="BJ34" s="62">
        <f t="shared" si="38"/>
        <v>322.81767004794284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116.20440000000004</v>
      </c>
      <c r="P35" s="14">
        <f t="shared" si="33"/>
        <v>30.788088768016376</v>
      </c>
      <c r="Q35" s="22">
        <f t="shared" ref="Q35:Q66" si="53">(O35+P35)*0.475*44/12</f>
        <v>256.01191793762854</v>
      </c>
      <c r="R35" s="62">
        <f t="shared" si="0"/>
        <v>549.34525127096185</v>
      </c>
      <c r="S35" s="62">
        <f ca="1">AVERAGE(OFFSET($R$3,0,0,'Données projet'!$E$9+1,1))-AVERAGE(OFFSET($H$3,0,0,'Données projet'!$E$9+1,1))</f>
        <v>487.04124684635974</v>
      </c>
      <c r="T35" s="62">
        <f t="shared" si="34"/>
        <v>306.61893266146666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636.35661254650108</v>
      </c>
      <c r="AN35" s="62">
        <f ca="1">AVERAGE(OFFSET($AM$3,0,0,'Données projet'!$E$10+1,1))-AVERAGE(OFFSET($H$3,0,0,'Données projet'!$E$10+1,1))</f>
        <v>206.5885410269899</v>
      </c>
      <c r="AO35" s="62">
        <f t="shared" si="36"/>
        <v>347.41156847586302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11.150234675984485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1.8542764326920886</v>
      </c>
      <c r="AX35" s="23">
        <f t="shared" si="6"/>
        <v>13.004511108676574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123.35544000000004</v>
      </c>
      <c r="BF35" s="14">
        <f t="shared" si="37"/>
        <v>32.456340035111126</v>
      </c>
      <c r="BG35" s="22">
        <f t="shared" si="7"/>
        <v>271.37218356115193</v>
      </c>
      <c r="BH35" s="62">
        <f t="shared" si="8"/>
        <v>564.7055168944853</v>
      </c>
      <c r="BI35" s="62">
        <f ca="1">AVERAGE(OFFSET($BH$3,0,0,'Données projet'!$E$11+1,1))-AVERAGE(OFFSET($H$3,0,0,'Données projet'!$E$11+1,1))</f>
        <v>514.4067622178809</v>
      </c>
      <c r="BJ35" s="62">
        <f t="shared" si="38"/>
        <v>322.81767004794284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127.15560000000004</v>
      </c>
      <c r="P36" s="14">
        <f t="shared" si="33"/>
        <v>33.338258149231912</v>
      </c>
      <c r="Q36" s="22">
        <f t="shared" si="53"/>
        <v>279.52680294324563</v>
      </c>
      <c r="R36" s="62">
        <f t="shared" si="0"/>
        <v>572.86013627657894</v>
      </c>
      <c r="S36" s="62">
        <f ca="1">AVERAGE(OFFSET($R$3,0,0,'Données projet'!$E$9+1,1))-AVERAGE(OFFSET($H$3,0,0,'Données projet'!$E$9+1,1))</f>
        <v>487.04124684635974</v>
      </c>
      <c r="T36" s="62">
        <f t="shared" si="34"/>
        <v>306.61893266146666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652.47033027175962</v>
      </c>
      <c r="AN36" s="62">
        <f ca="1">AVERAGE(OFFSET($AM$3,0,0,'Données projet'!$E$10+1,1))-AVERAGE(OFFSET($H$3,0,0,'Données projet'!$E$10+1,1))</f>
        <v>206.5885410269899</v>
      </c>
      <c r="AO36" s="62">
        <f t="shared" si="36"/>
        <v>347.41156847586302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10.931585374960042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1.3111714397509768</v>
      </c>
      <c r="AX36" s="23">
        <f t="shared" si="6"/>
        <v>12.242756814711019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134.98056000000003</v>
      </c>
      <c r="BF36" s="14">
        <f t="shared" si="37"/>
        <v>35.144690234680603</v>
      </c>
      <c r="BG36" s="22">
        <f t="shared" si="7"/>
        <v>296.30147749206873</v>
      </c>
      <c r="BH36" s="62">
        <f t="shared" si="8"/>
        <v>589.63481082540204</v>
      </c>
      <c r="BI36" s="62">
        <f ca="1">AVERAGE(OFFSET($BH$3,0,0,'Données projet'!$E$11+1,1))-AVERAGE(OFFSET($H$3,0,0,'Données projet'!$E$11+1,1))</f>
        <v>514.4067622178809</v>
      </c>
      <c r="BJ36" s="62">
        <f t="shared" si="38"/>
        <v>322.81767004794284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138.10680000000005</v>
      </c>
      <c r="P37" s="14">
        <f t="shared" si="33"/>
        <v>35.862956890686135</v>
      </c>
      <c r="Q37" s="22">
        <f t="shared" si="53"/>
        <v>302.99732658461176</v>
      </c>
      <c r="R37" s="62">
        <f t="shared" si="0"/>
        <v>596.33065991794501</v>
      </c>
      <c r="S37" s="62">
        <f ca="1">AVERAGE(OFFSET($R$3,0,0,'Données projet'!$E$9+1,1))-AVERAGE(OFFSET($H$3,0,0,'Données projet'!$E$9+1,1))</f>
        <v>487.04124684635974</v>
      </c>
      <c r="T37" s="62">
        <f t="shared" si="34"/>
        <v>306.61893266146666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668.56823509196704</v>
      </c>
      <c r="AN37" s="62">
        <f ca="1">AVERAGE(OFFSET($AM$3,0,0,'Données projet'!$E$10+1,1))-AVERAGE(OFFSET($H$3,0,0,'Données projet'!$E$10+1,1))</f>
        <v>206.5885410269899</v>
      </c>
      <c r="AO37" s="62">
        <f t="shared" si="36"/>
        <v>347.41156847586302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10.717223653365782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0.92713821634604454</v>
      </c>
      <c r="AX37" s="23">
        <f t="shared" si="6"/>
        <v>11.644361869711826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146.60568000000004</v>
      </c>
      <c r="BF37" s="14">
        <f t="shared" si="37"/>
        <v>37.806189668967654</v>
      </c>
      <c r="BG37" s="22">
        <f t="shared" si="7"/>
        <v>321.18400634011869</v>
      </c>
      <c r="BH37" s="62">
        <f t="shared" si="8"/>
        <v>614.51733967345194</v>
      </c>
      <c r="BI37" s="62">
        <f ca="1">AVERAGE(OFFSET($BH$3,0,0,'Données projet'!$E$11+1,1))-AVERAGE(OFFSET($H$3,0,0,'Données projet'!$E$11+1,1))</f>
        <v>514.4067622178809</v>
      </c>
      <c r="BJ37" s="62">
        <f t="shared" si="38"/>
        <v>322.81767004794284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149.05800000000008</v>
      </c>
      <c r="P38" s="14">
        <f t="shared" si="33"/>
        <v>38.364434314370335</v>
      </c>
      <c r="Q38" s="22">
        <f t="shared" si="53"/>
        <v>326.42740643086182</v>
      </c>
      <c r="R38" s="62">
        <f t="shared" si="0"/>
        <v>619.76073976419514</v>
      </c>
      <c r="S38" s="62">
        <f ca="1">AVERAGE(OFFSET($R$3,0,0,'Données projet'!$E$9+1,1))-AVERAGE(OFFSET($H$3,0,0,'Données projet'!$E$9+1,1))</f>
        <v>487.04124684635974</v>
      </c>
      <c r="T38" s="62">
        <f t="shared" si="34"/>
        <v>306.61893266146666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684.65110075710459</v>
      </c>
      <c r="AN38" s="62">
        <f ca="1">AVERAGE(OFFSET($AM$3,0,0,'Données projet'!$E$10+1,1))-AVERAGE(OFFSET($H$3,0,0,'Données projet'!$E$10+1,1))</f>
        <v>206.5885410269899</v>
      </c>
      <c r="AO38" s="62">
        <f t="shared" si="36"/>
        <v>347.41156847586302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10.507065434384247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0.65558571987548853</v>
      </c>
      <c r="AX38" s="23">
        <f t="shared" si="6"/>
        <v>11.162651154259736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158.23080000000007</v>
      </c>
      <c r="BF38" s="14">
        <f t="shared" si="37"/>
        <v>40.443209539379019</v>
      </c>
      <c r="BG38" s="22">
        <f t="shared" si="7"/>
        <v>346.02389994775189</v>
      </c>
      <c r="BH38" s="62">
        <f t="shared" si="8"/>
        <v>639.3572332810852</v>
      </c>
      <c r="BI38" s="62">
        <f ca="1">AVERAGE(OFFSET($BH$3,0,0,'Données projet'!$E$11+1,1))-AVERAGE(OFFSET($H$3,0,0,'Données projet'!$E$11+1,1))</f>
        <v>514.4067622178809</v>
      </c>
      <c r="BJ38" s="62">
        <f t="shared" si="38"/>
        <v>322.81767004794284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132.02280000000007</v>
      </c>
      <c r="P39" s="14">
        <f t="shared" si="33"/>
        <v>34.463348169992798</v>
      </c>
      <c r="Q39" s="22">
        <f t="shared" si="53"/>
        <v>289.96337472940422</v>
      </c>
      <c r="R39" s="62">
        <f t="shared" si="0"/>
        <v>583.29670806273748</v>
      </c>
      <c r="S39" s="62">
        <f ca="1">AVERAGE(OFFSET($R$3,0,0,'Données projet'!$E$9+1,1))-AVERAGE(OFFSET($H$3,0,0,'Données projet'!$E$9+1,1))</f>
        <v>487.04124684635974</v>
      </c>
      <c r="T39" s="62">
        <f t="shared" si="34"/>
        <v>306.61893266146666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700.71963223779881</v>
      </c>
      <c r="AN39" s="62">
        <f ca="1">AVERAGE(OFFSET($AM$3,0,0,'Données projet'!$E$10+1,1))-AVERAGE(OFFSET($H$3,0,0,'Données projet'!$E$10+1,1))</f>
        <v>206.5885410269899</v>
      </c>
      <c r="AO39" s="62">
        <f t="shared" si="36"/>
        <v>347.41156847586302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10.301028289893083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0.46356910817302233</v>
      </c>
      <c r="AX39" s="23">
        <f t="shared" si="6"/>
        <v>10.764597398066105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140.14728000000005</v>
      </c>
      <c r="BF39" s="14">
        <f t="shared" si="37"/>
        <v>36.330743209877284</v>
      </c>
      <c r="BG39" s="22">
        <f t="shared" si="7"/>
        <v>307.36589042386964</v>
      </c>
      <c r="BH39" s="62">
        <f t="shared" si="8"/>
        <v>600.69922375720296</v>
      </c>
      <c r="BI39" s="62">
        <f ca="1">AVERAGE(OFFSET($BH$3,0,0,'Données projet'!$E$11+1,1))-AVERAGE(OFFSET($H$3,0,0,'Données projet'!$E$11+1,1))</f>
        <v>514.4067622178809</v>
      </c>
      <c r="BJ39" s="62">
        <f t="shared" si="38"/>
        <v>322.81767004794284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143.37960000000004</v>
      </c>
      <c r="P40" s="14">
        <f t="shared" si="33"/>
        <v>37.070146308317469</v>
      </c>
      <c r="Q40" s="22">
        <f t="shared" si="53"/>
        <v>314.28330815365302</v>
      </c>
      <c r="R40" s="62">
        <f t="shared" si="0"/>
        <v>607.61664148698628</v>
      </c>
      <c r="S40" s="62">
        <f ca="1">AVERAGE(OFFSET($R$3,0,0,'Données projet'!$E$9+1,1))-AVERAGE(OFFSET($H$3,0,0,'Données projet'!$E$9+1,1))</f>
        <v>487.04124684635974</v>
      </c>
      <c r="T40" s="62">
        <f t="shared" si="34"/>
        <v>306.61893266146666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716.77447436730927</v>
      </c>
      <c r="AN40" s="62">
        <f ca="1">AVERAGE(OFFSET($AM$3,0,0,'Données projet'!$E$10+1,1))-AVERAGE(OFFSET($H$3,0,0,'Données projet'!$E$10+1,1))</f>
        <v>206.5885410269899</v>
      </c>
      <c r="AO40" s="62">
        <f t="shared" si="36"/>
        <v>347.41156847586302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10.09903140813514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0.32779285993774432</v>
      </c>
      <c r="AX40" s="23">
        <f t="shared" si="6"/>
        <v>10.426824268072885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152.20296000000002</v>
      </c>
      <c r="BF40" s="14">
        <f t="shared" si="37"/>
        <v>39.078790593326843</v>
      </c>
      <c r="BG40" s="22">
        <f t="shared" si="7"/>
        <v>333.14904895004429</v>
      </c>
      <c r="BH40" s="62">
        <f t="shared" si="8"/>
        <v>626.48238228337755</v>
      </c>
      <c r="BI40" s="62">
        <f ca="1">AVERAGE(OFFSET($BH$3,0,0,'Données projet'!$E$11+1,1))-AVERAGE(OFFSET($H$3,0,0,'Données projet'!$E$11+1,1))</f>
        <v>514.4067622178809</v>
      </c>
      <c r="BJ40" s="62">
        <f t="shared" si="38"/>
        <v>322.81767004794284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154.73640000000003</v>
      </c>
      <c r="P41" s="14">
        <f t="shared" si="33"/>
        <v>39.652994320183701</v>
      </c>
      <c r="Q41" s="22">
        <f t="shared" si="53"/>
        <v>338.56152844098665</v>
      </c>
      <c r="R41" s="62">
        <f t="shared" si="0"/>
        <v>631.89486177431991</v>
      </c>
      <c r="S41" s="62">
        <f ca="1">AVERAGE(OFFSET($R$3,0,0,'Données projet'!$E$9+1,1))-AVERAGE(OFFSET($H$3,0,0,'Données projet'!$E$9+1,1))</f>
        <v>487.04124684635974</v>
      </c>
      <c r="T41" s="62">
        <f t="shared" si="34"/>
        <v>306.61893266146666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732.81621910449587</v>
      </c>
      <c r="AN41" s="62">
        <f ca="1">AVERAGE(OFFSET($AM$3,0,0,'Données projet'!$E$10+1,1))-AVERAGE(OFFSET($H$3,0,0,'Données projet'!$E$10+1,1))</f>
        <v>206.5885410269899</v>
      </c>
      <c r="AO41" s="62">
        <f t="shared" si="36"/>
        <v>347.41156847586302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94.362107469269958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68.887180825658334</v>
      </c>
      <c r="AX41" s="23">
        <f t="shared" si="6"/>
        <v>163.24928829492831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164.25864000000001</v>
      </c>
      <c r="BF41" s="14">
        <f t="shared" si="37"/>
        <v>41.80159011374478</v>
      </c>
      <c r="BG41" s="22">
        <f t="shared" si="7"/>
        <v>358.88823411477216</v>
      </c>
      <c r="BH41" s="62">
        <f t="shared" si="8"/>
        <v>652.22156744810547</v>
      </c>
      <c r="BI41" s="62">
        <f ca="1">AVERAGE(OFFSET($BH$3,0,0,'Données projet'!$E$11+1,1))-AVERAGE(OFFSET($H$3,0,0,'Données projet'!$E$11+1,1))</f>
        <v>514.4067622178809</v>
      </c>
      <c r="BJ41" s="62">
        <f t="shared" si="38"/>
        <v>322.81767004794284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166.09320000000002</v>
      </c>
      <c r="P42" s="14">
        <f t="shared" si="33"/>
        <v>42.213849908165905</v>
      </c>
      <c r="Q42" s="22">
        <f t="shared" si="53"/>
        <v>362.80144525672227</v>
      </c>
      <c r="R42" s="62">
        <f t="shared" si="0"/>
        <v>656.13477859005559</v>
      </c>
      <c r="S42" s="62">
        <f ca="1">AVERAGE(OFFSET($R$3,0,0,'Données projet'!$E$9+1,1))-AVERAGE(OFFSET($H$3,0,0,'Données projet'!$E$9+1,1))</f>
        <v>487.04124684635974</v>
      </c>
      <c r="T42" s="62">
        <f t="shared" si="34"/>
        <v>306.61893266146666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206.5885410269899</v>
      </c>
      <c r="AO42" s="62">
        <f t="shared" si="36"/>
        <v>347.41156847586302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92.511724097000027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48.71059269864692</v>
      </c>
      <c r="AX42" s="23">
        <f t="shared" si="6"/>
        <v>141.22231679564695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176.31432000000001</v>
      </c>
      <c r="BF42" s="14">
        <f t="shared" si="37"/>
        <v>44.501205551735517</v>
      </c>
      <c r="BG42" s="22">
        <f t="shared" si="7"/>
        <v>384.58704033593932</v>
      </c>
      <c r="BH42" s="62">
        <f t="shared" si="8"/>
        <v>677.92037366927264</v>
      </c>
      <c r="BI42" s="62">
        <f ca="1">AVERAGE(OFFSET($BH$3,0,0,'Données projet'!$E$11+1,1))-AVERAGE(OFFSET($H$3,0,0,'Données projet'!$E$11+1,1))</f>
        <v>514.4067622178809</v>
      </c>
      <c r="BJ42" s="62">
        <f t="shared" si="38"/>
        <v>322.81767004794284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177.45000000000002</v>
      </c>
      <c r="P43" s="14">
        <f t="shared" si="33"/>
        <v>44.754387900936791</v>
      </c>
      <c r="Q43" s="22">
        <f t="shared" si="53"/>
        <v>387.0059755941316</v>
      </c>
      <c r="R43" s="62">
        <f t="shared" si="0"/>
        <v>680.33930892746491</v>
      </c>
      <c r="S43" s="62">
        <f ca="1">AVERAGE(OFFSET($R$3,0,0,'Données projet'!$E$9+1,1))-AVERAGE(OFFSET($H$3,0,0,'Données projet'!$E$9+1,1))</f>
        <v>487.04124684635974</v>
      </c>
      <c r="T43" s="62">
        <f t="shared" si="34"/>
        <v>306.61893266146666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206.5885410269899</v>
      </c>
      <c r="AO43" s="62">
        <f t="shared" si="36"/>
        <v>347.41156847586302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90.697625614037889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34.443590412829167</v>
      </c>
      <c r="AX43" s="23">
        <f t="shared" si="6"/>
        <v>125.14121602686706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188.36999999999998</v>
      </c>
      <c r="BF43" s="14">
        <f t="shared" si="37"/>
        <v>47.179402486491298</v>
      </c>
      <c r="BG43" s="22">
        <f t="shared" si="7"/>
        <v>410.24854266397227</v>
      </c>
      <c r="BH43" s="62">
        <f t="shared" si="8"/>
        <v>703.58187599730559</v>
      </c>
      <c r="BI43" s="62">
        <f ca="1">AVERAGE(OFFSET($BH$3,0,0,'Données projet'!$E$11+1,1))-AVERAGE(OFFSET($H$3,0,0,'Données projet'!$E$11+1,1))</f>
        <v>514.4067622178809</v>
      </c>
      <c r="BJ43" s="62">
        <f t="shared" si="38"/>
        <v>322.81767004794284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160.61760000000001</v>
      </c>
      <c r="P44" s="14">
        <f t="shared" si="33"/>
        <v>40.981785561145074</v>
      </c>
      <c r="Q44" s="22">
        <f t="shared" si="53"/>
        <v>351.11892985232771</v>
      </c>
      <c r="R44" s="62">
        <f t="shared" si="0"/>
        <v>644.45226318566097</v>
      </c>
      <c r="S44" s="62">
        <f ca="1">AVERAGE(OFFSET($R$3,0,0,'Données projet'!$E$9+1,1))-AVERAGE(OFFSET($H$3,0,0,'Données projet'!$E$9+1,1))</f>
        <v>487.04124684635974</v>
      </c>
      <c r="T44" s="62">
        <f t="shared" si="34"/>
        <v>306.61893266146666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206.5885410269899</v>
      </c>
      <c r="AO44" s="62">
        <f t="shared" si="36"/>
        <v>347.41156847586302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88.919100495835821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24.35529634932346</v>
      </c>
      <c r="AX44" s="23">
        <f t="shared" si="6"/>
        <v>113.27439684515929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170.50175999999999</v>
      </c>
      <c r="BF44" s="14">
        <f t="shared" si="37"/>
        <v>43.202381851006642</v>
      </c>
      <c r="BG44" s="22">
        <f t="shared" si="7"/>
        <v>372.20138039050318</v>
      </c>
      <c r="BH44" s="62">
        <f t="shared" si="8"/>
        <v>665.53471372383649</v>
      </c>
      <c r="BI44" s="62">
        <f ca="1">AVERAGE(OFFSET($BH$3,0,0,'Données projet'!$E$11+1,1))-AVERAGE(OFFSET($H$3,0,0,'Données projet'!$E$11+1,1))</f>
        <v>514.4067622178809</v>
      </c>
      <c r="BJ44" s="62">
        <f t="shared" si="38"/>
        <v>322.81767004794284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172.1772</v>
      </c>
      <c r="P45" s="14">
        <f t="shared" si="33"/>
        <v>43.577282221917017</v>
      </c>
      <c r="Q45" s="22">
        <f t="shared" si="53"/>
        <v>375.77238986983883</v>
      </c>
      <c r="R45" s="62">
        <f t="shared" si="0"/>
        <v>669.10572320317215</v>
      </c>
      <c r="S45" s="62">
        <f ca="1">AVERAGE(OFFSET($R$3,0,0,'Données projet'!$E$9+1,1))-AVERAGE(OFFSET($H$3,0,0,'Données projet'!$E$9+1,1))</f>
        <v>487.04124684635974</v>
      </c>
      <c r="T45" s="62">
        <f t="shared" si="34"/>
        <v>306.61893266146666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206.5885410269899</v>
      </c>
      <c r="AO45" s="62">
        <f t="shared" si="36"/>
        <v>347.41156847586302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87.175451170408493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17.221795206414583</v>
      </c>
      <c r="AX45" s="23">
        <f t="shared" si="6"/>
        <v>104.39724637682308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182.77271999999999</v>
      </c>
      <c r="BF45" s="14">
        <f t="shared" si="37"/>
        <v>45.938515386827795</v>
      </c>
      <c r="BG45" s="22">
        <f t="shared" si="7"/>
        <v>398.33873496539172</v>
      </c>
      <c r="BH45" s="62">
        <f t="shared" si="8"/>
        <v>691.67206829872498</v>
      </c>
      <c r="BI45" s="62">
        <f ca="1">AVERAGE(OFFSET($BH$3,0,0,'Données projet'!$E$11+1,1))-AVERAGE(OFFSET($H$3,0,0,'Données projet'!$E$11+1,1))</f>
        <v>514.4067622178809</v>
      </c>
      <c r="BJ45" s="62">
        <f t="shared" si="38"/>
        <v>322.81767004794284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183.73680000000002</v>
      </c>
      <c r="P46" s="14">
        <f t="shared" si="33"/>
        <v>46.152558509293854</v>
      </c>
      <c r="Q46" s="22">
        <f t="shared" si="53"/>
        <v>400.3906327370201</v>
      </c>
      <c r="R46" s="62">
        <f t="shared" si="0"/>
        <v>693.72396607035341</v>
      </c>
      <c r="S46" s="62">
        <f ca="1">AVERAGE(OFFSET($R$3,0,0,'Données projet'!$E$9+1,1))-AVERAGE(OFFSET($H$3,0,0,'Données projet'!$E$9+1,1))</f>
        <v>487.04124684635974</v>
      </c>
      <c r="T46" s="62">
        <f t="shared" si="34"/>
        <v>306.61893266146666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206.5885410269899</v>
      </c>
      <c r="AO46" s="62">
        <f t="shared" si="36"/>
        <v>347.41156847586302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85.465993744731719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12.17764817466173</v>
      </c>
      <c r="AX46" s="23">
        <f t="shared" si="6"/>
        <v>97.643641919393446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195.04368000000002</v>
      </c>
      <c r="BF46" s="14">
        <f t="shared" si="37"/>
        <v>48.65333290919024</v>
      </c>
      <c r="BG46" s="22">
        <f t="shared" si="7"/>
        <v>424.43896415017304</v>
      </c>
      <c r="BH46" s="62">
        <f t="shared" si="8"/>
        <v>717.77229748350635</v>
      </c>
      <c r="BI46" s="62">
        <f ca="1">AVERAGE(OFFSET($BH$3,0,0,'Données projet'!$E$11+1,1))-AVERAGE(OFFSET($H$3,0,0,'Données projet'!$E$11+1,1))</f>
        <v>514.4067622178809</v>
      </c>
      <c r="BJ46" s="62">
        <f t="shared" si="38"/>
        <v>322.81767004794284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195.29640000000003</v>
      </c>
      <c r="P47" s="14">
        <f t="shared" si="33"/>
        <v>48.709031383366153</v>
      </c>
      <c r="Q47" s="22">
        <f t="shared" si="53"/>
        <v>424.97612632602949</v>
      </c>
      <c r="R47" s="62">
        <f t="shared" si="0"/>
        <v>718.3094596593628</v>
      </c>
      <c r="S47" s="62">
        <f ca="1">AVERAGE(OFFSET($R$3,0,0,'Données projet'!$E$9+1,1))-AVERAGE(OFFSET($H$3,0,0,'Données projet'!$E$9+1,1))</f>
        <v>487.04124684635974</v>
      </c>
      <c r="T47" s="62">
        <f t="shared" si="34"/>
        <v>306.61893266146666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206.5885410269899</v>
      </c>
      <c r="AO47" s="62">
        <f t="shared" si="36"/>
        <v>347.41156847586302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83.790057736506398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8.6108976032072917</v>
      </c>
      <c r="AX47" s="23">
        <f t="shared" si="6"/>
        <v>92.40095533971369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207.31464000000003</v>
      </c>
      <c r="BF47" s="14">
        <f t="shared" si="37"/>
        <v>51.348328156106163</v>
      </c>
      <c r="BG47" s="22">
        <f t="shared" si="7"/>
        <v>450.50466953855158</v>
      </c>
      <c r="BH47" s="62">
        <f t="shared" si="8"/>
        <v>743.8380028718849</v>
      </c>
      <c r="BI47" s="62">
        <f ca="1">AVERAGE(OFFSET($BH$3,0,0,'Données projet'!$E$11+1,1))-AVERAGE(OFFSET($H$3,0,0,'Données projet'!$E$11+1,1))</f>
        <v>514.4067622178809</v>
      </c>
      <c r="BJ47" s="62">
        <f t="shared" si="38"/>
        <v>322.81767004794284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206.85600000000005</v>
      </c>
      <c r="P48" s="14">
        <f t="shared" si="33"/>
        <v>51.247940588293027</v>
      </c>
      <c r="Q48" s="22">
        <f t="shared" si="53"/>
        <v>449.53102985794379</v>
      </c>
      <c r="R48" s="62">
        <f t="shared" si="0"/>
        <v>742.86436319127711</v>
      </c>
      <c r="S48" s="62">
        <f ca="1">AVERAGE(OFFSET($R$3,0,0,'Données projet'!$E$9+1,1))-AVERAGE(OFFSET($H$3,0,0,'Données projet'!$E$9+1,1))</f>
        <v>487.04124684635974</v>
      </c>
      <c r="T48" s="62">
        <f t="shared" si="34"/>
        <v>306.61893266146666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206.5885410269899</v>
      </c>
      <c r="AO48" s="62">
        <f t="shared" si="36"/>
        <v>347.41156847586302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82.146985811182347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6.088824087330865</v>
      </c>
      <c r="AX48" s="23">
        <f t="shared" si="6"/>
        <v>88.23580989851321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219.58560000000003</v>
      </c>
      <c r="BF48" s="14">
        <f t="shared" si="37"/>
        <v>54.024808047218549</v>
      </c>
      <c r="BG48" s="22">
        <f t="shared" si="7"/>
        <v>476.53812734890562</v>
      </c>
      <c r="BH48" s="62">
        <f t="shared" si="8"/>
        <v>769.87146068223888</v>
      </c>
      <c r="BI48" s="62">
        <f ca="1">AVERAGE(OFFSET($BH$3,0,0,'Données projet'!$E$11+1,1))-AVERAGE(OFFSET($H$3,0,0,'Données projet'!$E$11+1,1))</f>
        <v>514.4067622178809</v>
      </c>
      <c r="BJ48" s="62">
        <f t="shared" si="38"/>
        <v>322.81767004794284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189.61800000000005</v>
      </c>
      <c r="P49" s="14">
        <f t="shared" si="33"/>
        <v>47.4554881852685</v>
      </c>
      <c r="Q49" s="22">
        <f t="shared" si="53"/>
        <v>412.90299192267599</v>
      </c>
      <c r="R49" s="62">
        <f t="shared" si="0"/>
        <v>706.23632525600931</v>
      </c>
      <c r="S49" s="62">
        <f ca="1">AVERAGE(OFFSET($R$3,0,0,'Données projet'!$E$9+1,1))-AVERAGE(OFFSET($H$3,0,0,'Données projet'!$E$9+1,1))</f>
        <v>487.04124684635974</v>
      </c>
      <c r="T49" s="62">
        <f t="shared" si="34"/>
        <v>306.61893266146666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206.5885410269899</v>
      </c>
      <c r="AO49" s="62">
        <f t="shared" si="36"/>
        <v>347.41156847586302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80.536133524138975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4.3054488016036458</v>
      </c>
      <c r="AX49" s="23">
        <f t="shared" si="6"/>
        <v>84.841582325742621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201.2868</v>
      </c>
      <c r="BF49" s="14">
        <f t="shared" si="37"/>
        <v>50.026861773677616</v>
      </c>
      <c r="BG49" s="22">
        <f t="shared" si="7"/>
        <v>437.70462758915511</v>
      </c>
      <c r="BH49" s="62">
        <f t="shared" si="8"/>
        <v>731.03796092248842</v>
      </c>
      <c r="BI49" s="62">
        <f ca="1">AVERAGE(OFFSET($BH$3,0,0,'Données projet'!$E$11+1,1))-AVERAGE(OFFSET($H$3,0,0,'Données projet'!$E$11+1,1))</f>
        <v>514.4067622178809</v>
      </c>
      <c r="BJ49" s="62">
        <f t="shared" si="38"/>
        <v>322.81767004794284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200.77200000000002</v>
      </c>
      <c r="P50" s="14">
        <f t="shared" si="33"/>
        <v>49.913791898945412</v>
      </c>
      <c r="Q50" s="22">
        <f t="shared" si="53"/>
        <v>436.61108755732994</v>
      </c>
      <c r="R50" s="62">
        <f t="shared" si="0"/>
        <v>729.9444208906632</v>
      </c>
      <c r="S50" s="62">
        <f ca="1">AVERAGE(OFFSET($R$3,0,0,'Données projet'!$E$9+1,1))-AVERAGE(OFFSET($H$3,0,0,'Données projet'!$E$9+1,1))</f>
        <v>487.04124684635974</v>
      </c>
      <c r="T50" s="62">
        <f t="shared" si="34"/>
        <v>306.61893266146666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206.5885410269899</v>
      </c>
      <c r="AO50" s="62">
        <f t="shared" si="36"/>
        <v>347.41156847586302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78.956869067921645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3.0444120436654325</v>
      </c>
      <c r="AX50" s="23">
        <f t="shared" si="6"/>
        <v>82.001281111587076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213.12720000000002</v>
      </c>
      <c r="BF50" s="14">
        <f t="shared" si="37"/>
        <v>52.618368568459893</v>
      </c>
      <c r="BG50" s="22">
        <f t="shared" si="7"/>
        <v>462.8401985900677</v>
      </c>
      <c r="BH50" s="62">
        <f t="shared" si="8"/>
        <v>756.17353192340101</v>
      </c>
      <c r="BI50" s="62">
        <f ca="1">AVERAGE(OFFSET($BH$3,0,0,'Données projet'!$E$11+1,1))-AVERAGE(OFFSET($H$3,0,0,'Données projet'!$E$11+1,1))</f>
        <v>514.4067622178809</v>
      </c>
      <c r="BJ50" s="62">
        <f t="shared" si="38"/>
        <v>322.81767004794284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211.92600000000004</v>
      </c>
      <c r="P51" s="14">
        <f t="shared" si="33"/>
        <v>52.356241262970165</v>
      </c>
      <c r="Q51" s="22">
        <f t="shared" si="53"/>
        <v>460.29157019967312</v>
      </c>
      <c r="R51" s="62">
        <f t="shared" si="0"/>
        <v>753.62490353300643</v>
      </c>
      <c r="S51" s="62">
        <f ca="1">AVERAGE(OFFSET($R$3,0,0,'Données projet'!$E$9+1,1))-AVERAGE(OFFSET($H$3,0,0,'Données projet'!$E$9+1,1))</f>
        <v>487.04124684635974</v>
      </c>
      <c r="T51" s="62">
        <f t="shared" si="34"/>
        <v>306.61893266146666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206.5885410269899</v>
      </c>
      <c r="AO51" s="62">
        <f t="shared" si="36"/>
        <v>347.41156847586302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77.408573024434531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2.1527244008018229</v>
      </c>
      <c r="AX51" s="23">
        <f t="shared" si="6"/>
        <v>79.561297425236347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224.96760000000003</v>
      </c>
      <c r="BF51" s="14">
        <f t="shared" si="37"/>
        <v>55.193161946335238</v>
      </c>
      <c r="BG51" s="22">
        <f t="shared" si="7"/>
        <v>487.94666038986719</v>
      </c>
      <c r="BH51" s="62">
        <f t="shared" si="8"/>
        <v>781.2799937232005</v>
      </c>
      <c r="BI51" s="62">
        <f ca="1">AVERAGE(OFFSET($BH$3,0,0,'Données projet'!$E$11+1,1))-AVERAGE(OFFSET($H$3,0,0,'Données projet'!$E$11+1,1))</f>
        <v>514.4067622178809</v>
      </c>
      <c r="BJ51" s="62">
        <f t="shared" si="38"/>
        <v>322.81767004794284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223.08000000000004</v>
      </c>
      <c r="P52" s="14">
        <f t="shared" si="33"/>
        <v>54.783765878062667</v>
      </c>
      <c r="Q52" s="22">
        <f t="shared" si="53"/>
        <v>483.94605890429256</v>
      </c>
      <c r="R52" s="62">
        <f t="shared" si="0"/>
        <v>777.27939223762587</v>
      </c>
      <c r="S52" s="62">
        <f ca="1">AVERAGE(OFFSET($R$3,0,0,'Données projet'!$E$9+1,1))-AVERAGE(OFFSET($H$3,0,0,'Données projet'!$E$9+1,1))</f>
        <v>487.04124684635974</v>
      </c>
      <c r="T52" s="62">
        <f t="shared" si="34"/>
        <v>306.61893266146666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206.5885410269899</v>
      </c>
      <c r="AO52" s="62">
        <f t="shared" si="36"/>
        <v>347.41156847586302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75.890638121992865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1.5222060218327162</v>
      </c>
      <c r="AX52" s="23">
        <f t="shared" si="6"/>
        <v>77.412844143825581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236.80800000000002</v>
      </c>
      <c r="BF52" s="14">
        <f t="shared" si="37"/>
        <v>57.752221878398714</v>
      </c>
      <c r="BG52" s="22">
        <f t="shared" si="7"/>
        <v>513.02571977154446</v>
      </c>
      <c r="BH52" s="62">
        <f t="shared" si="8"/>
        <v>806.35905310487783</v>
      </c>
      <c r="BI52" s="62">
        <f ca="1">AVERAGE(OFFSET($BH$3,0,0,'Données projet'!$E$11+1,1))-AVERAGE(OFFSET($H$3,0,0,'Données projet'!$E$11+1,1))</f>
        <v>514.4067622178809</v>
      </c>
      <c r="BJ52" s="62">
        <f t="shared" si="38"/>
        <v>322.81767004794284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234.23400000000007</v>
      </c>
      <c r="P53" s="14">
        <f t="shared" si="33"/>
        <v>57.197197133603488</v>
      </c>
      <c r="Q53" s="22">
        <f t="shared" si="53"/>
        <v>507.57600167435953</v>
      </c>
      <c r="R53" s="62">
        <f t="shared" si="0"/>
        <v>800.90933500769279</v>
      </c>
      <c r="S53" s="62">
        <f ca="1">AVERAGE(OFFSET($R$3,0,0,'Données projet'!$E$9+1,1))-AVERAGE(OFFSET($H$3,0,0,'Données projet'!$E$9+1,1))</f>
        <v>487.04124684635974</v>
      </c>
      <c r="T53" s="62">
        <f t="shared" si="34"/>
        <v>306.61893266146666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206.5885410269899</v>
      </c>
      <c r="AO53" s="62">
        <f t="shared" si="36"/>
        <v>347.41156847586302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74.402468997139209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1.0763622004009115</v>
      </c>
      <c r="AX53" s="23">
        <f t="shared" si="6"/>
        <v>75.478831197540117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248.64840000000004</v>
      </c>
      <c r="BF53" s="14">
        <f t="shared" si="37"/>
        <v>60.296424802828774</v>
      </c>
      <c r="BG53" s="22">
        <f t="shared" si="7"/>
        <v>538.07890319826015</v>
      </c>
      <c r="BH53" s="62">
        <f t="shared" si="8"/>
        <v>831.41223653159341</v>
      </c>
      <c r="BI53" s="62">
        <f ca="1">AVERAGE(OFFSET($BH$3,0,0,'Données projet'!$E$11+1,1))-AVERAGE(OFFSET($H$3,0,0,'Données projet'!$E$11+1,1))</f>
        <v>514.4067622178809</v>
      </c>
      <c r="BJ53" s="62">
        <f t="shared" si="38"/>
        <v>322.81767004794284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216.18480000000002</v>
      </c>
      <c r="P54" s="14">
        <f t="shared" si="33"/>
        <v>53.284828478170375</v>
      </c>
      <c r="Q54" s="22">
        <f t="shared" si="53"/>
        <v>469.3262695994801</v>
      </c>
      <c r="R54" s="62">
        <f t="shared" si="0"/>
        <v>762.65960293281341</v>
      </c>
      <c r="S54" s="62">
        <f ca="1">AVERAGE(OFFSET($R$3,0,0,'Données projet'!$E$9+1,1))-AVERAGE(OFFSET($H$3,0,0,'Données projet'!$E$9+1,1))</f>
        <v>487.04124684635974</v>
      </c>
      <c r="T54" s="62">
        <f t="shared" si="34"/>
        <v>306.61893266146666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206.5885410269899</v>
      </c>
      <c r="AO54" s="62">
        <f t="shared" si="36"/>
        <v>347.41156847586302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72.943481961130388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0.76110301091635812</v>
      </c>
      <c r="AX54" s="23">
        <f t="shared" si="6"/>
        <v>73.704584972046746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229.48848000000001</v>
      </c>
      <c r="BF54" s="14">
        <f t="shared" si="37"/>
        <v>56.17206461989467</v>
      </c>
      <c r="BG54" s="22">
        <f t="shared" si="7"/>
        <v>497.52544854631657</v>
      </c>
      <c r="BH54" s="62">
        <f t="shared" si="8"/>
        <v>790.85878187964988</v>
      </c>
      <c r="BI54" s="62">
        <f ca="1">AVERAGE(OFFSET($BH$3,0,0,'Données projet'!$E$11+1,1))-AVERAGE(OFFSET($H$3,0,0,'Données projet'!$E$11+1,1))</f>
        <v>514.4067622178809</v>
      </c>
      <c r="BJ54" s="62">
        <f t="shared" si="38"/>
        <v>322.81767004794284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226.52760000000001</v>
      </c>
      <c r="P55" s="14">
        <f t="shared" si="33"/>
        <v>55.531204013656371</v>
      </c>
      <c r="Q55" s="22">
        <f t="shared" si="53"/>
        <v>491.25241699045142</v>
      </c>
      <c r="R55" s="62">
        <f t="shared" si="0"/>
        <v>784.58575032378474</v>
      </c>
      <c r="S55" s="62">
        <f ca="1">AVERAGE(OFFSET($R$3,0,0,'Données projet'!$E$9+1,1))-AVERAGE(OFFSET($H$3,0,0,'Données projet'!$E$9+1,1))</f>
        <v>487.04124684635974</v>
      </c>
      <c r="T55" s="62">
        <f t="shared" si="34"/>
        <v>306.61893266146666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206.5885410269899</v>
      </c>
      <c r="AO55" s="62">
        <f t="shared" si="36"/>
        <v>347.41156847586302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71.513104771003484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0.53818110020045573</v>
      </c>
      <c r="AX55" s="23">
        <f t="shared" si="6"/>
        <v>72.051285871203945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240.46776</v>
      </c>
      <c r="BF55" s="14">
        <f t="shared" si="37"/>
        <v>58.540159917256176</v>
      </c>
      <c r="BG55" s="22">
        <f t="shared" si="7"/>
        <v>520.77212718922112</v>
      </c>
      <c r="BH55" s="62">
        <f t="shared" si="8"/>
        <v>814.10546052255449</v>
      </c>
      <c r="BI55" s="62">
        <f ca="1">AVERAGE(OFFSET($BH$3,0,0,'Données projet'!$E$11+1,1))-AVERAGE(OFFSET($H$3,0,0,'Données projet'!$E$11+1,1))</f>
        <v>514.4067622178809</v>
      </c>
      <c r="BJ55" s="62">
        <f t="shared" si="38"/>
        <v>322.81767004794284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236.87040000000002</v>
      </c>
      <c r="P56" s="14">
        <f t="shared" si="33"/>
        <v>57.765668276484661</v>
      </c>
      <c r="Q56" s="22">
        <f t="shared" si="53"/>
        <v>513.15781891487757</v>
      </c>
      <c r="R56" s="62">
        <f t="shared" si="0"/>
        <v>806.49115224821094</v>
      </c>
      <c r="S56" s="62">
        <f ca="1">AVERAGE(OFFSET($R$3,0,0,'Données projet'!$E$9+1,1))-AVERAGE(OFFSET($H$3,0,0,'Données projet'!$E$9+1,1))</f>
        <v>487.04124684635974</v>
      </c>
      <c r="T56" s="62">
        <f t="shared" si="34"/>
        <v>306.61893266146666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206.5885410269899</v>
      </c>
      <c r="AO56" s="62">
        <f t="shared" si="36"/>
        <v>347.41156847586302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70.110776405131034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0.38055150545817906</v>
      </c>
      <c r="AX56" s="23">
        <f t="shared" si="6"/>
        <v>70.49132791058922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251.44704000000002</v>
      </c>
      <c r="BF56" s="14">
        <f t="shared" si="37"/>
        <v>60.895698530162839</v>
      </c>
      <c r="BG56" s="22">
        <f t="shared" si="7"/>
        <v>543.99693627336694</v>
      </c>
      <c r="BH56" s="62">
        <f t="shared" si="8"/>
        <v>837.33026960670031</v>
      </c>
      <c r="BI56" s="62">
        <f ca="1">AVERAGE(OFFSET($BH$3,0,0,'Données projet'!$E$11+1,1))-AVERAGE(OFFSET($H$3,0,0,'Données projet'!$E$11+1,1))</f>
        <v>514.4067622178809</v>
      </c>
      <c r="BJ56" s="62">
        <f t="shared" si="38"/>
        <v>322.81767004794284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247.2132</v>
      </c>
      <c r="P57" s="14">
        <f t="shared" si="33"/>
        <v>59.988800807398761</v>
      </c>
      <c r="Q57" s="22">
        <f t="shared" si="53"/>
        <v>535.04348473955281</v>
      </c>
      <c r="R57" s="62">
        <f t="shared" si="0"/>
        <v>828.37681807288618</v>
      </c>
      <c r="S57" s="62">
        <f ca="1">AVERAGE(OFFSET($R$3,0,0,'Données projet'!$E$9+1,1))-AVERAGE(OFFSET($H$3,0,0,'Données projet'!$E$9+1,1))</f>
        <v>487.04124684635974</v>
      </c>
      <c r="T57" s="62">
        <f t="shared" si="34"/>
        <v>306.61893266146666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206.5885410269899</v>
      </c>
      <c r="AO57" s="62">
        <f t="shared" si="36"/>
        <v>347.41156847586302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68.735946843177487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0.26909055010022787</v>
      </c>
      <c r="AX57" s="23">
        <f t="shared" si="6"/>
        <v>69.005037393277718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262.42631999999998</v>
      </c>
      <c r="BF57" s="14">
        <f t="shared" si="37"/>
        <v>63.239291401748304</v>
      </c>
      <c r="BG57" s="22">
        <f t="shared" si="7"/>
        <v>567.20093985804488</v>
      </c>
      <c r="BH57" s="62">
        <f t="shared" si="8"/>
        <v>860.53427319137813</v>
      </c>
      <c r="BI57" s="62">
        <f ca="1">AVERAGE(OFFSET($BH$3,0,0,'Données projet'!$E$11+1,1))-AVERAGE(OFFSET($H$3,0,0,'Données projet'!$E$11+1,1))</f>
        <v>514.4067622178809</v>
      </c>
      <c r="BJ57" s="62">
        <f t="shared" si="38"/>
        <v>322.81767004794284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257.55599999999998</v>
      </c>
      <c r="P58" s="14">
        <f t="shared" si="33"/>
        <v>62.201129910568184</v>
      </c>
      <c r="Q58" s="22">
        <f t="shared" si="53"/>
        <v>556.91033459423954</v>
      </c>
      <c r="R58" s="62">
        <f t="shared" si="0"/>
        <v>850.24366792757291</v>
      </c>
      <c r="S58" s="62">
        <f ca="1">AVERAGE(OFFSET($R$3,0,0,'Données projet'!$E$9+1,1))-AVERAGE(OFFSET($H$3,0,0,'Données projet'!$E$9+1,1))</f>
        <v>487.04124684635974</v>
      </c>
      <c r="T58" s="62">
        <f t="shared" si="34"/>
        <v>306.61893266146666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206.5885410269899</v>
      </c>
      <c r="AO58" s="62">
        <f t="shared" si="36"/>
        <v>347.41156847586302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67.388076850370624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0.19027575272908953</v>
      </c>
      <c r="AX58" s="23">
        <f t="shared" si="6"/>
        <v>67.578352603099717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273.40559999999994</v>
      </c>
      <c r="BF58" s="14">
        <f t="shared" si="37"/>
        <v>65.571495462320897</v>
      </c>
      <c r="BG58" s="22">
        <f t="shared" si="7"/>
        <v>590.38510793020873</v>
      </c>
      <c r="BH58" s="62">
        <f t="shared" si="8"/>
        <v>883.71844126354199</v>
      </c>
      <c r="BI58" s="62">
        <f ca="1">AVERAGE(OFFSET($BH$3,0,0,'Données projet'!$E$11+1,1))-AVERAGE(OFFSET($H$3,0,0,'Données projet'!$E$11+1,1))</f>
        <v>514.4067622178809</v>
      </c>
      <c r="BJ58" s="62">
        <f t="shared" si="38"/>
        <v>322.81767004794284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238.69559999999998</v>
      </c>
      <c r="P59" s="14">
        <f t="shared" si="33"/>
        <v>58.158793514165929</v>
      </c>
      <c r="Q59" s="22">
        <f t="shared" si="53"/>
        <v>517.02140203717238</v>
      </c>
      <c r="R59" s="62">
        <f t="shared" si="0"/>
        <v>810.35473537050575</v>
      </c>
      <c r="S59" s="62">
        <f ca="1">AVERAGE(OFFSET($R$3,0,0,'Données projet'!$E$9+1,1))-AVERAGE(OFFSET($H$3,0,0,'Données projet'!$E$9+1,1))</f>
        <v>487.04124684635974</v>
      </c>
      <c r="T59" s="62">
        <f t="shared" si="34"/>
        <v>306.61893266146666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206.5885410269899</v>
      </c>
      <c r="AO59" s="62">
        <f t="shared" si="36"/>
        <v>347.41156847586302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66.066637766003183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0.13454527505011393</v>
      </c>
      <c r="AX59" s="23">
        <f t="shared" si="6"/>
        <v>66.201183041053298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253.38455999999994</v>
      </c>
      <c r="BF59" s="14">
        <f t="shared" si="37"/>
        <v>61.310125241957316</v>
      </c>
      <c r="BG59" s="22">
        <f t="shared" si="7"/>
        <v>548.09324346307551</v>
      </c>
      <c r="BH59" s="62">
        <f t="shared" si="8"/>
        <v>841.42657679640888</v>
      </c>
      <c r="BI59" s="62">
        <f ca="1">AVERAGE(OFFSET($BH$3,0,0,'Données projet'!$E$11+1,1))-AVERAGE(OFFSET($H$3,0,0,'Données projet'!$E$11+1,1))</f>
        <v>514.4067622178809</v>
      </c>
      <c r="BJ59" s="62">
        <f t="shared" si="38"/>
        <v>322.81767004794284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248.22720000000001</v>
      </c>
      <c r="P60" s="14">
        <f t="shared" si="33"/>
        <v>60.20616532763993</v>
      </c>
      <c r="Q60" s="22">
        <f t="shared" si="53"/>
        <v>537.18811127897277</v>
      </c>
      <c r="R60" s="62">
        <f t="shared" si="0"/>
        <v>830.52144461230614</v>
      </c>
      <c r="S60" s="62">
        <f ca="1">AVERAGE(OFFSET($R$3,0,0,'Données projet'!$E$9+1,1))-AVERAGE(OFFSET($H$3,0,0,'Données projet'!$E$9+1,1))</f>
        <v>487.04124684635974</v>
      </c>
      <c r="T60" s="62">
        <f t="shared" si="34"/>
        <v>306.61893266146666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206.5885410269899</v>
      </c>
      <c r="AO60" s="62">
        <f t="shared" si="36"/>
        <v>347.41156847586302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64.771111296081926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9.5137876364544766E-2</v>
      </c>
      <c r="AX60" s="23">
        <f t="shared" si="6"/>
        <v>64.866249172446473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263.50271999999995</v>
      </c>
      <c r="BF60" s="14">
        <f t="shared" si="37"/>
        <v>63.468433809179686</v>
      </c>
      <c r="BG60" s="22">
        <f t="shared" si="7"/>
        <v>569.47475955098787</v>
      </c>
      <c r="BH60" s="62">
        <f t="shared" si="8"/>
        <v>862.80809288432124</v>
      </c>
      <c r="BI60" s="62">
        <f ca="1">AVERAGE(OFFSET($BH$3,0,0,'Données projet'!$E$11+1,1))-AVERAGE(OFFSET($H$3,0,0,'Données projet'!$E$11+1,1))</f>
        <v>514.4067622178809</v>
      </c>
      <c r="BJ60" s="62">
        <f t="shared" si="38"/>
        <v>322.81767004794284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257.75880000000001</v>
      </c>
      <c r="P61" s="14">
        <f t="shared" si="33"/>
        <v>62.244404241627407</v>
      </c>
      <c r="Q61" s="22">
        <f t="shared" si="53"/>
        <v>557.33891405416773</v>
      </c>
      <c r="R61" s="62">
        <f t="shared" si="0"/>
        <v>850.6722473875011</v>
      </c>
      <c r="S61" s="62">
        <f ca="1">AVERAGE(OFFSET($R$3,0,0,'Données projet'!$E$9+1,1))-AVERAGE(OFFSET($H$3,0,0,'Données projet'!$E$9+1,1))</f>
        <v>487.04124684635974</v>
      </c>
      <c r="T61" s="62">
        <f t="shared" si="34"/>
        <v>306.61893266146666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206.5885410269899</v>
      </c>
      <c r="AO61" s="62">
        <f t="shared" si="36"/>
        <v>347.41156847586302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63.500989310042712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6.7272637525056966E-2</v>
      </c>
      <c r="AX61" s="23">
        <f t="shared" si="6"/>
        <v>63.56826194756777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273.62087999999994</v>
      </c>
      <c r="BF61" s="14">
        <f t="shared" si="37"/>
        <v>65.617114611149361</v>
      </c>
      <c r="BG61" s="22">
        <f t="shared" si="7"/>
        <v>590.83950728108505</v>
      </c>
      <c r="BH61" s="62">
        <f t="shared" si="8"/>
        <v>884.17284061441842</v>
      </c>
      <c r="BI61" s="62">
        <f ca="1">AVERAGE(OFFSET($BH$3,0,0,'Données projet'!$E$11+1,1))-AVERAGE(OFFSET($H$3,0,0,'Données projet'!$E$11+1,1))</f>
        <v>514.4067622178809</v>
      </c>
      <c r="BJ61" s="62">
        <f t="shared" si="38"/>
        <v>322.81767004794284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267.29039999999998</v>
      </c>
      <c r="P62" s="14">
        <f t="shared" si="33"/>
        <v>64.273886654661325</v>
      </c>
      <c r="Q62" s="22">
        <f t="shared" si="53"/>
        <v>577.47446592353515</v>
      </c>
      <c r="R62" s="62">
        <f t="shared" si="0"/>
        <v>870.80779925686852</v>
      </c>
      <c r="S62" s="62">
        <f ca="1">AVERAGE(OFFSET($R$3,0,0,'Données projet'!$E$9+1,1))-AVERAGE(OFFSET($H$3,0,0,'Données projet'!$E$9+1,1))</f>
        <v>487.04124684635974</v>
      </c>
      <c r="T62" s="62">
        <f t="shared" si="34"/>
        <v>306.61893266146666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206.5885410269899</v>
      </c>
      <c r="AO62" s="62">
        <f t="shared" si="36"/>
        <v>347.41156847586302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62.25577364145181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4.7568938182272383E-2</v>
      </c>
      <c r="AX62" s="23">
        <f t="shared" si="6"/>
        <v>62.303342579634084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283.73903999999993</v>
      </c>
      <c r="BF62" s="14">
        <f t="shared" si="37"/>
        <v>67.756564441537463</v>
      </c>
      <c r="BG62" s="22">
        <f t="shared" si="7"/>
        <v>612.18817773567764</v>
      </c>
      <c r="BH62" s="62">
        <f t="shared" si="8"/>
        <v>905.52151106901101</v>
      </c>
      <c r="BI62" s="62">
        <f ca="1">AVERAGE(OFFSET($BH$3,0,0,'Données projet'!$E$11+1,1))-AVERAGE(OFFSET($H$3,0,0,'Données projet'!$E$11+1,1))</f>
        <v>514.4067622178809</v>
      </c>
      <c r="BJ62" s="62">
        <f t="shared" si="38"/>
        <v>322.81767004794284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276.82199999999995</v>
      </c>
      <c r="P63" s="14">
        <f t="shared" si="33"/>
        <v>66.29496059864374</v>
      </c>
      <c r="Q63" s="22">
        <f t="shared" si="53"/>
        <v>597.59537304263779</v>
      </c>
      <c r="R63" s="62">
        <f t="shared" si="0"/>
        <v>890.92870637597116</v>
      </c>
      <c r="S63" s="62">
        <f ca="1">AVERAGE(OFFSET($R$3,0,0,'Données projet'!$E$9+1,1))-AVERAGE(OFFSET($H$3,0,0,'Données projet'!$E$9+1,1))</f>
        <v>487.04124684635974</v>
      </c>
      <c r="T63" s="62">
        <f t="shared" si="34"/>
        <v>306.61893266146666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206.5885410269899</v>
      </c>
      <c r="AO63" s="62">
        <f t="shared" si="36"/>
        <v>347.41156847586302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61.034975892615414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3.3636318762528483E-2</v>
      </c>
      <c r="AX63" s="23">
        <f t="shared" si="6"/>
        <v>61.068612211377939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293.85719999999992</v>
      </c>
      <c r="BF63" s="14">
        <f t="shared" si="37"/>
        <v>69.887150190339781</v>
      </c>
      <c r="BG63" s="22">
        <f t="shared" si="7"/>
        <v>633.52140991484157</v>
      </c>
      <c r="BH63" s="62">
        <f t="shared" si="8"/>
        <v>926.85474324817483</v>
      </c>
      <c r="BI63" s="62">
        <f ca="1">AVERAGE(OFFSET($BH$3,0,0,'Données projet'!$E$11+1,1))-AVERAGE(OFFSET($H$3,0,0,'Données projet'!$E$11+1,1))</f>
        <v>514.4067622178809</v>
      </c>
      <c r="BJ63" s="62">
        <f t="shared" si="38"/>
        <v>322.81767004794284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257.35319999999996</v>
      </c>
      <c r="P64" s="14">
        <f t="shared" si="33"/>
        <v>62.157851613080908</v>
      </c>
      <c r="Q64" s="22">
        <f t="shared" si="53"/>
        <v>556.48174822611588</v>
      </c>
      <c r="R64" s="62">
        <f t="shared" si="0"/>
        <v>849.81508155944925</v>
      </c>
      <c r="S64" s="62">
        <f ca="1">AVERAGE(OFFSET($R$3,0,0,'Données projet'!$E$9+1,1))-AVERAGE(OFFSET($H$3,0,0,'Données projet'!$E$9+1,1))</f>
        <v>487.04124684635974</v>
      </c>
      <c r="T64" s="62">
        <f t="shared" si="34"/>
        <v>306.61893266146666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206.5885410269899</v>
      </c>
      <c r="AO64" s="62">
        <f t="shared" si="36"/>
        <v>347.41156847586302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59.838117243020591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2.3784469091136191E-2</v>
      </c>
      <c r="AX64" s="23">
        <f t="shared" si="6"/>
        <v>59.861901712111724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273.19031999999993</v>
      </c>
      <c r="BF64" s="14">
        <f t="shared" si="37"/>
        <v>65.525872132143832</v>
      </c>
      <c r="BG64" s="22">
        <f t="shared" si="7"/>
        <v>589.93070129681701</v>
      </c>
      <c r="BH64" s="62">
        <f t="shared" si="8"/>
        <v>883.26403463015026</v>
      </c>
      <c r="BI64" s="62">
        <f ca="1">AVERAGE(OFFSET($BH$3,0,0,'Données projet'!$E$11+1,1))-AVERAGE(OFFSET($H$3,0,0,'Données projet'!$E$11+1,1))</f>
        <v>514.4067622178809</v>
      </c>
      <c r="BJ64" s="62">
        <f t="shared" si="38"/>
        <v>322.81767004794284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266.27640000000002</v>
      </c>
      <c r="P65" s="14">
        <f t="shared" si="33"/>
        <v>64.058389829439747</v>
      </c>
      <c r="Q65" s="22">
        <f t="shared" si="53"/>
        <v>575.33309228627434</v>
      </c>
      <c r="R65" s="62">
        <f t="shared" si="0"/>
        <v>868.66642561960771</v>
      </c>
      <c r="S65" s="62">
        <f ca="1">AVERAGE(OFFSET($R$3,0,0,'Données projet'!$E$9+1,1))-AVERAGE(OFFSET($H$3,0,0,'Données projet'!$E$9+1,1))</f>
        <v>487.04124684635974</v>
      </c>
      <c r="T65" s="62">
        <f t="shared" si="34"/>
        <v>306.61893266146666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206.5885410269899</v>
      </c>
      <c r="AO65" s="62">
        <f t="shared" si="36"/>
        <v>347.41156847586302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58.66472826153263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1.6818159381264242E-2</v>
      </c>
      <c r="AX65" s="23">
        <f t="shared" si="6"/>
        <v>58.681546420913897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282.66263999999995</v>
      </c>
      <c r="BF65" s="14">
        <f t="shared" si="37"/>
        <v>67.529390930099993</v>
      </c>
      <c r="BG65" s="22">
        <f t="shared" si="7"/>
        <v>609.91778720325738</v>
      </c>
      <c r="BH65" s="62">
        <f t="shared" si="8"/>
        <v>903.25112053659063</v>
      </c>
      <c r="BI65" s="62">
        <f ca="1">AVERAGE(OFFSET($BH$3,0,0,'Données projet'!$E$11+1,1))-AVERAGE(OFFSET($H$3,0,0,'Données projet'!$E$11+1,1))</f>
        <v>514.4067622178809</v>
      </c>
      <c r="BJ65" s="62">
        <f t="shared" si="38"/>
        <v>322.81767004794284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275.19960000000003</v>
      </c>
      <c r="P66" s="14">
        <f t="shared" si="33"/>
        <v>65.951527620662617</v>
      </c>
      <c r="Q66" s="22">
        <f t="shared" si="53"/>
        <v>594.17154727265404</v>
      </c>
      <c r="R66" s="62">
        <f t="shared" si="0"/>
        <v>887.50488060598741</v>
      </c>
      <c r="S66" s="62">
        <f ca="1">AVERAGE(OFFSET($R$3,0,0,'Données projet'!$E$9+1,1))-AVERAGE(OFFSET($H$3,0,0,'Données projet'!$E$9+1,1))</f>
        <v>487.04124684635974</v>
      </c>
      <c r="T66" s="62">
        <f t="shared" si="34"/>
        <v>306.61893266146666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206.5885410269899</v>
      </c>
      <c r="AO66" s="62">
        <f t="shared" si="36"/>
        <v>347.41156847586302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57.514348722275038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1.1892234545568096E-2</v>
      </c>
      <c r="AX66" s="23">
        <f t="shared" si="6"/>
        <v>57.526240956820608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292.13495999999998</v>
      </c>
      <c r="BF66" s="14">
        <f t="shared" si="37"/>
        <v>69.525108311202231</v>
      </c>
      <c r="BG66" s="22">
        <f t="shared" si="7"/>
        <v>629.89128564201053</v>
      </c>
      <c r="BH66" s="62">
        <f t="shared" si="8"/>
        <v>923.2246189753439</v>
      </c>
      <c r="BI66" s="62">
        <f ca="1">AVERAGE(OFFSET($BH$3,0,0,'Données projet'!$E$11+1,1))-AVERAGE(OFFSET($H$3,0,0,'Données projet'!$E$11+1,1))</f>
        <v>514.4067622178809</v>
      </c>
      <c r="BJ66" s="62">
        <f t="shared" si="38"/>
        <v>322.81767004794284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284.12279999999998</v>
      </c>
      <c r="P67" s="14">
        <f t="shared" si="33"/>
        <v>67.837532462585557</v>
      </c>
      <c r="Q67" s="22">
        <f t="shared" ref="Q67:Q98" si="54">(O67+P67)*0.475*44/12</f>
        <v>612.99757903900309</v>
      </c>
      <c r="R67" s="62">
        <f t="shared" ref="R67:R130" si="55">Q67+(I67+J67)*44/12</f>
        <v>906.33091237233634</v>
      </c>
      <c r="S67" s="62">
        <f ca="1">AVERAGE(OFFSET($R$3,0,0,'Données projet'!$E$9+1,1))-AVERAGE(OFFSET($H$3,0,0,'Données projet'!$E$9+1,1))</f>
        <v>487.04124684635974</v>
      </c>
      <c r="T67" s="62">
        <f t="shared" si="34"/>
        <v>306.61893266146666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206.5885410269899</v>
      </c>
      <c r="AO67" s="62">
        <f t="shared" si="36"/>
        <v>347.41156847586302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56.386527424120054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8.4090796906321208E-3</v>
      </c>
      <c r="AX67" s="23">
        <f t="shared" si="6"/>
        <v>56.394936503810683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301.60727999999995</v>
      </c>
      <c r="BF67" s="14">
        <f t="shared" si="37"/>
        <v>71.513306244453176</v>
      </c>
      <c r="BG67" s="22">
        <f t="shared" si="7"/>
        <v>649.85168770908911</v>
      </c>
      <c r="BH67" s="62">
        <f t="shared" si="8"/>
        <v>943.18502104242248</v>
      </c>
      <c r="BI67" s="62">
        <f ca="1">AVERAGE(OFFSET($BH$3,0,0,'Données projet'!$E$11+1,1))-AVERAGE(OFFSET($H$3,0,0,'Données projet'!$E$11+1,1))</f>
        <v>514.4067622178809</v>
      </c>
      <c r="BJ67" s="62">
        <f t="shared" si="38"/>
        <v>322.81767004794284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293.04599999999999</v>
      </c>
      <c r="P68" s="14">
        <f t="shared" si="33"/>
        <v>69.716654076072615</v>
      </c>
      <c r="Q68" s="22">
        <f t="shared" si="54"/>
        <v>631.81162251582646</v>
      </c>
      <c r="R68" s="62">
        <f t="shared" si="55"/>
        <v>925.14495584915971</v>
      </c>
      <c r="S68" s="62">
        <f ca="1">AVERAGE(OFFSET($R$3,0,0,'Données projet'!$E$9+1,1))-AVERAGE(OFFSET($H$3,0,0,'Données projet'!$E$9+1,1))</f>
        <v>487.04124684635974</v>
      </c>
      <c r="T68" s="62">
        <f t="shared" si="34"/>
        <v>306.61893266146666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206.5885410269899</v>
      </c>
      <c r="AO68" s="62">
        <f t="shared" si="36"/>
        <v>347.41156847586302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55.280822013718826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5.9461172727840478E-3</v>
      </c>
      <c r="AX68" s="23">
        <f t="shared" ref="AX68:AX131" si="60">SUM(AU68:AW68)</f>
        <v>55.286768130991611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311.07960000000003</v>
      </c>
      <c r="BF68" s="14">
        <f t="shared" si="37"/>
        <v>73.49424798183118</v>
      </c>
      <c r="BG68" s="22">
        <f t="shared" ref="BG68:BG131" si="61">(BE68+BF68)*0.475*44/12</f>
        <v>669.79945190168928</v>
      </c>
      <c r="BH68" s="62">
        <f t="shared" ref="BH68:BH131" si="62">BG68+(AY68+AZ68)*44/12</f>
        <v>963.13278523502254</v>
      </c>
      <c r="BI68" s="62">
        <f ca="1">AVERAGE(OFFSET($BH$3,0,0,'Données projet'!$E$11+1,1))-AVERAGE(OFFSET($H$3,0,0,'Données projet'!$E$11+1,1))</f>
        <v>514.4067622178809</v>
      </c>
      <c r="BJ68" s="62">
        <f t="shared" si="38"/>
        <v>322.81767004794284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272.96879999999999</v>
      </c>
      <c r="P69" s="14">
        <f t="shared" ref="P69:P132" si="87">EXP(-1.0587+0.8836*LN(O69)+0.284)</f>
        <v>65.478922017818945</v>
      </c>
      <c r="Q69" s="22">
        <f t="shared" si="54"/>
        <v>589.46311584770126</v>
      </c>
      <c r="R69" s="62">
        <f t="shared" si="55"/>
        <v>882.79644918103463</v>
      </c>
      <c r="S69" s="62">
        <f ca="1">AVERAGE(OFFSET($R$3,0,0,'Données projet'!$E$9+1,1))-AVERAGE(OFFSET($H$3,0,0,'Données projet'!$E$9+1,1))</f>
        <v>487.04124684635974</v>
      </c>
      <c r="T69" s="62">
        <f t="shared" ref="T69:T132" si="88">$T$3</f>
        <v>306.61893266146666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206.5885410269899</v>
      </c>
      <c r="AO69" s="62">
        <f t="shared" ref="AO69:AO132" si="90">$AO$3</f>
        <v>347.41156847586302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54.196798812001852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4.2045398453160604E-3</v>
      </c>
      <c r="AX69" s="23">
        <f t="shared" si="60"/>
        <v>54.20100335184717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289.76688000000001</v>
      </c>
      <c r="BF69" s="14">
        <f t="shared" ref="BF69:BF132" si="91">EXP(-1.0587+0.8836*LN(BE69)+0.284)</f>
        <v>69.026894594073823</v>
      </c>
      <c r="BG69" s="22">
        <f t="shared" si="61"/>
        <v>624.8991574180119</v>
      </c>
      <c r="BH69" s="62">
        <f t="shared" si="62"/>
        <v>918.23249075134527</v>
      </c>
      <c r="BI69" s="62">
        <f ca="1">AVERAGE(OFFSET($BH$3,0,0,'Données projet'!$E$11+1,1))-AVERAGE(OFFSET($H$3,0,0,'Données projet'!$E$11+1,1))</f>
        <v>514.4067622178809</v>
      </c>
      <c r="BJ69" s="62">
        <f t="shared" ref="BJ69:BJ132" si="92">$BJ$3</f>
        <v>322.81767004794284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281.28360000000004</v>
      </c>
      <c r="P70" s="14">
        <f t="shared" si="87"/>
        <v>67.238198209347928</v>
      </c>
      <c r="Q70" s="22">
        <f t="shared" si="54"/>
        <v>607.00879854794766</v>
      </c>
      <c r="R70" s="62">
        <f t="shared" si="55"/>
        <v>900.34213188128092</v>
      </c>
      <c r="S70" s="62">
        <f ca="1">AVERAGE(OFFSET($R$3,0,0,'Données projet'!$E$9+1,1))-AVERAGE(OFFSET($H$3,0,0,'Données projet'!$E$9+1,1))</f>
        <v>487.04124684635974</v>
      </c>
      <c r="T70" s="62">
        <f t="shared" si="88"/>
        <v>306.61893266146666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206.5885410269899</v>
      </c>
      <c r="AO70" s="62">
        <f t="shared" si="90"/>
        <v>347.41156847586302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53.134032644081685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2.9730586363920239E-3</v>
      </c>
      <c r="AX70" s="23">
        <f t="shared" si="60"/>
        <v>53.137005702718078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298.59335999999996</v>
      </c>
      <c r="BF70" s="14">
        <f t="shared" si="91"/>
        <v>70.88149709045409</v>
      </c>
      <c r="BG70" s="22">
        <f t="shared" si="61"/>
        <v>643.50204276587419</v>
      </c>
      <c r="BH70" s="62">
        <f t="shared" si="62"/>
        <v>936.83537609920745</v>
      </c>
      <c r="BI70" s="62">
        <f ca="1">AVERAGE(OFFSET($BH$3,0,0,'Données projet'!$E$11+1,1))-AVERAGE(OFFSET($H$3,0,0,'Données projet'!$E$11+1,1))</f>
        <v>514.4067622178809</v>
      </c>
      <c r="BJ70" s="62">
        <f t="shared" si="92"/>
        <v>322.81767004794284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289.59839999999997</v>
      </c>
      <c r="P71" s="14">
        <f t="shared" si="87"/>
        <v>68.991430542388798</v>
      </c>
      <c r="Q71" s="22">
        <f t="shared" si="54"/>
        <v>624.54395486132705</v>
      </c>
      <c r="R71" s="62">
        <f t="shared" si="55"/>
        <v>917.87728819466042</v>
      </c>
      <c r="S71" s="62">
        <f ca="1">AVERAGE(OFFSET($R$3,0,0,'Données projet'!$E$9+1,1))-AVERAGE(OFFSET($H$3,0,0,'Données projet'!$E$9+1,1))</f>
        <v>487.04124684635974</v>
      </c>
      <c r="T71" s="62">
        <f t="shared" si="88"/>
        <v>306.61893266146666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206.5885410269899</v>
      </c>
      <c r="AO71" s="62">
        <f t="shared" si="90"/>
        <v>347.41156847586302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52.092106672491077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2.1022699226580302E-3</v>
      </c>
      <c r="AX71" s="23">
        <f t="shared" si="60"/>
        <v>52.094208942413736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307.41983999999997</v>
      </c>
      <c r="BF71" s="14">
        <f t="shared" si="91"/>
        <v>72.729728242133774</v>
      </c>
      <c r="BG71" s="22">
        <f t="shared" si="61"/>
        <v>662.09383135504959</v>
      </c>
      <c r="BH71" s="62">
        <f t="shared" si="62"/>
        <v>955.42716468838285</v>
      </c>
      <c r="BI71" s="62">
        <f ca="1">AVERAGE(OFFSET($BH$3,0,0,'Données projet'!$E$11+1,1))-AVERAGE(OFFSET($H$3,0,0,'Données projet'!$E$11+1,1))</f>
        <v>514.4067622178809</v>
      </c>
      <c r="BJ71" s="62">
        <f t="shared" si="92"/>
        <v>322.81767004794284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297.91319999999996</v>
      </c>
      <c r="P72" s="14">
        <f t="shared" si="87"/>
        <v>70.73881247427552</v>
      </c>
      <c r="Q72" s="22">
        <f t="shared" si="54"/>
        <v>642.06892172602977</v>
      </c>
      <c r="R72" s="62">
        <f t="shared" si="55"/>
        <v>935.40225505936314</v>
      </c>
      <c r="S72" s="62">
        <f ca="1">AVERAGE(OFFSET($R$3,0,0,'Données projet'!$E$9+1,1))-AVERAGE(OFFSET($H$3,0,0,'Données projet'!$E$9+1,1))</f>
        <v>487.04124684635974</v>
      </c>
      <c r="T72" s="62">
        <f t="shared" si="88"/>
        <v>306.61893266146666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206.5885410269899</v>
      </c>
      <c r="AO72" s="62">
        <f t="shared" si="90"/>
        <v>347.41156847586302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51.070612233691271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1.486529318196012E-3</v>
      </c>
      <c r="AX72" s="23">
        <f t="shared" si="60"/>
        <v>51.072098763009464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316.24631999999991</v>
      </c>
      <c r="BF72" s="14">
        <f t="shared" si="91"/>
        <v>74.57179198892409</v>
      </c>
      <c r="BG72" s="22">
        <f t="shared" si="61"/>
        <v>680.67487838070929</v>
      </c>
      <c r="BH72" s="62">
        <f t="shared" si="62"/>
        <v>974.00821171404255</v>
      </c>
      <c r="BI72" s="62">
        <f ca="1">AVERAGE(OFFSET($BH$3,0,0,'Données projet'!$E$11+1,1))-AVERAGE(OFFSET($H$3,0,0,'Données projet'!$E$11+1,1))</f>
        <v>514.4067622178809</v>
      </c>
      <c r="BJ72" s="62">
        <f t="shared" si="92"/>
        <v>322.81767004794284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306.22800000000001</v>
      </c>
      <c r="P73" s="14">
        <f t="shared" si="87"/>
        <v>72.480526049067294</v>
      </c>
      <c r="Q73" s="22">
        <f t="shared" si="54"/>
        <v>659.58401620212555</v>
      </c>
      <c r="R73" s="62">
        <f t="shared" si="55"/>
        <v>952.91734953545892</v>
      </c>
      <c r="S73" s="62">
        <f ca="1">AVERAGE(OFFSET($R$3,0,0,'Données projet'!$E$9+1,1))-AVERAGE(OFFSET($H$3,0,0,'Données projet'!$E$9+1,1))</f>
        <v>487.04124684635974</v>
      </c>
      <c r="T73" s="62">
        <f t="shared" si="88"/>
        <v>306.61893266146666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206.5885410269899</v>
      </c>
      <c r="AO73" s="62">
        <f t="shared" si="90"/>
        <v>347.41156847586302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50.069148677786238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1.0511349613290151E-3</v>
      </c>
      <c r="AX73" s="23">
        <f t="shared" si="60"/>
        <v>50.070199812747568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325.07279999999992</v>
      </c>
      <c r="BF73" s="14">
        <f t="shared" si="91"/>
        <v>76.407880238933714</v>
      </c>
      <c r="BG73" s="22">
        <f t="shared" si="61"/>
        <v>699.24551808280933</v>
      </c>
      <c r="BH73" s="62">
        <f t="shared" si="62"/>
        <v>992.5788514161427</v>
      </c>
      <c r="BI73" s="62">
        <f ca="1">AVERAGE(OFFSET($BH$3,0,0,'Données projet'!$E$11+1,1))-AVERAGE(OFFSET($H$3,0,0,'Données projet'!$E$11+1,1))</f>
        <v>514.4067622178809</v>
      </c>
      <c r="BJ73" s="62">
        <f t="shared" si="92"/>
        <v>322.81767004794284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285.54239999999999</v>
      </c>
      <c r="P74" s="14">
        <f t="shared" si="87"/>
        <v>68.136937829389524</v>
      </c>
      <c r="Q74" s="22">
        <f t="shared" si="54"/>
        <v>615.99151338618674</v>
      </c>
      <c r="R74" s="62">
        <f t="shared" si="55"/>
        <v>909.32484671952011</v>
      </c>
      <c r="S74" s="62">
        <f ca="1">AVERAGE(OFFSET($R$3,0,0,'Données projet'!$E$9+1,1))-AVERAGE(OFFSET($H$3,0,0,'Données projet'!$E$9+1,1))</f>
        <v>487.04124684635974</v>
      </c>
      <c r="T74" s="62">
        <f t="shared" si="88"/>
        <v>306.61893266146666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206.5885410269899</v>
      </c>
      <c r="AO74" s="62">
        <f t="shared" si="90"/>
        <v>347.41156847586302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49.087323211380053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7.4326465909800598E-4</v>
      </c>
      <c r="AX74" s="23">
        <f t="shared" si="60"/>
        <v>49.088066476039153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303.11424</v>
      </c>
      <c r="BF74" s="14">
        <f t="shared" si="91"/>
        <v>71.828934878193564</v>
      </c>
      <c r="BG74" s="22">
        <f t="shared" si="61"/>
        <v>653.02602957952047</v>
      </c>
      <c r="BH74" s="62">
        <f t="shared" si="62"/>
        <v>946.35936291285384</v>
      </c>
      <c r="BI74" s="62">
        <f ca="1">AVERAGE(OFFSET($BH$3,0,0,'Données projet'!$E$11+1,1))-AVERAGE(OFFSET($H$3,0,0,'Données projet'!$E$11+1,1))</f>
        <v>514.4067622178809</v>
      </c>
      <c r="BJ74" s="62">
        <f t="shared" si="92"/>
        <v>322.81767004794284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293.24880000000002</v>
      </c>
      <c r="P75" s="14">
        <f t="shared" si="87"/>
        <v>69.759283249126327</v>
      </c>
      <c r="Q75" s="22">
        <f t="shared" si="54"/>
        <v>632.23907832556176</v>
      </c>
      <c r="R75" s="62">
        <f t="shared" si="55"/>
        <v>925.57241165889513</v>
      </c>
      <c r="S75" s="62">
        <f ca="1">AVERAGE(OFFSET($R$3,0,0,'Données projet'!$E$9+1,1))-AVERAGE(OFFSET($H$3,0,0,'Données projet'!$E$9+1,1))</f>
        <v>487.04124684635974</v>
      </c>
      <c r="T75" s="62">
        <f t="shared" si="88"/>
        <v>306.61893266146666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206.5885410269899</v>
      </c>
      <c r="AO75" s="62">
        <f t="shared" si="90"/>
        <v>347.41156847586302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48.12475074351569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5.2556748066450755E-4</v>
      </c>
      <c r="AX75" s="23">
        <f t="shared" si="60"/>
        <v>48.125276310996355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311.29487999999998</v>
      </c>
      <c r="BF75" s="14">
        <f t="shared" si="91"/>
        <v>73.539187014795203</v>
      </c>
      <c r="BG75" s="22">
        <f t="shared" si="61"/>
        <v>670.25266671743498</v>
      </c>
      <c r="BH75" s="62">
        <f t="shared" si="62"/>
        <v>963.58600005076823</v>
      </c>
      <c r="BI75" s="62">
        <f ca="1">AVERAGE(OFFSET($BH$3,0,0,'Données projet'!$E$11+1,1))-AVERAGE(OFFSET($H$3,0,0,'Données projet'!$E$11+1,1))</f>
        <v>514.4067622178809</v>
      </c>
      <c r="BJ75" s="62">
        <f t="shared" si="92"/>
        <v>322.81767004794284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300.95520000000005</v>
      </c>
      <c r="P76" s="14">
        <f t="shared" si="87"/>
        <v>71.376673021759785</v>
      </c>
      <c r="Q76" s="22">
        <f t="shared" si="54"/>
        <v>648.4780121795651</v>
      </c>
      <c r="R76" s="62">
        <f t="shared" si="55"/>
        <v>941.81134551289847</v>
      </c>
      <c r="S76" s="62">
        <f ca="1">AVERAGE(OFFSET($R$3,0,0,'Données projet'!$E$9+1,1))-AVERAGE(OFFSET($H$3,0,0,'Données projet'!$E$9+1,1))</f>
        <v>487.04124684635974</v>
      </c>
      <c r="T76" s="62">
        <f t="shared" si="88"/>
        <v>306.61893266146666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206.5885410269899</v>
      </c>
      <c r="AO76" s="62">
        <f t="shared" si="90"/>
        <v>347.41156847586302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47.181053734634915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3.7163232954900299E-4</v>
      </c>
      <c r="AX76" s="23">
        <f t="shared" si="60"/>
        <v>47.181425366964461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319.47552000000002</v>
      </c>
      <c r="BF76" s="14">
        <f t="shared" si="91"/>
        <v>75.244214982768241</v>
      </c>
      <c r="BG76" s="22">
        <f t="shared" si="61"/>
        <v>687.47020509498805</v>
      </c>
      <c r="BH76" s="62">
        <f t="shared" si="62"/>
        <v>980.80353842832142</v>
      </c>
      <c r="BI76" s="62">
        <f ca="1">AVERAGE(OFFSET($BH$3,0,0,'Données projet'!$E$11+1,1))-AVERAGE(OFFSET($H$3,0,0,'Données projet'!$E$11+1,1))</f>
        <v>514.4067622178809</v>
      </c>
      <c r="BJ76" s="62">
        <f t="shared" si="92"/>
        <v>322.81767004794284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308.66160000000008</v>
      </c>
      <c r="P77" s="14">
        <f t="shared" si="87"/>
        <v>72.98924863505313</v>
      </c>
      <c r="Q77" s="22">
        <f t="shared" si="54"/>
        <v>664.70856137271755</v>
      </c>
      <c r="R77" s="62">
        <f t="shared" si="55"/>
        <v>958.04189470605093</v>
      </c>
      <c r="S77" s="62">
        <f ca="1">AVERAGE(OFFSET($R$3,0,0,'Données projet'!$E$9+1,1))-AVERAGE(OFFSET($H$3,0,0,'Données projet'!$E$9+1,1))</f>
        <v>487.04124684635974</v>
      </c>
      <c r="T77" s="62">
        <f t="shared" si="88"/>
        <v>306.61893266146666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206.5885410269899</v>
      </c>
      <c r="AO77" s="62">
        <f t="shared" si="90"/>
        <v>347.41156847586302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46.255862048499949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2.6278374033225377E-4</v>
      </c>
      <c r="AX77" s="23">
        <f t="shared" si="60"/>
        <v>46.256124832240282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327.65616</v>
      </c>
      <c r="BF77" s="14">
        <f t="shared" si="91"/>
        <v>76.94416793638409</v>
      </c>
      <c r="BG77" s="22">
        <f t="shared" si="61"/>
        <v>704.67890448920218</v>
      </c>
      <c r="BH77" s="62">
        <f t="shared" si="62"/>
        <v>998.01223782253555</v>
      </c>
      <c r="BI77" s="62">
        <f ca="1">AVERAGE(OFFSET($BH$3,0,0,'Données projet'!$E$11+1,1))-AVERAGE(OFFSET($H$3,0,0,'Données projet'!$E$11+1,1))</f>
        <v>514.4067622178809</v>
      </c>
      <c r="BJ77" s="62">
        <f t="shared" si="92"/>
        <v>322.81767004794284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316.36800000000005</v>
      </c>
      <c r="P78" s="14">
        <f t="shared" si="87"/>
        <v>74.597144109003438</v>
      </c>
      <c r="Q78" s="22">
        <f t="shared" si="54"/>
        <v>680.93095932318113</v>
      </c>
      <c r="R78" s="62">
        <f t="shared" si="55"/>
        <v>974.2642926565145</v>
      </c>
      <c r="S78" s="62">
        <f ca="1">AVERAGE(OFFSET($R$3,0,0,'Données projet'!$E$9+1,1))-AVERAGE(OFFSET($H$3,0,0,'Données projet'!$E$9+1,1))</f>
        <v>487.04124684635974</v>
      </c>
      <c r="T78" s="62">
        <f t="shared" si="88"/>
        <v>306.61893266146666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206.5885410269899</v>
      </c>
      <c r="AO78" s="62">
        <f t="shared" si="90"/>
        <v>347.41156847586302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45.348812807018881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1.858161647745015E-4</v>
      </c>
      <c r="AX78" s="23">
        <f t="shared" si="60"/>
        <v>45.348998623183654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335.83680000000004</v>
      </c>
      <c r="BF78" s="14">
        <f t="shared" si="91"/>
        <v>78.639187157507763</v>
      </c>
      <c r="BG78" s="22">
        <f t="shared" si="61"/>
        <v>721.87901096599273</v>
      </c>
      <c r="BH78" s="62">
        <f t="shared" si="62"/>
        <v>1015.2123442993261</v>
      </c>
      <c r="BI78" s="62">
        <f ca="1">AVERAGE(OFFSET($BH$3,0,0,'Données projet'!$E$11+1,1))-AVERAGE(OFFSET($H$3,0,0,'Données projet'!$E$11+1,1))</f>
        <v>514.4067622178809</v>
      </c>
      <c r="BJ78" s="62">
        <f t="shared" si="92"/>
        <v>322.81767004794284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295.27680000000004</v>
      </c>
      <c r="P79" s="14">
        <f t="shared" si="87"/>
        <v>70.185386686980493</v>
      </c>
      <c r="Q79" s="22">
        <f t="shared" si="54"/>
        <v>636.51330847982445</v>
      </c>
      <c r="R79" s="62">
        <f t="shared" si="55"/>
        <v>929.8466418131577</v>
      </c>
      <c r="S79" s="62">
        <f ca="1">AVERAGE(OFFSET($R$3,0,0,'Données projet'!$E$9+1,1))-AVERAGE(OFFSET($H$3,0,0,'Données projet'!$E$9+1,1))</f>
        <v>487.04124684635974</v>
      </c>
      <c r="T79" s="62">
        <f t="shared" si="88"/>
        <v>306.61893266146666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206.5885410269899</v>
      </c>
      <c r="AO79" s="62">
        <f t="shared" si="90"/>
        <v>347.41156847586302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44.459550247917853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1.3139187016612689E-4</v>
      </c>
      <c r="AX79" s="23">
        <f t="shared" si="60"/>
        <v>44.459681639788016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313.44768000000005</v>
      </c>
      <c r="BF79" s="14">
        <f t="shared" si="91"/>
        <v>73.988378849122171</v>
      </c>
      <c r="BG79" s="22">
        <f t="shared" si="61"/>
        <v>674.78446916222117</v>
      </c>
      <c r="BH79" s="62">
        <f t="shared" si="62"/>
        <v>968.11780249555454</v>
      </c>
      <c r="BI79" s="62">
        <f ca="1">AVERAGE(OFFSET($BH$3,0,0,'Données projet'!$E$11+1,1))-AVERAGE(OFFSET($H$3,0,0,'Données projet'!$E$11+1,1))</f>
        <v>514.4067622178809</v>
      </c>
      <c r="BJ79" s="62">
        <f t="shared" si="92"/>
        <v>322.81767004794284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302.57760000000007</v>
      </c>
      <c r="P80" s="14">
        <f t="shared" si="87"/>
        <v>71.716558091076294</v>
      </c>
      <c r="Q80" s="22">
        <f t="shared" si="54"/>
        <v>651.89565867529132</v>
      </c>
      <c r="R80" s="62">
        <f t="shared" si="55"/>
        <v>945.22899200862457</v>
      </c>
      <c r="S80" s="62">
        <f ca="1">AVERAGE(OFFSET($R$3,0,0,'Données projet'!$E$9+1,1))-AVERAGE(OFFSET($H$3,0,0,'Données projet'!$E$9+1,1))</f>
        <v>487.04124684635974</v>
      </c>
      <c r="T80" s="62">
        <f t="shared" si="88"/>
        <v>306.61893266146666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206.5885410269899</v>
      </c>
      <c r="AO80" s="62">
        <f t="shared" si="90"/>
        <v>347.41156847586302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43.58772558520419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9.2908082387250748E-5</v>
      </c>
      <c r="AX80" s="23">
        <f t="shared" si="60"/>
        <v>43.587818493286576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321.19776000000002</v>
      </c>
      <c r="BF80" s="14">
        <f t="shared" si="91"/>
        <v>75.602516709962615</v>
      </c>
      <c r="BG80" s="22">
        <f t="shared" si="61"/>
        <v>691.09381526985146</v>
      </c>
      <c r="BH80" s="62">
        <f t="shared" si="62"/>
        <v>984.42714860318483</v>
      </c>
      <c r="BI80" s="62">
        <f ca="1">AVERAGE(OFFSET($BH$3,0,0,'Données projet'!$E$11+1,1))-AVERAGE(OFFSET($H$3,0,0,'Données projet'!$E$11+1,1))</f>
        <v>514.4067622178809</v>
      </c>
      <c r="BJ80" s="62">
        <f t="shared" si="92"/>
        <v>322.81767004794284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309.87840000000006</v>
      </c>
      <c r="P81" s="14">
        <f t="shared" si="87"/>
        <v>73.243434672131556</v>
      </c>
      <c r="Q81" s="22">
        <f t="shared" si="54"/>
        <v>667.27052872062916</v>
      </c>
      <c r="R81" s="62">
        <f t="shared" si="55"/>
        <v>960.60386205396253</v>
      </c>
      <c r="S81" s="62">
        <f ca="1">AVERAGE(OFFSET($R$3,0,0,'Données projet'!$E$9+1,1))-AVERAGE(OFFSET($H$3,0,0,'Données projet'!$E$9+1,1))</f>
        <v>487.04124684635974</v>
      </c>
      <c r="T81" s="62">
        <f t="shared" si="88"/>
        <v>306.61893266146666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206.5885410269899</v>
      </c>
      <c r="AO81" s="62">
        <f t="shared" si="90"/>
        <v>347.41156847586302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42.732996872365803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6.5695935083063444E-5</v>
      </c>
      <c r="AX81" s="23">
        <f t="shared" si="60"/>
        <v>42.733062568300888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328.94784000000004</v>
      </c>
      <c r="BF81" s="14">
        <f t="shared" si="91"/>
        <v>77.212127032960666</v>
      </c>
      <c r="BG81" s="22">
        <f t="shared" si="61"/>
        <v>707.39527591573994</v>
      </c>
      <c r="BH81" s="62">
        <f t="shared" si="62"/>
        <v>1000.7286092490733</v>
      </c>
      <c r="BI81" s="62">
        <f ca="1">AVERAGE(OFFSET($BH$3,0,0,'Données projet'!$E$11+1,1))-AVERAGE(OFFSET($H$3,0,0,'Données projet'!$E$11+1,1))</f>
        <v>514.4067622178809</v>
      </c>
      <c r="BJ81" s="62">
        <f t="shared" si="92"/>
        <v>322.81767004794284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317.17920000000004</v>
      </c>
      <c r="P82" s="14">
        <f t="shared" si="87"/>
        <v>74.766129261581426</v>
      </c>
      <c r="Q82" s="22">
        <f t="shared" si="54"/>
        <v>682.63811513058772</v>
      </c>
      <c r="R82" s="62">
        <f t="shared" si="55"/>
        <v>975.97144846392098</v>
      </c>
      <c r="S82" s="62">
        <f ca="1">AVERAGE(OFFSET($R$3,0,0,'Données projet'!$E$9+1,1))-AVERAGE(OFFSET($H$3,0,0,'Données projet'!$E$9+1,1))</f>
        <v>487.04124684635974</v>
      </c>
      <c r="T82" s="62">
        <f t="shared" si="88"/>
        <v>306.61893266146666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206.5885410269899</v>
      </c>
      <c r="AO82" s="62">
        <f t="shared" si="90"/>
        <v>347.41156847586302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41.895028868253142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4.6454041193625374E-5</v>
      </c>
      <c r="AX82" s="23">
        <f t="shared" si="60"/>
        <v>41.895075322294339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336.69792000000001</v>
      </c>
      <c r="BF82" s="14">
        <f t="shared" si="91"/>
        <v>78.817328763317647</v>
      </c>
      <c r="BG82" s="22">
        <f t="shared" si="61"/>
        <v>723.6890582627783</v>
      </c>
      <c r="BH82" s="62">
        <f t="shared" si="62"/>
        <v>1017.0223915961117</v>
      </c>
      <c r="BI82" s="62">
        <f ca="1">AVERAGE(OFFSET($BH$3,0,0,'Données projet'!$E$11+1,1))-AVERAGE(OFFSET($H$3,0,0,'Données projet'!$E$11+1,1))</f>
        <v>514.4067622178809</v>
      </c>
      <c r="BJ82" s="62">
        <f t="shared" si="92"/>
        <v>322.81767004794284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324.48</v>
      </c>
      <c r="P83" s="14">
        <f t="shared" si="87"/>
        <v>76.284749200165578</v>
      </c>
      <c r="Q83" s="22">
        <f t="shared" si="54"/>
        <v>697.99860485695501</v>
      </c>
      <c r="R83" s="62">
        <f t="shared" si="55"/>
        <v>991.33193819028838</v>
      </c>
      <c r="S83" s="62">
        <f ca="1">AVERAGE(OFFSET($R$3,0,0,'Données projet'!$E$9+1,1))-AVERAGE(OFFSET($H$3,0,0,'Données projet'!$E$9+1,1))</f>
        <v>487.04124684635974</v>
      </c>
      <c r="T83" s="62">
        <f t="shared" si="88"/>
        <v>306.61893266146666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206.5885410269899</v>
      </c>
      <c r="AO83" s="62">
        <f t="shared" si="90"/>
        <v>347.41156847586302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41.073492905591117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3.2847967541531722E-5</v>
      </c>
      <c r="AX83" s="23">
        <f t="shared" si="60"/>
        <v>41.073525753558656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344.44799999999998</v>
      </c>
      <c r="BF83" s="14">
        <f t="shared" si="91"/>
        <v>80.418235058027051</v>
      </c>
      <c r="BG83" s="22">
        <f t="shared" si="61"/>
        <v>739.9753593927303</v>
      </c>
      <c r="BH83" s="62">
        <f t="shared" si="62"/>
        <v>1033.3086927260636</v>
      </c>
      <c r="BI83" s="62">
        <f ca="1">AVERAGE(OFFSET($BH$3,0,0,'Données projet'!$E$11+1,1))-AVERAGE(OFFSET($H$3,0,0,'Données projet'!$E$11+1,1))</f>
        <v>514.4067622178809</v>
      </c>
      <c r="BJ83" s="62">
        <f t="shared" si="92"/>
        <v>322.81767004794284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302.98320000000007</v>
      </c>
      <c r="P84" s="14">
        <f t="shared" si="87"/>
        <v>71.801496173397709</v>
      </c>
      <c r="Q84" s="22">
        <f t="shared" si="54"/>
        <v>652.75001250200114</v>
      </c>
      <c r="R84" s="62">
        <f t="shared" si="55"/>
        <v>946.08334583533451</v>
      </c>
      <c r="S84" s="62">
        <f ca="1">AVERAGE(OFFSET($R$3,0,0,'Données projet'!$E$9+1,1))-AVERAGE(OFFSET($H$3,0,0,'Données projet'!$E$9+1,1))</f>
        <v>487.04124684635974</v>
      </c>
      <c r="T84" s="62">
        <f t="shared" si="88"/>
        <v>306.61893266146666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206.5885410269899</v>
      </c>
      <c r="AO84" s="62">
        <f t="shared" si="90"/>
        <v>347.41156847586302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40.268066762069431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2.3227020596812687E-5</v>
      </c>
      <c r="AX84" s="23">
        <f t="shared" si="60"/>
        <v>40.268089989090029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321.62832000000003</v>
      </c>
      <c r="BF84" s="14">
        <f t="shared" si="91"/>
        <v>75.692057158625346</v>
      </c>
      <c r="BG84" s="22">
        <f t="shared" si="61"/>
        <v>691.99965688460588</v>
      </c>
      <c r="BH84" s="62">
        <f t="shared" si="62"/>
        <v>985.33299021793914</v>
      </c>
      <c r="BI84" s="62">
        <f ca="1">AVERAGE(OFFSET($BH$3,0,0,'Données projet'!$E$11+1,1))-AVERAGE(OFFSET($H$3,0,0,'Données projet'!$E$11+1,1))</f>
        <v>514.4067622178809</v>
      </c>
      <c r="BJ84" s="62">
        <f t="shared" si="92"/>
        <v>322.81767004794284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309.87840000000006</v>
      </c>
      <c r="P85" s="14">
        <f t="shared" si="87"/>
        <v>73.243434672131556</v>
      </c>
      <c r="Q85" s="22">
        <f t="shared" si="54"/>
        <v>667.27052872062916</v>
      </c>
      <c r="R85" s="62">
        <f t="shared" si="55"/>
        <v>960.60386205396253</v>
      </c>
      <c r="S85" s="62">
        <f ca="1">AVERAGE(OFFSET($R$3,0,0,'Données projet'!$E$9+1,1))-AVERAGE(OFFSET($H$3,0,0,'Données projet'!$E$9+1,1))</f>
        <v>487.04124684635974</v>
      </c>
      <c r="T85" s="62">
        <f t="shared" si="88"/>
        <v>306.61893266146666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206.5885410269899</v>
      </c>
      <c r="AO85" s="62">
        <f t="shared" si="90"/>
        <v>347.41156847586302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39.478434533960765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1.6423983770765861E-5</v>
      </c>
      <c r="AX85" s="23">
        <f t="shared" si="60"/>
        <v>39.478450957944538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328.94784000000004</v>
      </c>
      <c r="BF85" s="14">
        <f t="shared" si="91"/>
        <v>77.212127032960666</v>
      </c>
      <c r="BG85" s="22">
        <f t="shared" si="61"/>
        <v>707.39527591573994</v>
      </c>
      <c r="BH85" s="62">
        <f t="shared" si="62"/>
        <v>1000.7286092490733</v>
      </c>
      <c r="BI85" s="62">
        <f ca="1">AVERAGE(OFFSET($BH$3,0,0,'Données projet'!$E$11+1,1))-AVERAGE(OFFSET($H$3,0,0,'Données projet'!$E$11+1,1))</f>
        <v>514.4067622178809</v>
      </c>
      <c r="BJ85" s="62">
        <f t="shared" si="92"/>
        <v>322.81767004794284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316.77360000000004</v>
      </c>
      <c r="P86" s="14">
        <f t="shared" si="87"/>
        <v>74.681642981668006</v>
      </c>
      <c r="Q86" s="22">
        <f t="shared" si="54"/>
        <v>681.78454819307183</v>
      </c>
      <c r="R86" s="62">
        <f t="shared" si="55"/>
        <v>975.1178815264052</v>
      </c>
      <c r="S86" s="62">
        <f ca="1">AVERAGE(OFFSET($R$3,0,0,'Données projet'!$E$9+1,1))-AVERAGE(OFFSET($H$3,0,0,'Données projet'!$E$9+1,1))</f>
        <v>487.04124684635974</v>
      </c>
      <c r="T86" s="62">
        <f t="shared" si="88"/>
        <v>306.61893266146666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206.5885410269899</v>
      </c>
      <c r="AO86" s="62">
        <f t="shared" si="90"/>
        <v>347.41156847586302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38.704286512217209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1.1613510298406343E-5</v>
      </c>
      <c r="AX86" s="23">
        <f t="shared" si="60"/>
        <v>38.704298125727504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336.26736000000005</v>
      </c>
      <c r="BF86" s="14">
        <f t="shared" si="91"/>
        <v>78.728264597957192</v>
      </c>
      <c r="BG86" s="22">
        <f t="shared" si="61"/>
        <v>722.78404617477554</v>
      </c>
      <c r="BH86" s="62">
        <f t="shared" si="62"/>
        <v>1016.1173795081088</v>
      </c>
      <c r="BI86" s="62">
        <f ca="1">AVERAGE(OFFSET($BH$3,0,0,'Données projet'!$E$11+1,1))-AVERAGE(OFFSET($H$3,0,0,'Données projet'!$E$11+1,1))</f>
        <v>514.4067622178809</v>
      </c>
      <c r="BJ86" s="62">
        <f t="shared" si="92"/>
        <v>322.81767004794284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323.66880000000009</v>
      </c>
      <c r="P87" s="14">
        <f t="shared" si="87"/>
        <v>76.11621164769852</v>
      </c>
      <c r="Q87" s="22">
        <f t="shared" si="54"/>
        <v>696.29222861974176</v>
      </c>
      <c r="R87" s="62">
        <f t="shared" si="55"/>
        <v>989.62556195307502</v>
      </c>
      <c r="S87" s="62">
        <f ca="1">AVERAGE(OFFSET($R$3,0,0,'Données projet'!$E$9+1,1))-AVERAGE(OFFSET($H$3,0,0,'Données projet'!$E$9+1,1))</f>
        <v>487.04124684635974</v>
      </c>
      <c r="T87" s="62">
        <f t="shared" si="88"/>
        <v>306.61893266146666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206.5885410269899</v>
      </c>
      <c r="AO87" s="62">
        <f t="shared" si="90"/>
        <v>347.41156847586302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37.945319060996376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8.2119918853829305E-6</v>
      </c>
      <c r="AX87" s="23">
        <f t="shared" si="60"/>
        <v>37.945327272988258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343.58688000000006</v>
      </c>
      <c r="BF87" s="14">
        <f t="shared" si="91"/>
        <v>80.240565305520732</v>
      </c>
      <c r="BG87" s="22">
        <f t="shared" si="61"/>
        <v>738.1661339071153</v>
      </c>
      <c r="BH87" s="62">
        <f t="shared" si="62"/>
        <v>1031.4994672404487</v>
      </c>
      <c r="BI87" s="62">
        <f ca="1">AVERAGE(OFFSET($BH$3,0,0,'Données projet'!$E$11+1,1))-AVERAGE(OFFSET($H$3,0,0,'Données projet'!$E$11+1,1))</f>
        <v>514.4067622178809</v>
      </c>
      <c r="BJ87" s="62">
        <f t="shared" si="92"/>
        <v>322.81767004794284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330.56400000000008</v>
      </c>
      <c r="P88" s="14">
        <f t="shared" si="87"/>
        <v>77.547227137682853</v>
      </c>
      <c r="Q88" s="22">
        <f t="shared" si="54"/>
        <v>710.79372059813113</v>
      </c>
      <c r="R88" s="62">
        <f t="shared" si="55"/>
        <v>1004.1270539314644</v>
      </c>
      <c r="S88" s="62">
        <f ca="1">AVERAGE(OFFSET($R$3,0,0,'Données projet'!$E$9+1,1))-AVERAGE(OFFSET($H$3,0,0,'Données projet'!$E$9+1,1))</f>
        <v>487.04124684635974</v>
      </c>
      <c r="T88" s="62">
        <f t="shared" si="88"/>
        <v>306.61893266146666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206.5885410269899</v>
      </c>
      <c r="AO88" s="62">
        <f t="shared" si="90"/>
        <v>347.41156847586302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37.201234498569548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5.8067551492031717E-6</v>
      </c>
      <c r="AX88" s="23">
        <f t="shared" si="60"/>
        <v>37.201240305324696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350.90640000000008</v>
      </c>
      <c r="BF88" s="14">
        <f t="shared" si="91"/>
        <v>81.749120308346747</v>
      </c>
      <c r="BG88" s="22">
        <f t="shared" si="61"/>
        <v>753.54169787037063</v>
      </c>
      <c r="BH88" s="62">
        <f t="shared" si="62"/>
        <v>1046.8750312037039</v>
      </c>
      <c r="BI88" s="62">
        <f ca="1">AVERAGE(OFFSET($BH$3,0,0,'Données projet'!$E$11+1,1))-AVERAGE(OFFSET($H$3,0,0,'Données projet'!$E$11+1,1))</f>
        <v>514.4067622178809</v>
      </c>
      <c r="BJ88" s="62">
        <f t="shared" si="92"/>
        <v>322.81767004794284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308.66160000000008</v>
      </c>
      <c r="P89" s="14">
        <f t="shared" si="87"/>
        <v>72.98924863505313</v>
      </c>
      <c r="Q89" s="22">
        <f t="shared" si="54"/>
        <v>664.70856137271755</v>
      </c>
      <c r="R89" s="62">
        <f t="shared" si="55"/>
        <v>958.04189470605093</v>
      </c>
      <c r="S89" s="62">
        <f ca="1">AVERAGE(OFFSET($R$3,0,0,'Données projet'!$E$9+1,1))-AVERAGE(OFFSET($H$3,0,0,'Données projet'!$E$9+1,1))</f>
        <v>487.04124684635974</v>
      </c>
      <c r="T89" s="62">
        <f t="shared" si="88"/>
        <v>306.61893266146666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206.5885410269899</v>
      </c>
      <c r="AO89" s="62">
        <f t="shared" si="90"/>
        <v>347.41156847586302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36.471740980565144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4.1059959426914652E-6</v>
      </c>
      <c r="AX89" s="23">
        <f t="shared" si="60"/>
        <v>36.471745086561086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327.65616</v>
      </c>
      <c r="BF89" s="14">
        <f t="shared" si="91"/>
        <v>76.94416793638409</v>
      </c>
      <c r="BG89" s="22">
        <f t="shared" si="61"/>
        <v>704.67890448920218</v>
      </c>
      <c r="BH89" s="62">
        <f t="shared" si="62"/>
        <v>998.01223782253555</v>
      </c>
      <c r="BI89" s="62">
        <f ca="1">AVERAGE(OFFSET($BH$3,0,0,'Données projet'!$E$11+1,1))-AVERAGE(OFFSET($H$3,0,0,'Données projet'!$E$11+1,1))</f>
        <v>514.4067622178809</v>
      </c>
      <c r="BJ89" s="62">
        <f t="shared" si="92"/>
        <v>322.81767004794284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315.15120000000002</v>
      </c>
      <c r="P90" s="14">
        <f t="shared" si="87"/>
        <v>74.343571754005879</v>
      </c>
      <c r="Q90" s="22">
        <f t="shared" si="54"/>
        <v>678.37006080489357</v>
      </c>
      <c r="R90" s="62">
        <f t="shared" si="55"/>
        <v>971.70339413822694</v>
      </c>
      <c r="S90" s="62">
        <f ca="1">AVERAGE(OFFSET($R$3,0,0,'Données projet'!$E$9+1,1))-AVERAGE(OFFSET($H$3,0,0,'Données projet'!$E$9+1,1))</f>
        <v>487.04124684635974</v>
      </c>
      <c r="T90" s="62">
        <f t="shared" si="88"/>
        <v>306.61893266146666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206.5885410269899</v>
      </c>
      <c r="AO90" s="62">
        <f t="shared" si="90"/>
        <v>347.41156847586302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35.756552385501692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2.9033775746015859E-6</v>
      </c>
      <c r="AX90" s="23">
        <f t="shared" si="60"/>
        <v>35.756555288879269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334.54512</v>
      </c>
      <c r="BF90" s="14">
        <f t="shared" si="91"/>
        <v>78.37187499534933</v>
      </c>
      <c r="BG90" s="22">
        <f t="shared" si="61"/>
        <v>719.16376628356682</v>
      </c>
      <c r="BH90" s="62">
        <f t="shared" si="62"/>
        <v>1012.4970996169002</v>
      </c>
      <c r="BI90" s="62">
        <f ca="1">AVERAGE(OFFSET($BH$3,0,0,'Données projet'!$E$11+1,1))-AVERAGE(OFFSET($H$3,0,0,'Données projet'!$E$11+1,1))</f>
        <v>514.4067622178809</v>
      </c>
      <c r="BJ90" s="62">
        <f t="shared" si="92"/>
        <v>322.81767004794284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321.64080000000001</v>
      </c>
      <c r="P91" s="14">
        <f t="shared" si="87"/>
        <v>75.694652325793228</v>
      </c>
      <c r="Q91" s="22">
        <f t="shared" si="54"/>
        <v>692.0259128007566</v>
      </c>
      <c r="R91" s="62">
        <f t="shared" si="55"/>
        <v>985.35924613408997</v>
      </c>
      <c r="S91" s="62">
        <f ca="1">AVERAGE(OFFSET($R$3,0,0,'Données projet'!$E$9+1,1))-AVERAGE(OFFSET($H$3,0,0,'Données projet'!$E$9+1,1))</f>
        <v>487.04124684635974</v>
      </c>
      <c r="T91" s="62">
        <f t="shared" si="88"/>
        <v>306.61893266146666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206.5885410269899</v>
      </c>
      <c r="AO91" s="62">
        <f t="shared" si="90"/>
        <v>347.41156847586302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35.055388202565467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2.0529979713457326E-6</v>
      </c>
      <c r="AX91" s="23">
        <f t="shared" si="60"/>
        <v>35.055390255563438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341.43407999999994</v>
      </c>
      <c r="BF91" s="14">
        <f t="shared" si="91"/>
        <v>79.796163809870151</v>
      </c>
      <c r="BG91" s="22">
        <f t="shared" si="61"/>
        <v>733.64267463552369</v>
      </c>
      <c r="BH91" s="62">
        <f t="shared" si="62"/>
        <v>1026.9760079688569</v>
      </c>
      <c r="BI91" s="62">
        <f ca="1">AVERAGE(OFFSET($BH$3,0,0,'Données projet'!$E$11+1,1))-AVERAGE(OFFSET($H$3,0,0,'Données projet'!$E$11+1,1))</f>
        <v>514.4067622178809</v>
      </c>
      <c r="BJ91" s="62">
        <f t="shared" si="92"/>
        <v>322.81767004794284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328.13039999999995</v>
      </c>
      <c r="P92" s="14">
        <f t="shared" si="87"/>
        <v>77.042563313388285</v>
      </c>
      <c r="Q92" s="22">
        <f t="shared" si="54"/>
        <v>705.67624443748446</v>
      </c>
      <c r="R92" s="62">
        <f t="shared" si="55"/>
        <v>999.00957777081771</v>
      </c>
      <c r="S92" s="62">
        <f ca="1">AVERAGE(OFFSET($R$3,0,0,'Données projet'!$E$9+1,1))-AVERAGE(OFFSET($H$3,0,0,'Données projet'!$E$9+1,1))</f>
        <v>487.04124684635974</v>
      </c>
      <c r="T92" s="62">
        <f t="shared" si="88"/>
        <v>306.61893266146666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206.5885410269899</v>
      </c>
      <c r="AO92" s="62">
        <f t="shared" si="90"/>
        <v>347.41156847586302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34.367973421588694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1.4516887873007929E-6</v>
      </c>
      <c r="AX92" s="23">
        <f t="shared" si="60"/>
        <v>34.367974873277483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348.32303999999993</v>
      </c>
      <c r="BF92" s="14">
        <f t="shared" si="91"/>
        <v>81.217111296415496</v>
      </c>
      <c r="BG92" s="22">
        <f t="shared" si="61"/>
        <v>748.11576350792348</v>
      </c>
      <c r="BH92" s="62">
        <f t="shared" si="62"/>
        <v>1041.4490968412567</v>
      </c>
      <c r="BI92" s="62">
        <f ca="1">AVERAGE(OFFSET($BH$3,0,0,'Données projet'!$E$11+1,1))-AVERAGE(OFFSET($H$3,0,0,'Données projet'!$E$11+1,1))</f>
        <v>514.4067622178809</v>
      </c>
      <c r="BJ92" s="62">
        <f t="shared" si="92"/>
        <v>322.81767004794284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334.61999999999995</v>
      </c>
      <c r="P93" s="14">
        <f t="shared" si="87"/>
        <v>78.387374628661505</v>
      </c>
      <c r="Q93" s="22">
        <f t="shared" si="54"/>
        <v>719.32117747825203</v>
      </c>
      <c r="R93" s="62">
        <f t="shared" si="55"/>
        <v>1012.6545108115854</v>
      </c>
      <c r="S93" s="62">
        <f ca="1">AVERAGE(OFFSET($R$3,0,0,'Données projet'!$E$9+1,1))-AVERAGE(OFFSET($H$3,0,0,'Données projet'!$E$9+1,1))</f>
        <v>487.04124684635974</v>
      </c>
      <c r="T93" s="62">
        <f t="shared" si="88"/>
        <v>306.61893266146666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206.5885410269899</v>
      </c>
      <c r="AO93" s="62">
        <f t="shared" si="90"/>
        <v>347.41156847586302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33.694038425185262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1.0264989856728663E-6</v>
      </c>
      <c r="AX93" s="23">
        <f t="shared" si="60"/>
        <v>33.694039451684247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355.21199999999993</v>
      </c>
      <c r="BF93" s="14">
        <f t="shared" si="91"/>
        <v>82.634791155027401</v>
      </c>
      <c r="BG93" s="22">
        <f t="shared" si="61"/>
        <v>762.58316126167256</v>
      </c>
      <c r="BH93" s="62">
        <f t="shared" si="62"/>
        <v>1055.9164945950058</v>
      </c>
      <c r="BI93" s="62">
        <f ca="1">AVERAGE(OFFSET($BH$3,0,0,'Données projet'!$E$11+1,1))-AVERAGE(OFFSET($H$3,0,0,'Données projet'!$E$11+1,1))</f>
        <v>514.4067622178809</v>
      </c>
      <c r="BJ93" s="62">
        <f t="shared" si="92"/>
        <v>322.81767004794284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312.31199999999995</v>
      </c>
      <c r="P94" s="14">
        <f t="shared" si="87"/>
        <v>73.751458791112015</v>
      </c>
      <c r="Q94" s="22">
        <f t="shared" si="54"/>
        <v>672.39385739452007</v>
      </c>
      <c r="R94" s="62">
        <f t="shared" si="55"/>
        <v>965.72719072785344</v>
      </c>
      <c r="S94" s="62">
        <f ca="1">AVERAGE(OFFSET($R$3,0,0,'Données projet'!$E$9+1,1))-AVERAGE(OFFSET($H$3,0,0,'Données projet'!$E$9+1,1))</f>
        <v>487.04124684635974</v>
      </c>
      <c r="T94" s="62">
        <f t="shared" si="88"/>
        <v>306.61893266146666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206.5885410269899</v>
      </c>
      <c r="AO94" s="62">
        <f t="shared" si="90"/>
        <v>347.41156847586302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33.033318883001542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7.2584439365039647E-7</v>
      </c>
      <c r="AX94" s="23">
        <f t="shared" si="60"/>
        <v>33.033319608845936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331.53119999999996</v>
      </c>
      <c r="BF94" s="14">
        <f t="shared" si="91"/>
        <v>77.747678417000927</v>
      </c>
      <c r="BG94" s="22">
        <f t="shared" si="61"/>
        <v>712.82737990960993</v>
      </c>
      <c r="BH94" s="62">
        <f t="shared" si="62"/>
        <v>1006.1607132429433</v>
      </c>
      <c r="BI94" s="62">
        <f ca="1">AVERAGE(OFFSET($BH$3,0,0,'Données projet'!$E$11+1,1))-AVERAGE(OFFSET($H$3,0,0,'Données projet'!$E$11+1,1))</f>
        <v>514.4067622178809</v>
      </c>
      <c r="BJ94" s="62">
        <f t="shared" si="92"/>
        <v>322.81767004794284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318.39599999999996</v>
      </c>
      <c r="P95" s="14">
        <f t="shared" si="87"/>
        <v>75.019512724334945</v>
      </c>
      <c r="Q95" s="22">
        <f t="shared" si="54"/>
        <v>685.19868466154992</v>
      </c>
      <c r="R95" s="62">
        <f t="shared" si="55"/>
        <v>978.53201799488329</v>
      </c>
      <c r="S95" s="62">
        <f ca="1">AVERAGE(OFFSET($R$3,0,0,'Données projet'!$E$9+1,1))-AVERAGE(OFFSET($H$3,0,0,'Données projet'!$E$9+1,1))</f>
        <v>487.04124684635974</v>
      </c>
      <c r="T95" s="62">
        <f t="shared" si="88"/>
        <v>306.61893266146666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206.5885410269899</v>
      </c>
      <c r="AO95" s="62">
        <f t="shared" si="90"/>
        <v>347.41156847586302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32.385555648040921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5.1324949283643315E-7</v>
      </c>
      <c r="AX95" s="23">
        <f t="shared" si="60"/>
        <v>32.385556161290417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337.98959999999994</v>
      </c>
      <c r="BF95" s="14">
        <f t="shared" si="91"/>
        <v>79.084441798114071</v>
      </c>
      <c r="BG95" s="22">
        <f t="shared" si="61"/>
        <v>726.40395613171529</v>
      </c>
      <c r="BH95" s="62">
        <f t="shared" si="62"/>
        <v>1019.7372894650487</v>
      </c>
      <c r="BI95" s="62">
        <f ca="1">AVERAGE(OFFSET($BH$3,0,0,'Données projet'!$E$11+1,1))-AVERAGE(OFFSET($H$3,0,0,'Données projet'!$E$11+1,1))</f>
        <v>514.4067622178809</v>
      </c>
      <c r="BJ95" s="62">
        <f t="shared" si="92"/>
        <v>322.81767004794284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324.47999999999996</v>
      </c>
      <c r="P96" s="14">
        <f t="shared" si="87"/>
        <v>76.284749200165507</v>
      </c>
      <c r="Q96" s="22">
        <f t="shared" si="54"/>
        <v>697.99860485695478</v>
      </c>
      <c r="R96" s="62">
        <f t="shared" si="55"/>
        <v>991.33193819028816</v>
      </c>
      <c r="S96" s="62">
        <f ca="1">AVERAGE(OFFSET($R$3,0,0,'Données projet'!$E$9+1,1))-AVERAGE(OFFSET($H$3,0,0,'Données projet'!$E$9+1,1))</f>
        <v>487.04124684635974</v>
      </c>
      <c r="T96" s="62">
        <f t="shared" si="88"/>
        <v>306.61893266146666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206.5885410269899</v>
      </c>
      <c r="AO96" s="62">
        <f t="shared" si="90"/>
        <v>347.41156847586302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31.750494655021313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3.6292219682519823E-7</v>
      </c>
      <c r="AX96" s="23">
        <f t="shared" si="60"/>
        <v>31.750495017943511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344.44799999999992</v>
      </c>
      <c r="BF96" s="14">
        <f t="shared" si="91"/>
        <v>80.418235058027051</v>
      </c>
      <c r="BG96" s="22">
        <f t="shared" si="61"/>
        <v>739.9753593927303</v>
      </c>
      <c r="BH96" s="62">
        <f t="shared" si="62"/>
        <v>1033.3086927260636</v>
      </c>
      <c r="BI96" s="62">
        <f ca="1">AVERAGE(OFFSET($BH$3,0,0,'Données projet'!$E$11+1,1))-AVERAGE(OFFSET($H$3,0,0,'Données projet'!$E$11+1,1))</f>
        <v>514.4067622178809</v>
      </c>
      <c r="BJ96" s="62">
        <f t="shared" si="92"/>
        <v>322.81767004794284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330.56399999999996</v>
      </c>
      <c r="P97" s="14">
        <f t="shared" si="87"/>
        <v>77.547227137682853</v>
      </c>
      <c r="Q97" s="22">
        <f t="shared" si="54"/>
        <v>710.79372059813079</v>
      </c>
      <c r="R97" s="62">
        <f t="shared" si="55"/>
        <v>1004.1270539314642</v>
      </c>
      <c r="S97" s="62">
        <f ca="1">AVERAGE(OFFSET($R$3,0,0,'Données projet'!$E$9+1,1))-AVERAGE(OFFSET($H$3,0,0,'Données projet'!$E$9+1,1))</f>
        <v>487.04124684635974</v>
      </c>
      <c r="T97" s="62">
        <f t="shared" si="88"/>
        <v>306.61893266146666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206.5885410269899</v>
      </c>
      <c r="AO97" s="62">
        <f t="shared" si="90"/>
        <v>347.41156847586302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31.127886820725863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2.5662474641821658E-7</v>
      </c>
      <c r="AX97" s="23">
        <f t="shared" si="60"/>
        <v>31.127887077350611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350.90639999999991</v>
      </c>
      <c r="BF97" s="14">
        <f t="shared" si="91"/>
        <v>81.749120308346747</v>
      </c>
      <c r="BG97" s="22">
        <f t="shared" si="61"/>
        <v>753.54169787037029</v>
      </c>
      <c r="BH97" s="62">
        <f t="shared" si="62"/>
        <v>1046.8750312037037</v>
      </c>
      <c r="BI97" s="62">
        <f ca="1">AVERAGE(OFFSET($BH$3,0,0,'Données projet'!$E$11+1,1))-AVERAGE(OFFSET($H$3,0,0,'Données projet'!$E$11+1,1))</f>
        <v>514.4067622178809</v>
      </c>
      <c r="BJ97" s="62">
        <f t="shared" si="92"/>
        <v>322.81767004794284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336.64799999999997</v>
      </c>
      <c r="P98" s="14">
        <f t="shared" si="87"/>
        <v>78.807003163010378</v>
      </c>
      <c r="Q98" s="22">
        <f t="shared" si="54"/>
        <v>723.58413050890977</v>
      </c>
      <c r="R98" s="62">
        <f t="shared" si="55"/>
        <v>1016.917463842243</v>
      </c>
      <c r="S98" s="62">
        <f ca="1">AVERAGE(OFFSET($R$3,0,0,'Données projet'!$E$9+1,1))-AVERAGE(OFFSET($H$3,0,0,'Données projet'!$E$9+1,1))</f>
        <v>487.04124684635974</v>
      </c>
      <c r="T98" s="62">
        <f t="shared" si="88"/>
        <v>306.61893266146666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206.5885410269899</v>
      </c>
      <c r="AO98" s="62">
        <f t="shared" si="90"/>
        <v>347.41156847586302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30.517487946307664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1.8146109841259912E-7</v>
      </c>
      <c r="AX98" s="23">
        <f t="shared" si="60"/>
        <v>30.517488127768761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357.36479999999995</v>
      </c>
      <c r="BF98" s="14">
        <f t="shared" si="91"/>
        <v>83.077157243480769</v>
      </c>
      <c r="BG98" s="22">
        <f t="shared" si="61"/>
        <v>767.10307553239545</v>
      </c>
      <c r="BH98" s="62">
        <f t="shared" si="62"/>
        <v>1060.4364088657287</v>
      </c>
      <c r="BI98" s="62">
        <f ca="1">AVERAGE(OFFSET($BH$3,0,0,'Données projet'!$E$11+1,1))-AVERAGE(OFFSET($H$3,0,0,'Données projet'!$E$11+1,1))</f>
        <v>514.4067622178809</v>
      </c>
      <c r="BJ98" s="62">
        <f t="shared" si="92"/>
        <v>322.81767004794284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314.13719999999995</v>
      </c>
      <c r="P99" s="14">
        <f t="shared" si="87"/>
        <v>74.132174405952824</v>
      </c>
      <c r="Q99" s="22">
        <f t="shared" ref="Q99:Q130" si="107">(O99+P99)*0.475*44/12</f>
        <v>676.23582709036771</v>
      </c>
      <c r="R99" s="62">
        <f t="shared" si="55"/>
        <v>969.56916042370108</v>
      </c>
      <c r="S99" s="62">
        <f ca="1">AVERAGE(OFFSET($R$3,0,0,'Données projet'!$E$9+1,1))-AVERAGE(OFFSET($H$3,0,0,'Données projet'!$E$9+1,1))</f>
        <v>487.04124684635974</v>
      </c>
      <c r="T99" s="62">
        <f t="shared" si="88"/>
        <v>306.61893266146666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206.5885410269899</v>
      </c>
      <c r="AO99" s="62">
        <f t="shared" si="90"/>
        <v>347.41156847586302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29.919058621510256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1.2831237320910829E-7</v>
      </c>
      <c r="AX99" s="23">
        <f t="shared" si="60"/>
        <v>29.919058749822629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333.46871999999991</v>
      </c>
      <c r="BF99" s="14">
        <f t="shared" si="91"/>
        <v>78.149023091074625</v>
      </c>
      <c r="BG99" s="22">
        <f t="shared" si="61"/>
        <v>716.90090255028815</v>
      </c>
      <c r="BH99" s="62">
        <f t="shared" si="62"/>
        <v>1010.2342358836215</v>
      </c>
      <c r="BI99" s="62">
        <f ca="1">AVERAGE(OFFSET($BH$3,0,0,'Données projet'!$E$11+1,1))-AVERAGE(OFFSET($H$3,0,0,'Données projet'!$E$11+1,1))</f>
        <v>514.4067622178809</v>
      </c>
      <c r="BJ99" s="62">
        <f t="shared" si="92"/>
        <v>322.81767004794284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320.01839999999999</v>
      </c>
      <c r="P100" s="14">
        <f t="shared" si="87"/>
        <v>75.357182127856944</v>
      </c>
      <c r="Q100" s="22">
        <f t="shared" si="107"/>
        <v>688.61247220601751</v>
      </c>
      <c r="R100" s="62">
        <f t="shared" si="55"/>
        <v>981.94580553935089</v>
      </c>
      <c r="S100" s="62">
        <f ca="1">AVERAGE(OFFSET($R$3,0,0,'Données projet'!$E$9+1,1))-AVERAGE(OFFSET($H$3,0,0,'Données projet'!$E$9+1,1))</f>
        <v>487.04124684635974</v>
      </c>
      <c r="T100" s="62">
        <f t="shared" si="88"/>
        <v>306.61893266146666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206.5885410269899</v>
      </c>
      <c r="AO100" s="62">
        <f t="shared" si="90"/>
        <v>347.41156847586302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29.332364130766276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9.0730549206299558E-8</v>
      </c>
      <c r="AX100" s="23">
        <f t="shared" si="60"/>
        <v>29.332364221496825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339.71183999999994</v>
      </c>
      <c r="BF100" s="14">
        <f t="shared" si="91"/>
        <v>79.440407803757992</v>
      </c>
      <c r="BG100" s="22">
        <f t="shared" si="61"/>
        <v>730.02349825821159</v>
      </c>
      <c r="BH100" s="62">
        <f t="shared" si="62"/>
        <v>1023.356831591545</v>
      </c>
      <c r="BI100" s="62">
        <f ca="1">AVERAGE(OFFSET($BH$3,0,0,'Données projet'!$E$11+1,1))-AVERAGE(OFFSET($H$3,0,0,'Données projet'!$E$11+1,1))</f>
        <v>514.4067622178809</v>
      </c>
      <c r="BJ100" s="62">
        <f t="shared" si="92"/>
        <v>322.81767004794284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325.89960000000002</v>
      </c>
      <c r="P101" s="14">
        <f t="shared" si="87"/>
        <v>76.579572003009503</v>
      </c>
      <c r="Q101" s="22">
        <f t="shared" si="107"/>
        <v>700.98455790524156</v>
      </c>
      <c r="R101" s="62">
        <f t="shared" si="55"/>
        <v>994.31789123857493</v>
      </c>
      <c r="S101" s="62">
        <f ca="1">AVERAGE(OFFSET($R$3,0,0,'Données projet'!$E$9+1,1))-AVERAGE(OFFSET($H$3,0,0,'Données projet'!$E$9+1,1))</f>
        <v>487.04124684635974</v>
      </c>
      <c r="T101" s="62">
        <f t="shared" si="88"/>
        <v>306.61893266146666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206.5885410269899</v>
      </c>
      <c r="AO101" s="62">
        <f t="shared" si="90"/>
        <v>347.41156847586302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28.757174361137483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6.4156186604554144E-8</v>
      </c>
      <c r="AX101" s="23">
        <f t="shared" si="60"/>
        <v>28.75717442529367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345.95495999999997</v>
      </c>
      <c r="BF101" s="14">
        <f t="shared" si="91"/>
        <v>80.729032821776102</v>
      </c>
      <c r="BG101" s="22">
        <f t="shared" si="61"/>
        <v>743.14128749792656</v>
      </c>
      <c r="BH101" s="62">
        <f t="shared" si="62"/>
        <v>1036.4746208312599</v>
      </c>
      <c r="BI101" s="62">
        <f ca="1">AVERAGE(OFFSET($BH$3,0,0,'Données projet'!$E$11+1,1))-AVERAGE(OFFSET($H$3,0,0,'Données projet'!$E$11+1,1))</f>
        <v>514.4067622178809</v>
      </c>
      <c r="BJ101" s="62">
        <f t="shared" si="92"/>
        <v>322.81767004794284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331.7808</v>
      </c>
      <c r="P102" s="14">
        <f t="shared" si="87"/>
        <v>77.799396722557162</v>
      </c>
      <c r="Q102" s="22">
        <f t="shared" si="107"/>
        <v>713.3521759584537</v>
      </c>
      <c r="R102" s="62">
        <f t="shared" si="55"/>
        <v>1006.685509291787</v>
      </c>
      <c r="S102" s="62">
        <f ca="1">AVERAGE(OFFSET($R$3,0,0,'Données projet'!$E$9+1,1))-AVERAGE(OFFSET($H$3,0,0,'Données projet'!$E$9+1,1))</f>
        <v>487.04124684635974</v>
      </c>
      <c r="T102" s="62">
        <f t="shared" si="88"/>
        <v>306.61893266146666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206.5885410269899</v>
      </c>
      <c r="AO102" s="62">
        <f t="shared" si="90"/>
        <v>347.41156847586302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28.193263712059991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4.5365274603149779E-8</v>
      </c>
      <c r="AX102" s="23">
        <f t="shared" si="60"/>
        <v>28.193263757425267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352.19807999999995</v>
      </c>
      <c r="BF102" s="14">
        <f t="shared" si="91"/>
        <v>82.014953691343081</v>
      </c>
      <c r="BG102" s="22">
        <f t="shared" si="61"/>
        <v>756.25436701242234</v>
      </c>
      <c r="BH102" s="62">
        <f t="shared" si="62"/>
        <v>1049.5877003457556</v>
      </c>
      <c r="BI102" s="62">
        <f ca="1">AVERAGE(OFFSET($BH$3,0,0,'Données projet'!$E$11+1,1))-AVERAGE(OFFSET($H$3,0,0,'Données projet'!$E$11+1,1))</f>
        <v>514.4067622178809</v>
      </c>
      <c r="BJ102" s="62">
        <f t="shared" si="92"/>
        <v>322.81767004794284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337.66200000000003</v>
      </c>
      <c r="P103" s="14">
        <f t="shared" si="87"/>
        <v>79.016707002632685</v>
      </c>
      <c r="Q103" s="22">
        <f t="shared" si="107"/>
        <v>725.71541469625208</v>
      </c>
      <c r="R103" s="62">
        <f t="shared" si="55"/>
        <v>1019.0487480295853</v>
      </c>
      <c r="S103" s="62">
        <f ca="1">AVERAGE(OFFSET($R$3,0,0,'Données projet'!$E$9+1,1))-AVERAGE(OFFSET($H$3,0,0,'Données projet'!$E$9+1,1))</f>
        <v>487.04124684635974</v>
      </c>
      <c r="T103" s="62">
        <f t="shared" si="88"/>
        <v>306.61893266146666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206.5885410269899</v>
      </c>
      <c r="AO103" s="62">
        <f t="shared" si="90"/>
        <v>347.41156847586302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27.640411006859377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3.2078093302277072E-8</v>
      </c>
      <c r="AX103" s="23">
        <f t="shared" si="60"/>
        <v>27.640411038937472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358.44119999999998</v>
      </c>
      <c r="BF103" s="14">
        <f t="shared" si="91"/>
        <v>83.298223876643164</v>
      </c>
      <c r="BG103" s="22">
        <f t="shared" si="61"/>
        <v>769.36282991848668</v>
      </c>
      <c r="BH103" s="62">
        <f t="shared" si="62"/>
        <v>1062.6961632518201</v>
      </c>
      <c r="BI103" s="62">
        <f ca="1">AVERAGE(OFFSET($BH$3,0,0,'Données projet'!$E$11+1,1))-AVERAGE(OFFSET($H$3,0,0,'Données projet'!$E$11+1,1))</f>
        <v>514.4067622178809</v>
      </c>
      <c r="BJ103" s="62">
        <f t="shared" si="92"/>
        <v>322.81767004794284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315.75959999999998</v>
      </c>
      <c r="P104" s="14">
        <f t="shared" si="87"/>
        <v>74.470372149154613</v>
      </c>
      <c r="Q104" s="22">
        <f t="shared" si="107"/>
        <v>679.6505348264443</v>
      </c>
      <c r="R104" s="62">
        <f t="shared" si="55"/>
        <v>972.98386815977756</v>
      </c>
      <c r="S104" s="62">
        <f ca="1">AVERAGE(OFFSET($R$3,0,0,'Données projet'!$E$9+1,1))-AVERAGE(OFFSET($H$3,0,0,'Données projet'!$E$9+1,1))</f>
        <v>487.04124684635974</v>
      </c>
      <c r="T104" s="62">
        <f t="shared" si="88"/>
        <v>306.61893266146666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206.5885410269899</v>
      </c>
      <c r="AO104" s="62">
        <f t="shared" si="90"/>
        <v>347.41156847586302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27.098399406000894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2.268263730157489E-8</v>
      </c>
      <c r="AX104" s="23">
        <f t="shared" si="60"/>
        <v>27.098399428683532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335.19095999999996</v>
      </c>
      <c r="BF104" s="14">
        <f t="shared" si="91"/>
        <v>78.505546064461242</v>
      </c>
      <c r="BG104" s="22">
        <f t="shared" si="61"/>
        <v>720.52141472893663</v>
      </c>
      <c r="BH104" s="62">
        <f t="shared" si="62"/>
        <v>1013.8547480622699</v>
      </c>
      <c r="BI104" s="62">
        <f ca="1">AVERAGE(OFFSET($BH$3,0,0,'Données projet'!$E$11+1,1))-AVERAGE(OFFSET($H$3,0,0,'Données projet'!$E$11+1,1))</f>
        <v>514.4067622178809</v>
      </c>
      <c r="BJ104" s="62">
        <f t="shared" si="92"/>
        <v>322.81767004794284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321.23519999999996</v>
      </c>
      <c r="P105" s="14">
        <f t="shared" si="87"/>
        <v>75.610303390297929</v>
      </c>
      <c r="Q105" s="22">
        <f t="shared" si="107"/>
        <v>691.17258507143549</v>
      </c>
      <c r="R105" s="62">
        <f t="shared" si="55"/>
        <v>984.50591840476886</v>
      </c>
      <c r="S105" s="62">
        <f ca="1">AVERAGE(OFFSET($R$3,0,0,'Données projet'!$E$9+1,1))-AVERAGE(OFFSET($H$3,0,0,'Données projet'!$E$9+1,1))</f>
        <v>487.04124684635974</v>
      </c>
      <c r="T105" s="62">
        <f t="shared" si="88"/>
        <v>306.61893266146666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206.5885410269899</v>
      </c>
      <c r="AO105" s="62">
        <f t="shared" si="90"/>
        <v>347.41156847586302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26.567016322040811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1.6039046651138536E-8</v>
      </c>
      <c r="AX105" s="23">
        <f t="shared" si="60"/>
        <v>26.567016338079856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341.00351999999992</v>
      </c>
      <c r="BF105" s="14">
        <f t="shared" si="91"/>
        <v>79.70724443092908</v>
      </c>
      <c r="BG105" s="22">
        <f t="shared" si="61"/>
        <v>732.73791471720131</v>
      </c>
      <c r="BH105" s="62">
        <f t="shared" si="62"/>
        <v>1026.0712480505347</v>
      </c>
      <c r="BI105" s="62">
        <f ca="1">AVERAGE(OFFSET($BH$3,0,0,'Données projet'!$E$11+1,1))-AVERAGE(OFFSET($H$3,0,0,'Données projet'!$E$11+1,1))</f>
        <v>514.4067622178809</v>
      </c>
      <c r="BJ105" s="62">
        <f t="shared" si="92"/>
        <v>322.81767004794284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326.71079999999995</v>
      </c>
      <c r="P106" s="14">
        <f t="shared" si="87"/>
        <v>76.747975030799893</v>
      </c>
      <c r="Q106" s="22">
        <f t="shared" si="107"/>
        <v>702.69069984530972</v>
      </c>
      <c r="R106" s="62">
        <f t="shared" si="55"/>
        <v>996.02403317864309</v>
      </c>
      <c r="S106" s="62">
        <f ca="1">AVERAGE(OFFSET($R$3,0,0,'Données projet'!$E$9+1,1))-AVERAGE(OFFSET($H$3,0,0,'Données projet'!$E$9+1,1))</f>
        <v>487.04124684635974</v>
      </c>
      <c r="T106" s="62">
        <f t="shared" si="88"/>
        <v>306.61893266146666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206.5885410269899</v>
      </c>
      <c r="AO106" s="62">
        <f t="shared" si="90"/>
        <v>347.41156847586302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26.046053336245507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1.1341318650787445E-8</v>
      </c>
      <c r="AX106" s="23">
        <f t="shared" si="60"/>
        <v>26.046053347586824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346.81607999999989</v>
      </c>
      <c r="BF106" s="14">
        <f t="shared" si="91"/>
        <v>80.90656076039194</v>
      </c>
      <c r="BG106" s="22">
        <f t="shared" si="61"/>
        <v>744.95026599101573</v>
      </c>
      <c r="BH106" s="62">
        <f t="shared" si="62"/>
        <v>1038.2835993243491</v>
      </c>
      <c r="BI106" s="62">
        <f ca="1">AVERAGE(OFFSET($BH$3,0,0,'Données projet'!$E$11+1,1))-AVERAGE(OFFSET($H$3,0,0,'Données projet'!$E$11+1,1))</f>
        <v>514.4067622178809</v>
      </c>
      <c r="BJ106" s="62">
        <f t="shared" si="92"/>
        <v>322.81767004794284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332.18639999999994</v>
      </c>
      <c r="P107" s="14">
        <f t="shared" si="87"/>
        <v>77.88342931194974</v>
      </c>
      <c r="Q107" s="22">
        <f t="shared" si="107"/>
        <v>714.20495271831226</v>
      </c>
      <c r="R107" s="62">
        <f t="shared" si="55"/>
        <v>1007.5382860516456</v>
      </c>
      <c r="S107" s="62">
        <f ca="1">AVERAGE(OFFSET($R$3,0,0,'Données projet'!$E$9+1,1))-AVERAGE(OFFSET($H$3,0,0,'Données projet'!$E$9+1,1))</f>
        <v>487.04124684635974</v>
      </c>
      <c r="T107" s="62">
        <f t="shared" si="88"/>
        <v>306.61893266146666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206.5885410269899</v>
      </c>
      <c r="AO107" s="62">
        <f t="shared" si="90"/>
        <v>347.41156847586302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25.535306116845604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8.019523325569268E-9</v>
      </c>
      <c r="AX107" s="23">
        <f t="shared" si="60"/>
        <v>25.535306124865127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352.6286399999999</v>
      </c>
      <c r="BF107" s="14">
        <f t="shared" si="91"/>
        <v>82.103539582981469</v>
      </c>
      <c r="BG107" s="22">
        <f t="shared" si="61"/>
        <v>757.15854610702581</v>
      </c>
      <c r="BH107" s="62">
        <f t="shared" si="62"/>
        <v>1050.4918794403591</v>
      </c>
      <c r="BI107" s="62">
        <f ca="1">AVERAGE(OFFSET($BH$3,0,0,'Données projet'!$E$11+1,1))-AVERAGE(OFFSET($H$3,0,0,'Données projet'!$E$11+1,1))</f>
        <v>514.4067622178809</v>
      </c>
      <c r="BJ107" s="62">
        <f t="shared" si="92"/>
        <v>322.81767004794284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337.66199999999992</v>
      </c>
      <c r="P108" s="14">
        <f t="shared" si="87"/>
        <v>79.016707002632685</v>
      </c>
      <c r="Q108" s="22">
        <f t="shared" si="107"/>
        <v>725.71541469625174</v>
      </c>
      <c r="R108" s="62">
        <f t="shared" si="55"/>
        <v>1019.0487480295851</v>
      </c>
      <c r="S108" s="62">
        <f ca="1">AVERAGE(OFFSET($R$3,0,0,'Données projet'!$E$9+1,1))-AVERAGE(OFFSET($H$3,0,0,'Données projet'!$E$9+1,1))</f>
        <v>487.04124684635974</v>
      </c>
      <c r="T108" s="62">
        <f t="shared" si="88"/>
        <v>306.61893266146666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206.5885410269899</v>
      </c>
      <c r="AO108" s="62">
        <f t="shared" si="90"/>
        <v>347.41156847586302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25.034574338893091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5.6706593253937224E-9</v>
      </c>
      <c r="AX108" s="23">
        <f t="shared" si="60"/>
        <v>25.034574344563751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358.44119999999987</v>
      </c>
      <c r="BF108" s="14">
        <f t="shared" si="91"/>
        <v>83.298223876643164</v>
      </c>
      <c r="BG108" s="22">
        <f t="shared" si="61"/>
        <v>769.36282991848657</v>
      </c>
      <c r="BH108" s="62">
        <f t="shared" si="62"/>
        <v>1062.6961632518198</v>
      </c>
      <c r="BI108" s="62">
        <f ca="1">AVERAGE(OFFSET($BH$3,0,0,'Données projet'!$E$11+1,1))-AVERAGE(OFFSET($H$3,0,0,'Données projet'!$E$11+1,1))</f>
        <v>514.4067622178809</v>
      </c>
      <c r="BJ108" s="62">
        <f t="shared" si="92"/>
        <v>322.81767004794284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316.36799999999988</v>
      </c>
      <c r="P109" s="14">
        <f t="shared" si="87"/>
        <v>74.597144109003438</v>
      </c>
      <c r="Q109" s="22">
        <f t="shared" si="107"/>
        <v>680.93095932318067</v>
      </c>
      <c r="R109" s="62">
        <f t="shared" si="55"/>
        <v>974.26429265651404</v>
      </c>
      <c r="S109" s="62">
        <f ca="1">AVERAGE(OFFSET($R$3,0,0,'Données projet'!$E$9+1,1))-AVERAGE(OFFSET($H$3,0,0,'Données projet'!$E$9+1,1))</f>
        <v>487.04124684635974</v>
      </c>
      <c r="T109" s="62">
        <f t="shared" si="88"/>
        <v>306.61893266146666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206.5885410269899</v>
      </c>
      <c r="AO109" s="62">
        <f t="shared" si="90"/>
        <v>347.41156847586302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24.543661605689998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4.009761662784634E-9</v>
      </c>
      <c r="AX109" s="23">
        <f t="shared" si="60"/>
        <v>24.543661609699761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335.83679999999987</v>
      </c>
      <c r="BF109" s="14">
        <f t="shared" si="91"/>
        <v>78.639187157507692</v>
      </c>
      <c r="BG109" s="22">
        <f t="shared" si="61"/>
        <v>721.87901096599228</v>
      </c>
      <c r="BH109" s="62">
        <f t="shared" si="62"/>
        <v>1015.2123442993257</v>
      </c>
      <c r="BI109" s="62">
        <f ca="1">AVERAGE(OFFSET($BH$3,0,0,'Données projet'!$E$11+1,1))-AVERAGE(OFFSET($H$3,0,0,'Données projet'!$E$11+1,1))</f>
        <v>514.4067622178809</v>
      </c>
      <c r="BJ109" s="62">
        <f t="shared" si="92"/>
        <v>322.81767004794284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321.43799999999987</v>
      </c>
      <c r="P110" s="14">
        <f t="shared" si="87"/>
        <v>75.652479406660177</v>
      </c>
      <c r="Q110" s="22">
        <f t="shared" si="107"/>
        <v>691.59925163326625</v>
      </c>
      <c r="R110" s="62">
        <f t="shared" si="55"/>
        <v>984.93258496659951</v>
      </c>
      <c r="S110" s="62">
        <f ca="1">AVERAGE(OFFSET($R$3,0,0,'Données projet'!$E$9+1,1))-AVERAGE(OFFSET($H$3,0,0,'Données projet'!$E$9+1,1))</f>
        <v>487.04124684635974</v>
      </c>
      <c r="T110" s="62">
        <f t="shared" si="88"/>
        <v>306.61893266146666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206.5885410269899</v>
      </c>
      <c r="AO110" s="62">
        <f t="shared" si="90"/>
        <v>347.41156847586302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24.062375371757817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2.8353296626968612E-9</v>
      </c>
      <c r="AX110" s="23">
        <f t="shared" si="60"/>
        <v>24.062375374593145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341.21879999999987</v>
      </c>
      <c r="BF110" s="14">
        <f t="shared" si="91"/>
        <v>79.751705752925901</v>
      </c>
      <c r="BG110" s="22">
        <f t="shared" si="61"/>
        <v>733.19029751967901</v>
      </c>
      <c r="BH110" s="62">
        <f t="shared" si="62"/>
        <v>1026.5236308530123</v>
      </c>
      <c r="BI110" s="62">
        <f ca="1">AVERAGE(OFFSET($BH$3,0,0,'Données projet'!$E$11+1,1))-AVERAGE(OFFSET($H$3,0,0,'Données projet'!$E$11+1,1))</f>
        <v>514.4067622178809</v>
      </c>
      <c r="BJ110" s="62">
        <f t="shared" si="92"/>
        <v>322.81767004794284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326.50799999999987</v>
      </c>
      <c r="P111" s="14">
        <f t="shared" si="87"/>
        <v>76.705878841344258</v>
      </c>
      <c r="Q111" s="22">
        <f t="shared" si="107"/>
        <v>702.26417231534106</v>
      </c>
      <c r="R111" s="62">
        <f t="shared" si="55"/>
        <v>995.59750564867431</v>
      </c>
      <c r="S111" s="62">
        <f ca="1">AVERAGE(OFFSET($R$3,0,0,'Données projet'!$E$9+1,1))-AVERAGE(OFFSET($H$3,0,0,'Données projet'!$E$9+1,1))</f>
        <v>487.04124684635974</v>
      </c>
      <c r="T111" s="62">
        <f t="shared" si="88"/>
        <v>306.61893266146666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206.5885410269899</v>
      </c>
      <c r="AO111" s="62">
        <f t="shared" si="90"/>
        <v>347.41156847586302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23.590526867317429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2.004880831392317E-9</v>
      </c>
      <c r="AX111" s="23">
        <f t="shared" si="60"/>
        <v>23.590526869322311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346.60079999999982</v>
      </c>
      <c r="BF111" s="14">
        <f t="shared" si="91"/>
        <v>80.862183590719297</v>
      </c>
      <c r="BG111" s="22">
        <f t="shared" si="61"/>
        <v>744.49802975383579</v>
      </c>
      <c r="BH111" s="62">
        <f t="shared" si="62"/>
        <v>1037.8313630871692</v>
      </c>
      <c r="BI111" s="62">
        <f ca="1">AVERAGE(OFFSET($BH$3,0,0,'Données projet'!$E$11+1,1))-AVERAGE(OFFSET($H$3,0,0,'Données projet'!$E$11+1,1))</f>
        <v>514.4067622178809</v>
      </c>
      <c r="BJ111" s="62">
        <f t="shared" si="92"/>
        <v>322.81767004794284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331.57799999999992</v>
      </c>
      <c r="P112" s="14">
        <f t="shared" si="87"/>
        <v>77.75737594442586</v>
      </c>
      <c r="Q112" s="22">
        <f t="shared" si="107"/>
        <v>712.92577976987479</v>
      </c>
      <c r="R112" s="62">
        <f t="shared" si="55"/>
        <v>1006.2591131032082</v>
      </c>
      <c r="S112" s="62">
        <f ca="1">AVERAGE(OFFSET($R$3,0,0,'Données projet'!$E$9+1,1))-AVERAGE(OFFSET($H$3,0,0,'Données projet'!$E$9+1,1))</f>
        <v>487.04124684635974</v>
      </c>
      <c r="T112" s="62">
        <f t="shared" si="88"/>
        <v>306.61893266146666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206.5885410269899</v>
      </c>
      <c r="AO112" s="62">
        <f t="shared" si="90"/>
        <v>347.41156847586302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23.127931024249946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1.4176648313484306E-9</v>
      </c>
      <c r="AX112" s="23">
        <f t="shared" si="60"/>
        <v>23.12793102566761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351.98279999999988</v>
      </c>
      <c r="BF112" s="14">
        <f t="shared" si="91"/>
        <v>81.970656019154148</v>
      </c>
      <c r="BG112" s="22">
        <f t="shared" si="61"/>
        <v>755.80226923335988</v>
      </c>
      <c r="BH112" s="62">
        <f t="shared" si="62"/>
        <v>1049.1356025666933</v>
      </c>
      <c r="BI112" s="62">
        <f ca="1">AVERAGE(OFFSET($BH$3,0,0,'Données projet'!$E$11+1,1))-AVERAGE(OFFSET($H$3,0,0,'Données projet'!$E$11+1,1))</f>
        <v>514.4067622178809</v>
      </c>
      <c r="BJ112" s="62">
        <f t="shared" si="92"/>
        <v>322.81767004794284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336.64799999999991</v>
      </c>
      <c r="P113" s="14">
        <f t="shared" si="87"/>
        <v>78.807003163010307</v>
      </c>
      <c r="Q113" s="22">
        <f t="shared" si="107"/>
        <v>723.58413050890942</v>
      </c>
      <c r="R113" s="62">
        <f t="shared" si="55"/>
        <v>1016.9174638422428</v>
      </c>
      <c r="S113" s="62">
        <f ca="1">AVERAGE(OFFSET($R$3,0,0,'Données projet'!$E$9+1,1))-AVERAGE(OFFSET($H$3,0,0,'Données projet'!$E$9+1,1))</f>
        <v>487.04124684635974</v>
      </c>
      <c r="T113" s="62">
        <f t="shared" si="88"/>
        <v>306.61893266146666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206.5885410269899</v>
      </c>
      <c r="AO113" s="62">
        <f t="shared" si="90"/>
        <v>347.41156847586302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22.674406403509415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1.0024404156961585E-9</v>
      </c>
      <c r="AX113" s="23">
        <f t="shared" si="60"/>
        <v>22.674406404511856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357.36479999999983</v>
      </c>
      <c r="BF113" s="14">
        <f t="shared" si="91"/>
        <v>83.077157243480698</v>
      </c>
      <c r="BG113" s="22">
        <f t="shared" si="61"/>
        <v>767.10307553239511</v>
      </c>
      <c r="BH113" s="62">
        <f t="shared" si="62"/>
        <v>1060.4364088657285</v>
      </c>
      <c r="BI113" s="62">
        <f ca="1">AVERAGE(OFFSET($BH$3,0,0,'Données projet'!$E$11+1,1))-AVERAGE(OFFSET($H$3,0,0,'Données projet'!$E$11+1,1))</f>
        <v>514.4067622178809</v>
      </c>
      <c r="BJ113" s="62">
        <f t="shared" si="92"/>
        <v>322.81767004794284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315.96239999999989</v>
      </c>
      <c r="P114" s="14">
        <f t="shared" si="87"/>
        <v>74.512632625562503</v>
      </c>
      <c r="Q114" s="22">
        <f t="shared" si="107"/>
        <v>680.07734848952111</v>
      </c>
      <c r="R114" s="62">
        <f t="shared" si="55"/>
        <v>973.41068182285449</v>
      </c>
      <c r="S114" s="62">
        <f ca="1">AVERAGE(OFFSET($R$3,0,0,'Données projet'!$E$9+1,1))-AVERAGE(OFFSET($H$3,0,0,'Données projet'!$E$9+1,1))</f>
        <v>487.04124684635974</v>
      </c>
      <c r="T114" s="62">
        <f t="shared" si="88"/>
        <v>306.61893266146666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206.5885410269899</v>
      </c>
      <c r="AO114" s="62">
        <f t="shared" si="90"/>
        <v>347.41156847586302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22.229775123958902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7.088324156742153E-10</v>
      </c>
      <c r="AX114" s="23">
        <f t="shared" si="60"/>
        <v>22.229775124667736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335.40623999999991</v>
      </c>
      <c r="BF114" s="14">
        <f t="shared" si="91"/>
        <v>78.550096422967442</v>
      </c>
      <c r="BG114" s="22">
        <f t="shared" si="61"/>
        <v>720.97395260333485</v>
      </c>
      <c r="BH114" s="62">
        <f t="shared" si="62"/>
        <v>1014.3072859366682</v>
      </c>
      <c r="BI114" s="62">
        <f ca="1">AVERAGE(OFFSET($BH$3,0,0,'Données projet'!$E$11+1,1))-AVERAGE(OFFSET($H$3,0,0,'Données projet'!$E$11+1,1))</f>
        <v>514.4067622178809</v>
      </c>
      <c r="BJ114" s="62">
        <f t="shared" si="92"/>
        <v>322.81767004794284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320.62679999999995</v>
      </c>
      <c r="P115" s="14">
        <f t="shared" si="87"/>
        <v>75.483756735990909</v>
      </c>
      <c r="Q115" s="22">
        <f t="shared" si="107"/>
        <v>689.89255298185071</v>
      </c>
      <c r="R115" s="62">
        <f t="shared" si="55"/>
        <v>983.22588631518397</v>
      </c>
      <c r="S115" s="62">
        <f ca="1">AVERAGE(OFFSET($R$3,0,0,'Données projet'!$E$9+1,1))-AVERAGE(OFFSET($H$3,0,0,'Données projet'!$E$9+1,1))</f>
        <v>487.04124684635974</v>
      </c>
      <c r="T115" s="62">
        <f t="shared" si="88"/>
        <v>306.61893266146666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206.5885410269899</v>
      </c>
      <c r="AO115" s="62">
        <f t="shared" si="90"/>
        <v>347.41156847586302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21.79386279260207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5.0122020784807925E-10</v>
      </c>
      <c r="AX115" s="23">
        <f t="shared" si="60"/>
        <v>21.79386279310329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340.3576799999999</v>
      </c>
      <c r="BF115" s="14">
        <f t="shared" si="91"/>
        <v>79.573840851595449</v>
      </c>
      <c r="BG115" s="22">
        <f t="shared" si="61"/>
        <v>731.38073214986196</v>
      </c>
      <c r="BH115" s="62">
        <f t="shared" si="62"/>
        <v>1024.7140654831953</v>
      </c>
      <c r="BI115" s="62">
        <f ca="1">AVERAGE(OFFSET($BH$3,0,0,'Données projet'!$E$11+1,1))-AVERAGE(OFFSET($H$3,0,0,'Données projet'!$E$11+1,1))</f>
        <v>514.4067622178809</v>
      </c>
      <c r="BJ115" s="62">
        <f t="shared" si="92"/>
        <v>322.81767004794284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325.2912</v>
      </c>
      <c r="P116" s="14">
        <f t="shared" si="87"/>
        <v>76.453237715285965</v>
      </c>
      <c r="Q116" s="22">
        <f t="shared" si="107"/>
        <v>699.70489568745631</v>
      </c>
      <c r="R116" s="62">
        <f t="shared" si="55"/>
        <v>993.03822902078969</v>
      </c>
      <c r="S116" s="62">
        <f ca="1">AVERAGE(OFFSET($R$3,0,0,'Données projet'!$E$9+1,1))-AVERAGE(OFFSET($H$3,0,0,'Données projet'!$E$9+1,1))</f>
        <v>487.04124684635974</v>
      </c>
      <c r="T116" s="62">
        <f t="shared" si="88"/>
        <v>306.61893266146666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206.5885410269899</v>
      </c>
      <c r="AO116" s="62">
        <f t="shared" si="90"/>
        <v>347.41156847586302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21.366498436182876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3.5441620783710765E-10</v>
      </c>
      <c r="AX116" s="23">
        <f t="shared" si="60"/>
        <v>21.366498436537292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345.30911999999995</v>
      </c>
      <c r="BF116" s="14">
        <f t="shared" si="91"/>
        <v>80.595853116100187</v>
      </c>
      <c r="BG116" s="22">
        <f t="shared" si="61"/>
        <v>741.78449484387431</v>
      </c>
      <c r="BH116" s="62">
        <f t="shared" si="62"/>
        <v>1035.1178281772077</v>
      </c>
      <c r="BI116" s="62">
        <f ca="1">AVERAGE(OFFSET($BH$3,0,0,'Données projet'!$E$11+1,1))-AVERAGE(OFFSET($H$3,0,0,'Données projet'!$E$11+1,1))</f>
        <v>514.4067622178809</v>
      </c>
      <c r="BJ116" s="62">
        <f t="shared" si="92"/>
        <v>322.81767004794284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329.9556</v>
      </c>
      <c r="P117" s="14">
        <f t="shared" si="87"/>
        <v>77.421101846941795</v>
      </c>
      <c r="Q117" s="22">
        <f t="shared" si="107"/>
        <v>709.51442238342361</v>
      </c>
      <c r="R117" s="62">
        <f t="shared" si="55"/>
        <v>1002.8477557167569</v>
      </c>
      <c r="S117" s="62">
        <f ca="1">AVERAGE(OFFSET($R$3,0,0,'Données projet'!$E$9+1,1))-AVERAGE(OFFSET($H$3,0,0,'Données projet'!$E$9+1,1))</f>
        <v>487.04124684635974</v>
      </c>
      <c r="T117" s="62">
        <f t="shared" si="88"/>
        <v>306.61893266146666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206.5885410269899</v>
      </c>
      <c r="AO117" s="62">
        <f t="shared" si="90"/>
        <v>347.41156847586302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20.947514434126546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2.5061010392403963E-10</v>
      </c>
      <c r="AX117" s="23">
        <f t="shared" si="60"/>
        <v>20.947514434377155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350.26055999999994</v>
      </c>
      <c r="BF117" s="14">
        <f t="shared" si="91"/>
        <v>81.616160924145817</v>
      </c>
      <c r="BG117" s="22">
        <f t="shared" si="61"/>
        <v>752.18528894288704</v>
      </c>
      <c r="BH117" s="62">
        <f t="shared" si="62"/>
        <v>1045.5186222762204</v>
      </c>
      <c r="BI117" s="62">
        <f ca="1">AVERAGE(OFFSET($BH$3,0,0,'Données projet'!$E$11+1,1))-AVERAGE(OFFSET($H$3,0,0,'Données projet'!$E$11+1,1))</f>
        <v>514.4067622178809</v>
      </c>
      <c r="BJ117" s="62">
        <f t="shared" si="92"/>
        <v>322.81767004794284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334.62</v>
      </c>
      <c r="P118" s="14">
        <f t="shared" si="87"/>
        <v>78.387374628661505</v>
      </c>
      <c r="Q118" s="22">
        <f t="shared" si="107"/>
        <v>719.32117747825214</v>
      </c>
      <c r="R118" s="62">
        <f t="shared" si="55"/>
        <v>1012.6545108115854</v>
      </c>
      <c r="S118" s="62">
        <f ca="1">AVERAGE(OFFSET($R$3,0,0,'Données projet'!$E$9+1,1))-AVERAGE(OFFSET($H$3,0,0,'Données projet'!$E$9+1,1))</f>
        <v>487.04124684635974</v>
      </c>
      <c r="T118" s="62">
        <f t="shared" si="88"/>
        <v>306.61893266146666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206.5885410269899</v>
      </c>
      <c r="AO118" s="62">
        <f t="shared" si="90"/>
        <v>347.41156847586302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20.536746452795533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1.7720810391855382E-10</v>
      </c>
      <c r="AX118" s="23">
        <f t="shared" si="60"/>
        <v>20.536746452972743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355.21199999999999</v>
      </c>
      <c r="BF118" s="14">
        <f t="shared" si="91"/>
        <v>82.634791155027401</v>
      </c>
      <c r="BG118" s="22">
        <f t="shared" si="61"/>
        <v>762.58316126167267</v>
      </c>
      <c r="BH118" s="62">
        <f t="shared" si="62"/>
        <v>1055.916494595006</v>
      </c>
      <c r="BI118" s="62">
        <f ca="1">AVERAGE(OFFSET($BH$3,0,0,'Données projet'!$E$11+1,1))-AVERAGE(OFFSET($H$3,0,0,'Données projet'!$E$11+1,1))</f>
        <v>514.4067622178809</v>
      </c>
      <c r="BJ118" s="62">
        <f t="shared" si="92"/>
        <v>322.81767004794284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487.04124684635974</v>
      </c>
      <c r="T119" s="62">
        <f t="shared" si="88"/>
        <v>306.61893266146666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206.5885410269899</v>
      </c>
      <c r="AO119" s="62">
        <f t="shared" si="90"/>
        <v>347.41156847586302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20.134033381034691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1.2530505196201981E-10</v>
      </c>
      <c r="AX119" s="23">
        <f t="shared" si="60"/>
        <v>20.134033381159995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514.4067622178809</v>
      </c>
      <c r="BJ119" s="62">
        <f t="shared" si="92"/>
        <v>322.81767004794284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487.04124684635974</v>
      </c>
      <c r="T120" s="62">
        <f t="shared" si="88"/>
        <v>306.61893266146666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206.5885410269899</v>
      </c>
      <c r="AO120" s="62">
        <f t="shared" si="90"/>
        <v>347.41156847586302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19.739217266980358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8.8604051959276912E-11</v>
      </c>
      <c r="AX120" s="23">
        <f t="shared" si="60"/>
        <v>19.739217267068963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514.4067622178809</v>
      </c>
      <c r="BJ120" s="62">
        <f t="shared" si="92"/>
        <v>322.81767004794284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487.04124684635974</v>
      </c>
      <c r="T121" s="62">
        <f t="shared" si="88"/>
        <v>306.61893266146666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206.5885410269899</v>
      </c>
      <c r="AO121" s="62">
        <f t="shared" si="90"/>
        <v>347.41156847586302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19.35214325610858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6.2652525981009907E-11</v>
      </c>
      <c r="AX121" s="23">
        <f t="shared" si="60"/>
        <v>19.352143256171232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514.4067622178809</v>
      </c>
      <c r="BJ121" s="62">
        <f t="shared" si="92"/>
        <v>322.81767004794284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487.04124684635974</v>
      </c>
      <c r="T122" s="62">
        <f t="shared" si="88"/>
        <v>306.61893266146666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206.5885410269899</v>
      </c>
      <c r="AO122" s="62">
        <f t="shared" si="90"/>
        <v>347.41156847586302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18.972659530498163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4.4302025979638456E-11</v>
      </c>
      <c r="AX122" s="23">
        <f t="shared" si="60"/>
        <v>18.972659530542465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514.4067622178809</v>
      </c>
      <c r="BJ122" s="62">
        <f t="shared" si="92"/>
        <v>322.81767004794284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487.04124684635974</v>
      </c>
      <c r="T123" s="62">
        <f t="shared" si="88"/>
        <v>306.61893266146666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206.5885410269899</v>
      </c>
      <c r="AO123" s="62">
        <f t="shared" si="90"/>
        <v>347.41156847586302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18.600617249284749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3.1326262990504953E-11</v>
      </c>
      <c r="AX123" s="23">
        <f t="shared" si="60"/>
        <v>18.600617249316077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514.4067622178809</v>
      </c>
      <c r="BJ123" s="62">
        <f t="shared" si="92"/>
        <v>322.81767004794284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487.04124684635974</v>
      </c>
      <c r="T124" s="62">
        <f t="shared" si="88"/>
        <v>306.61893266146666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206.5885410269899</v>
      </c>
      <c r="AO124" s="62">
        <f t="shared" si="90"/>
        <v>347.41156847586302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18.235870490282547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2.2151012989819228E-11</v>
      </c>
      <c r="AX124" s="23">
        <f t="shared" si="60"/>
        <v>18.235870490304698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514.4067622178809</v>
      </c>
      <c r="BJ124" s="62">
        <f t="shared" si="92"/>
        <v>322.81767004794284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487.04124684635974</v>
      </c>
      <c r="T125" s="62">
        <f t="shared" si="88"/>
        <v>306.61893266146666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206.5885410269899</v>
      </c>
      <c r="AO125" s="62">
        <f t="shared" si="90"/>
        <v>347.41156847586302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17.878276192750821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1.5663131495252477E-11</v>
      </c>
      <c r="AX125" s="23">
        <f t="shared" si="60"/>
        <v>17.878276192766485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514.4067622178809</v>
      </c>
      <c r="BJ125" s="62">
        <f t="shared" si="92"/>
        <v>322.81767004794284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487.04124684635974</v>
      </c>
      <c r="T126" s="62">
        <f t="shared" si="88"/>
        <v>306.61893266146666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206.5885410269899</v>
      </c>
      <c r="AO126" s="62">
        <f t="shared" si="90"/>
        <v>347.41156847586302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17.527694101282709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1.1075506494909614E-11</v>
      </c>
      <c r="AX126" s="23">
        <f t="shared" si="60"/>
        <v>17.527694101293783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514.4067622178809</v>
      </c>
      <c r="BJ126" s="62">
        <f t="shared" si="92"/>
        <v>322.81767004794284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487.04124684635974</v>
      </c>
      <c r="T127" s="62">
        <f t="shared" si="88"/>
        <v>306.61893266146666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206.5885410269899</v>
      </c>
      <c r="AO127" s="62">
        <f t="shared" si="90"/>
        <v>347.41156847586302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17.183986710794326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7.8315657476262383E-12</v>
      </c>
      <c r="AX127" s="23">
        <f t="shared" si="60"/>
        <v>17.183986710802156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514.4067622178809</v>
      </c>
      <c r="BJ127" s="62">
        <f t="shared" si="92"/>
        <v>322.81767004794284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487.04124684635974</v>
      </c>
      <c r="T128" s="62">
        <f t="shared" si="88"/>
        <v>306.61893266146666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206.5885410269899</v>
      </c>
      <c r="AO128" s="62">
        <f t="shared" si="90"/>
        <v>347.41156847586302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16.84701921259261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5.537753247454807E-12</v>
      </c>
      <c r="AX128" s="23">
        <f t="shared" si="60"/>
        <v>16.847019212598148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514.4067622178809</v>
      </c>
      <c r="BJ128" s="62">
        <f t="shared" si="92"/>
        <v>322.81767004794284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487.04124684635974</v>
      </c>
      <c r="T129" s="62">
        <f t="shared" si="88"/>
        <v>306.61893266146666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206.5885410269899</v>
      </c>
      <c r="AO129" s="62">
        <f t="shared" si="90"/>
        <v>347.41156847586302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16.516659441500749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3.9157828738131192E-12</v>
      </c>
      <c r="AX129" s="23">
        <f t="shared" si="60"/>
        <v>16.516659441504665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514.4067622178809</v>
      </c>
      <c r="BJ129" s="62">
        <f t="shared" si="92"/>
        <v>322.81767004794284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487.04124684635974</v>
      </c>
      <c r="T130" s="62">
        <f t="shared" si="88"/>
        <v>306.61893266146666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206.5885410269899</v>
      </c>
      <c r="AO130" s="62">
        <f t="shared" si="90"/>
        <v>347.41156847586302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16.192777824020439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2.7688766237274035E-12</v>
      </c>
      <c r="AX130" s="23">
        <f t="shared" si="60"/>
        <v>16.192777824023207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514.4067622178809</v>
      </c>
      <c r="BJ130" s="62">
        <f t="shared" si="92"/>
        <v>322.81767004794284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487.04124684635974</v>
      </c>
      <c r="T131" s="62">
        <f t="shared" si="88"/>
        <v>306.61893266146666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206.5885410269899</v>
      </c>
      <c r="AO131" s="62">
        <f t="shared" si="90"/>
        <v>347.41156847586302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15.875247327510635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1.9578914369065596E-12</v>
      </c>
      <c r="AX131" s="23">
        <f t="shared" si="60"/>
        <v>15.875247327512593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514.4067622178809</v>
      </c>
      <c r="BJ131" s="62">
        <f t="shared" si="92"/>
        <v>322.81767004794284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487.04124684635974</v>
      </c>
      <c r="T132" s="62">
        <f t="shared" si="88"/>
        <v>306.61893266146666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206.5885410269899</v>
      </c>
      <c r="AO132" s="62">
        <f t="shared" si="90"/>
        <v>347.41156847586302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15.56394341036291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1.3844383118637018E-12</v>
      </c>
      <c r="AX132" s="23">
        <f t="shared" ref="AX132:AX153" si="114">SUM(AU132:AW132)</f>
        <v>15.563943410364294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514.4067622178809</v>
      </c>
      <c r="BJ132" s="62">
        <f t="shared" si="92"/>
        <v>322.81767004794284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487.04124684635974</v>
      </c>
      <c r="T133" s="62">
        <f t="shared" ref="T133:T196" si="142">$T$3</f>
        <v>306.61893266146666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206.5885410269899</v>
      </c>
      <c r="AO133" s="62">
        <f t="shared" ref="AO133:AO196" si="144">$AO$3</f>
        <v>347.41156847586302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15.258743973153811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9.7894571845327979E-13</v>
      </c>
      <c r="AX133" s="23">
        <f t="shared" si="114"/>
        <v>15.25874397315479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514.4067622178809</v>
      </c>
      <c r="BJ133" s="62">
        <f t="shared" ref="BJ133:BJ196" si="146">$BJ$3</f>
        <v>322.81767004794284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487.04124684635974</v>
      </c>
      <c r="T134" s="62">
        <f t="shared" si="142"/>
        <v>306.61893266146666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206.5885410269899</v>
      </c>
      <c r="AO134" s="62">
        <f t="shared" si="144"/>
        <v>347.41156847586302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14.959529310755107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6.9221915593185088E-13</v>
      </c>
      <c r="AX134" s="23">
        <f t="shared" si="114"/>
        <v>14.9595293107558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514.4067622178809</v>
      </c>
      <c r="BJ134" s="62">
        <f t="shared" si="146"/>
        <v>322.81767004794284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487.04124684635974</v>
      </c>
      <c r="T135" s="62">
        <f t="shared" si="142"/>
        <v>306.61893266146666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206.5885410269899</v>
      </c>
      <c r="AO135" s="62">
        <f t="shared" si="144"/>
        <v>347.41156847586302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14.666182065383119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4.8947285922663989E-13</v>
      </c>
      <c r="AX135" s="23">
        <f t="shared" si="114"/>
        <v>14.666182065383609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514.4067622178809</v>
      </c>
      <c r="BJ135" s="62">
        <f t="shared" si="146"/>
        <v>322.81767004794284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487.04124684635974</v>
      </c>
      <c r="T136" s="62">
        <f t="shared" si="142"/>
        <v>306.61893266146666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206.5885410269899</v>
      </c>
      <c r="AO136" s="62">
        <f t="shared" si="144"/>
        <v>347.41156847586302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14.378587180568722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3.4610957796592544E-13</v>
      </c>
      <c r="AX136" s="23">
        <f t="shared" si="114"/>
        <v>14.378587180569069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514.4067622178809</v>
      </c>
      <c r="BJ136" s="62">
        <f t="shared" si="146"/>
        <v>322.81767004794284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487.04124684635974</v>
      </c>
      <c r="T137" s="62">
        <f t="shared" si="142"/>
        <v>306.61893266146666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206.5885410269899</v>
      </c>
      <c r="AO137" s="62">
        <f t="shared" si="144"/>
        <v>347.41156847586302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14.096631856029976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2.4473642961331995E-13</v>
      </c>
      <c r="AX137" s="23">
        <f t="shared" si="114"/>
        <v>14.096631856030221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514.4067622178809</v>
      </c>
      <c r="BJ137" s="62">
        <f t="shared" si="146"/>
        <v>322.81767004794284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487.04124684635974</v>
      </c>
      <c r="T138" s="62">
        <f t="shared" si="142"/>
        <v>306.61893266146666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206.5885410269899</v>
      </c>
      <c r="AO138" s="62">
        <f t="shared" si="144"/>
        <v>347.41156847586302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13.820205503429669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1.7305478898296272E-13</v>
      </c>
      <c r="AX138" s="23">
        <f t="shared" si="114"/>
        <v>13.820205503429841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514.4067622178809</v>
      </c>
      <c r="BJ138" s="62">
        <f t="shared" si="146"/>
        <v>322.81767004794284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487.04124684635974</v>
      </c>
      <c r="T139" s="62">
        <f t="shared" si="142"/>
        <v>306.61893266146666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206.5885410269899</v>
      </c>
      <c r="AO139" s="62">
        <f t="shared" si="144"/>
        <v>347.41156847586302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13.549199703000427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1.2236821480665997E-13</v>
      </c>
      <c r="AX139" s="23">
        <f t="shared" si="114"/>
        <v>13.54919970300055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514.4067622178809</v>
      </c>
      <c r="BJ139" s="62">
        <f t="shared" si="146"/>
        <v>322.81767004794284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487.04124684635974</v>
      </c>
      <c r="T140" s="62">
        <f t="shared" si="142"/>
        <v>306.61893266146666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206.5885410269899</v>
      </c>
      <c r="AO140" s="62">
        <f t="shared" si="144"/>
        <v>347.41156847586302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13.283508161020386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8.652739449148136E-14</v>
      </c>
      <c r="AX140" s="23">
        <f t="shared" si="114"/>
        <v>13.283508161020473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514.4067622178809</v>
      </c>
      <c r="BJ140" s="62">
        <f t="shared" si="146"/>
        <v>322.81767004794284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487.04124684635974</v>
      </c>
      <c r="T141" s="62">
        <f t="shared" si="142"/>
        <v>306.61893266146666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206.5885410269899</v>
      </c>
      <c r="AO141" s="62">
        <f t="shared" si="144"/>
        <v>347.41156847586302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13.023026668122734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6.1184107403329987E-14</v>
      </c>
      <c r="AX141" s="23">
        <f t="shared" si="114"/>
        <v>13.023026668122794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514.4067622178809</v>
      </c>
      <c r="BJ141" s="62">
        <f t="shared" si="146"/>
        <v>322.81767004794284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487.04124684635974</v>
      </c>
      <c r="T142" s="62">
        <f t="shared" si="142"/>
        <v>306.61893266146666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206.5885410269899</v>
      </c>
      <c r="AO142" s="62">
        <f t="shared" si="144"/>
        <v>347.41156847586302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12.767653058422782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4.326369724574068E-14</v>
      </c>
      <c r="AX142" s="23">
        <f t="shared" si="114"/>
        <v>12.767653058422825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514.4067622178809</v>
      </c>
      <c r="BJ142" s="62">
        <f t="shared" si="146"/>
        <v>322.81767004794284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487.04124684635974</v>
      </c>
      <c r="T143" s="62">
        <f t="shared" si="142"/>
        <v>306.61893266146666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206.5885410269899</v>
      </c>
      <c r="AO143" s="62">
        <f t="shared" si="144"/>
        <v>347.41156847586302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12.517287169446526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3.0592053701664993E-14</v>
      </c>
      <c r="AX143" s="23">
        <f t="shared" si="114"/>
        <v>12.517287169446556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514.4067622178809</v>
      </c>
      <c r="BJ143" s="62">
        <f t="shared" si="146"/>
        <v>322.81767004794284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487.04124684635974</v>
      </c>
      <c r="T144" s="62">
        <f t="shared" si="142"/>
        <v>306.61893266146666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206.5885410269899</v>
      </c>
      <c r="AO144" s="62">
        <f t="shared" si="144"/>
        <v>347.41156847586302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12.271830802844979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2.163184862287034E-14</v>
      </c>
      <c r="AX144" s="23">
        <f t="shared" si="114"/>
        <v>12.271830802845001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514.4067622178809</v>
      </c>
      <c r="BJ144" s="62">
        <f t="shared" si="146"/>
        <v>322.81767004794284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487.04124684635974</v>
      </c>
      <c r="T145" s="62">
        <f t="shared" si="142"/>
        <v>306.61893266146666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206.5885410269899</v>
      </c>
      <c r="AO145" s="62">
        <f t="shared" si="144"/>
        <v>347.41156847586302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12.031187685878889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1.5296026850832497E-14</v>
      </c>
      <c r="AX145" s="23">
        <f t="shared" si="114"/>
        <v>12.031187685878905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514.4067622178809</v>
      </c>
      <c r="BJ145" s="62">
        <f t="shared" si="146"/>
        <v>322.81767004794284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487.04124684635974</v>
      </c>
      <c r="T146" s="62">
        <f t="shared" si="142"/>
        <v>306.61893266146666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206.5885410269899</v>
      </c>
      <c r="AO146" s="62">
        <f t="shared" si="144"/>
        <v>347.41156847586302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11.795263433658695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1.081592431143517E-14</v>
      </c>
      <c r="AX146" s="23">
        <f t="shared" si="114"/>
        <v>11.795263433658706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514.4067622178809</v>
      </c>
      <c r="BJ146" s="62">
        <f t="shared" si="146"/>
        <v>322.81767004794284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487.04124684635974</v>
      </c>
      <c r="T147" s="62">
        <f t="shared" si="142"/>
        <v>306.61893266146666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206.5885410269899</v>
      </c>
      <c r="AO147" s="62">
        <f t="shared" si="144"/>
        <v>347.41156847586302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11.563965512124955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7.6480134254162484E-15</v>
      </c>
      <c r="AX147" s="23">
        <f t="shared" si="114"/>
        <v>11.563965512124962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514.4067622178809</v>
      </c>
      <c r="BJ147" s="62">
        <f t="shared" si="146"/>
        <v>322.81767004794284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487.04124684635974</v>
      </c>
      <c r="T148" s="62">
        <f t="shared" si="142"/>
        <v>306.61893266146666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206.5885410269899</v>
      </c>
      <c r="AO148" s="62">
        <f t="shared" si="144"/>
        <v>347.41156847586302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11.33720320175469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5.407962155717585E-15</v>
      </c>
      <c r="AX148" s="23">
        <f t="shared" si="114"/>
        <v>11.337203201754695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514.4067622178809</v>
      </c>
      <c r="BJ148" s="62">
        <f t="shared" si="146"/>
        <v>322.81767004794284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487.04124684635974</v>
      </c>
      <c r="T149" s="62">
        <f t="shared" si="142"/>
        <v>306.61893266146666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206.5885410269899</v>
      </c>
      <c r="AO149" s="62">
        <f t="shared" si="144"/>
        <v>347.41156847586302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11.114887561979433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3.8240067127081242E-15</v>
      </c>
      <c r="AX149" s="23">
        <f t="shared" si="114"/>
        <v>11.114887561979437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514.4067622178809</v>
      </c>
      <c r="BJ149" s="62">
        <f t="shared" si="146"/>
        <v>322.81767004794284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487.04124684635974</v>
      </c>
      <c r="T150" s="62">
        <f t="shared" si="142"/>
        <v>306.61893266146666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206.5885410269899</v>
      </c>
      <c r="AO150" s="62">
        <f t="shared" si="144"/>
        <v>347.41156847586302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10.896931396301017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2.7039810778587925E-15</v>
      </c>
      <c r="AX150" s="23">
        <f t="shared" si="114"/>
        <v>10.896931396301021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514.4067622178809</v>
      </c>
      <c r="BJ150" s="62">
        <f t="shared" si="146"/>
        <v>322.81767004794284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487.04124684635974</v>
      </c>
      <c r="T151" s="62">
        <f t="shared" si="142"/>
        <v>306.61893266146666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206.5885410269899</v>
      </c>
      <c r="AO151" s="62">
        <f t="shared" si="144"/>
        <v>347.41156847586302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10.683249218091422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1.9120033563540621E-15</v>
      </c>
      <c r="AX151" s="23">
        <f t="shared" si="114"/>
        <v>10.683249218091424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514.4067622178809</v>
      </c>
      <c r="BJ151" s="62">
        <f t="shared" si="146"/>
        <v>322.81767004794284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487.04124684635974</v>
      </c>
      <c r="T152" s="62">
        <f t="shared" si="142"/>
        <v>306.61893266146666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206.5885410269899</v>
      </c>
      <c r="AO152" s="62">
        <f t="shared" si="144"/>
        <v>347.41156847586302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10.473757217063257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1.3519905389293962E-15</v>
      </c>
      <c r="AX152" s="23">
        <f t="shared" si="114"/>
        <v>10.473757217063259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514.4067622178809</v>
      </c>
      <c r="BJ152" s="62">
        <f t="shared" si="146"/>
        <v>322.81767004794284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487.04124684635974</v>
      </c>
      <c r="T153" s="62">
        <f t="shared" si="142"/>
        <v>306.61893266146666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206.5885410269899</v>
      </c>
      <c r="AO153" s="62">
        <f t="shared" si="144"/>
        <v>347.41156847586302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10.268373226397751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9.5600167817703104E-16</v>
      </c>
      <c r="AX153" s="23">
        <f t="shared" si="114"/>
        <v>10.268373226397753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514.4067622178809</v>
      </c>
      <c r="BJ153" s="62">
        <f t="shared" si="146"/>
        <v>322.81767004794284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487.04124684635974</v>
      </c>
      <c r="T154" s="62">
        <f t="shared" si="142"/>
        <v>306.61893266146666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206.5885410269899</v>
      </c>
      <c r="AO154" s="62">
        <f t="shared" si="144"/>
        <v>347.41156847586302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10.067016690517331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6.7599526946469812E-16</v>
      </c>
      <c r="AX154" s="23">
        <f t="shared" ref="AX154:AX203" si="166">SUM(AU154:AW154)</f>
        <v>10.067016690517331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514.4067622178809</v>
      </c>
      <c r="BJ154" s="62">
        <f t="shared" si="146"/>
        <v>322.81767004794284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487.04124684635974</v>
      </c>
      <c r="T155" s="62">
        <f t="shared" si="142"/>
        <v>306.61893266146666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206.5885410269899</v>
      </c>
      <c r="AO155" s="62">
        <f t="shared" si="144"/>
        <v>347.41156847586302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9.8696086334901665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4.7800083908851552E-16</v>
      </c>
      <c r="AX155" s="23">
        <f t="shared" si="166"/>
        <v>9.8696086334901665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514.4067622178809</v>
      </c>
      <c r="BJ155" s="62">
        <f t="shared" si="146"/>
        <v>322.81767004794284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487.04124684635974</v>
      </c>
      <c r="T156" s="62">
        <f t="shared" si="142"/>
        <v>306.61893266146666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206.5885410269899</v>
      </c>
      <c r="AO156" s="62">
        <f t="shared" si="144"/>
        <v>347.41156847586302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9.6760716280542791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3.3799763473234906E-16</v>
      </c>
      <c r="AX156" s="23">
        <f t="shared" si="166"/>
        <v>9.6760716280542791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514.4067622178809</v>
      </c>
      <c r="BJ156" s="62">
        <f t="shared" si="146"/>
        <v>322.81767004794284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487.04124684635974</v>
      </c>
      <c r="T157" s="62">
        <f t="shared" si="142"/>
        <v>306.61893266146666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206.5885410269899</v>
      </c>
      <c r="AO157" s="62">
        <f t="shared" si="144"/>
        <v>347.41156847586302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9.4863297652490708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2.3900041954425776E-16</v>
      </c>
      <c r="AX157" s="23">
        <f t="shared" si="166"/>
        <v>9.4863297652490708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514.4067622178809</v>
      </c>
      <c r="BJ157" s="62">
        <f t="shared" si="146"/>
        <v>322.81767004794284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487.04124684635974</v>
      </c>
      <c r="T158" s="62">
        <f t="shared" si="142"/>
        <v>306.61893266146666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206.5885410269899</v>
      </c>
      <c r="AO158" s="62">
        <f t="shared" si="144"/>
        <v>347.41156847586302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9.3003086246423639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1.6899881736617453E-16</v>
      </c>
      <c r="AX158" s="23">
        <f t="shared" si="166"/>
        <v>9.3003086246423639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514.4067622178809</v>
      </c>
      <c r="BJ158" s="62">
        <f t="shared" si="146"/>
        <v>322.81767004794284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487.04124684635974</v>
      </c>
      <c r="T159" s="62">
        <f t="shared" si="142"/>
        <v>306.61893266146666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206.5885410269899</v>
      </c>
      <c r="AO159" s="62">
        <f t="shared" si="144"/>
        <v>347.41156847586302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9.117935245141263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1.1950020977212888E-16</v>
      </c>
      <c r="AX159" s="23">
        <f t="shared" si="166"/>
        <v>9.117935245141263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514.4067622178809</v>
      </c>
      <c r="BJ159" s="62">
        <f t="shared" si="146"/>
        <v>322.81767004794284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487.04124684635974</v>
      </c>
      <c r="T160" s="62">
        <f t="shared" si="142"/>
        <v>306.61893266146666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206.5885410269899</v>
      </c>
      <c r="AO160" s="62">
        <f t="shared" si="144"/>
        <v>347.41156847586302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8.9391380963753999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8.4499408683087265E-17</v>
      </c>
      <c r="AX160" s="23">
        <f t="shared" si="166"/>
        <v>8.9391380963753999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514.4067622178809</v>
      </c>
      <c r="BJ160" s="62">
        <f t="shared" si="146"/>
        <v>322.81767004794284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487.04124684635974</v>
      </c>
      <c r="T161" s="62">
        <f t="shared" si="142"/>
        <v>306.61893266146666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206.5885410269899</v>
      </c>
      <c r="AO161" s="62">
        <f t="shared" si="144"/>
        <v>347.41156847586302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8.7638470506413437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5.975010488606444E-17</v>
      </c>
      <c r="AX161" s="23">
        <f t="shared" si="166"/>
        <v>8.7638470506413437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514.4067622178809</v>
      </c>
      <c r="BJ161" s="62">
        <f t="shared" si="146"/>
        <v>322.81767004794284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487.04124684635974</v>
      </c>
      <c r="T162" s="62">
        <f t="shared" si="142"/>
        <v>306.61893266146666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206.5885410269899</v>
      </c>
      <c r="AO162" s="62">
        <f t="shared" si="144"/>
        <v>347.41156847586302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8.5919933553971521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4.2249704341543633E-17</v>
      </c>
      <c r="AX162" s="23">
        <f t="shared" si="166"/>
        <v>8.5919933553971521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514.4067622178809</v>
      </c>
      <c r="BJ162" s="62">
        <f t="shared" si="146"/>
        <v>322.81767004794284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487.04124684635974</v>
      </c>
      <c r="T163" s="62">
        <f t="shared" si="142"/>
        <v>306.61893266146666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206.5885410269899</v>
      </c>
      <c r="AO163" s="62">
        <f t="shared" si="144"/>
        <v>347.41156847586302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8.4235096062962942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2.987505244303222E-17</v>
      </c>
      <c r="AX163" s="23">
        <f t="shared" si="166"/>
        <v>8.4235096062962942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514.4067622178809</v>
      </c>
      <c r="BJ163" s="62">
        <f t="shared" si="146"/>
        <v>322.81767004794284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487.04124684635974</v>
      </c>
      <c r="T164" s="62">
        <f t="shared" si="142"/>
        <v>306.61893266146666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206.5885410269899</v>
      </c>
      <c r="AO164" s="62">
        <f t="shared" si="144"/>
        <v>347.41156847586302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8.2583297207503641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2.1124852170771816E-17</v>
      </c>
      <c r="AX164" s="23">
        <f t="shared" si="166"/>
        <v>8.2583297207503641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514.4067622178809</v>
      </c>
      <c r="BJ164" s="62">
        <f t="shared" si="146"/>
        <v>322.81767004794284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487.04124684635974</v>
      </c>
      <c r="T165" s="62">
        <f t="shared" si="142"/>
        <v>306.61893266146666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206.5885410269899</v>
      </c>
      <c r="AO165" s="62">
        <f t="shared" si="144"/>
        <v>347.41156847586302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8.0963889120102088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1.493752622151611E-17</v>
      </c>
      <c r="AX165" s="23">
        <f t="shared" si="166"/>
        <v>8.0963889120102088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514.4067622178809</v>
      </c>
      <c r="BJ165" s="62">
        <f t="shared" si="146"/>
        <v>322.81767004794284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487.04124684635974</v>
      </c>
      <c r="T166" s="62">
        <f t="shared" si="142"/>
        <v>306.61893266146666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206.5885410269899</v>
      </c>
      <c r="AO166" s="62">
        <f t="shared" si="144"/>
        <v>347.41156847586302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7.937623663755307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1.0562426085385908E-17</v>
      </c>
      <c r="AX166" s="23">
        <f t="shared" si="166"/>
        <v>7.937623663755307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514.4067622178809</v>
      </c>
      <c r="BJ166" s="62">
        <f t="shared" si="146"/>
        <v>322.81767004794284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487.04124684635974</v>
      </c>
      <c r="T167" s="62">
        <f t="shared" si="142"/>
        <v>306.61893266146666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206.5885410269899</v>
      </c>
      <c r="AO167" s="62">
        <f t="shared" si="144"/>
        <v>347.41156847586302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7.7819717051814443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7.468763110758055E-18</v>
      </c>
      <c r="AX167" s="23">
        <f t="shared" si="166"/>
        <v>7.7819717051814443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514.4067622178809</v>
      </c>
      <c r="BJ167" s="62">
        <f t="shared" si="146"/>
        <v>322.81767004794284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487.04124684635974</v>
      </c>
      <c r="T168" s="62">
        <f t="shared" si="142"/>
        <v>306.61893266146666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206.5885410269899</v>
      </c>
      <c r="AO168" s="62">
        <f t="shared" si="144"/>
        <v>347.41156847586302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7.6293719865768947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5.2812130426929541E-18</v>
      </c>
      <c r="AX168" s="23">
        <f t="shared" si="166"/>
        <v>7.6293719865768947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514.4067622178809</v>
      </c>
      <c r="BJ168" s="62">
        <f t="shared" si="146"/>
        <v>322.81767004794284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487.04124684635974</v>
      </c>
      <c r="T169" s="62">
        <f t="shared" si="142"/>
        <v>306.61893266146666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206.5885410269899</v>
      </c>
      <c r="AO169" s="62">
        <f t="shared" si="144"/>
        <v>347.41156847586302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7.4797646553775428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3.7343815553790275E-18</v>
      </c>
      <c r="AX169" s="23">
        <f t="shared" si="166"/>
        <v>7.4797646553775428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514.4067622178809</v>
      </c>
      <c r="BJ169" s="62">
        <f t="shared" si="146"/>
        <v>322.81767004794284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487.04124684635974</v>
      </c>
      <c r="T170" s="62">
        <f t="shared" si="142"/>
        <v>306.61893266146666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206.5885410269899</v>
      </c>
      <c r="AO170" s="62">
        <f t="shared" si="144"/>
        <v>347.41156847586302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7.3330910326915486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2.640606521346477E-18</v>
      </c>
      <c r="AX170" s="23">
        <f t="shared" si="166"/>
        <v>7.3330910326915486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514.4067622178809</v>
      </c>
      <c r="BJ170" s="62">
        <f t="shared" si="146"/>
        <v>322.81767004794284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487.04124684635974</v>
      </c>
      <c r="T171" s="62">
        <f t="shared" si="142"/>
        <v>306.61893266146666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206.5885410269899</v>
      </c>
      <c r="AO171" s="62">
        <f t="shared" si="144"/>
        <v>347.41156847586302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7.1892935902843504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1.8671907776895138E-18</v>
      </c>
      <c r="AX171" s="23">
        <f t="shared" si="166"/>
        <v>7.1892935902843504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514.4067622178809</v>
      </c>
      <c r="BJ171" s="62">
        <f t="shared" si="146"/>
        <v>322.81767004794284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487.04124684635974</v>
      </c>
      <c r="T172" s="62">
        <f t="shared" si="142"/>
        <v>306.61893266146666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206.5885410269899</v>
      </c>
      <c r="AO172" s="62">
        <f t="shared" si="144"/>
        <v>347.41156847586302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7.0483159280149783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1.3203032606732385E-18</v>
      </c>
      <c r="AX172" s="23">
        <f t="shared" si="166"/>
        <v>7.0483159280149783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514.4067622178809</v>
      </c>
      <c r="BJ172" s="62">
        <f t="shared" si="146"/>
        <v>322.81767004794284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487.04124684635974</v>
      </c>
      <c r="T173" s="62">
        <f t="shared" si="142"/>
        <v>306.61893266146666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206.5885410269899</v>
      </c>
      <c r="AO173" s="62">
        <f t="shared" si="144"/>
        <v>347.41156847586302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6.9101027517148248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9.3359538884475688E-19</v>
      </c>
      <c r="AX173" s="23">
        <f t="shared" si="166"/>
        <v>6.9101027517148248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514.4067622178809</v>
      </c>
      <c r="BJ173" s="62">
        <f t="shared" si="146"/>
        <v>322.81767004794284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487.04124684635974</v>
      </c>
      <c r="T174" s="62">
        <f t="shared" si="142"/>
        <v>306.61893266146666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206.5885410269899</v>
      </c>
      <c r="AO174" s="62">
        <f t="shared" si="144"/>
        <v>347.41156847586302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6.7745998515002039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6.6015163033661926E-19</v>
      </c>
      <c r="AX174" s="23">
        <f t="shared" si="166"/>
        <v>6.7745998515002039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514.4067622178809</v>
      </c>
      <c r="BJ174" s="62">
        <f t="shared" si="146"/>
        <v>322.81767004794284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487.04124684635974</v>
      </c>
      <c r="T175" s="62">
        <f t="shared" si="142"/>
        <v>306.61893266146666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206.5885410269899</v>
      </c>
      <c r="AO175" s="62">
        <f t="shared" si="144"/>
        <v>347.41156847586302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6.641754080510184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4.6679769442237844E-19</v>
      </c>
      <c r="AX175" s="23">
        <f t="shared" si="166"/>
        <v>6.641754080510184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514.4067622178809</v>
      </c>
      <c r="BJ175" s="62">
        <f t="shared" si="146"/>
        <v>322.81767004794284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487.04124684635974</v>
      </c>
      <c r="T176" s="62">
        <f t="shared" si="142"/>
        <v>306.61893266146666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206.5885410269899</v>
      </c>
      <c r="AO176" s="62">
        <f t="shared" si="144"/>
        <v>347.41156847586302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6.5115133340613589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3.3007581516830963E-19</v>
      </c>
      <c r="AX176" s="23">
        <f t="shared" si="166"/>
        <v>6.5115133340613589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514.4067622178809</v>
      </c>
      <c r="BJ176" s="62">
        <f t="shared" si="146"/>
        <v>322.81767004794284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487.04124684635974</v>
      </c>
      <c r="T177" s="62">
        <f t="shared" si="142"/>
        <v>306.61893266146666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206.5885410269899</v>
      </c>
      <c r="AO177" s="62">
        <f t="shared" si="144"/>
        <v>347.41156847586302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6.3838265292113832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2.3339884721118922E-19</v>
      </c>
      <c r="AX177" s="23">
        <f t="shared" si="166"/>
        <v>6.3838265292113832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514.4067622178809</v>
      </c>
      <c r="BJ177" s="62">
        <f t="shared" si="146"/>
        <v>322.81767004794284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487.04124684635974</v>
      </c>
      <c r="T178" s="62">
        <f t="shared" si="142"/>
        <v>306.61893266146666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206.5885410269899</v>
      </c>
      <c r="AO178" s="62">
        <f t="shared" si="144"/>
        <v>347.41156847586302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6.2586435847232549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1.6503790758415482E-19</v>
      </c>
      <c r="AX178" s="23">
        <f t="shared" si="166"/>
        <v>6.2586435847232549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514.4067622178809</v>
      </c>
      <c r="BJ178" s="62">
        <f t="shared" si="146"/>
        <v>322.81767004794284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487.04124684635974</v>
      </c>
      <c r="T179" s="62">
        <f t="shared" si="142"/>
        <v>306.61893266146666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206.5885410269899</v>
      </c>
      <c r="AO179" s="62">
        <f t="shared" si="144"/>
        <v>347.41156847586302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6.1359154014224817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1.1669942360559461E-19</v>
      </c>
      <c r="AX179" s="23">
        <f t="shared" si="166"/>
        <v>6.1359154014224817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514.4067622178809</v>
      </c>
      <c r="BJ179" s="62">
        <f t="shared" si="146"/>
        <v>322.81767004794284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487.04124684635974</v>
      </c>
      <c r="T180" s="62">
        <f t="shared" si="142"/>
        <v>306.61893266146666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206.5885410269899</v>
      </c>
      <c r="AO180" s="62">
        <f t="shared" si="144"/>
        <v>347.41156847586302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6.0155938429394364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8.2518953792077408E-20</v>
      </c>
      <c r="AX180" s="23">
        <f t="shared" si="166"/>
        <v>6.0155938429394364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514.4067622178809</v>
      </c>
      <c r="BJ180" s="62">
        <f t="shared" si="146"/>
        <v>322.81767004794284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487.04124684635974</v>
      </c>
      <c r="T181" s="62">
        <f t="shared" si="142"/>
        <v>306.61893266146666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206.5885410269899</v>
      </c>
      <c r="AO181" s="62">
        <f t="shared" si="144"/>
        <v>347.41156847586302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5.8976317168293395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5.8349711802797305E-20</v>
      </c>
      <c r="AX181" s="23">
        <f t="shared" si="166"/>
        <v>5.8976317168293395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514.4067622178809</v>
      </c>
      <c r="BJ181" s="62">
        <f t="shared" si="146"/>
        <v>322.81767004794284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487.04124684635974</v>
      </c>
      <c r="T182" s="62">
        <f t="shared" si="142"/>
        <v>306.61893266146666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206.5885410269899</v>
      </c>
      <c r="AO182" s="62">
        <f t="shared" si="144"/>
        <v>347.41156847586302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5.7819827560624697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4.1259476896038704E-20</v>
      </c>
      <c r="AX182" s="23">
        <f t="shared" si="166"/>
        <v>5.7819827560624697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514.4067622178809</v>
      </c>
      <c r="BJ182" s="62">
        <f t="shared" si="146"/>
        <v>322.81767004794284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487.04124684635974</v>
      </c>
      <c r="T183" s="62">
        <f t="shared" si="142"/>
        <v>306.61893266146666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206.5885410269899</v>
      </c>
      <c r="AO183" s="62">
        <f t="shared" si="144"/>
        <v>347.41156847586302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5.668601600877337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2.9174855901398652E-20</v>
      </c>
      <c r="AX183" s="23">
        <f t="shared" si="166"/>
        <v>5.668601600877337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514.4067622178809</v>
      </c>
      <c r="BJ183" s="62">
        <f t="shared" si="146"/>
        <v>322.81767004794284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487.04124684635974</v>
      </c>
      <c r="T184" s="62">
        <f t="shared" si="142"/>
        <v>306.61893266146666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206.5885410269899</v>
      </c>
      <c r="AO184" s="62">
        <f t="shared" si="144"/>
        <v>347.41156847586302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5.5574437809897086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2.0629738448019352E-20</v>
      </c>
      <c r="AX184" s="23">
        <f t="shared" si="166"/>
        <v>5.5574437809897086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514.4067622178809</v>
      </c>
      <c r="BJ184" s="62">
        <f t="shared" si="146"/>
        <v>322.81767004794284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487.04124684635974</v>
      </c>
      <c r="T185" s="62">
        <f t="shared" si="142"/>
        <v>306.61893266146666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206.5885410269899</v>
      </c>
      <c r="AO185" s="62">
        <f t="shared" si="144"/>
        <v>347.41156847586302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5.4484656981505015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1.4587427950699326E-20</v>
      </c>
      <c r="AX185" s="23">
        <f t="shared" si="166"/>
        <v>5.4484656981505015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514.4067622178809</v>
      </c>
      <c r="BJ185" s="62">
        <f t="shared" si="146"/>
        <v>322.81767004794284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487.04124684635974</v>
      </c>
      <c r="T186" s="62">
        <f t="shared" si="142"/>
        <v>306.61893266146666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206.5885410269899</v>
      </c>
      <c r="AO186" s="62">
        <f t="shared" si="144"/>
        <v>347.41156847586302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5.341624609045704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1.0314869224009676E-20</v>
      </c>
      <c r="AX186" s="23">
        <f t="shared" si="166"/>
        <v>5.341624609045704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514.4067622178809</v>
      </c>
      <c r="BJ186" s="62">
        <f t="shared" si="146"/>
        <v>322.81767004794284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487.04124684635974</v>
      </c>
      <c r="T187" s="62">
        <f t="shared" si="142"/>
        <v>306.61893266146666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206.5885410269899</v>
      </c>
      <c r="AO187" s="62">
        <f t="shared" si="144"/>
        <v>347.41156847586302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5.2368786085316215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7.2937139753496631E-21</v>
      </c>
      <c r="AX187" s="23">
        <f t="shared" si="166"/>
        <v>5.2368786085316215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514.4067622178809</v>
      </c>
      <c r="BJ187" s="62">
        <f t="shared" si="146"/>
        <v>322.81767004794284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487.04124684635974</v>
      </c>
      <c r="T188" s="62">
        <f t="shared" si="142"/>
        <v>306.61893266146666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206.5885410269899</v>
      </c>
      <c r="AO188" s="62">
        <f t="shared" si="144"/>
        <v>347.41156847586302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5.1341866131988683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5.157434612004838E-21</v>
      </c>
      <c r="AX188" s="23">
        <f t="shared" si="166"/>
        <v>5.1341866131988683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514.4067622178809</v>
      </c>
      <c r="BJ188" s="62">
        <f t="shared" si="146"/>
        <v>322.81767004794284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487.04124684635974</v>
      </c>
      <c r="T189" s="62">
        <f t="shared" si="142"/>
        <v>306.61893266146666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206.5885410269899</v>
      </c>
      <c r="AO189" s="62">
        <f t="shared" si="144"/>
        <v>347.41156847586302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5.0335083452586584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3.6468569876748316E-21</v>
      </c>
      <c r="AX189" s="23">
        <f t="shared" si="166"/>
        <v>5.0335083452586584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514.4067622178809</v>
      </c>
      <c r="BJ189" s="62">
        <f t="shared" si="146"/>
        <v>322.81767004794284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487.04124684635974</v>
      </c>
      <c r="T190" s="62">
        <f t="shared" si="142"/>
        <v>306.61893266146666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206.5885410269899</v>
      </c>
      <c r="AO190" s="62">
        <f t="shared" si="144"/>
        <v>347.41156847586302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4.9348043167450761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2.578717306002419E-21</v>
      </c>
      <c r="AX190" s="23">
        <f t="shared" si="166"/>
        <v>4.9348043167450761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514.4067622178809</v>
      </c>
      <c r="BJ190" s="62">
        <f t="shared" si="146"/>
        <v>322.81767004794284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487.04124684635974</v>
      </c>
      <c r="T191" s="62">
        <f t="shared" si="142"/>
        <v>306.61893266146666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206.5885410269899</v>
      </c>
      <c r="AO191" s="62">
        <f t="shared" si="144"/>
        <v>347.41156847586302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4.8380358140271325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1.8234284938374158E-21</v>
      </c>
      <c r="AX191" s="23">
        <f t="shared" si="166"/>
        <v>4.8380358140271325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514.4067622178809</v>
      </c>
      <c r="BJ191" s="62">
        <f t="shared" si="146"/>
        <v>322.81767004794284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487.04124684635974</v>
      </c>
      <c r="T192" s="62">
        <f t="shared" si="142"/>
        <v>306.61893266146666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206.5885410269899</v>
      </c>
      <c r="AO192" s="62">
        <f t="shared" si="144"/>
        <v>347.41156847586302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4.7431648826245292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1.2893586530012095E-21</v>
      </c>
      <c r="AX192" s="23">
        <f t="shared" si="166"/>
        <v>4.7431648826245292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514.4067622178809</v>
      </c>
      <c r="BJ192" s="62">
        <f t="shared" si="146"/>
        <v>322.81767004794284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487.04124684635974</v>
      </c>
      <c r="T193" s="62">
        <f t="shared" si="142"/>
        <v>306.61893266146666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206.5885410269899</v>
      </c>
      <c r="AO193" s="62">
        <f t="shared" si="144"/>
        <v>347.41156847586302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4.6501543123211757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9.1171424691870789E-22</v>
      </c>
      <c r="AX193" s="23">
        <f t="shared" si="166"/>
        <v>4.6501543123211757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514.4067622178809</v>
      </c>
      <c r="BJ193" s="62">
        <f t="shared" si="146"/>
        <v>322.81767004794284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487.04124684635974</v>
      </c>
      <c r="T194" s="62">
        <f t="shared" si="142"/>
        <v>306.61893266146666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206.5885410269899</v>
      </c>
      <c r="AO194" s="62">
        <f t="shared" si="144"/>
        <v>347.41156847586302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4.5589676225706253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6.4467932650060475E-22</v>
      </c>
      <c r="AX194" s="23">
        <f t="shared" si="166"/>
        <v>4.5589676225706253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514.4067622178809</v>
      </c>
      <c r="BJ194" s="62">
        <f t="shared" si="146"/>
        <v>322.81767004794284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487.04124684635974</v>
      </c>
      <c r="T195" s="62">
        <f t="shared" si="142"/>
        <v>306.61893266146666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206.5885410269899</v>
      </c>
      <c r="AO195" s="62">
        <f t="shared" si="144"/>
        <v>347.41156847586302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4.4695690481876937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4.5585712345935394E-22</v>
      </c>
      <c r="AX195" s="23">
        <f t="shared" si="166"/>
        <v>4.4695690481876937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514.4067622178809</v>
      </c>
      <c r="BJ195" s="62">
        <f t="shared" si="146"/>
        <v>322.81767004794284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487.04124684635974</v>
      </c>
      <c r="T196" s="62">
        <f t="shared" si="142"/>
        <v>306.61893266146666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206.5885410269899</v>
      </c>
      <c r="AO196" s="62">
        <f t="shared" si="144"/>
        <v>347.41156847586302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4.3819235253206656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3.2233966325030237E-22</v>
      </c>
      <c r="AX196" s="23">
        <f t="shared" si="166"/>
        <v>4.3819235253206656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514.4067622178809</v>
      </c>
      <c r="BJ196" s="62">
        <f t="shared" si="146"/>
        <v>322.81767004794284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487.04124684635974</v>
      </c>
      <c r="T197" s="62">
        <f t="shared" ref="T197:T203" si="204">$T$3</f>
        <v>306.61893266146666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206.5885410269899</v>
      </c>
      <c r="AO197" s="62">
        <f t="shared" ref="AO197:AO203" si="205">$AO$3</f>
        <v>347.41156847586302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4.2959966776985699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2.2792856172967697E-22</v>
      </c>
      <c r="AX197" s="23">
        <f t="shared" si="166"/>
        <v>4.2959966776985699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514.4067622178809</v>
      </c>
      <c r="BJ197" s="62">
        <f t="shared" ref="BJ197:BJ203" si="206">$BJ$3</f>
        <v>322.81767004794284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487.04124684635974</v>
      </c>
      <c r="T198" s="62">
        <f t="shared" si="204"/>
        <v>306.61893266146666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206.5885410269899</v>
      </c>
      <c r="AO198" s="62">
        <f t="shared" si="205"/>
        <v>347.41156847586302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4.2117548031481409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1.6116983162515119E-22</v>
      </c>
      <c r="AX198" s="23">
        <f t="shared" si="166"/>
        <v>4.2117548031481409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514.4067622178809</v>
      </c>
      <c r="BJ198" s="62">
        <f t="shared" si="206"/>
        <v>322.81767004794284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487.04124684635974</v>
      </c>
      <c r="T199" s="62">
        <f t="shared" si="204"/>
        <v>306.61893266146666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206.5885410269899</v>
      </c>
      <c r="AO199" s="62">
        <f t="shared" si="205"/>
        <v>347.41156847586302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4.1291648603751767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1.1396428086483849E-22</v>
      </c>
      <c r="AX199" s="23">
        <f t="shared" si="166"/>
        <v>4.1291648603751767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514.4067622178809</v>
      </c>
      <c r="BJ199" s="62">
        <f t="shared" si="206"/>
        <v>322.81767004794284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487.04124684635974</v>
      </c>
      <c r="T200" s="62">
        <f t="shared" si="204"/>
        <v>306.61893266146666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206.5885410269899</v>
      </c>
      <c r="AO200" s="62">
        <f t="shared" si="205"/>
        <v>347.41156847586302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4.0481944560050991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8.0584915812575593E-23</v>
      </c>
      <c r="AX200" s="23">
        <f t="shared" si="166"/>
        <v>4.0481944560050991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514.4067622178809</v>
      </c>
      <c r="BJ200" s="62">
        <f t="shared" si="206"/>
        <v>322.81767004794284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487.04124684635974</v>
      </c>
      <c r="T201" s="62">
        <f t="shared" si="204"/>
        <v>306.61893266146666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206.5885410269899</v>
      </c>
      <c r="AO201" s="62">
        <f t="shared" si="205"/>
        <v>347.41156847586302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3.9688118318776486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5.6982140432419243E-23</v>
      </c>
      <c r="AX201" s="23">
        <f t="shared" si="166"/>
        <v>3.9688118318776486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514.4067622178809</v>
      </c>
      <c r="BJ201" s="62">
        <f t="shared" si="206"/>
        <v>322.81767004794284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487.04124684635974</v>
      </c>
      <c r="T202" s="62">
        <f t="shared" si="204"/>
        <v>306.61893266146666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206.5885410269899</v>
      </c>
      <c r="AO202" s="62">
        <f t="shared" si="205"/>
        <v>347.41156847586302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3.8909858525907177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4.0292457906287797E-23</v>
      </c>
      <c r="AX202" s="23">
        <f t="shared" si="166"/>
        <v>3.8909858525907177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514.4067622178809</v>
      </c>
      <c r="BJ202" s="62">
        <f t="shared" si="206"/>
        <v>322.81767004794284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487.04124684635974</v>
      </c>
      <c r="T203" s="62">
        <f t="shared" si="204"/>
        <v>306.61893266146666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206.5885410269899</v>
      </c>
      <c r="AO203" s="62">
        <f t="shared" si="205"/>
        <v>347.41156847586302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3.8146859932884434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2.8491070216209622E-23</v>
      </c>
      <c r="AX203" s="23">
        <f t="shared" si="166"/>
        <v>3.8146859932884434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514.4067622178809</v>
      </c>
      <c r="BJ203" s="62">
        <f t="shared" si="206"/>
        <v>322.81767004794284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>
        <f>EXP(LN('Données projet'!B88)/'Données projet'!A88)</f>
        <v>1.2392705892426346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24" sqref="M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1.1040000000000001</v>
      </c>
      <c r="C6" s="156">
        <f ca="1">IF(OR('Données projet'!B9="",'Données projet'!C9="",'Données projet'!C9=0%),0,Calculateur!S3)</f>
        <v>487.04124684635974</v>
      </c>
      <c r="D6" s="156">
        <f>IF(OR('Données projet'!B9="",'Données projet'!C9="",'Données projet'!C9=0%),0,Calculateur!T3)</f>
        <v>306.61893266146666</v>
      </c>
      <c r="E6" s="156">
        <f ca="1">MIN(C6,D6)</f>
        <v>306.61893266146666</v>
      </c>
      <c r="F6" s="156">
        <f ca="1">E6*B6</f>
        <v>338.50730165825922</v>
      </c>
      <c r="G6" s="156">
        <f ca="1">F6*(100%-'Données projet'!$C$24)*(100%-'Données projet'!$C$25)*(100%-'Données projet'!$C$26)*(100%-'Données projet'!$C$27)</f>
        <v>304.65657149243333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17.112000000000002</v>
      </c>
      <c r="K6" s="160">
        <f>J6*(100%-'Données projet'!$C$24)*(100%-'Données projet'!$C$25)*(100%-'Données projet'!$C$26)*(100%-'Données projet'!$C$27)</f>
        <v>15.400800000000002</v>
      </c>
      <c r="L6" s="161">
        <f ca="1">G6+I6+K6</f>
        <v>320.05737149243333</v>
      </c>
      <c r="M6" s="25">
        <f ca="1">L6/B6</f>
        <v>289.90703939532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0.36800000000000005</v>
      </c>
      <c r="C7" s="156">
        <f ca="1">IF(OR('Données projet'!B10="",'Données projet'!C10="",'Données projet'!C10=0%),0,Calculateur!AN3)</f>
        <v>206.5885410269899</v>
      </c>
      <c r="D7" s="156">
        <f>IF(OR('Données projet'!B10="",'Données projet'!C10="",'Données projet'!C10=0%),0,Calculateur!AO3)</f>
        <v>347.41156847586302</v>
      </c>
      <c r="E7" s="156">
        <f t="shared" ref="E7:E15" ca="1" si="0">MIN(C7,D7)</f>
        <v>206.5885410269899</v>
      </c>
      <c r="F7" s="156">
        <f t="shared" ref="F7:F15" ca="1" si="1">E7*B7</f>
        <v>76.024583097932293</v>
      </c>
      <c r="G7" s="156">
        <f ca="1">F7*(100%-'Données projet'!$C$24)*(100%-'Données projet'!$C$25)*(100%-'Données projet'!$C$26)*(100%-'Données projet'!$C$27)</f>
        <v>68.422124788139072</v>
      </c>
      <c r="H7" s="164">
        <f>IF(OR('Données projet'!B10="",'Données projet'!C10="",'Données projet'!C10=0%),0,AVERAGE(Calculateur!$AX$3:$AX$33)*B7)</f>
        <v>2.9803550448649587</v>
      </c>
      <c r="I7" s="158">
        <f>H7*(100%-'Données projet'!$C$24)*(100%-'Données projet'!$C$25)*(100%-'Données projet'!$C$26)*(100%-'Données projet'!$C$27)</f>
        <v>2.682319540378463</v>
      </c>
      <c r="J7" s="159">
        <f>IF(OR('Données projet'!B10="",'Données projet'!C10="",'Données projet'!C10=0%),0,SUM(Calculateur!$AQ$3:$AQ$33)*VLOOKUP('Données projet'!$B$10,Paramètres!$A$1:$I$89,9,0)*B7)</f>
        <v>23.666080000000004</v>
      </c>
      <c r="K7" s="160">
        <f>J7*(100%-'Données projet'!$C$24)*(100%-'Données projet'!$C$25)*(100%-'Données projet'!$C$26)*(100%-'Données projet'!$C$27)</f>
        <v>21.299472000000005</v>
      </c>
      <c r="L7" s="161">
        <f t="shared" ref="L7:L15" ca="1" si="2">G7+I7+K7</f>
        <v>92.403916328517539</v>
      </c>
      <c r="M7" s="25">
        <f ca="1">L7/B7</f>
        <v>251.09759871879763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cormier</v>
      </c>
      <c r="B8" s="163">
        <f>'Données projet'!D11</f>
        <v>0.18400000000000002</v>
      </c>
      <c r="C8" s="156">
        <f ca="1">IF(OR('Données projet'!B11="",'Données projet'!C11="",'Données projet'!C11=0%),0,Calculateur!BI3)</f>
        <v>514.4067622178809</v>
      </c>
      <c r="D8" s="156">
        <f>IF(OR('Données projet'!B11="",'Données projet'!C11="",'Données projet'!C11=0%),0,Calculateur!BJ3)</f>
        <v>322.81767004794284</v>
      </c>
      <c r="E8" s="156">
        <f t="shared" ca="1" si="0"/>
        <v>322.81767004794284</v>
      </c>
      <c r="F8" s="156">
        <f t="shared" ca="1" si="1"/>
        <v>59.398451288821491</v>
      </c>
      <c r="G8" s="156">
        <f ca="1">F8*(100%-'Données projet'!$C$24)*(100%-'Données projet'!$C$25)*(100%-'Données projet'!$C$26)*(100%-'Données projet'!$C$27)</f>
        <v>53.458606159939343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2.8520000000000003</v>
      </c>
      <c r="K8" s="160">
        <f>J8*(100%-'Données projet'!$C$24)*(100%-'Données projet'!$C$25)*(100%-'Données projet'!$C$26)*(100%-'Données projet'!$C$27)</f>
        <v>2.5668000000000002</v>
      </c>
      <c r="L8" s="161">
        <f t="shared" ca="1" si="2"/>
        <v>56.025406159939344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473.93033604501301</v>
      </c>
      <c r="G16" s="175">
        <f t="shared" ca="1" si="3"/>
        <v>426.53730244051172</v>
      </c>
      <c r="H16" s="176">
        <f t="shared" si="3"/>
        <v>2.9803550448649587</v>
      </c>
      <c r="I16" s="176">
        <f t="shared" si="3"/>
        <v>2.682319540378463</v>
      </c>
      <c r="J16" s="177">
        <f t="shared" si="3"/>
        <v>43.630080000000007</v>
      </c>
      <c r="K16" s="177">
        <f t="shared" si="3"/>
        <v>39.267072000000006</v>
      </c>
      <c r="L16" s="178">
        <f t="shared" ca="1" si="3"/>
        <v>468.48669398089021</v>
      </c>
      <c r="M16" s="25">
        <f ca="1">L16/6.42</f>
        <v>72.973005292973554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cormier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8" zoomScale="90" zoomScaleNormal="90" workbookViewId="0">
      <selection activeCell="W24" sqref="W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910.11277300185668</v>
      </c>
      <c r="U10" s="190">
        <f>'Données projet'!D9</f>
        <v>1.1040000000000001</v>
      </c>
      <c r="V10" s="189">
        <f>U10*T10</f>
        <v>1004.7645013940498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2239.9745368639838</v>
      </c>
      <c r="U11" s="190">
        <f>'Données projet'!D10</f>
        <v>0.36800000000000005</v>
      </c>
      <c r="V11" s="189">
        <f t="shared" ref="V11" si="0">U11*T11</f>
        <v>824.3106295659461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cormier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910.11277300185668</v>
      </c>
      <c r="U12" s="190">
        <f>'Données projet'!D11</f>
        <v>0.18400000000000002</v>
      </c>
      <c r="V12" s="189">
        <f t="shared" ref="V12:V19" si="1">U12*T12</f>
        <v>167.46075023234164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1</v>
      </c>
      <c r="I20" s="204">
        <f>14468/1.84</f>
        <v>7863.0434782608691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-11848.440195362686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-11848.440195362686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2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92">
        <v>10</v>
      </c>
      <c r="D54" s="191">
        <f>B54*C54</f>
        <v>150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92">
        <v>12</v>
      </c>
      <c r="D55" s="191">
        <f t="shared" ref="D55:D73" si="4">B55*C55</f>
        <v>480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92">
        <v>14</v>
      </c>
      <c r="D56" s="191">
        <f t="shared" si="4"/>
        <v>756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92">
        <v>30</v>
      </c>
      <c r="D58" s="191">
        <f t="shared" si="4"/>
        <v>10140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cormier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92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92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92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92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92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92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92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92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92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92">
        <v>20</v>
      </c>
      <c r="D94" s="191">
        <f t="shared" si="6"/>
        <v>560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92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92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92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92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92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92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92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92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92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92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2025-05-19T08:11:29Z</dcterms:modified>
</cp:coreProperties>
</file>