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COSTE Emmanuel/33_La-Teste-de-Buch_17,7_Mirtin(Coste)/2.Dossier_LBC_déposé/"/>
    </mc:Choice>
  </mc:AlternateContent>
  <xr:revisionPtr revIDLastSave="1" documentId="8_{21624317-D942-4450-BB7E-1E5DE4C61F1A}" xr6:coauthVersionLast="47" xr6:coauthVersionMax="47" xr10:uidLastSave="{683BD954-81C2-4C9A-991A-8639ACB9D40E}"/>
  <bookViews>
    <workbookView xWindow="-120" yWindow="-163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Q4" i="2"/>
  <c r="GL4" i="2"/>
  <c r="FR4" i="2"/>
  <c r="B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HI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B28" i="2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X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EW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C107" i="2"/>
  <c r="EX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H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EB130" i="2"/>
  <c r="HG130" i="2"/>
  <c r="EX130" i="2"/>
  <c r="FS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HG146" i="2"/>
  <c r="HI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D155" i="2"/>
  <c r="AX152" i="2"/>
  <c r="FS156" i="2" l="1"/>
  <c r="DH156" i="2"/>
  <c r="EB156" i="2"/>
  <c r="EX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DG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EA164" i="2"/>
  <c r="HH164" i="2"/>
  <c r="EV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HG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DG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W168" i="2"/>
  <c r="EV168" i="2"/>
  <c r="HI168" i="2"/>
  <c r="EB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EV185" i="2"/>
  <c r="HH185" i="2"/>
  <c r="HI185" i="2"/>
  <c r="EW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AA195" i="2"/>
  <c r="FQ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FS201" i="2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HI202" i="2"/>
  <c r="FR202" i="2"/>
  <c r="FS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65" i="2" a="1"/>
  <c r="FY165" i="2" s="1"/>
  <c r="FY35" i="2" a="1"/>
  <c r="FY35" i="2" s="1"/>
  <c r="FY18" i="2" a="1"/>
  <c r="FY18" i="2" s="1"/>
  <c r="FY110" i="2" a="1"/>
  <c r="FY110" i="2" s="1"/>
  <c r="FY191" i="2" a="1"/>
  <c r="FY191" i="2" s="1"/>
  <c r="FY186" i="2" a="1"/>
  <c r="FY186" i="2" s="1"/>
  <c r="FY174" i="2" a="1"/>
  <c r="FY174" i="2" s="1"/>
  <c r="FY78" i="2" a="1"/>
  <c r="FY78" i="2" s="1"/>
  <c r="FY55" i="2" a="1"/>
  <c r="FY55" i="2" s="1"/>
  <c r="FY124" i="2" a="1"/>
  <c r="FY124" i="2" s="1"/>
  <c r="FY24" i="2" a="1"/>
  <c r="FY24" i="2" s="1"/>
  <c r="FY104" i="2" a="1"/>
  <c r="FY104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CS38" i="2" a="1"/>
  <c r="CS38" i="2" s="1"/>
  <c r="FY182" i="2" a="1"/>
  <c r="FY18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FY115" i="2" l="1" a="1"/>
  <c r="FY115" i="2" s="1"/>
  <c r="CS77" i="2" a="1"/>
  <c r="CS77" i="2" s="1"/>
  <c r="FY34" i="2" a="1"/>
  <c r="FY34" i="2" s="1"/>
  <c r="FY126" i="2" a="1"/>
  <c r="FY126" i="2" s="1"/>
  <c r="FY173" i="2" a="1"/>
  <c r="FY173" i="2" s="1"/>
  <c r="FY133" i="2" a="1"/>
  <c r="FY133" i="2" s="1"/>
  <c r="FY109" i="2" a="1"/>
  <c r="FY109" i="2" s="1"/>
  <c r="FY86" i="2" a="1"/>
  <c r="FY86" i="2" s="1"/>
  <c r="FY164" i="2" a="1"/>
  <c r="FY164" i="2" s="1"/>
  <c r="FY188" i="2" a="1"/>
  <c r="FY188" i="2" s="1"/>
  <c r="FY159" i="2" a="1"/>
  <c r="FY159" i="2" s="1"/>
  <c r="FY140" i="2" a="1"/>
  <c r="FY140" i="2" s="1"/>
  <c r="FY79" i="2" a="1"/>
  <c r="FY79" i="2" s="1"/>
  <c r="FY58" i="2" a="1"/>
  <c r="FY58" i="2" s="1"/>
  <c r="FY149" i="2" a="1"/>
  <c r="FY149" i="2" s="1"/>
  <c r="FY28" i="2" a="1"/>
  <c r="FY28" i="2" s="1"/>
  <c r="FY143" i="2" a="1"/>
  <c r="FY143" i="2" s="1"/>
  <c r="FY29" i="2" a="1"/>
  <c r="FY29" i="2" s="1"/>
  <c r="FY47" i="2" a="1"/>
  <c r="FY47" i="2" s="1"/>
  <c r="BP203" i="2"/>
  <c r="CS129" i="2" a="1"/>
  <c r="CS129" i="2" s="1"/>
  <c r="FY142" i="2" a="1"/>
  <c r="FY142" i="2" s="1"/>
  <c r="CS161" i="2" a="1"/>
  <c r="CS161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CS105" i="2" a="1"/>
  <c r="CS105" i="2" s="1"/>
  <c r="CS114" i="2" a="1"/>
  <c r="CS114" i="2" s="1"/>
  <c r="CS120" i="2" a="1"/>
  <c r="CS120" i="2" s="1"/>
  <c r="FY80" i="2" a="1"/>
  <c r="FY80" i="2" s="1"/>
  <c r="AH163" i="2" a="1"/>
  <c r="AH163" i="2" s="1"/>
  <c r="FY62" i="2" a="1"/>
  <c r="FY62" i="2" s="1"/>
  <c r="FY116" i="2" a="1"/>
  <c r="FY116" i="2" s="1"/>
  <c r="FY102" i="2" a="1"/>
  <c r="FY102" i="2" s="1"/>
  <c r="FY32" i="2" a="1"/>
  <c r="FY32" i="2" s="1"/>
  <c r="FS203" i="2"/>
  <c r="CS137" i="2" a="1"/>
  <c r="CS137" i="2" s="1"/>
  <c r="CS72" i="2" a="1"/>
  <c r="CS72" i="2" s="1"/>
  <c r="CS56" i="2" a="1"/>
  <c r="CS56" i="2" s="1"/>
  <c r="FY30" i="2" a="1"/>
  <c r="FY30" i="2" s="1"/>
  <c r="AH62" i="2" a="1"/>
  <c r="AH62" i="2" s="1"/>
  <c r="CS116" i="2" a="1"/>
  <c r="CS116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BX107" i="2" a="1"/>
  <c r="BX107" i="2" s="1"/>
  <c r="FY42" i="2" a="1"/>
  <c r="FY42" i="2" s="1"/>
  <c r="AH199" i="2" a="1"/>
  <c r="AH199" i="2" s="1"/>
  <c r="FY72" i="2" a="1"/>
  <c r="FY72" i="2" s="1"/>
  <c r="FY111" i="2" a="1"/>
  <c r="FY111" i="2" s="1"/>
  <c r="FY66" i="2" a="1"/>
  <c r="FY66" i="2" s="1"/>
  <c r="FY90" i="2" a="1"/>
  <c r="FY90" i="2" s="1"/>
  <c r="CS134" i="2" a="1"/>
  <c r="CS134" i="2" s="1"/>
  <c r="CS185" i="2" a="1"/>
  <c r="CS185" i="2" s="1"/>
  <c r="FY196" i="2" a="1"/>
  <c r="FY196" i="2" s="1"/>
  <c r="AH166" i="2" a="1"/>
  <c r="AH166" i="2" s="1"/>
  <c r="AH92" i="2" a="1"/>
  <c r="AH92" i="2" s="1"/>
  <c r="FY73" i="2" a="1"/>
  <c r="FY73" i="2" s="1"/>
  <c r="FY120" i="2" a="1"/>
  <c r="FY120" i="2" s="1"/>
  <c r="FY57" i="2" a="1"/>
  <c r="FY57" i="2" s="1"/>
  <c r="CS24" i="2" a="1"/>
  <c r="CS24" i="2" s="1"/>
  <c r="FY82" i="2" a="1"/>
  <c r="FY82" i="2" s="1"/>
  <c r="AH19" i="2" a="1"/>
  <c r="AH19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<sst xmlns="http://schemas.openxmlformats.org/spreadsheetml/2006/main" count="1170" uniqueCount="324">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</sst>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6" sqref="C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17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1</v>
      </c>
      <c r="D9" s="33">
        <f t="shared" ref="D9:D18" si="0">C9*$C$5</f>
        <v>17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17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113.33076923076922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195.14508560011791</v>
      </c>
      <c r="T3" s="59">
        <f>IF('Données projet'!E9&gt;30,$R$33-$H$33,LOOKUP('Données projet'!$E$9,$A$3:$A$203,R3:R203)-LOOKUP('Données projet'!$E$9,$A$3:$A$203,$H$3:$H$203))</f>
        <v>285.1531413455931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>EXP(-1.0587+0.8836*LN(O4)+0.284)</f>
        <v>0.39437005167947581</v>
      </c>
      <c r="Q4" s="20">
        <f t="shared" ref="Q4:Q34" si="2">(O4+P4)*0.475*44/12</f>
        <v>2.1470376753052474</v>
      </c>
      <c r="R4" s="59">
        <f t="shared" si="0"/>
        <v>295.48037100863854</v>
      </c>
      <c r="S4" s="59">
        <f ca="1">AVERAGE(OFFSET($R$3,0,0,'Données projet'!$E$9+1,1))-AVERAGE(OFFSET($H$3,0,0,'Données projet'!$E$9+1,1))</f>
        <v>195.14508560011791</v>
      </c>
      <c r="T4" s="59">
        <f>$T$3</f>
        <v>285.1531413455931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ref="P5:P68" si="33">EXP(-1.0587+0.8836*LN(O5)+0.284)</f>
        <v>0.53157264479972777</v>
      </c>
      <c r="Q5" s="20">
        <f t="shared" si="2"/>
        <v>2.972947942654844</v>
      </c>
      <c r="R5" s="59">
        <f t="shared" si="0"/>
        <v>296.30628127598817</v>
      </c>
      <c r="S5" s="59">
        <f ca="1">AVERAGE(OFFSET($R$3,0,0,'Données projet'!$E$9+1,1))-AVERAGE(OFFSET($H$3,0,0,'Données projet'!$E$9+1,1))</f>
        <v>195.14508560011791</v>
      </c>
      <c r="T5" s="59">
        <f t="shared" ref="T5:T68" si="34">$T$3</f>
        <v>285.1531413455931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2"/>
        <v>4.117930265867856</v>
      </c>
      <c r="R6" s="59">
        <f t="shared" si="0"/>
        <v>297.45126359920118</v>
      </c>
      <c r="S6" s="59">
        <f ca="1">AVERAGE(OFFSET($R$3,0,0,'Données projet'!$E$9+1,1))-AVERAGE(OFFSET($H$3,0,0,'Données projet'!$E$9+1,1))</f>
        <v>195.14508560011791</v>
      </c>
      <c r="T6" s="59">
        <f t="shared" si="34"/>
        <v>285.1531413455931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2"/>
        <v>5.7057474873861986</v>
      </c>
      <c r="R7" s="59">
        <f t="shared" si="0"/>
        <v>299.03908082071951</v>
      </c>
      <c r="S7" s="59">
        <f ca="1">AVERAGE(OFFSET($R$3,0,0,'Données projet'!$E$9+1,1))-AVERAGE(OFFSET($H$3,0,0,'Données projet'!$E$9+1,1))</f>
        <v>195.14508560011791</v>
      </c>
      <c r="T7" s="59">
        <f t="shared" si="34"/>
        <v>285.1531413455931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2"/>
        <v>7.9083477474801613</v>
      </c>
      <c r="R8" s="59">
        <f t="shared" si="0"/>
        <v>301.24168108081346</v>
      </c>
      <c r="S8" s="59">
        <f ca="1">AVERAGE(OFFSET($R$3,0,0,'Données projet'!$E$9+1,1))-AVERAGE(OFFSET($H$3,0,0,'Données projet'!$E$9+1,1))</f>
        <v>195.14508560011791</v>
      </c>
      <c r="T8" s="59">
        <f t="shared" si="34"/>
        <v>285.1531413455931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2"/>
        <v>10.964689535737344</v>
      </c>
      <c r="R9" s="59">
        <f t="shared" si="0"/>
        <v>304.29802286907068</v>
      </c>
      <c r="S9" s="59">
        <f ca="1">AVERAGE(OFFSET($R$3,0,0,'Données projet'!$E$9+1,1))-AVERAGE(OFFSET($H$3,0,0,'Données projet'!$E$9+1,1))</f>
        <v>195.14508560011791</v>
      </c>
      <c r="T9" s="59">
        <f t="shared" si="34"/>
        <v>285.1531413455931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2"/>
        <v>15.206944594451004</v>
      </c>
      <c r="R10" s="59">
        <f t="shared" si="0"/>
        <v>308.5402779277843</v>
      </c>
      <c r="S10" s="59">
        <f ca="1">AVERAGE(OFFSET($R$3,0,0,'Données projet'!$E$9+1,1))-AVERAGE(OFFSET($H$3,0,0,'Données projet'!$E$9+1,1))</f>
        <v>195.14508560011791</v>
      </c>
      <c r="T10" s="59">
        <f t="shared" si="34"/>
        <v>285.1531413455931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2"/>
        <v>21.096978508050285</v>
      </c>
      <c r="R11" s="59">
        <f t="shared" si="0"/>
        <v>314.43031184138363</v>
      </c>
      <c r="S11" s="59">
        <f ca="1">AVERAGE(OFFSET($R$3,0,0,'Données projet'!$E$9+1,1))-AVERAGE(OFFSET($H$3,0,0,'Données projet'!$E$9+1,1))</f>
        <v>195.14508560011791</v>
      </c>
      <c r="T11" s="59">
        <f t="shared" si="34"/>
        <v>285.1531413455931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2"/>
        <v>29.277151553198568</v>
      </c>
      <c r="R12" s="59">
        <f t="shared" si="0"/>
        <v>322.61048488653188</v>
      </c>
      <c r="S12" s="59">
        <f ca="1">AVERAGE(OFFSET($R$3,0,0,'Données projet'!$E$9+1,1))-AVERAGE(OFFSET($H$3,0,0,'Données projet'!$E$9+1,1))</f>
        <v>195.14508560011791</v>
      </c>
      <c r="T12" s="59">
        <f t="shared" si="34"/>
        <v>285.1531413455931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2"/>
        <v>40.641076503223253</v>
      </c>
      <c r="R13" s="59">
        <f t="shared" si="0"/>
        <v>333.97440983655656</v>
      </c>
      <c r="S13" s="59">
        <f ca="1">AVERAGE(OFFSET($R$3,0,0,'Données projet'!$E$9+1,1))-AVERAGE(OFFSET($H$3,0,0,'Données projet'!$E$9+1,1))</f>
        <v>195.14508560011791</v>
      </c>
      <c r="T13" s="59">
        <f t="shared" si="34"/>
        <v>285.1531413455931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2"/>
        <v>56.432194246454053</v>
      </c>
      <c r="R14" s="59">
        <f t="shared" si="0"/>
        <v>349.76552757978737</v>
      </c>
      <c r="S14" s="59">
        <f ca="1">AVERAGE(OFFSET($R$3,0,0,'Données projet'!$E$9+1,1))-AVERAGE(OFFSET($H$3,0,0,'Données projet'!$E$9+1,1))</f>
        <v>195.14508560011791</v>
      </c>
      <c r="T14" s="59">
        <f t="shared" si="34"/>
        <v>285.1531413455931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2"/>
        <v>78.381131814000284</v>
      </c>
      <c r="R15" s="59">
        <f t="shared" si="0"/>
        <v>371.71446514733361</v>
      </c>
      <c r="S15" s="59">
        <f ca="1">AVERAGE(OFFSET($R$3,0,0,'Données projet'!$E$9+1,1))-AVERAGE(OFFSET($H$3,0,0,'Données projet'!$E$9+1,1))</f>
        <v>195.14508560011791</v>
      </c>
      <c r="T15" s="59">
        <f t="shared" si="34"/>
        <v>285.1531413455931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2"/>
        <v>108.8971392424794</v>
      </c>
      <c r="R16" s="59">
        <f t="shared" si="0"/>
        <v>402.23047257581271</v>
      </c>
      <c r="S16" s="59">
        <f ca="1">AVERAGE(OFFSET($R$3,0,0,'Données projet'!$E$9+1,1))-AVERAGE(OFFSET($H$3,0,0,'Données projet'!$E$9+1,1))</f>
        <v>195.14508560011791</v>
      </c>
      <c r="T16" s="59">
        <f t="shared" si="34"/>
        <v>285.1531413455931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113.33076923076922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113.33076923076922</v>
      </c>
      <c r="O17" s="13">
        <f>N17*VLOOKUP('Données projet'!$B$9,Paramètres!$A$1:$I$89,3,0)*VLOOKUP('Données projet'!$B$9,Paramètres!$A$1:$I$89,5,0)</f>
        <v>67.771799999999999</v>
      </c>
      <c r="P17" s="13">
        <f t="shared" si="33"/>
        <v>19.119079515297894</v>
      </c>
      <c r="Q17" s="20">
        <f t="shared" si="2"/>
        <v>151.33494848914384</v>
      </c>
      <c r="R17" s="59">
        <f t="shared" si="0"/>
        <v>444.66828182247718</v>
      </c>
      <c r="S17" s="59">
        <f ca="1">AVERAGE(OFFSET($R$3,0,0,'Données projet'!$E$9+1,1))-AVERAGE(OFFSET($H$3,0,0,'Données projet'!$E$9+1,1))</f>
        <v>195.14508560011791</v>
      </c>
      <c r="T17" s="59">
        <f t="shared" si="34"/>
        <v>285.1531413455931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2"/>
        <v>128.49351401488121</v>
      </c>
      <c r="R18" s="59">
        <f t="shared" si="0"/>
        <v>421.82684734821453</v>
      </c>
      <c r="S18" s="59">
        <f ca="1">AVERAGE(OFFSET($R$3,0,0,'Données projet'!$E$9+1,1))-AVERAGE(OFFSET($H$3,0,0,'Données projet'!$E$9+1,1))</f>
        <v>195.14508560011791</v>
      </c>
      <c r="T18" s="59">
        <f t="shared" si="34"/>
        <v>285.1531413455931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2"/>
        <v>152.53988816763052</v>
      </c>
      <c r="R19" s="59">
        <f t="shared" si="0"/>
        <v>445.87322150096384</v>
      </c>
      <c r="S19" s="59">
        <f ca="1">AVERAGE(OFFSET($R$3,0,0,'Données projet'!$E$9+1,1))-AVERAGE(OFFSET($H$3,0,0,'Données projet'!$E$9+1,1))</f>
        <v>195.14508560011791</v>
      </c>
      <c r="T19" s="59">
        <f t="shared" si="34"/>
        <v>285.1531413455931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2"/>
        <v>176.49586999908536</v>
      </c>
      <c r="R20" s="59">
        <f t="shared" si="0"/>
        <v>469.82920333241867</v>
      </c>
      <c r="S20" s="59">
        <f ca="1">AVERAGE(OFFSET($R$3,0,0,'Données projet'!$E$9+1,1))-AVERAGE(OFFSET($H$3,0,0,'Données projet'!$E$9+1,1))</f>
        <v>195.14508560011791</v>
      </c>
      <c r="T20" s="59">
        <f t="shared" si="34"/>
        <v>285.1531413455931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2"/>
        <v>200.37547244281245</v>
      </c>
      <c r="R21" s="59">
        <f t="shared" si="0"/>
        <v>493.70880577614577</v>
      </c>
      <c r="S21" s="59">
        <f ca="1">AVERAGE(OFFSET($R$3,0,0,'Données projet'!$E$9+1,1))-AVERAGE(OFFSET($H$3,0,0,'Données projet'!$E$9+1,1))</f>
        <v>195.14508560011791</v>
      </c>
      <c r="T21" s="59">
        <f t="shared" si="34"/>
        <v>285.1531413455931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2"/>
        <v>224.1890839328014</v>
      </c>
      <c r="R22" s="59">
        <f t="shared" si="0"/>
        <v>517.52241726613465</v>
      </c>
      <c r="S22" s="59">
        <f ca="1">AVERAGE(OFFSET($R$3,0,0,'Données projet'!$E$9+1,1))-AVERAGE(OFFSET($H$3,0,0,'Données projet'!$E$9+1,1))</f>
        <v>195.14508560011791</v>
      </c>
      <c r="T22" s="59">
        <f t="shared" si="34"/>
        <v>285.1531413455931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2"/>
        <v>175.85827410459763</v>
      </c>
      <c r="R23" s="59">
        <f t="shared" si="0"/>
        <v>469.19160743793094</v>
      </c>
      <c r="S23" s="59">
        <f ca="1">AVERAGE(OFFSET($R$3,0,0,'Données projet'!$E$9+1,1))-AVERAGE(OFFSET($H$3,0,0,'Données projet'!$E$9+1,1))</f>
        <v>195.14508560011791</v>
      </c>
      <c r="T23" s="59">
        <f t="shared" si="34"/>
        <v>285.1531413455931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2"/>
        <v>198.54114021779466</v>
      </c>
      <c r="R24" s="59">
        <f t="shared" si="0"/>
        <v>491.87447355112795</v>
      </c>
      <c r="S24" s="59">
        <f ca="1">AVERAGE(OFFSET($R$3,0,0,'Données projet'!$E$9+1,1))-AVERAGE(OFFSET($H$3,0,0,'Données projet'!$E$9+1,1))</f>
        <v>195.14508560011791</v>
      </c>
      <c r="T24" s="59">
        <f t="shared" si="34"/>
        <v>285.1531413455931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2"/>
        <v>221.16386637311734</v>
      </c>
      <c r="R25" s="59">
        <f t="shared" si="0"/>
        <v>514.4971997064506</v>
      </c>
      <c r="S25" s="59">
        <f ca="1">AVERAGE(OFFSET($R$3,0,0,'Données projet'!$E$9+1,1))-AVERAGE(OFFSET($H$3,0,0,'Données projet'!$E$9+1,1))</f>
        <v>195.14508560011791</v>
      </c>
      <c r="T25" s="59">
        <f t="shared" si="34"/>
        <v>285.1531413455931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537.0668035158958</v>
      </c>
      <c r="S26" s="59">
        <f ca="1">AVERAGE(OFFSET($R$3,0,0,'Données projet'!$E$9+1,1))-AVERAGE(OFFSET($H$3,0,0,'Données projet'!$E$9+1,1))</f>
        <v>195.14508560011791</v>
      </c>
      <c r="T26" s="59">
        <f t="shared" si="34"/>
        <v>285.1531413455931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2"/>
        <v>266.25556181785288</v>
      </c>
      <c r="R27" s="59">
        <f t="shared" si="0"/>
        <v>559.58889515118619</v>
      </c>
      <c r="S27" s="59">
        <f ca="1">AVERAGE(OFFSET($R$3,0,0,'Données projet'!$E$9+1,1))-AVERAGE(OFFSET($H$3,0,0,'Données projet'!$E$9+1,1))</f>
        <v>195.14508560011791</v>
      </c>
      <c r="T27" s="59">
        <f t="shared" si="34"/>
        <v>285.1531413455931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2"/>
        <v>288.73472412555702</v>
      </c>
      <c r="R28" s="59">
        <f t="shared" si="0"/>
        <v>582.06805745889028</v>
      </c>
      <c r="S28" s="59">
        <f ca="1">AVERAGE(OFFSET($R$3,0,0,'Données projet'!$E$9+1,1))-AVERAGE(OFFSET($H$3,0,0,'Données projet'!$E$9+1,1))</f>
        <v>195.14508560011791</v>
      </c>
      <c r="T28" s="59">
        <f t="shared" si="34"/>
        <v>285.1531413455931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2"/>
        <v>241.99735741936021</v>
      </c>
      <c r="R29" s="59">
        <f t="shared" si="0"/>
        <v>535.3306907526935</v>
      </c>
      <c r="S29" s="59">
        <f ca="1">AVERAGE(OFFSET($R$3,0,0,'Données projet'!$E$9+1,1))-AVERAGE(OFFSET($H$3,0,0,'Données projet'!$E$9+1,1))</f>
        <v>195.14508560011791</v>
      </c>
      <c r="T29" s="59">
        <f t="shared" si="34"/>
        <v>285.1531413455931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2"/>
        <v>263.22482328379903</v>
      </c>
      <c r="R30" s="59">
        <f t="shared" si="0"/>
        <v>556.55815661713234</v>
      </c>
      <c r="S30" s="59">
        <f ca="1">AVERAGE(OFFSET($R$3,0,0,'Données projet'!$E$9+1,1))-AVERAGE(OFFSET($H$3,0,0,'Données projet'!$E$9+1,1))</f>
        <v>195.14508560011791</v>
      </c>
      <c r="T30" s="59">
        <f t="shared" si="34"/>
        <v>285.1531413455931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577.74700543692416</v>
      </c>
      <c r="S31" s="59">
        <f ca="1">AVERAGE(OFFSET($R$3,0,0,'Données projet'!$E$9+1,1))-AVERAGE(OFFSET($H$3,0,0,'Données projet'!$E$9+1,1))</f>
        <v>195.14508560011791</v>
      </c>
      <c r="T31" s="59">
        <f t="shared" si="34"/>
        <v>285.1531413455931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598.9005177457293</v>
      </c>
      <c r="S32" s="59">
        <f ca="1">AVERAGE(OFFSET($R$3,0,0,'Données projet'!$E$9+1,1))-AVERAGE(OFFSET($H$3,0,0,'Données projet'!$E$9+1,1))</f>
        <v>195.14508560011791</v>
      </c>
      <c r="T32" s="59">
        <f t="shared" si="34"/>
        <v>285.1531413455931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620.02148274076455</v>
      </c>
      <c r="S33" s="59">
        <f ca="1">AVERAGE(OFFSET($R$3,0,0,'Données projet'!$E$9+1,1))-AVERAGE(OFFSET($H$3,0,0,'Données projet'!$E$9+1,1))</f>
        <v>195.14508560011791</v>
      </c>
      <c r="T33" s="59">
        <f t="shared" si="34"/>
        <v>285.1531413455931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641.11229955050112</v>
      </c>
      <c r="S34" s="59">
        <f ca="1">AVERAGE(OFFSET($R$3,0,0,'Données projet'!$E$9+1,1))-AVERAGE(OFFSET($H$3,0,0,'Données projet'!$E$9+1,1))</f>
        <v>195.14508560011791</v>
      </c>
      <c r="T34" s="59">
        <f t="shared" si="34"/>
        <v>285.1531413455931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662.17505262761279</v>
      </c>
      <c r="S35" s="59">
        <f ca="1">AVERAGE(OFFSET($R$3,0,0,'Données projet'!$E$9+1,1))-AVERAGE(OFFSET($H$3,0,0,'Données projet'!$E$9+1,1))</f>
        <v>195.14508560011791</v>
      </c>
      <c r="T35" s="59">
        <f t="shared" si="34"/>
        <v>285.1531413455931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si="33"/>
        <v>36.212999194991433</v>
      </c>
      <c r="Q36" s="20">
        <f t="shared" si="53"/>
        <v>306.2657315466613</v>
      </c>
      <c r="R36" s="59">
        <f t="shared" si="0"/>
        <v>599.59906487999456</v>
      </c>
      <c r="S36" s="59">
        <f ca="1">AVERAGE(OFFSET($R$3,0,0,'Données projet'!$E$9+1,1))-AVERAGE(OFFSET($H$3,0,0,'Données projet'!$E$9+1,1))</f>
        <v>195.14508560011791</v>
      </c>
      <c r="T36" s="59">
        <f t="shared" si="34"/>
        <v>285.1531413455931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33"/>
        <v>38.249588893085004</v>
      </c>
      <c r="Q37" s="20">
        <f t="shared" si="53"/>
        <v>325.34802988622556</v>
      </c>
      <c r="R37" s="59">
        <f t="shared" si="0"/>
        <v>618.68136321955888</v>
      </c>
      <c r="S37" s="59">
        <f ca="1">AVERAGE(OFFSET($R$3,0,0,'Données projet'!$E$9+1,1))-AVERAGE(OFFSET($H$3,0,0,'Données projet'!$E$9+1,1))</f>
        <v>195.14508560011791</v>
      </c>
      <c r="T37" s="59">
        <f t="shared" si="34"/>
        <v>285.1531413455931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33"/>
        <v>40.271985193404134</v>
      </c>
      <c r="Q38" s="20">
        <f t="shared" si="53"/>
        <v>344.40560805799936</v>
      </c>
      <c r="R38" s="59">
        <f t="shared" si="0"/>
        <v>637.73894139133267</v>
      </c>
      <c r="S38" s="59">
        <f ca="1">AVERAGE(OFFSET($R$3,0,0,'Données projet'!$E$9+1,1))-AVERAGE(OFFSET($H$3,0,0,'Données projet'!$E$9+1,1))</f>
        <v>195.14508560011791</v>
      </c>
      <c r="T38" s="59">
        <f t="shared" si="34"/>
        <v>285.1531413455931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33"/>
        <v>42.281083666900145</v>
      </c>
      <c r="Q39" s="20">
        <f t="shared" si="53"/>
        <v>363.44002584805617</v>
      </c>
      <c r="R39" s="59">
        <f t="shared" si="0"/>
        <v>656.77335918138942</v>
      </c>
      <c r="S39" s="59">
        <f ca="1">AVERAGE(OFFSET($R$3,0,0,'Données projet'!$E$9+1,1))-AVERAGE(OFFSET($H$3,0,0,'Données projet'!$E$9+1,1))</f>
        <v>195.14508560011791</v>
      </c>
      <c r="T39" s="59">
        <f t="shared" si="34"/>
        <v>285.1531413455931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33"/>
        <v>44.277678444488799</v>
      </c>
      <c r="Q40" s="20">
        <f t="shared" si="53"/>
        <v>382.45266636774096</v>
      </c>
      <c r="R40" s="59">
        <f t="shared" si="0"/>
        <v>675.78599970107427</v>
      </c>
      <c r="S40" s="59">
        <f ca="1">AVERAGE(OFFSET($R$3,0,0,'Données projet'!$E$9+1,1))-AVERAGE(OFFSET($H$3,0,0,'Données projet'!$E$9+1,1))</f>
        <v>195.14508560011791</v>
      </c>
      <c r="T40" s="59">
        <f t="shared" si="34"/>
        <v>285.1531413455931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33"/>
        <v>46.262478283039961</v>
      </c>
      <c r="Q41" s="20">
        <f t="shared" si="53"/>
        <v>401.44476403526886</v>
      </c>
      <c r="R41" s="59">
        <f t="shared" si="0"/>
        <v>694.77809736860218</v>
      </c>
      <c r="S41" s="59">
        <f ca="1">AVERAGE(OFFSET($R$3,0,0,'Données projet'!$E$9+1,1))-AVERAGE(OFFSET($H$3,0,0,'Données projet'!$E$9+1,1))</f>
        <v>195.14508560011791</v>
      </c>
      <c r="T41" s="59">
        <f t="shared" si="34"/>
        <v>285.1531413455931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33"/>
        <v>48.23611943173325</v>
      </c>
      <c r="Q42" s="20">
        <f t="shared" si="53"/>
        <v>420.41742698462758</v>
      </c>
      <c r="R42" s="59">
        <f t="shared" si="0"/>
        <v>713.75076031796084</v>
      </c>
      <c r="S42" s="59">
        <f ca="1">AVERAGE(OFFSET($R$3,0,0,'Données projet'!$E$9+1,1))-AVERAGE(OFFSET($H$3,0,0,'Données projet'!$E$9+1,1))</f>
        <v>195.14508560011791</v>
      </c>
      <c r="T42" s="59">
        <f t="shared" si="34"/>
        <v>285.1531413455931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33"/>
        <v>50.19917605450815</v>
      </c>
      <c r="Q43" s="20">
        <f t="shared" si="53"/>
        <v>439.37165521801171</v>
      </c>
      <c r="R43" s="59">
        <f t="shared" si="0"/>
        <v>732.70498855134497</v>
      </c>
      <c r="S43" s="59">
        <f ca="1">AVERAGE(OFFSET($R$3,0,0,'Données projet'!$E$9+1,1))-AVERAGE(OFFSET($H$3,0,0,'Données projet'!$E$9+1,1))</f>
        <v>195.14508560011791</v>
      </c>
      <c r="T43" s="59">
        <f t="shared" si="34"/>
        <v>285.1531413455931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33"/>
        <v>52.152168760305798</v>
      </c>
      <c r="Q44" s="20">
        <f t="shared" si="53"/>
        <v>458.30835546266059</v>
      </c>
      <c r="R44" s="59">
        <f t="shared" si="0"/>
        <v>751.6416887959939</v>
      </c>
      <c r="S44" s="59">
        <f ca="1">AVERAGE(OFFSET($R$3,0,0,'Données projet'!$E$9+1,1))-AVERAGE(OFFSET($H$3,0,0,'Données projet'!$E$9+1,1))</f>
        <v>195.14508560011791</v>
      </c>
      <c r="T44" s="59">
        <f t="shared" si="34"/>
        <v>285.1531413455931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770.56168677788821</v>
      </c>
      <c r="S45" s="59">
        <f ca="1">AVERAGE(OFFSET($R$3,0,0,'Données projet'!$E$9+1,1))-AVERAGE(OFFSET($H$3,0,0,'Données projet'!$E$9+1,1))</f>
        <v>195.14508560011791</v>
      </c>
      <c r="T45" s="59">
        <f t="shared" si="34"/>
        <v>285.1531413455931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789.46573744805664</v>
      </c>
      <c r="S46" s="59">
        <f ca="1">AVERAGE(OFFSET($R$3,0,0,'Données projet'!$E$9+1,1))-AVERAGE(OFFSET($H$3,0,0,'Données projet'!$E$9+1,1))</f>
        <v>195.14508560011791</v>
      </c>
      <c r="T46" s="59">
        <f t="shared" si="34"/>
        <v>285.1531413455931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33"/>
        <v>57.955306134890677</v>
      </c>
      <c r="Q47" s="20">
        <f t="shared" si="53"/>
        <v>515.02120023621637</v>
      </c>
      <c r="R47" s="59">
        <f t="shared" si="0"/>
        <v>808.35453356954963</v>
      </c>
      <c r="S47" s="59">
        <f ca="1">AVERAGE(OFFSET($R$3,0,0,'Données projet'!$E$9+1,1))-AVERAGE(OFFSET($H$3,0,0,'Données projet'!$E$9+1,1))</f>
        <v>195.14508560011791</v>
      </c>
      <c r="T47" s="59">
        <f t="shared" si="34"/>
        <v>285.1531413455931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827.22871297954362</v>
      </c>
      <c r="S48" s="59">
        <f ca="1">AVERAGE(OFFSET($R$3,0,0,'Données projet'!$E$9+1,1))-AVERAGE(OFFSET($H$3,0,0,'Données projet'!$E$9+1,1))</f>
        <v>195.14508560011791</v>
      </c>
      <c r="T48" s="59">
        <f t="shared" si="34"/>
        <v>285.1531413455931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195.14508560011791</v>
      </c>
      <c r="T49" s="59">
        <f t="shared" si="34"/>
        <v>285.1531413455931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195.14508560011791</v>
      </c>
      <c r="T50" s="59">
        <f t="shared" si="34"/>
        <v>285.1531413455931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195.14508560011791</v>
      </c>
      <c r="T51" s="59">
        <f t="shared" si="34"/>
        <v>285.1531413455931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195.14508560011791</v>
      </c>
      <c r="T52" s="59">
        <f t="shared" si="34"/>
        <v>285.1531413455931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195.14508560011791</v>
      </c>
      <c r="T53" s="59">
        <f t="shared" si="34"/>
        <v>285.1531413455931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195.14508560011791</v>
      </c>
      <c r="T54" s="59">
        <f t="shared" si="34"/>
        <v>285.1531413455931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195.14508560011791</v>
      </c>
      <c r="T55" s="59">
        <f t="shared" si="34"/>
        <v>285.1531413455931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195.14508560011791</v>
      </c>
      <c r="T56" s="59">
        <f t="shared" si="34"/>
        <v>285.1531413455931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195.14508560011791</v>
      </c>
      <c r="T57" s="59">
        <f t="shared" si="34"/>
        <v>285.1531413455931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195.14508560011791</v>
      </c>
      <c r="T58" s="59">
        <f t="shared" si="34"/>
        <v>285.1531413455931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195.14508560011791</v>
      </c>
      <c r="T59" s="59">
        <f t="shared" si="34"/>
        <v>285.1531413455931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195.14508560011791</v>
      </c>
      <c r="T60" s="59">
        <f t="shared" si="34"/>
        <v>285.1531413455931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195.14508560011791</v>
      </c>
      <c r="T61" s="59">
        <f t="shared" si="34"/>
        <v>285.1531413455931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195.14508560011791</v>
      </c>
      <c r="T62" s="59">
        <f t="shared" si="34"/>
        <v>285.1531413455931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195.14508560011791</v>
      </c>
      <c r="T63" s="59">
        <f t="shared" si="34"/>
        <v>285.1531413455931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195.14508560011791</v>
      </c>
      <c r="T64" s="59">
        <f t="shared" si="34"/>
        <v>285.1531413455931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195.14508560011791</v>
      </c>
      <c r="T65" s="59">
        <f t="shared" si="34"/>
        <v>285.1531413455931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195.14508560011791</v>
      </c>
      <c r="T66" s="59">
        <f t="shared" si="34"/>
        <v>285.1531413455931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195.14508560011791</v>
      </c>
      <c r="T67" s="59">
        <f t="shared" si="34"/>
        <v>285.1531413455931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si="3"/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195.14508560011791</v>
      </c>
      <c r="T68" s="59">
        <f t="shared" si="34"/>
        <v>285.1531413455931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ref="AC68:AC131" si="57">SUM(Z68:AB68)</f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195.14508560011791</v>
      </c>
      <c r="T69" s="59">
        <f t="shared" ref="T69:T132" si="88">$T$3</f>
        <v>285.1531413455931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57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195.14508560011791</v>
      </c>
      <c r="T70" s="59">
        <f t="shared" si="88"/>
        <v>285.1531413455931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57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195.14508560011791</v>
      </c>
      <c r="T71" s="59">
        <f t="shared" si="88"/>
        <v>285.1531413455931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57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195.14508560011791</v>
      </c>
      <c r="T72" s="59">
        <f t="shared" si="88"/>
        <v>285.1531413455931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57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195.14508560011791</v>
      </c>
      <c r="T73" s="59">
        <f t="shared" si="88"/>
        <v>285.1531413455931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57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195.14508560011791</v>
      </c>
      <c r="T74" s="59">
        <f t="shared" si="88"/>
        <v>285.1531413455931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57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195.14508560011791</v>
      </c>
      <c r="T75" s="59">
        <f t="shared" si="88"/>
        <v>285.1531413455931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57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195.14508560011791</v>
      </c>
      <c r="T76" s="59">
        <f t="shared" si="88"/>
        <v>285.1531413455931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57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195.14508560011791</v>
      </c>
      <c r="T77" s="59">
        <f t="shared" si="88"/>
        <v>285.1531413455931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57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195.14508560011791</v>
      </c>
      <c r="T78" s="59">
        <f t="shared" si="88"/>
        <v>285.1531413455931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57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195.14508560011791</v>
      </c>
      <c r="T79" s="59">
        <f t="shared" si="88"/>
        <v>285.1531413455931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57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195.14508560011791</v>
      </c>
      <c r="T80" s="59">
        <f t="shared" si="88"/>
        <v>285.1531413455931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57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195.14508560011791</v>
      </c>
      <c r="T81" s="59">
        <f t="shared" si="88"/>
        <v>285.1531413455931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57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195.14508560011791</v>
      </c>
      <c r="T82" s="59">
        <f t="shared" si="88"/>
        <v>285.1531413455931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57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195.14508560011791</v>
      </c>
      <c r="T83" s="59">
        <f t="shared" si="88"/>
        <v>285.1531413455931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57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195.14508560011791</v>
      </c>
      <c r="T84" s="59">
        <f t="shared" si="88"/>
        <v>285.1531413455931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57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195.14508560011791</v>
      </c>
      <c r="T85" s="59">
        <f t="shared" si="88"/>
        <v>285.1531413455931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57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195.14508560011791</v>
      </c>
      <c r="T86" s="59">
        <f t="shared" si="88"/>
        <v>285.1531413455931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57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195.14508560011791</v>
      </c>
      <c r="T87" s="59">
        <f t="shared" si="88"/>
        <v>285.1531413455931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57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195.14508560011791</v>
      </c>
      <c r="T88" s="59">
        <f t="shared" si="88"/>
        <v>285.1531413455931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57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195.14508560011791</v>
      </c>
      <c r="T89" s="59">
        <f t="shared" si="88"/>
        <v>285.1531413455931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57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195.14508560011791</v>
      </c>
      <c r="T90" s="59">
        <f t="shared" si="88"/>
        <v>285.1531413455931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57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195.14508560011791</v>
      </c>
      <c r="T91" s="59">
        <f t="shared" si="88"/>
        <v>285.1531413455931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57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195.14508560011791</v>
      </c>
      <c r="T92" s="59">
        <f t="shared" si="88"/>
        <v>285.1531413455931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57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195.14508560011791</v>
      </c>
      <c r="T93" s="59">
        <f t="shared" si="88"/>
        <v>285.1531413455931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57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195.14508560011791</v>
      </c>
      <c r="T94" s="59">
        <f t="shared" si="88"/>
        <v>285.1531413455931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57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195.14508560011791</v>
      </c>
      <c r="T95" s="59">
        <f t="shared" si="88"/>
        <v>285.1531413455931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57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195.14508560011791</v>
      </c>
      <c r="T96" s="59">
        <f t="shared" si="88"/>
        <v>285.1531413455931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57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195.14508560011791</v>
      </c>
      <c r="T97" s="59">
        <f t="shared" si="88"/>
        <v>285.1531413455931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57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195.14508560011791</v>
      </c>
      <c r="T98" s="59">
        <f t="shared" si="88"/>
        <v>285.1531413455931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57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195.14508560011791</v>
      </c>
      <c r="T99" s="59">
        <f t="shared" si="88"/>
        <v>285.1531413455931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57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195.14508560011791</v>
      </c>
      <c r="T100" s="59">
        <f t="shared" si="88"/>
        <v>285.1531413455931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57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195.14508560011791</v>
      </c>
      <c r="T101" s="59">
        <f t="shared" si="88"/>
        <v>285.1531413455931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57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195.14508560011791</v>
      </c>
      <c r="T102" s="59">
        <f t="shared" si="88"/>
        <v>285.1531413455931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57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195.14508560011791</v>
      </c>
      <c r="T103" s="59">
        <f t="shared" si="88"/>
        <v>285.1531413455931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57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195.14508560011791</v>
      </c>
      <c r="T104" s="59">
        <f t="shared" si="88"/>
        <v>285.1531413455931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57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195.14508560011791</v>
      </c>
      <c r="T105" s="59">
        <f t="shared" si="88"/>
        <v>285.1531413455931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57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195.14508560011791</v>
      </c>
      <c r="T106" s="59">
        <f t="shared" si="88"/>
        <v>285.1531413455931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57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195.14508560011791</v>
      </c>
      <c r="T107" s="59">
        <f t="shared" si="88"/>
        <v>285.1531413455931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57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195.14508560011791</v>
      </c>
      <c r="T108" s="59">
        <f t="shared" si="88"/>
        <v>285.1531413455931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57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195.14508560011791</v>
      </c>
      <c r="T109" s="59">
        <f t="shared" si="88"/>
        <v>285.1531413455931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57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195.14508560011791</v>
      </c>
      <c r="T110" s="59">
        <f t="shared" si="88"/>
        <v>285.1531413455931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57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195.14508560011791</v>
      </c>
      <c r="T111" s="59">
        <f t="shared" si="88"/>
        <v>285.1531413455931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57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195.14508560011791</v>
      </c>
      <c r="T112" s="59">
        <f t="shared" si="88"/>
        <v>285.1531413455931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57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195.14508560011791</v>
      </c>
      <c r="T113" s="59">
        <f t="shared" si="88"/>
        <v>285.1531413455931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57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195.14508560011791</v>
      </c>
      <c r="T114" s="59">
        <f t="shared" si="88"/>
        <v>285.1531413455931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57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195.14508560011791</v>
      </c>
      <c r="T115" s="59">
        <f t="shared" si="88"/>
        <v>285.1531413455931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57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195.14508560011791</v>
      </c>
      <c r="T116" s="59">
        <f t="shared" si="88"/>
        <v>285.1531413455931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57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195.14508560011791</v>
      </c>
      <c r="T117" s="59">
        <f t="shared" si="88"/>
        <v>285.1531413455931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57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195.14508560011791</v>
      </c>
      <c r="T118" s="59">
        <f t="shared" si="88"/>
        <v>285.1531413455931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57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195.14508560011791</v>
      </c>
      <c r="T119" s="59">
        <f t="shared" si="88"/>
        <v>285.1531413455931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57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195.14508560011791</v>
      </c>
      <c r="T120" s="59">
        <f t="shared" si="88"/>
        <v>285.1531413455931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57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195.14508560011791</v>
      </c>
      <c r="T121" s="59">
        <f t="shared" si="88"/>
        <v>285.1531413455931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57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195.14508560011791</v>
      </c>
      <c r="T122" s="59">
        <f t="shared" si="88"/>
        <v>285.1531413455931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57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195.14508560011791</v>
      </c>
      <c r="T123" s="59">
        <f t="shared" si="88"/>
        <v>285.1531413455931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57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195.14508560011791</v>
      </c>
      <c r="T124" s="59">
        <f t="shared" si="88"/>
        <v>285.1531413455931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57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195.14508560011791</v>
      </c>
      <c r="T125" s="59">
        <f t="shared" si="88"/>
        <v>285.1531413455931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57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195.14508560011791</v>
      </c>
      <c r="T126" s="59">
        <f t="shared" si="88"/>
        <v>285.1531413455931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57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195.14508560011791</v>
      </c>
      <c r="T127" s="59">
        <f t="shared" si="88"/>
        <v>285.1531413455931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57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195.14508560011791</v>
      </c>
      <c r="T128" s="59">
        <f t="shared" si="88"/>
        <v>285.1531413455931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57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195.14508560011791</v>
      </c>
      <c r="T129" s="59">
        <f t="shared" si="88"/>
        <v>285.1531413455931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57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195.14508560011791</v>
      </c>
      <c r="T130" s="59">
        <f t="shared" si="88"/>
        <v>285.1531413455931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57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195.14508560011791</v>
      </c>
      <c r="T131" s="59">
        <f t="shared" si="88"/>
        <v>285.1531413455931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si="57"/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195.14508560011791</v>
      </c>
      <c r="T132" s="59">
        <f t="shared" si="88"/>
        <v>285.1531413455931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ref="AC132:AC153" si="111">SUM(Z132:AB132)</f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195.14508560011791</v>
      </c>
      <c r="T133" s="59">
        <f t="shared" ref="T133:T196" si="142">$T$3</f>
        <v>285.1531413455931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11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195.14508560011791</v>
      </c>
      <c r="T134" s="59">
        <f t="shared" si="142"/>
        <v>285.1531413455931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11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195.14508560011791</v>
      </c>
      <c r="T135" s="59">
        <f t="shared" si="142"/>
        <v>285.1531413455931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11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195.14508560011791</v>
      </c>
      <c r="T136" s="59">
        <f t="shared" si="142"/>
        <v>285.1531413455931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11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195.14508560011791</v>
      </c>
      <c r="T137" s="59">
        <f t="shared" si="142"/>
        <v>285.1531413455931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11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195.14508560011791</v>
      </c>
      <c r="T138" s="59">
        <f t="shared" si="142"/>
        <v>285.1531413455931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11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195.14508560011791</v>
      </c>
      <c r="T139" s="59">
        <f t="shared" si="142"/>
        <v>285.1531413455931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11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195.14508560011791</v>
      </c>
      <c r="T140" s="59">
        <f t="shared" si="142"/>
        <v>285.1531413455931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11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195.14508560011791</v>
      </c>
      <c r="T141" s="59">
        <f t="shared" si="142"/>
        <v>285.1531413455931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11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195.14508560011791</v>
      </c>
      <c r="T142" s="59">
        <f t="shared" si="142"/>
        <v>285.1531413455931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11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195.14508560011791</v>
      </c>
      <c r="T143" s="59">
        <f t="shared" si="142"/>
        <v>285.1531413455931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11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195.14508560011791</v>
      </c>
      <c r="T144" s="59">
        <f t="shared" si="142"/>
        <v>285.1531413455931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11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195.14508560011791</v>
      </c>
      <c r="T145" s="59">
        <f t="shared" si="142"/>
        <v>285.1531413455931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11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195.14508560011791</v>
      </c>
      <c r="T146" s="59">
        <f t="shared" si="142"/>
        <v>285.1531413455931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11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195.14508560011791</v>
      </c>
      <c r="T147" s="59">
        <f t="shared" si="142"/>
        <v>285.1531413455931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11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195.14508560011791</v>
      </c>
      <c r="T148" s="59">
        <f t="shared" si="142"/>
        <v>285.1531413455931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11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195.14508560011791</v>
      </c>
      <c r="T149" s="59">
        <f t="shared" si="142"/>
        <v>285.1531413455931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11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195.14508560011791</v>
      </c>
      <c r="T150" s="59">
        <f t="shared" si="142"/>
        <v>285.1531413455931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11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195.14508560011791</v>
      </c>
      <c r="T151" s="59">
        <f t="shared" si="142"/>
        <v>285.1531413455931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11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195.14508560011791</v>
      </c>
      <c r="T152" s="59">
        <f t="shared" si="142"/>
        <v>285.1531413455931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11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195.14508560011791</v>
      </c>
      <c r="T153" s="59">
        <f t="shared" si="142"/>
        <v>285.1531413455931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11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195.14508560011791</v>
      </c>
      <c r="T154" s="59">
        <f t="shared" si="142"/>
        <v>285.1531413455931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ref="AC154:AC203" si="163">SUM(Z154:AB154)</f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195.14508560011791</v>
      </c>
      <c r="T155" s="59">
        <f t="shared" si="142"/>
        <v>285.1531413455931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6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195.14508560011791</v>
      </c>
      <c r="T156" s="59">
        <f t="shared" si="142"/>
        <v>285.1531413455931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6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195.14508560011791</v>
      </c>
      <c r="T157" s="59">
        <f t="shared" si="142"/>
        <v>285.1531413455931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6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195.14508560011791</v>
      </c>
      <c r="T158" s="59">
        <f t="shared" si="142"/>
        <v>285.1531413455931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6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195.14508560011791</v>
      </c>
      <c r="T159" s="59">
        <f t="shared" si="142"/>
        <v>285.1531413455931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6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195.14508560011791</v>
      </c>
      <c r="T160" s="59">
        <f t="shared" si="142"/>
        <v>285.1531413455931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6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195.14508560011791</v>
      </c>
      <c r="T161" s="59">
        <f t="shared" si="142"/>
        <v>285.1531413455931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6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195.14508560011791</v>
      </c>
      <c r="T162" s="59">
        <f t="shared" si="142"/>
        <v>285.1531413455931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6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195.14508560011791</v>
      </c>
      <c r="T163" s="59">
        <f t="shared" si="142"/>
        <v>285.1531413455931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6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195.14508560011791</v>
      </c>
      <c r="T164" s="59">
        <f t="shared" si="142"/>
        <v>285.1531413455931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6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195.14508560011791</v>
      </c>
      <c r="T165" s="59">
        <f t="shared" si="142"/>
        <v>285.1531413455931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6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195.14508560011791</v>
      </c>
      <c r="T166" s="59">
        <f t="shared" si="142"/>
        <v>285.1531413455931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6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195.14508560011791</v>
      </c>
      <c r="T167" s="59">
        <f t="shared" si="142"/>
        <v>285.1531413455931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6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195.14508560011791</v>
      </c>
      <c r="T168" s="59">
        <f t="shared" si="142"/>
        <v>285.1531413455931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6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195.14508560011791</v>
      </c>
      <c r="T169" s="59">
        <f t="shared" si="142"/>
        <v>285.1531413455931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6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195.14508560011791</v>
      </c>
      <c r="T170" s="59">
        <f t="shared" si="142"/>
        <v>285.1531413455931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6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195.14508560011791</v>
      </c>
      <c r="T171" s="59">
        <f t="shared" si="142"/>
        <v>285.1531413455931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6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195.14508560011791</v>
      </c>
      <c r="T172" s="59">
        <f t="shared" si="142"/>
        <v>285.1531413455931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6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195.14508560011791</v>
      </c>
      <c r="T173" s="59">
        <f t="shared" si="142"/>
        <v>285.1531413455931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6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195.14508560011791</v>
      </c>
      <c r="T174" s="59">
        <f t="shared" si="142"/>
        <v>285.1531413455931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6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195.14508560011791</v>
      </c>
      <c r="T175" s="59">
        <f t="shared" si="142"/>
        <v>285.1531413455931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6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195.14508560011791</v>
      </c>
      <c r="T176" s="59">
        <f t="shared" si="142"/>
        <v>285.1531413455931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6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195.14508560011791</v>
      </c>
      <c r="T177" s="59">
        <f t="shared" si="142"/>
        <v>285.1531413455931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6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195.14508560011791</v>
      </c>
      <c r="T178" s="59">
        <f t="shared" si="142"/>
        <v>285.1531413455931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6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195.14508560011791</v>
      </c>
      <c r="T179" s="59">
        <f t="shared" si="142"/>
        <v>285.1531413455931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6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195.14508560011791</v>
      </c>
      <c r="T180" s="59">
        <f t="shared" si="142"/>
        <v>285.1531413455931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6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195.14508560011791</v>
      </c>
      <c r="T181" s="59">
        <f t="shared" si="142"/>
        <v>285.1531413455931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6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195.14508560011791</v>
      </c>
      <c r="T182" s="59">
        <f t="shared" si="142"/>
        <v>285.1531413455931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6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195.14508560011791</v>
      </c>
      <c r="T183" s="59">
        <f t="shared" si="142"/>
        <v>285.1531413455931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6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195.14508560011791</v>
      </c>
      <c r="T184" s="59">
        <f t="shared" si="142"/>
        <v>285.1531413455931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6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195.14508560011791</v>
      </c>
      <c r="T185" s="59">
        <f t="shared" si="142"/>
        <v>285.1531413455931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6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195.14508560011791</v>
      </c>
      <c r="T186" s="59">
        <f t="shared" si="142"/>
        <v>285.1531413455931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6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195.14508560011791</v>
      </c>
      <c r="T187" s="59">
        <f t="shared" si="142"/>
        <v>285.1531413455931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6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195.14508560011791</v>
      </c>
      <c r="T188" s="59">
        <f t="shared" si="142"/>
        <v>285.1531413455931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6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195.14508560011791</v>
      </c>
      <c r="T189" s="59">
        <f t="shared" si="142"/>
        <v>285.1531413455931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6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195.14508560011791</v>
      </c>
      <c r="T190" s="59">
        <f t="shared" si="142"/>
        <v>285.1531413455931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6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195.14508560011791</v>
      </c>
      <c r="T191" s="59">
        <f t="shared" si="142"/>
        <v>285.1531413455931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6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195.14508560011791</v>
      </c>
      <c r="T192" s="59">
        <f t="shared" si="142"/>
        <v>285.1531413455931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6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195.14508560011791</v>
      </c>
      <c r="T193" s="59">
        <f t="shared" si="142"/>
        <v>285.1531413455931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6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195.14508560011791</v>
      </c>
      <c r="T194" s="59">
        <f t="shared" si="142"/>
        <v>285.1531413455931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6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195.14508560011791</v>
      </c>
      <c r="T195" s="59">
        <f t="shared" si="142"/>
        <v>285.1531413455931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si="163"/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195.14508560011791</v>
      </c>
      <c r="T196" s="59">
        <f t="shared" si="142"/>
        <v>285.1531413455931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163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195.14508560011791</v>
      </c>
      <c r="T197" s="59">
        <f t="shared" ref="T197:T203" si="204">$T$3</f>
        <v>285.1531413455931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163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195.14508560011791</v>
      </c>
      <c r="T198" s="59">
        <f t="shared" si="204"/>
        <v>285.1531413455931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163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195.14508560011791</v>
      </c>
      <c r="T199" s="59">
        <f t="shared" si="204"/>
        <v>285.1531413455931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163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195.14508560011791</v>
      </c>
      <c r="T200" s="59">
        <f t="shared" si="204"/>
        <v>285.1531413455931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163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195.14508560011791</v>
      </c>
      <c r="T201" s="59">
        <f t="shared" si="204"/>
        <v>285.1531413455931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163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195.14508560011791</v>
      </c>
      <c r="T202" s="59">
        <f t="shared" si="204"/>
        <v>285.1531413455931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163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195.14508560011791</v>
      </c>
      <c r="T203" s="59">
        <f t="shared" si="204"/>
        <v>285.1531413455931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163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17</v>
      </c>
      <c r="C6" s="147">
        <f ca="1">IF(OR('Données projet'!B9="",'Données projet'!C9="",'Données projet'!C9=0%),0,Calculateur!S3)</f>
        <v>195.14508560011791</v>
      </c>
      <c r="D6" s="147">
        <f>IF(OR('Données projet'!B9="",'Données projet'!C9="",'Données projet'!C9=0%),0,Calculateur!T3)</f>
        <v>285.1531413455931</v>
      </c>
      <c r="E6" s="147">
        <f ca="1">MIN(C6,D6)</f>
        <v>195.14508560011791</v>
      </c>
      <c r="F6" s="147">
        <f ca="1">E6*B6</f>
        <v>3317.4664552020045</v>
      </c>
      <c r="G6" s="147">
        <f ca="1">F6*(100%-'Données projet'!$C$24)*(100%-'Données projet'!$C$25)*(100%-'Données projet'!$C$26)*(100%-'Données projet'!$C$27)</f>
        <v>2537.8618382295335</v>
      </c>
      <c r="H6" s="148">
        <f>IF(OR('Données projet'!B9="",'Données projet'!C9="",'Données projet'!C9=0%),0,AVERAGE(Calculateur!$AC$3:$AC$33)*B6)</f>
        <v>224.38612307316529</v>
      </c>
      <c r="I6" s="149">
        <f>H6*(100%-'Données projet'!$C$24)*(100%-'Données projet'!$C$25)*(100%-'Données projet'!$C$26)*(100%-'Données projet'!$C$27)</f>
        <v>171.65538415097143</v>
      </c>
      <c r="J6" s="150">
        <f>IF(OR('Données projet'!B9="",'Données projet'!C9="",'Données projet'!C9=0%),0,SUM(Calculateur!$V$3:$V$33)*VLOOKUP('Données projet'!$B$9,Paramètres!$A$1:$I$89,9,0)*B6)</f>
        <v>1442.0825384615387</v>
      </c>
      <c r="K6" s="151">
        <f>J6*(100%-'Données projet'!$C$24)*(100%-'Données projet'!$C$25)*(100%-'Données projet'!$C$26)*(100%-'Données projet'!$C$27)</f>
        <v>1103.1931419230771</v>
      </c>
      <c r="L6" s="152">
        <f ca="1">G6+I6+K6</f>
        <v>3812.7103643035816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3317.4664552020045</v>
      </c>
      <c r="G16" s="166">
        <f t="shared" ca="1" si="3"/>
        <v>2537.8618382295335</v>
      </c>
      <c r="H16" s="167">
        <f t="shared" si="3"/>
        <v>224.38612307316529</v>
      </c>
      <c r="I16" s="167">
        <f t="shared" si="3"/>
        <v>171.65538415097143</v>
      </c>
      <c r="J16" s="168">
        <f t="shared" si="3"/>
        <v>1442.0825384615387</v>
      </c>
      <c r="K16" s="168">
        <f t="shared" si="3"/>
        <v>1103.1931419230771</v>
      </c>
      <c r="L16" s="169">
        <f t="shared" ca="1" si="3"/>
        <v>3812.7103643035816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E6" zoomScale="80" zoomScaleNormal="80" workbookViewId="0">
      <selection activeCell="I21" sqref="I2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3191.6506928130912</v>
      </c>
      <c r="U10" s="178">
        <f>'Données projet'!D9</f>
        <v>17</v>
      </c>
      <c r="V10" s="177">
        <f>U10*T10</f>
        <v>54258.06177782255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30.000000000000004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900.00000000000011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7446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35.969230769230769</v>
      </c>
      <c r="C23" s="193">
        <v>10</v>
      </c>
      <c r="D23" s="182">
        <f>B23*C23</f>
        <v>359.69230769230768</v>
      </c>
      <c r="E23" s="193">
        <v>150</v>
      </c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-66873.038700646342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54.907692307692301</v>
      </c>
      <c r="C24" s="193">
        <v>18</v>
      </c>
      <c r="D24" s="182">
        <f t="shared" ref="D24:D42" si="2">B24*C24</f>
        <v>988.33846153846139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4085.1002372571465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25</v>
      </c>
      <c r="D25" s="182">
        <f t="shared" si="2"/>
        <v>1322.5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-70958.138937903495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63.899999999999991</v>
      </c>
      <c r="C26" s="193">
        <v>25</v>
      </c>
      <c r="D26" s="182">
        <f t="shared" si="2"/>
        <v>1597.4999999999998</v>
      </c>
      <c r="E26" s="193">
        <v>150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412.49230769230769</v>
      </c>
      <c r="C27" s="193">
        <v>35</v>
      </c>
      <c r="D27" s="182">
        <f t="shared" si="2"/>
        <v>14437.23076923077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646FA-75EA-4388-954D-EB9AB55E3406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ED1D833F-3CA6-4E88-BB31-216A818FD5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B49EAC-3864-4A0C-A11E-F3E1DEF15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Emeline Sanchez</cp:lastModifiedBy>
  <dcterms:created xsi:type="dcterms:W3CDTF">2021-02-01T08:22:39Z</dcterms:created>
  <dcterms:modified xsi:type="dcterms:W3CDTF">2025-02-12T14:07:53Z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</Properties>
</file>