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aa Dossier financés\ST PIERRE DE COLE (24) - HELLIER DU VERNEUIL-SWC A9\Dossier déposé 23-01-2025\"/>
    </mc:Choice>
  </mc:AlternateContent>
  <xr:revisionPtr revIDLastSave="0" documentId="13_ncr:1_{AE552829-CB73-4051-9FB7-FD43A8E4B29A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<sst xmlns="http://schemas.openxmlformats.org/spreadsheetml/2006/main" count="1170" uniqueCount="324">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</sst>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D25" sqref="D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2.2000000000000002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0.90900000000000003</v>
      </c>
      <c r="D9" s="36">
        <f t="shared" ref="D9:D18" si="0">C9*$C$5</f>
        <v>1.9998000000000002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0.90900000000000003</v>
      </c>
      <c r="D19" s="41">
        <f>SUM(D9:D18)</f>
        <v>1.9998000000000002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0.5</v>
      </c>
      <c r="F38" s="54"/>
      <c r="G38" s="54">
        <v>0.5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0.1125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0.75</v>
      </c>
      <c r="Z22" s="23">
        <f>EXP(-LN(2)/35)*Z21+(1-EXP(-LN(2)/35))/(LN(2)/35)*V22*W22*VLOOKUP('Données projet'!$B$9,Paramètres!$A$1:$I$89,3,0)*0.475*44/12</f>
        <v>3.5697849495878025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21.58176288122635</v>
      </c>
      <c r="AC22" s="24">
        <f t="shared" si="3"/>
        <v>25.151547830814152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3.499783644080209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15.260610883275275</v>
      </c>
      <c r="AC23" s="24">
        <f t="shared" si="3"/>
        <v>18.760394527355484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3.4311550214770392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10.790881440613177</v>
      </c>
      <c r="AC24" s="24">
        <f t="shared" si="3"/>
        <v>14.222036462090216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3.3638721643037908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7.6303054416376392</v>
      </c>
      <c r="AC25" s="24">
        <f t="shared" si="3"/>
        <v>10.994177605941431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3.2979086829212192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5.3954407203065893</v>
      </c>
      <c r="AC26" s="24">
        <f t="shared" si="3"/>
        <v>8.693349403227808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3.2332387051748088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3.8151527208188201</v>
      </c>
      <c r="AC27" s="24">
        <f t="shared" si="3"/>
        <v>7.0483914259936284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0.22500000000000001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0.5</v>
      </c>
      <c r="Z28" s="23">
        <f>EXP(-LN(2)/35)*Z27+(1-EXP(-LN(2)/35))/(LN(2)/35)*V28*W28*VLOOKUP('Données projet'!$B$9,Paramètres!$A$1:$I$89,3,0)*0.475*44/12</f>
        <v>12.808256230134281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20.978743036015615</v>
      </c>
      <c r="AC28" s="24">
        <f t="shared" si="3"/>
        <v>33.786999266149898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12.557094137726251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14.834211461536702</v>
      </c>
      <c r="AC29" s="24">
        <f t="shared" si="3"/>
        <v>27.391305599262953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12.310857180756592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10.489371518007809</v>
      </c>
      <c r="AC30" s="24">
        <f t="shared" si="3"/>
        <v>22.8002286987644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12.069448780323395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7.4171057307683528</v>
      </c>
      <c r="AC31" s="24">
        <f t="shared" si="3"/>
        <v>19.486554511091747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11.832774251378108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5.2446857590039055</v>
      </c>
      <c r="AC32" s="24">
        <f t="shared" si="3"/>
        <v>17.077460010382012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11.600740765588229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3.7085528653841768</v>
      </c>
      <c r="AC33" s="24">
        <f t="shared" si="3"/>
        <v>15.309293630972405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11.373257314928239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2.6223428795019532</v>
      </c>
      <c r="AC34" s="24">
        <f t="shared" si="3"/>
        <v>13.995600194430192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11.150234675984485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1.8542764326920886</v>
      </c>
      <c r="AC35" s="24">
        <f t="shared" si="3"/>
        <v>13.004511108676574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10.931585374960042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1.3111714397509768</v>
      </c>
      <c r="AC36" s="24">
        <f t="shared" si="3"/>
        <v>12.242756814711019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10.717223653365782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0.92713821634604454</v>
      </c>
      <c r="AC37" s="24">
        <f t="shared" si="3"/>
        <v>11.644361869711826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10.507065434384247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0.65558571987548853</v>
      </c>
      <c r="AC38" s="24">
        <f t="shared" si="3"/>
        <v>11.162651154259736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10.301028289893083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0.46356910817302233</v>
      </c>
      <c r="AC39" s="24">
        <f t="shared" si="3"/>
        <v>10.764597398066105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10.09903140813514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0.32779285993774432</v>
      </c>
      <c r="AC40" s="24">
        <f t="shared" si="3"/>
        <v>10.426824268072885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94.362107469269958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68.887180825658334</v>
      </c>
      <c r="AC41" s="24">
        <f t="shared" si="3"/>
        <v>163.24928829492831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92.511724097000027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48.71059269864692</v>
      </c>
      <c r="AC42" s="24">
        <f t="shared" si="3"/>
        <v>141.22231679564695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90.697625614037889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34.443590412829167</v>
      </c>
      <c r="AC43" s="24">
        <f t="shared" si="3"/>
        <v>125.14121602686706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88.919100495835821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24.35529634932346</v>
      </c>
      <c r="AC44" s="24">
        <f t="shared" si="3"/>
        <v>113.27439684515929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87.175451170408493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17.221795206414583</v>
      </c>
      <c r="AC45" s="24">
        <f t="shared" si="3"/>
        <v>104.39724637682308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85.465993744731719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12.17764817466173</v>
      </c>
      <c r="AC46" s="24">
        <f t="shared" si="3"/>
        <v>97.643641919393446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83.790057736506398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8.6108976032072917</v>
      </c>
      <c r="AC47" s="24">
        <f t="shared" si="3"/>
        <v>92.40095533971369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82.146985811182347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6.088824087330865</v>
      </c>
      <c r="AC48" s="24">
        <f t="shared" si="3"/>
        <v>88.23580989851321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80.536133524138975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4.3054488016036458</v>
      </c>
      <c r="AC49" s="24">
        <f t="shared" si="3"/>
        <v>84.841582325742621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78.956869067921645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3.0444120436654325</v>
      </c>
      <c r="AC50" s="24">
        <f t="shared" si="3"/>
        <v>82.001281111587076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77.408573024434531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2.1527244008018229</v>
      </c>
      <c r="AC51" s="24">
        <f t="shared" si="3"/>
        <v>79.561297425236347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75.890638121992865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1.5222060218327162</v>
      </c>
      <c r="AC52" s="24">
        <f t="shared" si="3"/>
        <v>77.412844143825581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74.402468997139209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1.0763622004009115</v>
      </c>
      <c r="AC53" s="24">
        <f t="shared" si="3"/>
        <v>75.478831197540117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72.943481961130388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0.76110301091635812</v>
      </c>
      <c r="AC54" s="24">
        <f t="shared" si="3"/>
        <v>73.704584972046746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71.513104771003484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0.53818110020045573</v>
      </c>
      <c r="AC55" s="24">
        <f t="shared" si="3"/>
        <v>72.051285871203945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70.110776405131034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0.38055150545817906</v>
      </c>
      <c r="AC56" s="24">
        <f t="shared" si="3"/>
        <v>70.49132791058922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68.735946843177487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0.26909055010022787</v>
      </c>
      <c r="AC57" s="24">
        <f t="shared" si="3"/>
        <v>69.005037393277718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67.388076850370624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0.19027575272908953</v>
      </c>
      <c r="AC58" s="24">
        <f t="shared" si="3"/>
        <v>67.578352603099717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66.066637766003183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0.13454527505011393</v>
      </c>
      <c r="AC59" s="24">
        <f t="shared" si="3"/>
        <v>66.201183041053298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64.771111296081926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9.5137876364544766E-2</v>
      </c>
      <c r="AC60" s="24">
        <f t="shared" si="3"/>
        <v>64.866249172446473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63.500989310042712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6.7272637525056966E-2</v>
      </c>
      <c r="AC61" s="24">
        <f t="shared" si="3"/>
        <v>63.56826194756777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62.25577364145181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4.7568938182272383E-2</v>
      </c>
      <c r="AC62" s="24">
        <f t="shared" si="3"/>
        <v>62.303342579634084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61.034975892615414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3.3636318762528483E-2</v>
      </c>
      <c r="AC63" s="24">
        <f t="shared" si="3"/>
        <v>61.068612211377939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59.838117243020591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2.3784469091136191E-2</v>
      </c>
      <c r="AC64" s="24">
        <f t="shared" si="3"/>
        <v>59.861901712111724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58.66472826153263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1.6818159381264242E-2</v>
      </c>
      <c r="AC65" s="24">
        <f t="shared" si="3"/>
        <v>58.681546420913897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57.514348722275038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1.1892234545568096E-2</v>
      </c>
      <c r="AC66" s="24">
        <f t="shared" si="3"/>
        <v>57.526240956820608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56.386527424120054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8.4090796906321208E-3</v>
      </c>
      <c r="AC67" s="24">
        <f t="shared" si="3"/>
        <v>56.394936503810683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55.280822013718826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5.9461172727840478E-3</v>
      </c>
      <c r="AC68" s="24">
        <f t="shared" ref="AC68:AC131" si="57">SUM(Z68:AB68)</f>
        <v>55.286768130991611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54.196798812001852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4.2045398453160604E-3</v>
      </c>
      <c r="AC69" s="24">
        <f t="shared" si="57"/>
        <v>54.20100335184717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53.134032644081685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2.9730586363920239E-3</v>
      </c>
      <c r="AC70" s="24">
        <f t="shared" si="57"/>
        <v>53.137005702718078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52.092106672491077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2.1022699226580302E-3</v>
      </c>
      <c r="AC71" s="24">
        <f t="shared" si="57"/>
        <v>52.094208942413736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51.070612233691271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1.486529318196012E-3</v>
      </c>
      <c r="AC72" s="24">
        <f t="shared" si="57"/>
        <v>51.072098763009464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50.069148677786238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1.0511349613290151E-3</v>
      </c>
      <c r="AC73" s="24">
        <f t="shared" si="57"/>
        <v>50.070199812747568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49.087323211380053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7.4326465909800598E-4</v>
      </c>
      <c r="AC74" s="24">
        <f t="shared" si="57"/>
        <v>49.088066476039153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48.12475074351569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5.2556748066450755E-4</v>
      </c>
      <c r="AC75" s="24">
        <f t="shared" si="57"/>
        <v>48.125276310996355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47.181053734634915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3.7163232954900299E-4</v>
      </c>
      <c r="AC76" s="24">
        <f t="shared" si="57"/>
        <v>47.181425366964461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46.255862048499949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2.6278374033225377E-4</v>
      </c>
      <c r="AC77" s="24">
        <f t="shared" si="57"/>
        <v>46.256124832240282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45.348812807018881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1.858161647745015E-4</v>
      </c>
      <c r="AC78" s="24">
        <f t="shared" si="57"/>
        <v>45.348998623183654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44.459550247917853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1.3139187016612689E-4</v>
      </c>
      <c r="AC79" s="24">
        <f t="shared" si="57"/>
        <v>44.459681639788016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43.58772558520419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9.2908082387250748E-5</v>
      </c>
      <c r="AC80" s="24">
        <f t="shared" si="57"/>
        <v>43.587818493286576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42.732996872365803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6.5695935083063444E-5</v>
      </c>
      <c r="AC81" s="24">
        <f t="shared" si="57"/>
        <v>42.733062568300888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41.895028868253142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4.6454041193625374E-5</v>
      </c>
      <c r="AC82" s="24">
        <f t="shared" si="57"/>
        <v>41.895075322294339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41.073492905591117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3.2847967541531722E-5</v>
      </c>
      <c r="AC83" s="24">
        <f t="shared" si="57"/>
        <v>41.073525753558656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40.268066762069431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2.3227020596812687E-5</v>
      </c>
      <c r="AC84" s="24">
        <f t="shared" si="57"/>
        <v>40.268089989090029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39.478434533960765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1.6423983770765861E-5</v>
      </c>
      <c r="AC85" s="24">
        <f t="shared" si="57"/>
        <v>39.478450957944538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38.704286512217209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1.1613510298406343E-5</v>
      </c>
      <c r="AC86" s="24">
        <f t="shared" si="57"/>
        <v>38.704298125727504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37.945319060996376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8.2119918853829305E-6</v>
      </c>
      <c r="AC87" s="24">
        <f t="shared" si="57"/>
        <v>37.945327272988258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37.201234498569548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5.8067551492031717E-6</v>
      </c>
      <c r="AC88" s="24">
        <f t="shared" si="57"/>
        <v>37.201240305324696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36.471740980565144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4.1059959426914652E-6</v>
      </c>
      <c r="AC89" s="24">
        <f t="shared" si="57"/>
        <v>36.471745086561086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35.756552385501692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2.9033775746015859E-6</v>
      </c>
      <c r="AC90" s="24">
        <f t="shared" si="57"/>
        <v>35.756555288879269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35.055388202565467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2.0529979713457326E-6</v>
      </c>
      <c r="AC91" s="24">
        <f t="shared" si="57"/>
        <v>35.055390255563438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34.367973421588694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1.4516887873007929E-6</v>
      </c>
      <c r="AC92" s="24">
        <f t="shared" si="57"/>
        <v>34.367974873277483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33.694038425185262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1.0264989856728663E-6</v>
      </c>
      <c r="AC93" s="24">
        <f t="shared" si="57"/>
        <v>33.694039451684247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33.033318883001542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7.2584439365039647E-7</v>
      </c>
      <c r="AC94" s="24">
        <f t="shared" si="57"/>
        <v>33.033319608845936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32.385555648040921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5.1324949283643315E-7</v>
      </c>
      <c r="AC95" s="24">
        <f t="shared" si="57"/>
        <v>32.385556161290417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31.750494655021313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3.6292219682519823E-7</v>
      </c>
      <c r="AC96" s="24">
        <f t="shared" si="57"/>
        <v>31.750495017943511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31.127886820725863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2.5662474641821658E-7</v>
      </c>
      <c r="AC97" s="24">
        <f t="shared" si="57"/>
        <v>31.127887077350611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30.517487946307664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1.8146109841259912E-7</v>
      </c>
      <c r="AC98" s="24">
        <f t="shared" si="57"/>
        <v>30.517488127768761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29.919058621510256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1.2831237320910829E-7</v>
      </c>
      <c r="AC99" s="24">
        <f t="shared" si="57"/>
        <v>29.919058749822629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29.332364130766276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9.0730549206299558E-8</v>
      </c>
      <c r="AC100" s="24">
        <f t="shared" si="57"/>
        <v>29.332364221496825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28.757174361137483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6.4156186604554144E-8</v>
      </c>
      <c r="AC101" s="24">
        <f t="shared" si="57"/>
        <v>28.75717442529367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28.193263712059991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4.5365274603149779E-8</v>
      </c>
      <c r="AC102" s="24">
        <f t="shared" si="57"/>
        <v>28.193263757425267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27.640411006859377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3.2078093302277072E-8</v>
      </c>
      <c r="AC103" s="24">
        <f t="shared" si="57"/>
        <v>27.640411038937472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27.098399406000894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2.268263730157489E-8</v>
      </c>
      <c r="AC104" s="24">
        <f t="shared" si="57"/>
        <v>27.098399428683532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26.567016322040811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1.6039046651138536E-8</v>
      </c>
      <c r="AC105" s="24">
        <f t="shared" si="57"/>
        <v>26.567016338079856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26.046053336245507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1.1341318650787445E-8</v>
      </c>
      <c r="AC106" s="24">
        <f t="shared" si="57"/>
        <v>26.046053347586824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25.535306116845604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8.019523325569268E-9</v>
      </c>
      <c r="AC107" s="24">
        <f t="shared" si="57"/>
        <v>25.535306124865127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25.034574338893091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5.6706593253937224E-9</v>
      </c>
      <c r="AC108" s="24">
        <f t="shared" si="57"/>
        <v>25.034574344563751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24.543661605689998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4.009761662784634E-9</v>
      </c>
      <c r="AC109" s="24">
        <f t="shared" si="57"/>
        <v>24.543661609699761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24.062375371757817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2.8353296626968612E-9</v>
      </c>
      <c r="AC110" s="24">
        <f t="shared" si="57"/>
        <v>24.062375374593145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23.590526867317429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2.004880831392317E-9</v>
      </c>
      <c r="AC111" s="24">
        <f t="shared" si="57"/>
        <v>23.590526869322311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23.127931024249946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1.4176648313484306E-9</v>
      </c>
      <c r="AC112" s="24">
        <f t="shared" si="57"/>
        <v>23.12793102566761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22.674406403509415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1.0024404156961585E-9</v>
      </c>
      <c r="AC113" s="24">
        <f t="shared" si="57"/>
        <v>22.674406404511856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22.229775123958902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7.088324156742153E-10</v>
      </c>
      <c r="AC114" s="24">
        <f t="shared" si="57"/>
        <v>22.229775124667736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21.79386279260207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5.0122020784807925E-10</v>
      </c>
      <c r="AC115" s="24">
        <f t="shared" si="57"/>
        <v>21.79386279310329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21.366498436182876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3.5441620783710765E-10</v>
      </c>
      <c r="AC116" s="24">
        <f t="shared" si="57"/>
        <v>21.366498436537292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20.947514434126546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2.5061010392403963E-10</v>
      </c>
      <c r="AC117" s="24">
        <f t="shared" si="57"/>
        <v>20.947514434377155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20.536746452795533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1.7720810391855382E-10</v>
      </c>
      <c r="AC118" s="24">
        <f t="shared" si="57"/>
        <v>20.536746452972743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20.134033381034691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1.2530505196201981E-10</v>
      </c>
      <c r="AC119" s="24">
        <f t="shared" si="57"/>
        <v>20.134033381159995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19.739217266980358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8.8604051959276912E-11</v>
      </c>
      <c r="AC120" s="24">
        <f t="shared" si="57"/>
        <v>19.739217267068963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19.35214325610858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6.2652525981009907E-11</v>
      </c>
      <c r="AC121" s="24">
        <f t="shared" si="57"/>
        <v>19.352143256171232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18.972659530498163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4.4302025979638456E-11</v>
      </c>
      <c r="AC122" s="24">
        <f t="shared" si="57"/>
        <v>18.972659530542465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18.600617249284749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3.1326262990504953E-11</v>
      </c>
      <c r="AC123" s="24">
        <f t="shared" si="57"/>
        <v>18.600617249316077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18.235870490282547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2.2151012989819228E-11</v>
      </c>
      <c r="AC124" s="24">
        <f t="shared" si="57"/>
        <v>18.235870490304698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17.878276192750821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1.5663131495252477E-11</v>
      </c>
      <c r="AC125" s="24">
        <f t="shared" si="57"/>
        <v>17.878276192766485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17.527694101282709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1.1075506494909614E-11</v>
      </c>
      <c r="AC126" s="24">
        <f t="shared" si="57"/>
        <v>17.527694101293783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17.183986710794326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7.8315657476262383E-12</v>
      </c>
      <c r="AC127" s="24">
        <f t="shared" si="57"/>
        <v>17.183986710802156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16.84701921259261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5.537753247454807E-12</v>
      </c>
      <c r="AC128" s="24">
        <f t="shared" si="57"/>
        <v>16.847019212598148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16.516659441500749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3.9157828738131192E-12</v>
      </c>
      <c r="AC129" s="24">
        <f t="shared" si="57"/>
        <v>16.516659441504665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16.192777824020439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2.7688766237274035E-12</v>
      </c>
      <c r="AC130" s="24">
        <f t="shared" si="57"/>
        <v>16.192777824023207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15.875247327510635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1.9578914369065596E-12</v>
      </c>
      <c r="AC131" s="24">
        <f t="shared" si="57"/>
        <v>15.875247327512593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15.56394341036291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1.3844383118637018E-12</v>
      </c>
      <c r="AC132" s="24">
        <f t="shared" ref="AC132:AC153" si="111">SUM(Z132:AB132)</f>
        <v>15.563943410364294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15.258743973153811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9.7894571845327979E-13</v>
      </c>
      <c r="AC133" s="24">
        <f t="shared" si="111"/>
        <v>15.25874397315479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14.959529310755107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6.9221915593185088E-13</v>
      </c>
      <c r="AC134" s="24">
        <f t="shared" si="111"/>
        <v>14.9595293107558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14.666182065383119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4.8947285922663989E-13</v>
      </c>
      <c r="AC135" s="24">
        <f t="shared" si="111"/>
        <v>14.666182065383609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14.378587180568722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3.4610957796592544E-13</v>
      </c>
      <c r="AC136" s="24">
        <f t="shared" si="111"/>
        <v>14.378587180569069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14.096631856029976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2.4473642961331995E-13</v>
      </c>
      <c r="AC137" s="24">
        <f t="shared" si="111"/>
        <v>14.096631856030221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13.820205503429669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1.7305478898296272E-13</v>
      </c>
      <c r="AC138" s="24">
        <f t="shared" si="111"/>
        <v>13.820205503429841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13.549199703000427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1.2236821480665997E-13</v>
      </c>
      <c r="AC139" s="24">
        <f t="shared" si="111"/>
        <v>13.54919970300055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13.283508161020386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8.652739449148136E-14</v>
      </c>
      <c r="AC140" s="24">
        <f t="shared" si="111"/>
        <v>13.283508161020473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13.023026668122734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6.1184107403329987E-14</v>
      </c>
      <c r="AC141" s="24">
        <f t="shared" si="111"/>
        <v>13.023026668122794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12.767653058422782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4.326369724574068E-14</v>
      </c>
      <c r="AC142" s="24">
        <f t="shared" si="111"/>
        <v>12.767653058422825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12.517287169446526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3.0592053701664993E-14</v>
      </c>
      <c r="AC143" s="24">
        <f t="shared" si="111"/>
        <v>12.517287169446556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12.271830802844979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2.163184862287034E-14</v>
      </c>
      <c r="AC144" s="24">
        <f t="shared" si="111"/>
        <v>12.271830802845001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12.031187685878889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1.5296026850832497E-14</v>
      </c>
      <c r="AC145" s="24">
        <f t="shared" si="111"/>
        <v>12.031187685878905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11.795263433658695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1.081592431143517E-14</v>
      </c>
      <c r="AC146" s="24">
        <f t="shared" si="111"/>
        <v>11.795263433658706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11.563965512124955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7.6480134254162484E-15</v>
      </c>
      <c r="AC147" s="24">
        <f t="shared" si="111"/>
        <v>11.563965512124962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11.33720320175469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5.407962155717585E-15</v>
      </c>
      <c r="AC148" s="24">
        <f t="shared" si="111"/>
        <v>11.337203201754695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11.114887561979433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3.8240067127081242E-15</v>
      </c>
      <c r="AC149" s="24">
        <f t="shared" si="111"/>
        <v>11.114887561979437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10.896931396301017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2.7039810778587925E-15</v>
      </c>
      <c r="AC150" s="24">
        <f t="shared" si="111"/>
        <v>10.896931396301021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10.683249218091422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1.9120033563540621E-15</v>
      </c>
      <c r="AC151" s="24">
        <f t="shared" si="111"/>
        <v>10.683249218091424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10.473757217063257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1.3519905389293962E-15</v>
      </c>
      <c r="AC152" s="24">
        <f t="shared" si="111"/>
        <v>10.473757217063259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10.268373226397751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9.5600167817703104E-16</v>
      </c>
      <c r="AC153" s="24">
        <f t="shared" si="111"/>
        <v>10.268373226397753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10.067016690517331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6.7599526946469812E-16</v>
      </c>
      <c r="AC154" s="24">
        <f t="shared" ref="AC154:AC203" si="163">SUM(Z154:AB154)</f>
        <v>10.067016690517331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9.8696086334901665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4.7800083908851552E-16</v>
      </c>
      <c r="AC155" s="24">
        <f t="shared" si="163"/>
        <v>9.8696086334901665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9.6760716280542791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3.3799763473234906E-16</v>
      </c>
      <c r="AC156" s="24">
        <f t="shared" si="163"/>
        <v>9.6760716280542791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9.4863297652490708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2.3900041954425776E-16</v>
      </c>
      <c r="AC157" s="24">
        <f t="shared" si="163"/>
        <v>9.4863297652490708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9.3003086246423639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1.6899881736617453E-16</v>
      </c>
      <c r="AC158" s="24">
        <f t="shared" si="163"/>
        <v>9.3003086246423639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9.117935245141263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1.1950020977212888E-16</v>
      </c>
      <c r="AC159" s="24">
        <f t="shared" si="163"/>
        <v>9.117935245141263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8.9391380963753999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8.4499408683087265E-17</v>
      </c>
      <c r="AC160" s="24">
        <f t="shared" si="163"/>
        <v>8.9391380963753999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8.7638470506413437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5.975010488606444E-17</v>
      </c>
      <c r="AC161" s="24">
        <f t="shared" si="163"/>
        <v>8.7638470506413437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8.5919933553971521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4.2249704341543633E-17</v>
      </c>
      <c r="AC162" s="24">
        <f t="shared" si="163"/>
        <v>8.5919933553971521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8.4235096062962942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2.987505244303222E-17</v>
      </c>
      <c r="AC163" s="24">
        <f t="shared" si="163"/>
        <v>8.4235096062962942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8.2583297207503641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2.1124852170771816E-17</v>
      </c>
      <c r="AC164" s="24">
        <f t="shared" si="163"/>
        <v>8.2583297207503641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8.0963889120102088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1.493752622151611E-17</v>
      </c>
      <c r="AC165" s="24">
        <f t="shared" si="163"/>
        <v>8.0963889120102088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7.937623663755307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1.0562426085385908E-17</v>
      </c>
      <c r="AC166" s="24">
        <f t="shared" si="163"/>
        <v>7.937623663755307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7.7819717051814443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7.468763110758055E-18</v>
      </c>
      <c r="AC167" s="24">
        <f t="shared" si="163"/>
        <v>7.7819717051814443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7.6293719865768947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5.2812130426929541E-18</v>
      </c>
      <c r="AC168" s="24">
        <f t="shared" si="163"/>
        <v>7.6293719865768947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7.4797646553775428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3.7343815553790275E-18</v>
      </c>
      <c r="AC169" s="24">
        <f t="shared" si="163"/>
        <v>7.4797646553775428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7.3330910326915486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2.640606521346477E-18</v>
      </c>
      <c r="AC170" s="24">
        <f t="shared" si="163"/>
        <v>7.3330910326915486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7.1892935902843504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1.8671907776895138E-18</v>
      </c>
      <c r="AC171" s="24">
        <f t="shared" si="163"/>
        <v>7.1892935902843504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7.0483159280149783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1.3203032606732385E-18</v>
      </c>
      <c r="AC172" s="24">
        <f t="shared" si="163"/>
        <v>7.0483159280149783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6.9101027517148248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9.3359538884475688E-19</v>
      </c>
      <c r="AC173" s="24">
        <f t="shared" si="163"/>
        <v>6.9101027517148248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6.7745998515002039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6.6015163033661926E-19</v>
      </c>
      <c r="AC174" s="24">
        <f t="shared" si="163"/>
        <v>6.7745998515002039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6.641754080510184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4.6679769442237844E-19</v>
      </c>
      <c r="AC175" s="24">
        <f t="shared" si="163"/>
        <v>6.641754080510184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6.5115133340613589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3.3007581516830963E-19</v>
      </c>
      <c r="AC176" s="24">
        <f t="shared" si="163"/>
        <v>6.5115133340613589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6.3838265292113832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2.3339884721118922E-19</v>
      </c>
      <c r="AC177" s="24">
        <f t="shared" si="163"/>
        <v>6.3838265292113832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6.2586435847232549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1.6503790758415482E-19</v>
      </c>
      <c r="AC178" s="24">
        <f t="shared" si="163"/>
        <v>6.2586435847232549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6.1359154014224817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1.1669942360559461E-19</v>
      </c>
      <c r="AC179" s="24">
        <f t="shared" si="163"/>
        <v>6.1359154014224817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6.0155938429394364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8.2518953792077408E-20</v>
      </c>
      <c r="AC180" s="24">
        <f t="shared" si="163"/>
        <v>6.0155938429394364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5.8976317168293395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5.8349711802797305E-20</v>
      </c>
      <c r="AC181" s="24">
        <f t="shared" si="163"/>
        <v>5.8976317168293395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5.7819827560624697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4.1259476896038704E-20</v>
      </c>
      <c r="AC182" s="24">
        <f t="shared" si="163"/>
        <v>5.7819827560624697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5.668601600877337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2.9174855901398652E-20</v>
      </c>
      <c r="AC183" s="24">
        <f t="shared" si="163"/>
        <v>5.668601600877337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5.5574437809897086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2.0629738448019352E-20</v>
      </c>
      <c r="AC184" s="24">
        <f t="shared" si="163"/>
        <v>5.5574437809897086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5.4484656981505015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1.4587427950699326E-20</v>
      </c>
      <c r="AC185" s="24">
        <f t="shared" si="163"/>
        <v>5.4484656981505015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5.341624609045704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1.0314869224009676E-20</v>
      </c>
      <c r="AC186" s="24">
        <f t="shared" si="163"/>
        <v>5.341624609045704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5.2368786085316215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7.2937139753496631E-21</v>
      </c>
      <c r="AC187" s="24">
        <f t="shared" si="163"/>
        <v>5.2368786085316215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5.1341866131988683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5.157434612004838E-21</v>
      </c>
      <c r="AC188" s="24">
        <f t="shared" si="163"/>
        <v>5.1341866131988683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5.0335083452586584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3.6468569876748316E-21</v>
      </c>
      <c r="AC189" s="24">
        <f t="shared" si="163"/>
        <v>5.0335083452586584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4.9348043167450761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2.578717306002419E-21</v>
      </c>
      <c r="AC190" s="24">
        <f t="shared" si="163"/>
        <v>4.9348043167450761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4.8380358140271325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1.8234284938374158E-21</v>
      </c>
      <c r="AC191" s="24">
        <f t="shared" si="163"/>
        <v>4.8380358140271325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4.7431648826245292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1.2893586530012095E-21</v>
      </c>
      <c r="AC192" s="24">
        <f t="shared" si="163"/>
        <v>4.7431648826245292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4.6501543123211757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9.1171424691870789E-22</v>
      </c>
      <c r="AC193" s="24">
        <f t="shared" si="163"/>
        <v>4.6501543123211757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4.5589676225706253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6.4467932650060475E-22</v>
      </c>
      <c r="AC194" s="24">
        <f t="shared" si="163"/>
        <v>4.5589676225706253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4.4695690481876937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4.5585712345935394E-22</v>
      </c>
      <c r="AC195" s="24">
        <f t="shared" si="163"/>
        <v>4.4695690481876937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4.3819235253206656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3.2233966325030237E-22</v>
      </c>
      <c r="AC196" s="24">
        <f t="shared" si="163"/>
        <v>4.3819235253206656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4.2959966776985699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2.2792856172967697E-22</v>
      </c>
      <c r="AC197" s="24">
        <f t="shared" si="163"/>
        <v>4.2959966776985699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4.2117548031481409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1.6116983162515119E-22</v>
      </c>
      <c r="AC198" s="24">
        <f t="shared" si="163"/>
        <v>4.2117548031481409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4.1291648603751767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1.1396428086483849E-22</v>
      </c>
      <c r="AC199" s="24">
        <f t="shared" si="163"/>
        <v>4.1291648603751767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4.0481944560050991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8.0584915812575593E-23</v>
      </c>
      <c r="AC200" s="24">
        <f t="shared" si="163"/>
        <v>4.0481944560050991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3.9688118318776486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5.6982140432419243E-23</v>
      </c>
      <c r="AC201" s="24">
        <f t="shared" si="163"/>
        <v>3.9688118318776486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3.8909858525907177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4.0292457906287797E-23</v>
      </c>
      <c r="AC202" s="24">
        <f t="shared" si="163"/>
        <v>3.8909858525907177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3.8146859932884434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2.8491070216209622E-23</v>
      </c>
      <c r="AC203" s="24">
        <f t="shared" si="163"/>
        <v>3.8146859932884434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16" sqref="M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1.9998000000000002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315.93817447646154</v>
      </c>
      <c r="G6" s="156">
        <f ca="1">F6*(100%-'Données projet'!$C$24)*(100%-'Données projet'!$C$25)*(100%-'Données projet'!$C$26)*(100%-'Données projet'!$C$27)</f>
        <v>255.90992132593388</v>
      </c>
      <c r="H6" s="157">
        <f>IF(OR('Données projet'!B9="",'Données projet'!C9="",'Données projet'!C9=0%),0,AVERAGE(Calculateur!$AC$3:$AC$33)*B6)</f>
        <v>16.19596200739387</v>
      </c>
      <c r="I6" s="158">
        <f>H6*(100%-'Données projet'!$C$24)*(100%-'Données projet'!$C$25)*(100%-'Données projet'!$C$26)*(100%-'Données projet'!$C$27)</f>
        <v>13.118729225989036</v>
      </c>
      <c r="J6" s="159">
        <f>IF(OR('Données projet'!B9="",'Données projet'!C9="",'Données projet'!C9=0%),0,SUM(Calculateur!$V$3:$V$33)*VLOOKUP('Données projet'!$B$9,Paramètres!$A$1:$I$89,9,0)*B6)</f>
        <v>128.60713800000002</v>
      </c>
      <c r="K6" s="160">
        <f>J6*(100%-'Données projet'!$C$24)*(100%-'Données projet'!$C$25)*(100%-'Données projet'!$C$26)*(100%-'Données projet'!$C$27)</f>
        <v>104.17178178000002</v>
      </c>
      <c r="L6" s="161">
        <f ca="1">G6+I6+K6</f>
        <v>373.20043233192291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315.93817447646154</v>
      </c>
      <c r="G16" s="175">
        <f t="shared" ca="1" si="3"/>
        <v>255.90992132593388</v>
      </c>
      <c r="H16" s="176">
        <f t="shared" si="3"/>
        <v>16.19596200739387</v>
      </c>
      <c r="I16" s="176">
        <f t="shared" si="3"/>
        <v>13.118729225989036</v>
      </c>
      <c r="J16" s="177">
        <f t="shared" si="3"/>
        <v>128.60713800000002</v>
      </c>
      <c r="K16" s="177">
        <f t="shared" si="3"/>
        <v>104.17178178000002</v>
      </c>
      <c r="L16" s="178">
        <f t="shared" ca="1" si="3"/>
        <v>373.20043233192291</v>
      </c>
      <c r="M16" s="25">
        <f ca="1">L16/2.1</f>
        <v>177.71449158662995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10" zoomScale="90" zoomScaleNormal="90" workbookViewId="0">
      <selection activeCell="H19" sqref="H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3507.6588384166644</v>
      </c>
      <c r="U10" s="190">
        <f>'Données projet'!D9</f>
        <v>1.9998000000000002</v>
      </c>
      <c r="V10" s="189">
        <f>U10*T10</f>
        <v>7014.6161450656464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59.999999999999957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1199.9999999999991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f>6032/2.1</f>
        <v>2872.3809523809523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240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>
        <v>10</v>
      </c>
      <c r="D23" s="194">
        <f>B23*C23</f>
        <v>150</v>
      </c>
      <c r="E23" s="206"/>
      <c r="F23" s="261"/>
      <c r="H23" s="203">
        <v>5</v>
      </c>
      <c r="I23" s="204">
        <v>260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-772.5385798461366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>
        <v>12</v>
      </c>
      <c r="D24" s="194">
        <f t="shared" ref="D24:D42" si="2">B24*C24</f>
        <v>480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188.20298186115306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>
        <v>20</v>
      </c>
      <c r="D25" s="194">
        <f t="shared" si="2"/>
        <v>1080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-960.74156170728963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>
        <v>45</v>
      </c>
      <c r="D27" s="194">
        <f t="shared" si="2"/>
        <v>15210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2025-06-25T08:39:56Z</dcterms:modified>
</cp:coreProperties>
</file>