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Collectif n°3\9_Dossier Verger Pierre Valade 2\"/>
    </mc:Choice>
  </mc:AlternateContent>
  <xr:revisionPtr revIDLastSave="0" documentId="13_ncr:1_{44A17FA0-E568-442E-877B-2C8E5CD978F6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2" l="1"/>
  <c r="H25" i="9" l="1"/>
  <c r="I25" i="9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E140" i="5" s="1"/>
  <c r="F139" i="5"/>
  <c r="G139" i="5"/>
  <c r="H139" i="5"/>
  <c r="H140" i="5" s="1"/>
  <c r="I139" i="5"/>
  <c r="I140" i="5" s="1"/>
  <c r="J139" i="5"/>
  <c r="K139" i="5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L59" i="5" l="1"/>
  <c r="H59" i="5"/>
  <c r="D59" i="5"/>
  <c r="G59" i="5"/>
  <c r="K140" i="5"/>
  <c r="K59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G32" i="5" l="1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D25" i="9" s="1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G25" i="9" l="1"/>
  <c r="E25" i="9"/>
  <c r="F25" i="9"/>
  <c r="C20" i="8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I127" i="5" l="1"/>
  <c r="I130" i="5" s="1"/>
  <c r="I141" i="5" s="1"/>
  <c r="J100" i="5"/>
  <c r="J103" i="5" s="1"/>
  <c r="J114" i="5" s="1"/>
  <c r="D73" i="5"/>
  <c r="D76" i="5" s="1"/>
  <c r="D87" i="5" s="1"/>
  <c r="L73" i="5"/>
  <c r="L76" i="5" s="1"/>
  <c r="L87" i="5" s="1"/>
  <c r="D46" i="5"/>
  <c r="D49" i="5" s="1"/>
  <c r="D60" i="5" s="1"/>
  <c r="L46" i="5"/>
  <c r="L49" i="5" s="1"/>
  <c r="L60" i="5" s="1"/>
  <c r="D127" i="5"/>
  <c r="D130" i="5" s="1"/>
  <c r="D141" i="5" s="1"/>
  <c r="L127" i="5"/>
  <c r="L130" i="5" s="1"/>
  <c r="L141" i="5" s="1"/>
  <c r="C127" i="5"/>
  <c r="C130" i="5" s="1"/>
  <c r="C141" i="5" s="1"/>
  <c r="G46" i="5"/>
  <c r="G49" i="5" s="1"/>
  <c r="G60" i="5" s="1"/>
  <c r="J46" i="5"/>
  <c r="J49" i="5" s="1"/>
  <c r="J60" i="5" s="1"/>
  <c r="H127" i="5"/>
  <c r="H130" i="5" s="1"/>
  <c r="H141" i="5" s="1"/>
  <c r="K46" i="5"/>
  <c r="K49" i="5" s="1"/>
  <c r="K60" i="5" s="1"/>
  <c r="C46" i="5"/>
  <c r="C49" i="5" s="1"/>
  <c r="C60" i="5" s="1"/>
  <c r="J127" i="5"/>
  <c r="J130" i="5" s="1"/>
  <c r="J141" i="5" s="1"/>
  <c r="K100" i="5"/>
  <c r="K103" i="5" s="1"/>
  <c r="K114" i="5" s="1"/>
  <c r="C100" i="5"/>
  <c r="C103" i="5" s="1"/>
  <c r="C114" i="5" s="1"/>
  <c r="E73" i="5"/>
  <c r="E76" i="5" s="1"/>
  <c r="E87" i="5" s="1"/>
  <c r="C73" i="5"/>
  <c r="C76" i="5" s="1"/>
  <c r="C87" i="5" s="1"/>
  <c r="E46" i="5"/>
  <c r="E49" i="5" s="1"/>
  <c r="E60" i="5" s="1"/>
  <c r="E100" i="5"/>
  <c r="E103" i="5" s="1"/>
  <c r="E114" i="5" s="1"/>
  <c r="K127" i="5"/>
  <c r="K130" i="5" s="1"/>
  <c r="K141" i="5" s="1"/>
  <c r="D100" i="5"/>
  <c r="D103" i="5" s="1"/>
  <c r="D114" i="5" s="1"/>
  <c r="L100" i="5"/>
  <c r="L103" i="5" s="1"/>
  <c r="L114" i="5" s="1"/>
  <c r="F73" i="5"/>
  <c r="F76" i="5" s="1"/>
  <c r="F87" i="5" s="1"/>
  <c r="F46" i="5"/>
  <c r="F49" i="5" s="1"/>
  <c r="F60" i="5" s="1"/>
  <c r="G73" i="5"/>
  <c r="G76" i="5" s="1"/>
  <c r="G87" i="5" s="1"/>
  <c r="K73" i="5"/>
  <c r="K76" i="5" s="1"/>
  <c r="K87" i="5" s="1"/>
  <c r="E127" i="5"/>
  <c r="E130" i="5" s="1"/>
  <c r="E141" i="5" s="1"/>
  <c r="F100" i="5"/>
  <c r="F103" i="5" s="1"/>
  <c r="F114" i="5" s="1"/>
  <c r="H73" i="5"/>
  <c r="H76" i="5" s="1"/>
  <c r="H87" i="5" s="1"/>
  <c r="H46" i="5"/>
  <c r="H49" i="5" s="1"/>
  <c r="H60" i="5" s="1"/>
  <c r="H100" i="5"/>
  <c r="H103" i="5" s="1"/>
  <c r="H114" i="5" s="1"/>
  <c r="F127" i="5"/>
  <c r="F130" i="5" s="1"/>
  <c r="F141" i="5" s="1"/>
  <c r="G100" i="5"/>
  <c r="G103" i="5" s="1"/>
  <c r="G114" i="5" s="1"/>
  <c r="I73" i="5"/>
  <c r="I76" i="5" s="1"/>
  <c r="I87" i="5" s="1"/>
  <c r="I46" i="5"/>
  <c r="I49" i="5" s="1"/>
  <c r="I60" i="5" s="1"/>
  <c r="G127" i="5"/>
  <c r="G130" i="5" s="1"/>
  <c r="G141" i="5" s="1"/>
  <c r="J73" i="5"/>
  <c r="J76" i="5" s="1"/>
  <c r="J87" i="5" s="1"/>
  <c r="I100" i="5"/>
  <c r="I103" i="5" s="1"/>
  <c r="I114" i="5" s="1"/>
  <c r="D19" i="5"/>
  <c r="D22" i="5" s="1"/>
  <c r="D33" i="5" s="1"/>
  <c r="L19" i="5"/>
  <c r="L22" i="5" s="1"/>
  <c r="L33" i="5" s="1"/>
  <c r="E19" i="5"/>
  <c r="E22" i="5" s="1"/>
  <c r="E33" i="5" s="1"/>
  <c r="F19" i="5"/>
  <c r="F22" i="5" s="1"/>
  <c r="F33" i="5" s="1"/>
  <c r="G19" i="5"/>
  <c r="G22" i="5" s="1"/>
  <c r="G33" i="5" s="1"/>
  <c r="H19" i="5"/>
  <c r="H22" i="5" s="1"/>
  <c r="H33" i="5" s="1"/>
  <c r="I19" i="5"/>
  <c r="I22" i="5" s="1"/>
  <c r="I33" i="5" s="1"/>
  <c r="J19" i="5"/>
  <c r="J22" i="5" s="1"/>
  <c r="J33" i="5" s="1"/>
  <c r="K19" i="5"/>
  <c r="K22" i="5" s="1"/>
  <c r="K33" i="5" s="1"/>
  <c r="C19" i="5"/>
  <c r="C22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E39" i="2" s="1"/>
  <c r="I38" i="2"/>
  <c r="F38" i="2"/>
  <c r="F39" i="2" s="1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E27" i="2" s="1"/>
  <c r="E28" i="2" s="1"/>
  <c r="F26" i="2"/>
  <c r="F27" i="2" s="1"/>
  <c r="F28" i="2" s="1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<sst xmlns="http://schemas.openxmlformats.org/spreadsheetml/2006/main" count="885" uniqueCount="347">
  <si>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</si>
  <si>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</si>
  <si>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</si>
  <si>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</si>
  <si>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</si>
  <si>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</si>
  <si>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</si>
  <si>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</si>
  <si>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</si>
  <si>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</si>
  <si>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</si>
  <si>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</si>
  <si>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</si>
  <si>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</si>
  <si>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</si>
  <si>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</si>
  <si>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</si>
  <si>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</si>
  <si>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</si>
  <si>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</si>
  <si>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</si>
  <si>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</si>
  <si>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</si>
  <si>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</si>
  <si>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</si>
  <si>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</si>
  <si>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</si>
  <si>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</si>
  <si>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</si>
  <si>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</si>
  <si>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</si>
  <si>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</si>
  <si>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</si>
  <si>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</si>
  <si>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</si>
  <si>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</si>
  <si>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</si>
  <si>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</si>
  <si>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</si>
  <si>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</si>
  <si>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</si>
  <si>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</si>
  <si>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</si>
  <si>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</si>
  <si>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</si>
  <si>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</si>
  <si>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</si>
  <si>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</si>
  <si>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</si>
  <si>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</si>
  <si>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</si>
  <si>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</si>
  <si>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</si>
  <si>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</si>
  <si>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</si>
  <si>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</si>
  <si>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</si>
  <si>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</si>
  <si>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</si>
  <si>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</si>
  <si>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</si>
  <si>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</si>
  <si>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</si>
  <si>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</si>
  <si>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</si>
  <si>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</si>
  <si>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</si>
  <si>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</si>
  <si>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</si>
  <si>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</si>
  <si>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</si>
  <si>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</si>
  <si>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</si>
  <si>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</si>
  <si>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</si>
  <si>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</si>
  <si>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</si>
  <si>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</si>
  <si>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</si>
  <si>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</si>
  <si>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</si>
  <si>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</si>
  <si>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</si>
  <si>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</si>
  <si>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</si>
  <si>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</si>
  <si>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</si>
  <si>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</si>
  <si>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</si>
  <si>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</si>
  <si>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</si>
  <si>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</si>
  <si>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</si>
  <si>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</si>
  <si>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</si>
  <si>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</si>
  <si>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</si>
  <si>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</si>
  <si>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</si>
  <si>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</si>
  <si>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</si>
  <si>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</si>
  <si>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</si>
  <si>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</si>
  <si>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</si>
  <si>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</si>
  <si>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</si>
  <si>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</si>
  <si>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</si>
  <si>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</si>
  <si>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</si>
  <si>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</si>
  <si>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</si>
  <si>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</si>
  <si>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</si>
  <si>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</si>
  <si>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</si>
  <si>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</si>
  <si>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</si>
  <si>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</si>
  <si>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</si>
  <si>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</si>
  <si>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</si>
  <si>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</si>
  <si>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</si>
  <si>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</si>
  <si>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</si>
  <si>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</si>
  <si>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</si>
  <si>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</si>
  <si>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</si>
  <si>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</si>
  <si>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</si>
  <si>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</si>
  <si>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</si>
  <si>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</si>
  <si>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</si>
  <si>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</si>
  <si>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</si>
  <si>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</si>
  <si>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</si>
  <si>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</si>
  <si>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</si>
  <si>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</si>
  <si>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</si>
  <si>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</si>
  <si>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</si>
  <si>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</si>
  <si>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</si>
  <si>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</si>
  <si>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</si>
  <si>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</si>
  <si>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</si>
  <si>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</si>
  <si>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</si>
  <si>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</si>
  <si>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</si>
  <si>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</si>
  <si>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</si>
  <si>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</si>
  <si>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</si>
  <si>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</si>
  <si>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</si>
  <si>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</si>
  <si>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</si>
  <si>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</si>
  <si>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</si>
  <si>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</si>
  <si>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</si>
  <si>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</si>
  <si>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</si>
  <si>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</si>
  <si>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</si>
  <si>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</si>
  <si>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</si>
  <si>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</si>
  <si>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</si>
  <si>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</si>
  <si>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</si>
  <si>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</si>
  <si>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</si>
  <si>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</si>
  <si>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</si>
  <si>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</si>
  <si>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</si>
  <si>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</si>
  <si>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</si>
  <si>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</si>
  <si>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</si>
  <si>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</si>
  <si>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</si>
  <si>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</si>
  <si>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</si>
  <si>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</si>
  <si>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</si>
  <si>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</si>
  <si>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</si>
  <si>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</si>
  <si>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</si>
  <si>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</si>
  <si>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</si>
  <si>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</si>
  <si>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</si>
  <si>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</si>
  <si>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</si>
  <si>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</si>
  <si>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</si>
  <si>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</si>
  <si>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</si>
  <si>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</si>
  <si>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</si>
  <si>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</si>
  <si>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</si>
  <si>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</si>
  <si>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</si>
  <si>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</si>
  <si>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</si>
  <si>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</si>
  <si>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</si>
  <si>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</si>
  <si>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</si>
  <si>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</si>
  <si>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</si>
  <si>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</si>
  <si>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</si>
  <si>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</si>
  <si>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</si>
  <si>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</si>
  <si>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</si>
  <si>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</si>
  <si>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</si>
  <si>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</si>
  <si>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</si>
  <si>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</si>
  <si>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</si>
  <si>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</si>
  <si>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</si>
  <si>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</si>
  <si>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</si>
  <si>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</si>
  <si>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</si>
  <si>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</si>
  <si>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</si>
  <si>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</si>
  <si>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</si>
  <si>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</si>
  <si>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</si>
  <si>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</si>
  <si>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</si>
  <si>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</si>
  <si>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</si>
  <si>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</si>
  <si>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</si>
  <si>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</si>
  <si>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</si>
  <si>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</si>
  <si>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</si>
  <si>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</si>
  <si>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</si>
  <si>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</si>
  <si>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</si>
  <si>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</si>
  <si>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</si>
  <si>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</si>
  <si>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</si>
  <si>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</si>
  <si>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</si>
  <si>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</si>
  <si>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</si>
  <si>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</si>
  <si>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</si>
  <si>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</si>
  <si>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</si>
  <si>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</si>
  <si>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</si>
  <si>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</si>
  <si>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</si>
  <si>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</si>
  <si>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</si>
  <si>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</si>
  <si>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</si>
  <si>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</si>
  <si>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</si>
  <si>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</si>
  <si>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</si>
  <si>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</si>
  <si>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</si>
  <si>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</si>
  <si>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</si>
  <si>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</si>
  <si>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</si>
  <si>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</si>
  <si>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</si>
  <si>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</si>
  <si>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</si>
  <si>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</si>
  <si>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</si>
  <si>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</si>
  <si>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</si>
  <si>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</si>
  <si>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</si>
  <si>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</si>
  <si>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</si>
  <si>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</si>
  <si>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</si>
  <si>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</si>
  <si>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</si>
  <si>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</si>
  <si>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</si>
  <si>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</si>
  <si>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</si>
  <si>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</si>
  <si>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</si>
  <si>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</si>
  <si>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</si>
  <si>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</si>
  <si>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</si>
  <si>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</si>
  <si>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</si>
  <si>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</si>
  <si>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</si>
  <si>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</si>
  <si>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</si>
  <si>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</si>
  <si>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</si>
  <si>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</si>
  <si>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</si>
  <si>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</si>
  <si>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</si>
  <si>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</si>
  <si>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</si>
  <si>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</si>
  <si>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</si>
  <si>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</si>
  <si>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</si>
  <si>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</si>
  <si>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</si>
  <si>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</si>
  <si>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</si>
  <si>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</si>
  <si>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</si>
  <si>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</si>
  <si>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</si>
  <si>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</si>
  <si>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</si>
  <si>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</si>
  <si>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Mareuil-en-Périgord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</si>
</sst>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80" zoomScaleNormal="80" workbookViewId="0">
      <selection activeCell="B22" sqref="B22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8.19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8.19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45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38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278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0.95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78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96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96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v>3.33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v>18.190000000000001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Noyer - Plein vent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57.6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129.42929999999996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129.42929999999996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335.90699999999998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335.90699999999998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465.33629999999994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465.33629999999994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1.861238279372027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1.861238279372027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-76.217707540284508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-76.217707540284508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27" zoomScale="70" zoomScaleNormal="70" workbookViewId="0">
      <selection activeCell="C21" sqref="C21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1.861238279372027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1.861238279372027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x14ac:dyDescent="0.3">
      <c r="B8" s="7" t="s">
        <v>317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332</v>
      </c>
      <c r="C10" s="39">
        <f>C7*'(ne pas modifier) BDD_REF'!$B$206 + (C8+C9)*'(ne pas modifier) BDD_REF'!$B$207</f>
        <v>0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0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0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0</v>
      </c>
    </row>
    <row r="12" spans="1:15" x14ac:dyDescent="0.3">
      <c r="B12" s="19" t="s">
        <v>334</v>
      </c>
      <c r="C12" s="39">
        <f>(C7+C8+C9)*'(ne pas modifier) BDD_REF'!$B$221*'(ne pas modifier) BDD_REF'!$B$209</f>
        <v>0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0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50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50</v>
      </c>
    </row>
    <row r="15" spans="1:15" x14ac:dyDescent="0.3">
      <c r="B15" s="7" t="s">
        <v>321</v>
      </c>
      <c r="C15" s="80">
        <v>10</v>
      </c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10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0.18640999999999996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0.18640999999999996</v>
      </c>
    </row>
    <row r="20" spans="1:108" x14ac:dyDescent="0.3">
      <c r="B20" s="7" t="s">
        <v>325</v>
      </c>
      <c r="C20" s="80">
        <v>100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100</v>
      </c>
    </row>
    <row r="21" spans="1:108" x14ac:dyDescent="0.3">
      <c r="B21" s="3" t="s">
        <v>185</v>
      </c>
      <c r="C21" s="39">
        <f>(C20*'(ne pas modifier) BDD_REF'!$B$210)/1000</f>
        <v>5.7000000000000002E-3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5.7000000000000002E-3</v>
      </c>
    </row>
    <row r="22" spans="1:108" s="16" customFormat="1" x14ac:dyDescent="0.3">
      <c r="A22" s="18"/>
      <c r="B22" s="19" t="s">
        <v>186</v>
      </c>
      <c r="C22" s="81">
        <f>C19+C21</f>
        <v>0.19210999999999998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0.19210999999999998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0</v>
      </c>
    </row>
    <row r="24" spans="1:108" x14ac:dyDescent="0.3">
      <c r="B24" s="7" t="s">
        <v>327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329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3">
      <c r="B29" s="7" t="s">
        <v>330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0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0</v>
      </c>
    </row>
    <row r="32" spans="1:108" s="16" customFormat="1" x14ac:dyDescent="0.3">
      <c r="A32" s="18"/>
      <c r="B32" s="19" t="s">
        <v>187</v>
      </c>
      <c r="C32" s="81">
        <f>C25+C26+C31</f>
        <v>0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0.19210999999999998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0.19210999999999998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x14ac:dyDescent="0.3">
      <c r="B35" s="7" t="s">
        <v>317</v>
      </c>
      <c r="C35" s="80">
        <v>40</v>
      </c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40</v>
      </c>
    </row>
    <row r="36" spans="1:108" x14ac:dyDescent="0.3">
      <c r="B36" s="7" t="s">
        <v>318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0.24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0.24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8.4000000000000005E-2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8.4000000000000005E-2</v>
      </c>
    </row>
    <row r="39" spans="1:108" x14ac:dyDescent="0.3">
      <c r="B39" s="19" t="s">
        <v>334</v>
      </c>
      <c r="C39" s="39">
        <f>(C34+C35+C36)*'(ne pas modifier) BDD_REF'!$B$221*'(ne pas modifier) BDD_REF'!$B$209</f>
        <v>0.10559999999999999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0.10559999999999999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50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50</v>
      </c>
    </row>
    <row r="42" spans="1:108" x14ac:dyDescent="0.3">
      <c r="B42" s="7" t="s">
        <v>321</v>
      </c>
      <c r="C42" s="80">
        <v>10</v>
      </c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10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0.18640999999999996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0.18640999999999996</v>
      </c>
    </row>
    <row r="47" spans="1:108" x14ac:dyDescent="0.3">
      <c r="B47" s="7" t="s">
        <v>325</v>
      </c>
      <c r="C47" s="80">
        <v>100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100</v>
      </c>
    </row>
    <row r="48" spans="1:108" x14ac:dyDescent="0.3">
      <c r="B48" s="3" t="s">
        <v>185</v>
      </c>
      <c r="C48" s="39">
        <f>(C47*'(ne pas modifier) BDD_REF'!$B$210)/1000</f>
        <v>5.7000000000000002E-3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5.7000000000000002E-3</v>
      </c>
    </row>
    <row r="49" spans="1:108" s="16" customFormat="1" x14ac:dyDescent="0.3">
      <c r="A49" s="18"/>
      <c r="B49" s="19" t="s">
        <v>186</v>
      </c>
      <c r="C49" s="81">
        <f>C46+C48</f>
        <v>0.19210999999999998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0.19210999999999998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20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20</v>
      </c>
    </row>
    <row r="51" spans="1:108" x14ac:dyDescent="0.3">
      <c r="B51" s="7" t="s">
        <v>327</v>
      </c>
      <c r="C51" s="80">
        <v>10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10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3.61E-2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3.61E-2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329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3">
      <c r="B56" s="7" t="s">
        <v>330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0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0</v>
      </c>
    </row>
    <row r="59" spans="1:108" s="16" customFormat="1" x14ac:dyDescent="0.3">
      <c r="A59" s="18"/>
      <c r="B59" s="19" t="s">
        <v>187</v>
      </c>
      <c r="C59" s="81">
        <f>C52+C53+C58</f>
        <v>3.61E-2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3.61E-2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0.40710771428571429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0.40710771428571429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x14ac:dyDescent="0.3">
      <c r="B62" s="7" t="s">
        <v>317</v>
      </c>
      <c r="C62" s="80">
        <v>100</v>
      </c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100</v>
      </c>
    </row>
    <row r="63" spans="1:108" x14ac:dyDescent="0.3">
      <c r="B63" s="7" t="s">
        <v>318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332</v>
      </c>
      <c r="C64" s="39">
        <f>C61*'(ne pas modifier) BDD_REF'!$B$206 + (C62+C63)*'(ne pas modifier) BDD_REF'!$B$207</f>
        <v>0.6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0.6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0.21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0.21</v>
      </c>
    </row>
    <row r="66" spans="1:108" x14ac:dyDescent="0.3">
      <c r="B66" s="19" t="s">
        <v>334</v>
      </c>
      <c r="C66" s="39">
        <f>(C61+C62+C63)*'(ne pas modifier) BDD_REF'!$B$221*'(ne pas modifier) BDD_REF'!$B$209</f>
        <v>0.26400000000000001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0.26400000000000001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50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50</v>
      </c>
    </row>
    <row r="69" spans="1:108" x14ac:dyDescent="0.3">
      <c r="B69" s="7" t="s">
        <v>321</v>
      </c>
      <c r="C69" s="80">
        <v>10</v>
      </c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10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0.18640999999999996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0.18640999999999996</v>
      </c>
    </row>
    <row r="74" spans="1:108" x14ac:dyDescent="0.3">
      <c r="B74" s="7" t="s">
        <v>325</v>
      </c>
      <c r="C74" s="80">
        <v>100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100</v>
      </c>
    </row>
    <row r="75" spans="1:108" x14ac:dyDescent="0.3">
      <c r="B75" s="3" t="s">
        <v>185</v>
      </c>
      <c r="C75" s="39">
        <f>(C74*'(ne pas modifier) BDD_REF'!$B$210)/1000</f>
        <v>5.7000000000000002E-3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5.7000000000000002E-3</v>
      </c>
    </row>
    <row r="76" spans="1:108" s="16" customFormat="1" x14ac:dyDescent="0.3">
      <c r="A76" s="18"/>
      <c r="B76" s="19" t="s">
        <v>186</v>
      </c>
      <c r="C76" s="81">
        <f>C73+C75</f>
        <v>0.19210999999999998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0.19210999999999998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40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40</v>
      </c>
    </row>
    <row r="78" spans="1:108" x14ac:dyDescent="0.3">
      <c r="B78" s="7" t="s">
        <v>327</v>
      </c>
      <c r="C78" s="80">
        <v>20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20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7.22E-2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7.22E-2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">
      <c r="B82" s="7" t="s">
        <v>329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x14ac:dyDescent="0.3">
      <c r="B83" s="7" t="s">
        <v>330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0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0</v>
      </c>
    </row>
    <row r="86" spans="1:108" s="16" customFormat="1" x14ac:dyDescent="0.3">
      <c r="A86" s="18"/>
      <c r="B86" s="19" t="s">
        <v>187</v>
      </c>
      <c r="C86" s="81">
        <f>C79+C80+C85</f>
        <v>7.22E-2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7.22E-2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0.71155428571428569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0.71155428571428569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x14ac:dyDescent="0.3">
      <c r="B89" s="7" t="s">
        <v>317</v>
      </c>
      <c r="C89" s="80">
        <v>200</v>
      </c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200</v>
      </c>
    </row>
    <row r="90" spans="1:108" x14ac:dyDescent="0.3">
      <c r="B90" s="7" t="s">
        <v>318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332</v>
      </c>
      <c r="C91" s="39">
        <f>C88*'(ne pas modifier) BDD_REF'!$B$206 + (C89+C90)*'(ne pas modifier) BDD_REF'!$B$207</f>
        <v>1.2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1.2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0.42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0.42</v>
      </c>
    </row>
    <row r="93" spans="1:108" x14ac:dyDescent="0.3">
      <c r="B93" s="19" t="s">
        <v>334</v>
      </c>
      <c r="C93" s="39">
        <f>(C88+C89+C90)*'(ne pas modifier) BDD_REF'!$B$221*'(ne pas modifier) BDD_REF'!$B$209</f>
        <v>0.52800000000000002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0.52800000000000002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50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50</v>
      </c>
    </row>
    <row r="96" spans="1:108" x14ac:dyDescent="0.3">
      <c r="B96" s="7" t="s">
        <v>321</v>
      </c>
      <c r="C96" s="80">
        <v>10</v>
      </c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10</v>
      </c>
    </row>
    <row r="97" spans="1:108" x14ac:dyDescent="0.3">
      <c r="B97" s="7" t="s">
        <v>322</v>
      </c>
      <c r="C97" s="80"/>
      <c r="D97" s="80"/>
      <c r="E97" s="80"/>
      <c r="F97" s="80"/>
      <c r="G97" s="80"/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/>
      <c r="D98" s="80"/>
      <c r="E98" s="80"/>
      <c r="F98" s="80"/>
      <c r="G98" s="80"/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/>
      <c r="D99" s="80"/>
      <c r="E99" s="80"/>
      <c r="F99" s="80"/>
      <c r="G99" s="80"/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0.18640999999999996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0.18640999999999996</v>
      </c>
    </row>
    <row r="101" spans="1:108" x14ac:dyDescent="0.3">
      <c r="B101" s="7" t="s">
        <v>325</v>
      </c>
      <c r="C101" s="80">
        <v>100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100</v>
      </c>
    </row>
    <row r="102" spans="1:108" x14ac:dyDescent="0.3">
      <c r="B102" s="3" t="s">
        <v>185</v>
      </c>
      <c r="C102" s="39">
        <f>(C101*'(ne pas modifier) BDD_REF'!$B$210)/1000</f>
        <v>5.7000000000000002E-3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5.7000000000000002E-3</v>
      </c>
    </row>
    <row r="103" spans="1:108" s="16" customFormat="1" x14ac:dyDescent="0.3">
      <c r="A103" s="18"/>
      <c r="B103" s="19" t="s">
        <v>186</v>
      </c>
      <c r="C103" s="81">
        <f>C100+C102</f>
        <v>0.19210999999999998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0.19210999999999998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100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100</v>
      </c>
    </row>
    <row r="105" spans="1:108" x14ac:dyDescent="0.3">
      <c r="B105" s="7" t="s">
        <v>327</v>
      </c>
      <c r="C105" s="80">
        <v>50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50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0.18049999999999999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0.18049999999999999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</v>
      </c>
    </row>
    <row r="109" spans="1:108" x14ac:dyDescent="0.3">
      <c r="B109" s="7" t="s">
        <v>329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3">
      <c r="B110" s="7" t="s">
        <v>330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0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0</v>
      </c>
    </row>
    <row r="113" spans="1:108" s="16" customFormat="1" x14ac:dyDescent="0.3">
      <c r="A113" s="18"/>
      <c r="B113" s="19" t="s">
        <v>187</v>
      </c>
      <c r="C113" s="81">
        <f>C106+C107+C112</f>
        <v>0.18049999999999999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0.18049999999999999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1.2670985714285714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1.2670985714285714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x14ac:dyDescent="0.3">
      <c r="B116" s="7" t="s">
        <v>317</v>
      </c>
      <c r="C116" s="80">
        <v>200</v>
      </c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200</v>
      </c>
    </row>
    <row r="117" spans="1:108" x14ac:dyDescent="0.3">
      <c r="B117" s="7" t="s">
        <v>318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1.2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1.2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0.42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0.42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0.52800000000000002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0.52800000000000002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50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50</v>
      </c>
    </row>
    <row r="123" spans="1:108" x14ac:dyDescent="0.3">
      <c r="B123" s="7" t="s">
        <v>321</v>
      </c>
      <c r="C123" s="80">
        <v>10</v>
      </c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10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0.18640999999999996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0.18640999999999996</v>
      </c>
    </row>
    <row r="128" spans="1:108" x14ac:dyDescent="0.3">
      <c r="B128" s="7" t="s">
        <v>325</v>
      </c>
      <c r="C128" s="80">
        <v>100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100</v>
      </c>
    </row>
    <row r="129" spans="1:108" x14ac:dyDescent="0.3">
      <c r="B129" s="3" t="s">
        <v>185</v>
      </c>
      <c r="C129" s="39">
        <f>(C128*'(ne pas modifier) BDD_REF'!$B$210)/1000</f>
        <v>5.7000000000000002E-3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5.7000000000000002E-3</v>
      </c>
    </row>
    <row r="130" spans="1:108" s="16" customFormat="1" x14ac:dyDescent="0.3">
      <c r="A130" s="18"/>
      <c r="B130" s="19" t="s">
        <v>186</v>
      </c>
      <c r="C130" s="81">
        <f>C127+C129</f>
        <v>0.19210999999999998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0.19210999999999998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100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100</v>
      </c>
    </row>
    <row r="132" spans="1:108" x14ac:dyDescent="0.3">
      <c r="B132" s="7" t="s">
        <v>327</v>
      </c>
      <c r="C132" s="80">
        <v>50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50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0.18049999999999999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0.18049999999999999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</v>
      </c>
    </row>
    <row r="136" spans="1:108" x14ac:dyDescent="0.3">
      <c r="B136" s="7" t="s">
        <v>329</v>
      </c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3">
      <c r="B137" s="7" t="s">
        <v>330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0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0</v>
      </c>
    </row>
    <row r="140" spans="1:108" s="16" customFormat="1" x14ac:dyDescent="0.3">
      <c r="A140" s="18"/>
      <c r="B140" s="19" t="s">
        <v>187</v>
      </c>
      <c r="C140" s="81">
        <f>C133+C134+C139</f>
        <v>0.18049999999999999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0.18049999999999999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1.2670985714285714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1.2670985714285714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3.8449691428571429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3.8449691428571429</v>
      </c>
    </row>
    <row r="143" spans="1:108" x14ac:dyDescent="0.3">
      <c r="B143" s="71" t="s">
        <v>223</v>
      </c>
      <c r="C143" s="71">
        <f>(C142-C5*5)</f>
        <v>-5.4612222540029931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-44.727410260284508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-44.727410260284508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335.90699999999998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335.90699999999998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0.95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0.95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129.42929999999996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129.42929999999996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F42" sqref="F4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-44.727410260284508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335.90699999999998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129.42929999999996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510.06371026028444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-44.727410260284508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302.31630000000001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129.42929999999996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433.29845026028448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2022-11-08T11:20:30Z</dcterms:modified>
</cp:coreProperties>
</file>