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SERRES STE MARIE (64) M. DUCOS Gérard\Dossier déposé le 24 02 2025\"/>
    </mc:Choice>
  </mc:AlternateContent>
  <xr:revisionPtr revIDLastSave="0" documentId="13_ncr:1_{CC677242-56DB-4AE8-8B3C-BCD77F86FC5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<sst xmlns="http://schemas.openxmlformats.org/spreadsheetml/2006/main" count="1167" uniqueCount="324">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</sst>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K53" sqref="K5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0.9</v>
      </c>
      <c r="D9" s="36">
        <f t="shared" ref="D9:D18" si="0">C9*$C$5</f>
        <v>1.0620000000000001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</v>
      </c>
      <c r="D10" s="36">
        <f t="shared" si="0"/>
        <v>0.11799999999999999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1.1800000000000002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34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6.8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99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140</v>
      </c>
      <c r="C38" s="63">
        <v>3</v>
      </c>
      <c r="D38" s="63">
        <v>23</v>
      </c>
      <c r="E38" s="54"/>
      <c r="F38" s="54"/>
      <c r="G38" s="54"/>
      <c r="H38" s="54">
        <v>1</v>
      </c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180</v>
      </c>
      <c r="C39" s="63">
        <v>4</v>
      </c>
      <c r="D39" s="63">
        <v>18</v>
      </c>
      <c r="E39" s="54"/>
      <c r="F39" s="54"/>
      <c r="G39" s="54"/>
      <c r="H39" s="54">
        <v>1</v>
      </c>
      <c r="I39" s="52">
        <f t="shared" si="1"/>
        <v>12.6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214</v>
      </c>
      <c r="C40" s="63">
        <v>5</v>
      </c>
      <c r="D40" s="63">
        <v>14</v>
      </c>
      <c r="E40" s="54"/>
      <c r="F40" s="54"/>
      <c r="G40" s="54"/>
      <c r="H40" s="54">
        <v>1</v>
      </c>
      <c r="I40" s="52">
        <f t="shared" si="1"/>
        <v>10.4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243</v>
      </c>
      <c r="C41" s="63">
        <v>6</v>
      </c>
      <c r="D41" s="63">
        <v>11</v>
      </c>
      <c r="E41" s="54"/>
      <c r="F41" s="54"/>
      <c r="G41" s="54"/>
      <c r="H41" s="54">
        <v>1</v>
      </c>
      <c r="I41" s="56">
        <f t="shared" si="1"/>
        <v>8.6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267</v>
      </c>
      <c r="C42" s="63">
        <v>7</v>
      </c>
      <c r="D42" s="63">
        <v>9</v>
      </c>
      <c r="E42" s="54"/>
      <c r="F42" s="54"/>
      <c r="G42" s="54"/>
      <c r="H42" s="54"/>
      <c r="I42" s="56">
        <f t="shared" si="1"/>
        <v>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289</v>
      </c>
      <c r="C43" s="63">
        <v>8</v>
      </c>
      <c r="D43" s="63">
        <v>7</v>
      </c>
      <c r="E43" s="54"/>
      <c r="F43" s="54"/>
      <c r="G43" s="54"/>
      <c r="H43" s="54"/>
      <c r="I43" s="52">
        <f t="shared" si="1"/>
        <v>6.2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312</v>
      </c>
      <c r="C44" s="63">
        <v>9</v>
      </c>
      <c r="D44" s="63">
        <v>312</v>
      </c>
      <c r="E44" s="54"/>
      <c r="F44" s="54"/>
      <c r="G44" s="54"/>
      <c r="H44" s="54"/>
      <c r="I44" s="52">
        <f t="shared" si="1"/>
        <v>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366.86025470473652</v>
      </c>
      <c r="T3" s="62">
        <f>IF('Données projet'!E9&gt;30,$R$33-$H$33,LOOKUP('Données projet'!$E$9,$A$3:$A$203,R3:R203)-LOOKUP('Données projet'!$E$9,$A$3:$A$203,$H$3:$H$203))</f>
        <v>513.80016421153414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371.95849973474657</v>
      </c>
      <c r="AO3" s="62">
        <f>IF('Données projet'!E10&gt;30,$AM$33-$H$33,LOOKUP('Données projet'!$E$10,$A$3:$A$203,AM3:AM203)-LOOKUP('Données projet'!$E$10,$A$3:$A$203,$H$3:$H$203))</f>
        <v>233.32640143610547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6.8</v>
      </c>
      <c r="N4" s="14">
        <f>IF('Données projet'!$A$36&gt;35,N3+M4-V3,IF(A4&lt;'Données projet'!$A$36,$K$205^A4,IF(A4='Données projet'!$A$36,'Données projet'!$B$36,N3+M4-V3)))</f>
        <v>2.0243974584998852</v>
      </c>
      <c r="O4" s="14">
        <f>N4*VLOOKUP('Données projet'!$B$9,Paramètres!$A$1:$I$89,3,0)*VLOOKUP('Données projet'!$B$9,Paramètres!$A$1:$I$89,5,0)</f>
        <v>1.8316748204506961</v>
      </c>
      <c r="P4" s="14">
        <f>EXP(-1.0587+0.8836*LN(O4)+0.284)</f>
        <v>0.78669228172688432</v>
      </c>
      <c r="Q4" s="22">
        <f t="shared" ref="Q4:Q34" si="2">(O4+P4)*0.475*44/12</f>
        <v>4.5603227029592857</v>
      </c>
      <c r="R4" s="62">
        <f t="shared" si="0"/>
        <v>262.44921159184815</v>
      </c>
      <c r="S4" s="62">
        <f ca="1">AVERAGE(OFFSET($R$3,0,0,'Données projet'!$E$9+1,1))-AVERAGE(OFFSET($H$3,0,0,'Données projet'!$E$9+1,1))</f>
        <v>366.86025470473652</v>
      </c>
      <c r="T4" s="62">
        <f>$T$3</f>
        <v>513.80016421153414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260.61190763210914</v>
      </c>
      <c r="AN4" s="62">
        <f ca="1">AVERAGE(OFFSET($AM$3,0,0,'Données projet'!$E$10+1,1))-AVERAGE(OFFSET($H$3,0,0,'Données projet'!$E$10+1,1))</f>
        <v>371.95849973474657</v>
      </c>
      <c r="AO4" s="62">
        <f>$AO$3</f>
        <v>233.32640143610547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6.8</v>
      </c>
      <c r="N5" s="14">
        <f>IF('Données projet'!$A$36&gt;35,N4+M5-V4,IF(A5&lt;'Données projet'!$A$36,$K$205^A5,IF(A5='Données projet'!$A$36,'Données projet'!$B$36,N4+M5-V4)))</f>
        <v>4.0981850699807945</v>
      </c>
      <c r="O5" s="14">
        <f>N5*VLOOKUP('Données projet'!$B$9,Paramètres!$A$1:$I$89,3,0)*VLOOKUP('Données projet'!$B$9,Paramètres!$A$1:$I$89,5,0)</f>
        <v>3.7080378513186227</v>
      </c>
      <c r="P5" s="14">
        <f t="shared" ref="P5:P68" si="33">EXP(-1.0587+0.8836*LN(O5)+0.284)</f>
        <v>1.4670598901857457</v>
      </c>
      <c r="Q5" s="22">
        <f t="shared" si="2"/>
        <v>9.0132952331201093</v>
      </c>
      <c r="R5" s="62">
        <f t="shared" si="0"/>
        <v>268.12440634423126</v>
      </c>
      <c r="S5" s="62">
        <f ca="1">AVERAGE(OFFSET($R$3,0,0,'Données projet'!$E$9+1,1))-AVERAGE(OFFSET($H$3,0,0,'Données projet'!$E$9+1,1))</f>
        <v>366.86025470473652</v>
      </c>
      <c r="T5" s="62">
        <f t="shared" ref="T5:T68" si="34">$T$3</f>
        <v>513.80016421153414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262.32044908771906</v>
      </c>
      <c r="AN5" s="62">
        <f ca="1">AVERAGE(OFFSET($AM$3,0,0,'Données projet'!$E$10+1,1))-AVERAGE(OFFSET($H$3,0,0,'Données projet'!$E$10+1,1))</f>
        <v>371.95849973474657</v>
      </c>
      <c r="AO5" s="62">
        <f t="shared" ref="AO5:AO68" si="36">$AO$3</f>
        <v>233.32640143610547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6.8</v>
      </c>
      <c r="N6" s="14">
        <f>IF('Données projet'!$A$36&gt;35,N5+M6-V5,IF(A6&lt;'Données projet'!$A$36,$K$205^A6,IF(A6='Données projet'!$A$36,'Données projet'!$B$36,N5+M6-V5)))</f>
        <v>8.2963554401312951</v>
      </c>
      <c r="O6" s="14">
        <f>N6*VLOOKUP('Données projet'!$B$9,Paramètres!$A$1:$I$89,3,0)*VLOOKUP('Données projet'!$B$9,Paramètres!$A$1:$I$89,5,0)</f>
        <v>7.5065424022307949</v>
      </c>
      <c r="P6" s="14">
        <f t="shared" si="33"/>
        <v>2.7358406474604431</v>
      </c>
      <c r="Q6" s="22">
        <f t="shared" si="2"/>
        <v>17.838817144878906</v>
      </c>
      <c r="R6" s="62">
        <f t="shared" si="0"/>
        <v>278.17215047821225</v>
      </c>
      <c r="S6" s="62">
        <f ca="1">AVERAGE(OFFSET($R$3,0,0,'Données projet'!$E$9+1,1))-AVERAGE(OFFSET($H$3,0,0,'Données projet'!$E$9+1,1))</f>
        <v>366.86025470473652</v>
      </c>
      <c r="T6" s="62">
        <f t="shared" si="34"/>
        <v>513.80016421153414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264.1161634225117</v>
      </c>
      <c r="AN6" s="62">
        <f ca="1">AVERAGE(OFFSET($AM$3,0,0,'Données projet'!$E$10+1,1))-AVERAGE(OFFSET($H$3,0,0,'Données projet'!$E$10+1,1))</f>
        <v>371.95849973474657</v>
      </c>
      <c r="AO6" s="62">
        <f t="shared" si="36"/>
        <v>233.32640143610547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6.8</v>
      </c>
      <c r="N7" s="14">
        <f>IF('Données projet'!$A$36&gt;35,N6+M7-V6,IF(A7&lt;'Données projet'!$A$36,$K$205^A7,IF(A7='Données projet'!$A$36,'Données projet'!$B$36,N6+M7-V6)))</f>
        <v>16.795120867813488</v>
      </c>
      <c r="O7" s="14">
        <f>N7*VLOOKUP('Données projet'!$B$9,Paramètres!$A$1:$I$89,3,0)*VLOOKUP('Données projet'!$B$9,Paramètres!$A$1:$I$89,5,0)</f>
        <v>15.196225361197643</v>
      </c>
      <c r="P7" s="14">
        <f t="shared" si="33"/>
        <v>5.1019212633160578</v>
      </c>
      <c r="Q7" s="22">
        <f t="shared" si="2"/>
        <v>35.352605371028027</v>
      </c>
      <c r="R7" s="62">
        <f t="shared" si="0"/>
        <v>296.90816092658355</v>
      </c>
      <c r="S7" s="62">
        <f ca="1">AVERAGE(OFFSET($R$3,0,0,'Données projet'!$E$9+1,1))-AVERAGE(OFFSET($H$3,0,0,'Données projet'!$E$9+1,1))</f>
        <v>366.86025470473652</v>
      </c>
      <c r="T7" s="62">
        <f t="shared" si="34"/>
        <v>513.80016421153414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266.01473029332345</v>
      </c>
      <c r="AN7" s="62">
        <f ca="1">AVERAGE(OFFSET($AM$3,0,0,'Données projet'!$E$10+1,1))-AVERAGE(OFFSET($H$3,0,0,'Données projet'!$E$10+1,1))</f>
        <v>371.95849973474657</v>
      </c>
      <c r="AO7" s="62">
        <f t="shared" si="36"/>
        <v>233.32640143610547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34</v>
      </c>
      <c r="L8" s="13">
        <f>VLOOKUP(A8,'Données projet'!$A$35:$I$55,9,0)</f>
        <v>6.8</v>
      </c>
      <c r="M8" s="13">
        <f t="array" ref="M8">INDEX(L:L,MIN(IF(ISNUMBER(L8:L204),ROW(L8:L204),"")))</f>
        <v>6.8</v>
      </c>
      <c r="N8" s="14">
        <f>IF('Données projet'!$A$36&gt;35,N7+M8-V7,IF(A8&lt;'Données projet'!$A$36,$K$205^A8,IF(A8='Données projet'!$A$36,'Données projet'!$B$36,N7+M8-V7)))</f>
        <v>34</v>
      </c>
      <c r="O8" s="14">
        <f>N8*VLOOKUP('Données projet'!$B$9,Paramètres!$A$1:$I$89,3,0)*VLOOKUP('Données projet'!$B$9,Paramètres!$A$1:$I$89,5,0)</f>
        <v>30.763199999999998</v>
      </c>
      <c r="P8" s="14">
        <f t="shared" si="33"/>
        <v>9.5142970411082253</v>
      </c>
      <c r="Q8" s="22">
        <f t="shared" si="2"/>
        <v>70.149974013263474</v>
      </c>
      <c r="R8" s="62">
        <f t="shared" si="0"/>
        <v>332.92775179104126</v>
      </c>
      <c r="S8" s="62">
        <f ca="1">AVERAGE(OFFSET($R$3,0,0,'Données projet'!$E$9+1,1))-AVERAGE(OFFSET($H$3,0,0,'Données projet'!$E$9+1,1))</f>
        <v>366.86025470473652</v>
      </c>
      <c r="T8" s="62">
        <f t="shared" si="34"/>
        <v>513.80016421153414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6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268.03465872166612</v>
      </c>
      <c r="AN8" s="62">
        <f ca="1">AVERAGE(OFFSET($AM$3,0,0,'Données projet'!$E$10+1,1))-AVERAGE(OFFSET($H$3,0,0,'Données projet'!$E$10+1,1))</f>
        <v>371.95849973474657</v>
      </c>
      <c r="AO8" s="62">
        <f t="shared" si="36"/>
        <v>233.32640143610547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14.2</v>
      </c>
      <c r="N9" s="14">
        <f>IF('Données projet'!$A$36&gt;35,N8+M9-V8,IF(A9&lt;'Données projet'!$A$36,$K$205^A9,IF(A9='Données projet'!$A$36,'Données projet'!$B$36,N8+M9-V8)))</f>
        <v>42.2</v>
      </c>
      <c r="O9" s="14">
        <f>N9*VLOOKUP('Données projet'!$B$9,Paramètres!$A$1:$I$89,3,0)*VLOOKUP('Données projet'!$B$9,Paramètres!$A$1:$I$89,5,0)</f>
        <v>38.182560000000002</v>
      </c>
      <c r="P9" s="14">
        <f t="shared" si="33"/>
        <v>11.515638334288104</v>
      </c>
      <c r="Q9" s="22">
        <f t="shared" si="2"/>
        <v>86.557695432218452</v>
      </c>
      <c r="R9" s="62">
        <f t="shared" si="0"/>
        <v>350.55769543221845</v>
      </c>
      <c r="S9" s="62">
        <f ca="1">AVERAGE(OFFSET($R$3,0,0,'Données projet'!$E$9+1,1))-AVERAGE(OFFSET($H$3,0,0,'Données projet'!$E$9+1,1))</f>
        <v>366.86025470473652</v>
      </c>
      <c r="T9" s="62">
        <f t="shared" si="34"/>
        <v>513.80016421153414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270.19779917460153</v>
      </c>
      <c r="AN9" s="62">
        <f ca="1">AVERAGE(OFFSET($AM$3,0,0,'Données projet'!$E$10+1,1))-AVERAGE(OFFSET($H$3,0,0,'Données projet'!$E$10+1,1))</f>
        <v>371.95849973474657</v>
      </c>
      <c r="AO9" s="62">
        <f t="shared" si="36"/>
        <v>233.32640143610547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14.2</v>
      </c>
      <c r="N10" s="14">
        <f>IF('Données projet'!$A$36&gt;35,N9+M10-V9,IF(A10&lt;'Données projet'!$A$36,$K$205^A10,IF(A10='Données projet'!$A$36,'Données projet'!$B$36,N9+M10-V9)))</f>
        <v>56.400000000000006</v>
      </c>
      <c r="O10" s="14">
        <f>N10*VLOOKUP('Données projet'!$B$9,Paramètres!$A$1:$I$89,3,0)*VLOOKUP('Données projet'!$B$9,Paramètres!$A$1:$I$89,5,0)</f>
        <v>51.030720000000009</v>
      </c>
      <c r="P10" s="14">
        <f t="shared" si="33"/>
        <v>14.879630660597618</v>
      </c>
      <c r="Q10" s="22">
        <f t="shared" si="2"/>
        <v>114.79386073387418</v>
      </c>
      <c r="R10" s="62">
        <f t="shared" si="0"/>
        <v>380.0160829560964</v>
      </c>
      <c r="S10" s="62">
        <f ca="1">AVERAGE(OFFSET($R$3,0,0,'Données projet'!$E$9+1,1))-AVERAGE(OFFSET($H$3,0,0,'Données projet'!$E$9+1,1))</f>
        <v>366.86025470473652</v>
      </c>
      <c r="T10" s="62">
        <f t="shared" si="34"/>
        <v>513.80016421153414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272.5299485819337</v>
      </c>
      <c r="AN10" s="62">
        <f ca="1">AVERAGE(OFFSET($AM$3,0,0,'Données projet'!$E$10+1,1))-AVERAGE(OFFSET($H$3,0,0,'Données projet'!$E$10+1,1))</f>
        <v>371.95849973474657</v>
      </c>
      <c r="AO10" s="62">
        <f t="shared" si="36"/>
        <v>233.32640143610547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14.2</v>
      </c>
      <c r="N11" s="14">
        <f>IF('Données projet'!$A$36&gt;35,N10+M11-V10,IF(A11&lt;'Données projet'!$A$36,$K$205^A11,IF(A11='Données projet'!$A$36,'Données projet'!$B$36,N10+M11-V10)))</f>
        <v>70.600000000000009</v>
      </c>
      <c r="O11" s="14">
        <f>N11*VLOOKUP('Données projet'!$B$9,Paramètres!$A$1:$I$89,3,0)*VLOOKUP('Données projet'!$B$9,Paramètres!$A$1:$I$89,5,0)</f>
        <v>63.878880000000002</v>
      </c>
      <c r="P11" s="14">
        <f t="shared" si="33"/>
        <v>18.145367520913332</v>
      </c>
      <c r="Q11" s="22">
        <f t="shared" si="2"/>
        <v>142.85889776559074</v>
      </c>
      <c r="R11" s="62">
        <f t="shared" si="0"/>
        <v>409.30334221003523</v>
      </c>
      <c r="S11" s="62">
        <f ca="1">AVERAGE(OFFSET($R$3,0,0,'Données projet'!$E$9+1,1))-AVERAGE(OFFSET($H$3,0,0,'Données projet'!$E$9+1,1))</f>
        <v>366.86025470473652</v>
      </c>
      <c r="T11" s="62">
        <f t="shared" si="34"/>
        <v>513.80016421153414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275.06156519923923</v>
      </c>
      <c r="AN11" s="62">
        <f ca="1">AVERAGE(OFFSET($AM$3,0,0,'Données projet'!$E$10+1,1))-AVERAGE(OFFSET($H$3,0,0,'Données projet'!$E$10+1,1))</f>
        <v>371.95849973474657</v>
      </c>
      <c r="AO11" s="62">
        <f t="shared" si="36"/>
        <v>233.32640143610547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14.2</v>
      </c>
      <c r="N12" s="14">
        <f>IF('Données projet'!$A$36&gt;35,N11+M12-V11,IF(A12&lt;'Données projet'!$A$36,$K$205^A12,IF(A12='Données projet'!$A$36,'Données projet'!$B$36,N11+M12-V11)))</f>
        <v>84.800000000000011</v>
      </c>
      <c r="O12" s="14">
        <f>N12*VLOOKUP('Données projet'!$B$9,Paramètres!$A$1:$I$89,3,0)*VLOOKUP('Données projet'!$B$9,Paramètres!$A$1:$I$89,5,0)</f>
        <v>76.727040000000017</v>
      </c>
      <c r="P12" s="14">
        <f t="shared" si="33"/>
        <v>21.334993267156719</v>
      </c>
      <c r="Q12" s="22">
        <f t="shared" si="2"/>
        <v>170.79137460696464</v>
      </c>
      <c r="R12" s="62">
        <f t="shared" si="0"/>
        <v>438.45804127363135</v>
      </c>
      <c r="S12" s="62">
        <f ca="1">AVERAGE(OFFSET($R$3,0,0,'Données projet'!$E$9+1,1))-AVERAGE(OFFSET($H$3,0,0,'Données projet'!$E$9+1,1))</f>
        <v>366.86025470473652</v>
      </c>
      <c r="T12" s="62">
        <f t="shared" si="34"/>
        <v>513.80016421153414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277.8286133100172</v>
      </c>
      <c r="AN12" s="62">
        <f ca="1">AVERAGE(OFFSET($AM$3,0,0,'Données projet'!$E$10+1,1))-AVERAGE(OFFSET($H$3,0,0,'Données projet'!$E$10+1,1))</f>
        <v>371.95849973474657</v>
      </c>
      <c r="AO12" s="62">
        <f t="shared" si="36"/>
        <v>233.32640143610547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99</v>
      </c>
      <c r="L13" s="13">
        <f>VLOOKUP(A13,'Données projet'!$A$35:$I$55,9,0)</f>
        <v>14.2</v>
      </c>
      <c r="M13" s="13">
        <f t="array" ref="M13">INDEX(L:L,MIN(IF(ISNUMBER(L13:L209),ROW(L13:L209),"")))</f>
        <v>14.2</v>
      </c>
      <c r="N13" s="14">
        <f>IF('Données projet'!$A$36&gt;35,N12+M13-V12,IF(A13&lt;'Données projet'!$A$36,$K$205^A13,IF(A13='Données projet'!$A$36,'Données projet'!$B$36,N12+M13-V12)))</f>
        <v>99.000000000000014</v>
      </c>
      <c r="O13" s="14">
        <f>N13*VLOOKUP('Données projet'!$B$9,Paramètres!$A$1:$I$89,3,0)*VLOOKUP('Données projet'!$B$9,Paramètres!$A$1:$I$89,5,0)</f>
        <v>89.575200000000009</v>
      </c>
      <c r="P13" s="14">
        <f t="shared" si="33"/>
        <v>24.462745269668691</v>
      </c>
      <c r="Q13" s="22">
        <f t="shared" si="2"/>
        <v>198.61608801133966</v>
      </c>
      <c r="R13" s="62">
        <f t="shared" si="0"/>
        <v>467.50497690022848</v>
      </c>
      <c r="S13" s="62">
        <f ca="1">AVERAGE(OFFSET($R$3,0,0,'Données projet'!$E$9+1,1))-AVERAGE(OFFSET($H$3,0,0,'Données projet'!$E$9+1,1))</f>
        <v>366.86025470473652</v>
      </c>
      <c r="T13" s="62">
        <f t="shared" si="34"/>
        <v>513.80016421153414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28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280.87356140756339</v>
      </c>
      <c r="AN13" s="62">
        <f ca="1">AVERAGE(OFFSET($AM$3,0,0,'Données projet'!$E$10+1,1))-AVERAGE(OFFSET($H$3,0,0,'Données projet'!$E$10+1,1))</f>
        <v>371.95849973474657</v>
      </c>
      <c r="AO13" s="62">
        <f t="shared" si="36"/>
        <v>233.32640143610547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13.8</v>
      </c>
      <c r="N14" s="14">
        <f>IF('Données projet'!$A$36&gt;35,N13+M14-V13,IF(A14&lt;'Données projet'!$A$36,$K$205^A14,IF(A14='Données projet'!$A$36,'Données projet'!$B$36,N13+M14-V13)))</f>
        <v>84.800000000000011</v>
      </c>
      <c r="O14" s="14">
        <f>N14*VLOOKUP('Données projet'!$B$9,Paramètres!$A$1:$I$89,3,0)*VLOOKUP('Données projet'!$B$9,Paramètres!$A$1:$I$89,5,0)</f>
        <v>76.727040000000017</v>
      </c>
      <c r="P14" s="14">
        <f t="shared" si="33"/>
        <v>21.334993267156719</v>
      </c>
      <c r="Q14" s="22">
        <f t="shared" si="2"/>
        <v>170.79137460696464</v>
      </c>
      <c r="R14" s="62">
        <f t="shared" si="0"/>
        <v>440.90248571807581</v>
      </c>
      <c r="S14" s="62">
        <f ca="1">AVERAGE(OFFSET($R$3,0,0,'Données projet'!$E$9+1,1))-AVERAGE(OFFSET($H$3,0,0,'Données projet'!$E$9+1,1))</f>
        <v>366.86025470473652</v>
      </c>
      <c r="T14" s="62">
        <f t="shared" si="34"/>
        <v>513.80016421153414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284.24656181124851</v>
      </c>
      <c r="AN14" s="62">
        <f ca="1">AVERAGE(OFFSET($AM$3,0,0,'Données projet'!$E$10+1,1))-AVERAGE(OFFSET($H$3,0,0,'Données projet'!$E$10+1,1))</f>
        <v>371.95849973474657</v>
      </c>
      <c r="AO14" s="62">
        <f t="shared" si="36"/>
        <v>233.32640143610547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13.8</v>
      </c>
      <c r="N15" s="14">
        <f>IF('Données projet'!$A$36&gt;35,N14+M15-V14,IF(A15&lt;'Données projet'!$A$36,$K$205^A15,IF(A15='Données projet'!$A$36,'Données projet'!$B$36,N14+M15-V14)))</f>
        <v>98.600000000000009</v>
      </c>
      <c r="O15" s="14">
        <f>N15*VLOOKUP('Données projet'!$B$9,Paramètres!$A$1:$I$89,3,0)*VLOOKUP('Données projet'!$B$9,Paramètres!$A$1:$I$89,5,0)</f>
        <v>89.213280000000012</v>
      </c>
      <c r="P15" s="14">
        <f t="shared" si="33"/>
        <v>24.375390230293569</v>
      </c>
      <c r="Q15" s="22">
        <f t="shared" si="2"/>
        <v>197.83360065109466</v>
      </c>
      <c r="R15" s="62">
        <f t="shared" si="0"/>
        <v>469.16693398442794</v>
      </c>
      <c r="S15" s="62">
        <f ca="1">AVERAGE(OFFSET($R$3,0,0,'Données projet'!$E$9+1,1))-AVERAGE(OFFSET($H$3,0,0,'Données projet'!$E$9+1,1))</f>
        <v>366.86025470473652</v>
      </c>
      <c r="T15" s="62">
        <f t="shared" si="34"/>
        <v>513.80016421153414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288.00684477481775</v>
      </c>
      <c r="AN15" s="62">
        <f ca="1">AVERAGE(OFFSET($AM$3,0,0,'Données projet'!$E$10+1,1))-AVERAGE(OFFSET($H$3,0,0,'Données projet'!$E$10+1,1))</f>
        <v>371.95849973474657</v>
      </c>
      <c r="AO15" s="62">
        <f t="shared" si="36"/>
        <v>233.32640143610547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13.8</v>
      </c>
      <c r="N16" s="14">
        <f>IF('Données projet'!$A$36&gt;35,N15+M16-V15,IF(A16&lt;'Données projet'!$A$36,$K$205^A16,IF(A16='Données projet'!$A$36,'Données projet'!$B$36,N15+M16-V15)))</f>
        <v>112.4</v>
      </c>
      <c r="O16" s="14">
        <f>N16*VLOOKUP('Données projet'!$B$9,Paramètres!$A$1:$I$89,3,0)*VLOOKUP('Données projet'!$B$9,Paramètres!$A$1:$I$89,5,0)</f>
        <v>101.69951999999999</v>
      </c>
      <c r="P16" s="14">
        <f t="shared" si="33"/>
        <v>27.366486780557949</v>
      </c>
      <c r="Q16" s="22">
        <f t="shared" si="2"/>
        <v>224.78996180947172</v>
      </c>
      <c r="R16" s="62">
        <f t="shared" si="0"/>
        <v>497.34551736502726</v>
      </c>
      <c r="S16" s="62">
        <f ca="1">AVERAGE(OFFSET($R$3,0,0,'Données projet'!$E$9+1,1))-AVERAGE(OFFSET($H$3,0,0,'Données projet'!$E$9+1,1))</f>
        <v>366.86025470473652</v>
      </c>
      <c r="T16" s="62">
        <f t="shared" si="34"/>
        <v>513.80016421153414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292.22436618065581</v>
      </c>
      <c r="AN16" s="62">
        <f ca="1">AVERAGE(OFFSET($AM$3,0,0,'Données projet'!$E$10+1,1))-AVERAGE(OFFSET($H$3,0,0,'Données projet'!$E$10+1,1))</f>
        <v>371.95849973474657</v>
      </c>
      <c r="AO16" s="62">
        <f t="shared" si="36"/>
        <v>233.32640143610547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13.8</v>
      </c>
      <c r="N17" s="14">
        <f>IF('Données projet'!$A$36&gt;35,N16+M17-V16,IF(A17&lt;'Données projet'!$A$36,$K$205^A17,IF(A17='Données projet'!$A$36,'Données projet'!$B$36,N16+M17-V16)))</f>
        <v>126.2</v>
      </c>
      <c r="O17" s="14">
        <f>N17*VLOOKUP('Données projet'!$B$9,Paramètres!$A$1:$I$89,3,0)*VLOOKUP('Données projet'!$B$9,Paramètres!$A$1:$I$89,5,0)</f>
        <v>114.18576</v>
      </c>
      <c r="P17" s="14">
        <f t="shared" si="33"/>
        <v>30.315028515433259</v>
      </c>
      <c r="Q17" s="22">
        <f t="shared" si="2"/>
        <v>251.67220666437959</v>
      </c>
      <c r="R17" s="62">
        <f t="shared" si="0"/>
        <v>525.4499844421573</v>
      </c>
      <c r="S17" s="62">
        <f ca="1">AVERAGE(OFFSET($R$3,0,0,'Données projet'!$E$9+1,1))-AVERAGE(OFFSET($H$3,0,0,'Données projet'!$E$9+1,1))</f>
        <v>366.86025470473652</v>
      </c>
      <c r="T17" s="62">
        <f t="shared" si="34"/>
        <v>513.80016421153414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296.98175505469334</v>
      </c>
      <c r="AN17" s="62">
        <f ca="1">AVERAGE(OFFSET($AM$3,0,0,'Données projet'!$E$10+1,1))-AVERAGE(OFFSET($H$3,0,0,'Données projet'!$E$10+1,1))</f>
        <v>371.95849973474657</v>
      </c>
      <c r="AO17" s="62">
        <f t="shared" si="36"/>
        <v>233.32640143610547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140</v>
      </c>
      <c r="L18" s="13">
        <f>VLOOKUP(A18,'Données projet'!$A$35:$I$55,9,0)</f>
        <v>13.8</v>
      </c>
      <c r="M18" s="13">
        <f t="array" ref="M18">INDEX(L:L,MIN(IF(ISNUMBER(L18:L214),ROW(L18:L214),"")))</f>
        <v>13.8</v>
      </c>
      <c r="N18" s="14">
        <f>IF('Données projet'!$A$36&gt;35,N17+M18-V17,IF(A18&lt;'Données projet'!$A$36,$K$205^A18,IF(A18='Données projet'!$A$36,'Données projet'!$B$36,N17+M18-V17)))</f>
        <v>140</v>
      </c>
      <c r="O18" s="14">
        <f>N18*VLOOKUP('Données projet'!$B$9,Paramètres!$A$1:$I$89,3,0)*VLOOKUP('Données projet'!$B$9,Paramètres!$A$1:$I$89,5,0)</f>
        <v>126.67199999999998</v>
      </c>
      <c r="P18" s="14">
        <f t="shared" si="33"/>
        <v>33.226199426361347</v>
      </c>
      <c r="Q18" s="22">
        <f t="shared" si="2"/>
        <v>278.48936400091264</v>
      </c>
      <c r="R18" s="62">
        <f t="shared" si="0"/>
        <v>553.4893640009127</v>
      </c>
      <c r="S18" s="62">
        <f ca="1">AVERAGE(OFFSET($R$3,0,0,'Données projet'!$E$9+1,1))-AVERAGE(OFFSET($H$3,0,0,'Données projet'!$E$9+1,1))</f>
        <v>366.86025470473652</v>
      </c>
      <c r="T18" s="62">
        <f t="shared" si="34"/>
        <v>513.80016421153414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23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302.3766155842269</v>
      </c>
      <c r="AN18" s="62">
        <f ca="1">AVERAGE(OFFSET($AM$3,0,0,'Données projet'!$E$10+1,1))-AVERAGE(OFFSET($H$3,0,0,'Données projet'!$E$10+1,1))</f>
        <v>371.95849973474657</v>
      </c>
      <c r="AO18" s="62">
        <f t="shared" si="36"/>
        <v>233.32640143610547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12.6</v>
      </c>
      <c r="N19" s="14">
        <f>IF('Données projet'!$A$36&gt;35,N18+M19-V18,IF(A19&lt;'Données projet'!$A$36,$K$205^A19,IF(A19='Données projet'!$A$36,'Données projet'!$B$36,N18+M19-V18)))</f>
        <v>129.6</v>
      </c>
      <c r="O19" s="14">
        <f>N19*VLOOKUP('Données projet'!$B$9,Paramètres!$A$1:$I$89,3,0)*VLOOKUP('Données projet'!$B$9,Paramètres!$A$1:$I$89,5,0)</f>
        <v>117.26208</v>
      </c>
      <c r="P19" s="14">
        <f t="shared" si="33"/>
        <v>31.035569170075775</v>
      </c>
      <c r="Q19" s="22">
        <f t="shared" si="2"/>
        <v>258.28507230454863</v>
      </c>
      <c r="R19" s="62">
        <f t="shared" si="0"/>
        <v>534.50729452677092</v>
      </c>
      <c r="S19" s="62">
        <f ca="1">AVERAGE(OFFSET($R$3,0,0,'Données projet'!$E$9+1,1))-AVERAGE(OFFSET($H$3,0,0,'Données projet'!$E$9+1,1))</f>
        <v>366.86025470473652</v>
      </c>
      <c r="T19" s="62">
        <f t="shared" si="34"/>
        <v>513.80016421153414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308.52424831494073</v>
      </c>
      <c r="AN19" s="62">
        <f ca="1">AVERAGE(OFFSET($AM$3,0,0,'Données projet'!$E$10+1,1))-AVERAGE(OFFSET($H$3,0,0,'Données projet'!$E$10+1,1))</f>
        <v>371.95849973474657</v>
      </c>
      <c r="AO19" s="62">
        <f t="shared" si="36"/>
        <v>233.32640143610547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12.6</v>
      </c>
      <c r="N20" s="14">
        <f>IF('Données projet'!$A$36&gt;35,N19+M20-V19,IF(A20&lt;'Données projet'!$A$36,$K$205^A20,IF(A20='Données projet'!$A$36,'Données projet'!$B$36,N19+M20-V19)))</f>
        <v>142.19999999999999</v>
      </c>
      <c r="O20" s="14">
        <f>N20*VLOOKUP('Données projet'!$B$9,Paramètres!$A$1:$I$89,3,0)*VLOOKUP('Données projet'!$B$9,Paramètres!$A$1:$I$89,5,0)</f>
        <v>128.66255999999998</v>
      </c>
      <c r="P20" s="14">
        <f t="shared" si="33"/>
        <v>33.687130461083775</v>
      </c>
      <c r="Q20" s="22">
        <f t="shared" si="2"/>
        <v>282.75904421972086</v>
      </c>
      <c r="R20" s="62">
        <f t="shared" si="0"/>
        <v>560.20348866416532</v>
      </c>
      <c r="S20" s="62">
        <f ca="1">AVERAGE(OFFSET($R$3,0,0,'Données projet'!$E$9+1,1))-AVERAGE(OFFSET($H$3,0,0,'Données projet'!$E$9+1,1))</f>
        <v>366.86025470473652</v>
      </c>
      <c r="T20" s="62">
        <f t="shared" si="34"/>
        <v>513.80016421153414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315.56086702747444</v>
      </c>
      <c r="AN20" s="62">
        <f ca="1">AVERAGE(OFFSET($AM$3,0,0,'Données projet'!$E$10+1,1))-AVERAGE(OFFSET($H$3,0,0,'Données projet'!$E$10+1,1))</f>
        <v>371.95849973474657</v>
      </c>
      <c r="AO20" s="62">
        <f t="shared" si="36"/>
        <v>233.32640143610547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12.6</v>
      </c>
      <c r="N21" s="14">
        <f>IF('Données projet'!$A$36&gt;35,N20+M21-V20,IF(A21&lt;'Données projet'!$A$36,$K$205^A21,IF(A21='Données projet'!$A$36,'Données projet'!$B$36,N20+M21-V20)))</f>
        <v>154.79999999999998</v>
      </c>
      <c r="O21" s="14">
        <f>N21*VLOOKUP('Données projet'!$B$9,Paramètres!$A$1:$I$89,3,0)*VLOOKUP('Données projet'!$B$9,Paramètres!$A$1:$I$89,5,0)</f>
        <v>140.06303999999997</v>
      </c>
      <c r="P21" s="14">
        <f t="shared" si="33"/>
        <v>36.31144669536954</v>
      </c>
      <c r="Q21" s="22">
        <f t="shared" si="2"/>
        <v>307.18556432776853</v>
      </c>
      <c r="R21" s="62">
        <f t="shared" si="0"/>
        <v>585.85223099443522</v>
      </c>
      <c r="S21" s="62">
        <f ca="1">AVERAGE(OFFSET($R$3,0,0,'Données projet'!$E$9+1,1))-AVERAGE(OFFSET($H$3,0,0,'Données projet'!$E$9+1,1))</f>
        <v>366.86025470473652</v>
      </c>
      <c r="T21" s="62">
        <f t="shared" si="34"/>
        <v>513.80016421153414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323.64740178362257</v>
      </c>
      <c r="AN21" s="62">
        <f ca="1">AVERAGE(OFFSET($AM$3,0,0,'Données projet'!$E$10+1,1))-AVERAGE(OFFSET($H$3,0,0,'Données projet'!$E$10+1,1))</f>
        <v>371.95849973474657</v>
      </c>
      <c r="AO21" s="62">
        <f t="shared" si="36"/>
        <v>233.32640143610547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12.6</v>
      </c>
      <c r="N22" s="14">
        <f>IF('Données projet'!$A$36&gt;35,N21+M22-V21,IF(A22&lt;'Données projet'!$A$36,$K$205^A22,IF(A22='Données projet'!$A$36,'Données projet'!$B$36,N21+M22-V21)))</f>
        <v>167.39999999999998</v>
      </c>
      <c r="O22" s="14">
        <f>N22*VLOOKUP('Données projet'!$B$9,Paramètres!$A$1:$I$89,3,0)*VLOOKUP('Données projet'!$B$9,Paramètres!$A$1:$I$89,5,0)</f>
        <v>151.46351999999999</v>
      </c>
      <c r="P22" s="14">
        <f t="shared" si="33"/>
        <v>38.910987614777085</v>
      </c>
      <c r="Q22" s="22">
        <f t="shared" si="2"/>
        <v>331.56893409573678</v>
      </c>
      <c r="R22" s="62">
        <f t="shared" si="0"/>
        <v>611.45782298462564</v>
      </c>
      <c r="S22" s="62">
        <f ca="1">AVERAGE(OFFSET($R$3,0,0,'Données projet'!$E$9+1,1))-AVERAGE(OFFSET($H$3,0,0,'Données projet'!$E$9+1,1))</f>
        <v>366.86025470473652</v>
      </c>
      <c r="T22" s="62">
        <f t="shared" si="34"/>
        <v>513.80016421153414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332.97399518503494</v>
      </c>
      <c r="AN22" s="62">
        <f ca="1">AVERAGE(OFFSET($AM$3,0,0,'Données projet'!$E$10+1,1))-AVERAGE(OFFSET($H$3,0,0,'Données projet'!$E$10+1,1))</f>
        <v>371.95849973474657</v>
      </c>
      <c r="AO22" s="62">
        <f t="shared" si="36"/>
        <v>233.32640143610547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180</v>
      </c>
      <c r="L23" s="13">
        <f>VLOOKUP(A23,'Données projet'!$A$35:$I$55,9,0)</f>
        <v>12.6</v>
      </c>
      <c r="M23" s="13">
        <f t="array" ref="M23">INDEX(L:L,MIN(IF(ISNUMBER(L23:L219),ROW(L23:L219),"")))</f>
        <v>12.6</v>
      </c>
      <c r="N23" s="14">
        <f>IF('Données projet'!$A$36&gt;35,N22+M23-V22,IF(A23&lt;'Données projet'!$A$36,$K$205^A23,IF(A23='Données projet'!$A$36,'Données projet'!$B$36,N22+M23-V22)))</f>
        <v>179.99999999999997</v>
      </c>
      <c r="O23" s="14">
        <f>N23*VLOOKUP('Données projet'!$B$9,Paramètres!$A$1:$I$89,3,0)*VLOOKUP('Données projet'!$B$9,Paramètres!$A$1:$I$89,5,0)</f>
        <v>162.86399999999998</v>
      </c>
      <c r="P23" s="14">
        <f t="shared" si="33"/>
        <v>41.487830069509123</v>
      </c>
      <c r="Q23" s="22">
        <f t="shared" si="2"/>
        <v>355.91277070439497</v>
      </c>
      <c r="R23" s="62">
        <f t="shared" si="0"/>
        <v>637.02388181550612</v>
      </c>
      <c r="S23" s="62">
        <f ca="1">AVERAGE(OFFSET($R$3,0,0,'Données projet'!$E$9+1,1))-AVERAGE(OFFSET($H$3,0,0,'Données projet'!$E$9+1,1))</f>
        <v>366.86025470473652</v>
      </c>
      <c r="T23" s="62">
        <f t="shared" si="34"/>
        <v>513.80016421153414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343.76531847344569</v>
      </c>
      <c r="AN23" s="62">
        <f ca="1">AVERAGE(OFFSET($AM$3,0,0,'Données projet'!$E$10+1,1))-AVERAGE(OFFSET($H$3,0,0,'Données projet'!$E$10+1,1))</f>
        <v>371.95849973474657</v>
      </c>
      <c r="AO23" s="62">
        <f t="shared" si="36"/>
        <v>233.32640143610547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10.4</v>
      </c>
      <c r="N24" s="14">
        <f>IF('Données projet'!$A$36&gt;35,N23+M24-V23,IF(A24&lt;'Données projet'!$A$36,$K$205^A24,IF(A24='Données projet'!$A$36,'Données projet'!$B$36,N23+M24-V23)))</f>
        <v>172.39999999999998</v>
      </c>
      <c r="O24" s="14">
        <f>N24*VLOOKUP('Données projet'!$B$9,Paramètres!$A$1:$I$89,3,0)*VLOOKUP('Données projet'!$B$9,Paramètres!$A$1:$I$89,5,0)</f>
        <v>155.98751999999996</v>
      </c>
      <c r="P24" s="14">
        <f t="shared" si="33"/>
        <v>39.936155927663087</v>
      </c>
      <c r="Q24" s="22">
        <f t="shared" si="2"/>
        <v>341.23373557401311</v>
      </c>
      <c r="R24" s="62">
        <f t="shared" si="0"/>
        <v>623.56706890734642</v>
      </c>
      <c r="S24" s="62">
        <f ca="1">AVERAGE(OFFSET($R$3,0,0,'Données projet'!$E$9+1,1))-AVERAGE(OFFSET($H$3,0,0,'Données projet'!$E$9+1,1))</f>
        <v>366.86025470473652</v>
      </c>
      <c r="T24" s="62">
        <f t="shared" si="34"/>
        <v>513.80016421153414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356.28685727778725</v>
      </c>
      <c r="AN24" s="62">
        <f ca="1">AVERAGE(OFFSET($AM$3,0,0,'Données projet'!$E$10+1,1))-AVERAGE(OFFSET($H$3,0,0,'Données projet'!$E$10+1,1))</f>
        <v>371.95849973474657</v>
      </c>
      <c r="AO24" s="62">
        <f t="shared" si="36"/>
        <v>233.32640143610547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10.4</v>
      </c>
      <c r="N25" s="14">
        <f>IF('Données projet'!$A$36&gt;35,N24+M25-V24,IF(A25&lt;'Données projet'!$A$36,$K$205^A25,IF(A25='Données projet'!$A$36,'Données projet'!$B$36,N24+M25-V24)))</f>
        <v>182.79999999999998</v>
      </c>
      <c r="O25" s="14">
        <f>N25*VLOOKUP('Données projet'!$B$9,Paramètres!$A$1:$I$89,3,0)*VLOOKUP('Données projet'!$B$9,Paramètres!$A$1:$I$89,5,0)</f>
        <v>165.39743999999999</v>
      </c>
      <c r="P25" s="14">
        <f t="shared" si="33"/>
        <v>42.057562385840804</v>
      </c>
      <c r="Q25" s="22">
        <f t="shared" si="2"/>
        <v>361.31746248867267</v>
      </c>
      <c r="R25" s="62">
        <f t="shared" si="0"/>
        <v>644.87301804422827</v>
      </c>
      <c r="S25" s="62">
        <f ca="1">AVERAGE(OFFSET($R$3,0,0,'Données projet'!$E$9+1,1))-AVERAGE(OFFSET($H$3,0,0,'Données projet'!$E$9+1,1))</f>
        <v>366.86025470473652</v>
      </c>
      <c r="T25" s="62">
        <f t="shared" si="34"/>
        <v>513.80016421153414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370.85234423918513</v>
      </c>
      <c r="AN25" s="62">
        <f ca="1">AVERAGE(OFFSET($AM$3,0,0,'Données projet'!$E$10+1,1))-AVERAGE(OFFSET($H$3,0,0,'Données projet'!$E$10+1,1))</f>
        <v>371.95849973474657</v>
      </c>
      <c r="AO25" s="62">
        <f t="shared" si="36"/>
        <v>233.32640143610547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10.4</v>
      </c>
      <c r="N26" s="14">
        <f>IF('Données projet'!$A$36&gt;35,N25+M26-V25,IF(A26&lt;'Données projet'!$A$36,$K$205^A26,IF(A26='Données projet'!$A$36,'Données projet'!$B$36,N25+M26-V25)))</f>
        <v>193.2</v>
      </c>
      <c r="O26" s="14">
        <f>N26*VLOOKUP('Données projet'!$B$9,Paramètres!$A$1:$I$89,3,0)*VLOOKUP('Données projet'!$B$9,Paramètres!$A$1:$I$89,5,0)</f>
        <v>174.80735999999999</v>
      </c>
      <c r="P26" s="14">
        <f t="shared" si="33"/>
        <v>44.164958649772579</v>
      </c>
      <c r="Q26" s="22">
        <f t="shared" si="2"/>
        <v>381.37678831502052</v>
      </c>
      <c r="R26" s="62">
        <f t="shared" si="0"/>
        <v>666.15456609279829</v>
      </c>
      <c r="S26" s="62">
        <f ca="1">AVERAGE(OFFSET($R$3,0,0,'Données projet'!$E$9+1,1))-AVERAGE(OFFSET($H$3,0,0,'Données projet'!$E$9+1,1))</f>
        <v>366.86025470473652</v>
      </c>
      <c r="T26" s="62">
        <f t="shared" si="34"/>
        <v>513.80016421153414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387.83254820009637</v>
      </c>
      <c r="AN26" s="62">
        <f ca="1">AVERAGE(OFFSET($AM$3,0,0,'Données projet'!$E$10+1,1))-AVERAGE(OFFSET($H$3,0,0,'Données projet'!$E$10+1,1))</f>
        <v>371.95849973474657</v>
      </c>
      <c r="AO26" s="62">
        <f t="shared" si="36"/>
        <v>233.32640143610547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10.4</v>
      </c>
      <c r="N27" s="14">
        <f>IF('Données projet'!$A$36&gt;35,N26+M27-V26,IF(A27&lt;'Données projet'!$A$36,$K$205^A27,IF(A27='Données projet'!$A$36,'Données projet'!$B$36,N26+M27-V26)))</f>
        <v>203.6</v>
      </c>
      <c r="O27" s="14">
        <f>N27*VLOOKUP('Données projet'!$B$9,Paramètres!$A$1:$I$89,3,0)*VLOOKUP('Données projet'!$B$9,Paramètres!$A$1:$I$89,5,0)</f>
        <v>184.21727999999999</v>
      </c>
      <c r="P27" s="14">
        <f t="shared" si="33"/>
        <v>46.25918487744358</v>
      </c>
      <c r="Q27" s="22">
        <f t="shared" si="2"/>
        <v>401.41317632821421</v>
      </c>
      <c r="R27" s="62">
        <f t="shared" si="0"/>
        <v>687.41317632821415</v>
      </c>
      <c r="S27" s="62">
        <f ca="1">AVERAGE(OFFSET($R$3,0,0,'Données projet'!$E$9+1,1))-AVERAGE(OFFSET($H$3,0,0,'Données projet'!$E$9+1,1))</f>
        <v>366.86025470473652</v>
      </c>
      <c r="T27" s="62">
        <f t="shared" si="34"/>
        <v>513.80016421153414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407.66566805259345</v>
      </c>
      <c r="AN27" s="62">
        <f ca="1">AVERAGE(OFFSET($AM$3,0,0,'Données projet'!$E$10+1,1))-AVERAGE(OFFSET($H$3,0,0,'Données projet'!$E$10+1,1))</f>
        <v>371.95849973474657</v>
      </c>
      <c r="AO27" s="62">
        <f t="shared" si="36"/>
        <v>233.32640143610547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214</v>
      </c>
      <c r="L28" s="13">
        <f>VLOOKUP(A28,'Données projet'!$A$35:$I$55,9,0)</f>
        <v>10.4</v>
      </c>
      <c r="M28" s="13">
        <f t="array" ref="M28">INDEX(L:L,MIN(IF(ISNUMBER(L28:L224),ROW(L28:L224),"")))</f>
        <v>10.4</v>
      </c>
      <c r="N28" s="14">
        <f>IF('Données projet'!$A$36&gt;35,N27+M28-V27,IF(A28&lt;'Données projet'!$A$36,$K$205^A28,IF(A28='Données projet'!$A$36,'Données projet'!$B$36,N27+M28-V27)))</f>
        <v>214</v>
      </c>
      <c r="O28" s="14">
        <f>N28*VLOOKUP('Données projet'!$B$9,Paramètres!$A$1:$I$89,3,0)*VLOOKUP('Données projet'!$B$9,Paramètres!$A$1:$I$89,5,0)</f>
        <v>193.62719999999999</v>
      </c>
      <c r="P28" s="14">
        <f t="shared" si="33"/>
        <v>48.340990547231193</v>
      </c>
      <c r="Q28" s="22">
        <f t="shared" si="2"/>
        <v>421.42793186976093</v>
      </c>
      <c r="R28" s="62">
        <f t="shared" si="0"/>
        <v>708.65015409198315</v>
      </c>
      <c r="S28" s="62">
        <f ca="1">AVERAGE(OFFSET($R$3,0,0,'Données projet'!$E$9+1,1))-AVERAGE(OFFSET($H$3,0,0,'Données projet'!$E$9+1,1))</f>
        <v>366.86025470473652</v>
      </c>
      <c r="T28" s="62">
        <f t="shared" si="34"/>
        <v>513.80016421153414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430.86962479673792</v>
      </c>
      <c r="AN28" s="62">
        <f ca="1">AVERAGE(OFFSET($AM$3,0,0,'Données projet'!$E$10+1,1))-AVERAGE(OFFSET($H$3,0,0,'Données projet'!$E$10+1,1))</f>
        <v>371.95849973474657</v>
      </c>
      <c r="AO28" s="62">
        <f t="shared" si="36"/>
        <v>233.32640143610547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208.6</v>
      </c>
      <c r="O29" s="14">
        <f>N29*VLOOKUP('Données projet'!$B$9,Paramètres!$A$1:$I$89,3,0)*VLOOKUP('Données projet'!$B$9,Paramètres!$A$1:$I$89,5,0)</f>
        <v>188.74127999999999</v>
      </c>
      <c r="P29" s="14">
        <f t="shared" si="33"/>
        <v>47.261560168122358</v>
      </c>
      <c r="Q29" s="22">
        <f t="shared" si="2"/>
        <v>411.03827995947972</v>
      </c>
      <c r="R29" s="62">
        <f t="shared" si="0"/>
        <v>699.48272440392418</v>
      </c>
      <c r="S29" s="62">
        <f ca="1">AVERAGE(OFFSET($R$3,0,0,'Données projet'!$E$9+1,1))-AVERAGE(OFFSET($H$3,0,0,'Données projet'!$E$9+1,1))</f>
        <v>366.86025470473652</v>
      </c>
      <c r="T29" s="62">
        <f t="shared" si="34"/>
        <v>513.80016421153414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430.12038915107576</v>
      </c>
      <c r="AN29" s="62">
        <f ca="1">AVERAGE(OFFSET($AM$3,0,0,'Données projet'!$E$10+1,1))-AVERAGE(OFFSET($H$3,0,0,'Données projet'!$E$10+1,1))</f>
        <v>371.95849973474657</v>
      </c>
      <c r="AO29" s="62">
        <f t="shared" si="36"/>
        <v>233.32640143610547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217.2</v>
      </c>
      <c r="O30" s="14">
        <f>N30*VLOOKUP('Données projet'!$B$9,Paramètres!$A$1:$I$89,3,0)*VLOOKUP('Données projet'!$B$9,Paramètres!$A$1:$I$89,5,0)</f>
        <v>196.52255999999997</v>
      </c>
      <c r="P30" s="14">
        <f t="shared" si="33"/>
        <v>48.979153257338155</v>
      </c>
      <c r="Q30" s="22">
        <f t="shared" si="2"/>
        <v>427.58215058986383</v>
      </c>
      <c r="R30" s="62">
        <f t="shared" si="0"/>
        <v>717.24881725653051</v>
      </c>
      <c r="S30" s="62">
        <f ca="1">AVERAGE(OFFSET($R$3,0,0,'Données projet'!$E$9+1,1))-AVERAGE(OFFSET($H$3,0,0,'Données projet'!$E$9+1,1))</f>
        <v>366.86025470473652</v>
      </c>
      <c r="T30" s="62">
        <f t="shared" si="34"/>
        <v>513.80016421153414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445.12954892285575</v>
      </c>
      <c r="AN30" s="62">
        <f ca="1">AVERAGE(OFFSET($AM$3,0,0,'Données projet'!$E$10+1,1))-AVERAGE(OFFSET($H$3,0,0,'Données projet'!$E$10+1,1))</f>
        <v>371.95849973474657</v>
      </c>
      <c r="AO30" s="62">
        <f t="shared" si="36"/>
        <v>233.32640143610547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225.79999999999998</v>
      </c>
      <c r="O31" s="14">
        <f>N31*VLOOKUP('Données projet'!$B$9,Paramètres!$A$1:$I$89,3,0)*VLOOKUP('Données projet'!$B$9,Paramètres!$A$1:$I$89,5,0)</f>
        <v>204.30383999999995</v>
      </c>
      <c r="P31" s="14">
        <f t="shared" si="33"/>
        <v>50.688846269088558</v>
      </c>
      <c r="Q31" s="22">
        <f t="shared" si="2"/>
        <v>444.11226191866245</v>
      </c>
      <c r="R31" s="62">
        <f t="shared" si="0"/>
        <v>735.00115080755131</v>
      </c>
      <c r="S31" s="62">
        <f ca="1">AVERAGE(OFFSET($R$3,0,0,'Données projet'!$E$9+1,1))-AVERAGE(OFFSET($H$3,0,0,'Données projet'!$E$9+1,1))</f>
        <v>366.86025470473652</v>
      </c>
      <c r="T31" s="62">
        <f t="shared" si="34"/>
        <v>513.80016421153414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460.1096576249563</v>
      </c>
      <c r="AN31" s="62">
        <f ca="1">AVERAGE(OFFSET($AM$3,0,0,'Données projet'!$E$10+1,1))-AVERAGE(OFFSET($H$3,0,0,'Données projet'!$E$10+1,1))</f>
        <v>371.95849973474657</v>
      </c>
      <c r="AO31" s="62">
        <f t="shared" si="36"/>
        <v>233.32640143610547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234.39999999999998</v>
      </c>
      <c r="O32" s="14">
        <f>N32*VLOOKUP('Données projet'!$B$9,Paramètres!$A$1:$I$89,3,0)*VLOOKUP('Données projet'!$B$9,Paramètres!$A$1:$I$89,5,0)</f>
        <v>212.08511999999996</v>
      </c>
      <c r="P32" s="14">
        <f t="shared" si="33"/>
        <v>52.390974537063087</v>
      </c>
      <c r="Q32" s="22">
        <f t="shared" si="2"/>
        <v>460.62919798538474</v>
      </c>
      <c r="R32" s="62">
        <f t="shared" si="0"/>
        <v>752.74030909649582</v>
      </c>
      <c r="S32" s="62">
        <f ca="1">AVERAGE(OFFSET($R$3,0,0,'Données projet'!$E$9+1,1))-AVERAGE(OFFSET($H$3,0,0,'Données projet'!$E$9+1,1))</f>
        <v>366.86025470473652</v>
      </c>
      <c r="T32" s="62">
        <f t="shared" si="34"/>
        <v>513.80016421153414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475.06341141723647</v>
      </c>
      <c r="AN32" s="62">
        <f ca="1">AVERAGE(OFFSET($AM$3,0,0,'Données projet'!$E$10+1,1))-AVERAGE(OFFSET($H$3,0,0,'Données projet'!$E$10+1,1))</f>
        <v>371.95849973474657</v>
      </c>
      <c r="AO32" s="62">
        <f t="shared" si="36"/>
        <v>233.32640143610547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243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242.99999999999997</v>
      </c>
      <c r="O33" s="14">
        <f>N33*VLOOKUP('Données projet'!$B$9,Paramètres!$A$1:$I$89,3,0)*VLOOKUP('Données projet'!$B$9,Paramètres!$A$1:$I$89,5,0)</f>
        <v>219.86639999999997</v>
      </c>
      <c r="P33" s="14">
        <f t="shared" si="33"/>
        <v>54.085847394182416</v>
      </c>
      <c r="Q33" s="22">
        <f t="shared" si="2"/>
        <v>477.13349754486762</v>
      </c>
      <c r="R33" s="62">
        <f t="shared" si="0"/>
        <v>770.46683087820088</v>
      </c>
      <c r="S33" s="62">
        <f ca="1">AVERAGE(OFFSET($R$3,0,0,'Données projet'!$E$9+1,1))-AVERAGE(OFFSET($H$3,0,0,'Données projet'!$E$9+1,1))</f>
        <v>366.86025470473652</v>
      </c>
      <c r="T33" s="62">
        <f t="shared" si="34"/>
        <v>513.80016421153414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11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489.99306810277216</v>
      </c>
      <c r="AN33" s="62">
        <f ca="1">AVERAGE(OFFSET($AM$3,0,0,'Données projet'!$E$10+1,1))-AVERAGE(OFFSET($H$3,0,0,'Données projet'!$E$10+1,1))</f>
        <v>371.95849973474657</v>
      </c>
      <c r="AO33" s="62">
        <f t="shared" si="36"/>
        <v>233.32640143610547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238.99999999999997</v>
      </c>
      <c r="O34" s="14">
        <f>N34*VLOOKUP('Données projet'!$B$9,Paramètres!$A$1:$I$89,3,0)*VLOOKUP('Données projet'!$B$9,Paramètres!$A$1:$I$89,5,0)</f>
        <v>216.24719999999996</v>
      </c>
      <c r="P34" s="14">
        <f t="shared" si="33"/>
        <v>53.298418226645332</v>
      </c>
      <c r="Q34" s="22">
        <f t="shared" si="2"/>
        <v>469.45861841140714</v>
      </c>
      <c r="R34" s="62">
        <f t="shared" si="0"/>
        <v>762.79195174474046</v>
      </c>
      <c r="S34" s="62">
        <f ca="1">AVERAGE(OFFSET($R$3,0,0,'Données projet'!$E$9+1,1))-AVERAGE(OFFSET($H$3,0,0,'Données projet'!$E$9+1,1))</f>
        <v>366.86025470473652</v>
      </c>
      <c r="T34" s="62">
        <f t="shared" si="34"/>
        <v>513.80016421153414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464.12470794029787</v>
      </c>
      <c r="AN34" s="62">
        <f ca="1">AVERAGE(OFFSET($AM$3,0,0,'Données projet'!$E$10+1,1))-AVERAGE(OFFSET($H$3,0,0,'Données projet'!$E$10+1,1))</f>
        <v>371.95849973474657</v>
      </c>
      <c r="AO34" s="62">
        <f t="shared" si="36"/>
        <v>233.32640143610547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245.99999999999997</v>
      </c>
      <c r="O35" s="14">
        <f>N35*VLOOKUP('Données projet'!$B$9,Paramètres!$A$1:$I$89,3,0)*VLOOKUP('Données projet'!$B$9,Paramètres!$A$1:$I$89,5,0)</f>
        <v>222.58079999999998</v>
      </c>
      <c r="P35" s="14">
        <f t="shared" si="33"/>
        <v>54.675428546153199</v>
      </c>
      <c r="Q35" s="22">
        <f t="shared" ref="Q35:Q66" si="53">(O35+P35)*0.475*44/12</f>
        <v>482.88793138455003</v>
      </c>
      <c r="R35" s="62">
        <f t="shared" si="0"/>
        <v>776.22126471788329</v>
      </c>
      <c r="S35" s="62">
        <f ca="1">AVERAGE(OFFSET($R$3,0,0,'Données projet'!$E$9+1,1))-AVERAGE(OFFSET($H$3,0,0,'Données projet'!$E$9+1,1))</f>
        <v>366.86025470473652</v>
      </c>
      <c r="T35" s="62">
        <f t="shared" si="34"/>
        <v>513.80016421153414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479.42081191091745</v>
      </c>
      <c r="AN35" s="62">
        <f ca="1">AVERAGE(OFFSET($AM$3,0,0,'Données projet'!$E$10+1,1))-AVERAGE(OFFSET($H$3,0,0,'Données projet'!$E$10+1,1))</f>
        <v>371.95849973474657</v>
      </c>
      <c r="AO35" s="62">
        <f t="shared" si="36"/>
        <v>233.32640143610547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252.99999999999997</v>
      </c>
      <c r="O36" s="14">
        <f>N36*VLOOKUP('Données projet'!$B$9,Paramètres!$A$1:$I$89,3,0)*VLOOKUP('Données projet'!$B$9,Paramètres!$A$1:$I$89,5,0)</f>
        <v>228.91439999999997</v>
      </c>
      <c r="P36" s="14">
        <f t="shared" si="33"/>
        <v>56.047884834417424</v>
      </c>
      <c r="Q36" s="22">
        <f t="shared" si="53"/>
        <v>496.30931275327697</v>
      </c>
      <c r="R36" s="62">
        <f t="shared" si="0"/>
        <v>789.64264608661028</v>
      </c>
      <c r="S36" s="62">
        <f ca="1">AVERAGE(OFFSET($R$3,0,0,'Données projet'!$E$9+1,1))-AVERAGE(OFFSET($H$3,0,0,'Données projet'!$E$9+1,1))</f>
        <v>366.86025470473652</v>
      </c>
      <c r="T36" s="62">
        <f t="shared" si="34"/>
        <v>513.80016421153414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494.68756585460881</v>
      </c>
      <c r="AN36" s="62">
        <f ca="1">AVERAGE(OFFSET($AM$3,0,0,'Données projet'!$E$10+1,1))-AVERAGE(OFFSET($H$3,0,0,'Données projet'!$E$10+1,1))</f>
        <v>371.95849973474657</v>
      </c>
      <c r="AO36" s="62">
        <f t="shared" si="36"/>
        <v>233.32640143610547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260</v>
      </c>
      <c r="O37" s="14">
        <f>N37*VLOOKUP('Données projet'!$B$9,Paramètres!$A$1:$I$89,3,0)*VLOOKUP('Données projet'!$B$9,Paramètres!$A$1:$I$89,5,0)</f>
        <v>235.24799999999999</v>
      </c>
      <c r="P37" s="14">
        <f t="shared" si="33"/>
        <v>57.41592756883739</v>
      </c>
      <c r="Q37" s="22">
        <f t="shared" si="53"/>
        <v>509.72300718239177</v>
      </c>
      <c r="R37" s="62">
        <f t="shared" si="0"/>
        <v>803.05634051572508</v>
      </c>
      <c r="S37" s="62">
        <f ca="1">AVERAGE(OFFSET($R$3,0,0,'Données projet'!$E$9+1,1))-AVERAGE(OFFSET($H$3,0,0,'Données projet'!$E$9+1,1))</f>
        <v>366.86025470473652</v>
      </c>
      <c r="T37" s="62">
        <f t="shared" si="34"/>
        <v>513.80016421153414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509.92750920098484</v>
      </c>
      <c r="AN37" s="62">
        <f ca="1">AVERAGE(OFFSET($AM$3,0,0,'Données projet'!$E$10+1,1))-AVERAGE(OFFSET($H$3,0,0,'Données projet'!$E$10+1,1))</f>
        <v>371.95849973474657</v>
      </c>
      <c r="AO37" s="62">
        <f t="shared" si="36"/>
        <v>233.32640143610547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267</v>
      </c>
      <c r="L38" s="13">
        <f>VLOOKUP(A38,'Données projet'!$A$35:$I$55,9,0)</f>
        <v>7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267</v>
      </c>
      <c r="O38" s="14">
        <f>N38*VLOOKUP('Données projet'!$B$9,Paramètres!$A$1:$I$89,3,0)*VLOOKUP('Données projet'!$B$9,Paramètres!$A$1:$I$89,5,0)</f>
        <v>241.58159999999998</v>
      </c>
      <c r="P38" s="14">
        <f t="shared" si="33"/>
        <v>58.779689232021951</v>
      </c>
      <c r="Q38" s="22">
        <f t="shared" si="53"/>
        <v>523.12924541243819</v>
      </c>
      <c r="R38" s="62">
        <f t="shared" si="0"/>
        <v>816.46257874577145</v>
      </c>
      <c r="S38" s="62">
        <f ca="1">AVERAGE(OFFSET($R$3,0,0,'Données projet'!$E$9+1,1))-AVERAGE(OFFSET($H$3,0,0,'Données projet'!$E$9+1,1))</f>
        <v>366.86025470473652</v>
      </c>
      <c r="T38" s="62">
        <f t="shared" si="34"/>
        <v>513.80016421153414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371.95849973474657</v>
      </c>
      <c r="AO38" s="62">
        <f t="shared" si="36"/>
        <v>233.32640143610547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6.2</v>
      </c>
      <c r="N39" s="14">
        <f>IF('Données projet'!$A$36&gt;35,N38+M39-V38,IF(A39&lt;'Données projet'!$A$36,$K$205^A39,IF(A39='Données projet'!$A$36,'Données projet'!$B$36,N38+M39-V38)))</f>
        <v>264.2</v>
      </c>
      <c r="O39" s="14">
        <f>N39*VLOOKUP('Données projet'!$B$9,Paramètres!$A$1:$I$89,3,0)*VLOOKUP('Données projet'!$B$9,Paramètres!$A$1:$I$89,5,0)</f>
        <v>239.04816</v>
      </c>
      <c r="P39" s="14">
        <f t="shared" si="33"/>
        <v>58.234690128947292</v>
      </c>
      <c r="Q39" s="22">
        <f t="shared" si="53"/>
        <v>517.76763064124987</v>
      </c>
      <c r="R39" s="62">
        <f t="shared" si="0"/>
        <v>811.10096397458324</v>
      </c>
      <c r="S39" s="62">
        <f ca="1">AVERAGE(OFFSET($R$3,0,0,'Données projet'!$E$9+1,1))-AVERAGE(OFFSET($H$3,0,0,'Données projet'!$E$9+1,1))</f>
        <v>366.86025470473652</v>
      </c>
      <c r="T39" s="62">
        <f t="shared" si="34"/>
        <v>513.80016421153414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371.95849973474657</v>
      </c>
      <c r="AO39" s="62">
        <f t="shared" si="36"/>
        <v>233.32640143610547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6.2</v>
      </c>
      <c r="N40" s="14">
        <f>IF('Données projet'!$A$36&gt;35,N39+M40-V39,IF(A40&lt;'Données projet'!$A$36,$K$205^A40,IF(A40='Données projet'!$A$36,'Données projet'!$B$36,N39+M40-V39)))</f>
        <v>270.39999999999998</v>
      </c>
      <c r="O40" s="14">
        <f>N40*VLOOKUP('Données projet'!$B$9,Paramètres!$A$1:$I$89,3,0)*VLOOKUP('Données projet'!$B$9,Paramètres!$A$1:$I$89,5,0)</f>
        <v>244.65791999999996</v>
      </c>
      <c r="P40" s="14">
        <f t="shared" si="33"/>
        <v>59.44058075210868</v>
      </c>
      <c r="Q40" s="22">
        <f t="shared" si="53"/>
        <v>529.6382221432558</v>
      </c>
      <c r="R40" s="62">
        <f t="shared" si="0"/>
        <v>822.97155547658917</v>
      </c>
      <c r="S40" s="62">
        <f ca="1">AVERAGE(OFFSET($R$3,0,0,'Données projet'!$E$9+1,1))-AVERAGE(OFFSET($H$3,0,0,'Données projet'!$E$9+1,1))</f>
        <v>366.86025470473652</v>
      </c>
      <c r="T40" s="62">
        <f t="shared" si="34"/>
        <v>513.80016421153414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371.95849973474657</v>
      </c>
      <c r="AO40" s="62">
        <f t="shared" si="36"/>
        <v>233.32640143610547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6.2</v>
      </c>
      <c r="N41" s="14">
        <f>IF('Données projet'!$A$36&gt;35,N40+M41-V40,IF(A41&lt;'Données projet'!$A$36,$K$205^A41,IF(A41='Données projet'!$A$36,'Données projet'!$B$36,N40+M41-V40)))</f>
        <v>276.59999999999997</v>
      </c>
      <c r="O41" s="14">
        <f>N41*VLOOKUP('Données projet'!$B$9,Paramètres!$A$1:$I$89,3,0)*VLOOKUP('Données projet'!$B$9,Paramètres!$A$1:$I$89,5,0)</f>
        <v>250.26767999999996</v>
      </c>
      <c r="P41" s="14">
        <f t="shared" si="33"/>
        <v>60.643256925083442</v>
      </c>
      <c r="Q41" s="22">
        <f t="shared" si="53"/>
        <v>541.50321514452014</v>
      </c>
      <c r="R41" s="62">
        <f t="shared" si="0"/>
        <v>834.83654847785351</v>
      </c>
      <c r="S41" s="62">
        <f ca="1">AVERAGE(OFFSET($R$3,0,0,'Données projet'!$E$9+1,1))-AVERAGE(OFFSET($H$3,0,0,'Données projet'!$E$9+1,1))</f>
        <v>366.86025470473652</v>
      </c>
      <c r="T41" s="62">
        <f t="shared" si="34"/>
        <v>513.80016421153414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533.32608479725718</v>
      </c>
      <c r="AN41" s="62">
        <f ca="1">AVERAGE(OFFSET($AM$3,0,0,'Données projet'!$E$10+1,1))-AVERAGE(OFFSET($H$3,0,0,'Données projet'!$E$10+1,1))</f>
        <v>371.95849973474657</v>
      </c>
      <c r="AO41" s="62">
        <f t="shared" si="36"/>
        <v>233.32640143610547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6.2</v>
      </c>
      <c r="N42" s="14">
        <f>IF('Données projet'!$A$36&gt;35,N41+M42-V41,IF(A42&lt;'Données projet'!$A$36,$K$205^A42,IF(A42='Données projet'!$A$36,'Données projet'!$B$36,N41+M42-V41)))</f>
        <v>282.79999999999995</v>
      </c>
      <c r="O42" s="14">
        <f>N42*VLOOKUP('Données projet'!$B$9,Paramètres!$A$1:$I$89,3,0)*VLOOKUP('Données projet'!$B$9,Paramètres!$A$1:$I$89,5,0)</f>
        <v>255.87743999999998</v>
      </c>
      <c r="P42" s="14">
        <f t="shared" si="33"/>
        <v>61.842798995505326</v>
      </c>
      <c r="Q42" s="22">
        <f t="shared" si="53"/>
        <v>553.36274958383854</v>
      </c>
      <c r="R42" s="62">
        <f t="shared" si="0"/>
        <v>846.69608291717191</v>
      </c>
      <c r="S42" s="62">
        <f ca="1">AVERAGE(OFFSET($R$3,0,0,'Données projet'!$E$9+1,1))-AVERAGE(OFFSET($H$3,0,0,'Données projet'!$E$9+1,1))</f>
        <v>366.86025470473652</v>
      </c>
      <c r="T42" s="62">
        <f t="shared" si="34"/>
        <v>513.80016421153414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371.95849973474657</v>
      </c>
      <c r="AO42" s="62">
        <f t="shared" si="36"/>
        <v>233.32640143610547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289</v>
      </c>
      <c r="L43" s="13">
        <f>VLOOKUP(A43,'Données projet'!$A$35:$I$55,9,0)</f>
        <v>6.2</v>
      </c>
      <c r="M43" s="13">
        <f t="array" ref="M43">INDEX(L:L,MIN(IF(ISNUMBER(L43:L239),ROW(L43:L239),"")))</f>
        <v>6.2</v>
      </c>
      <c r="N43" s="14">
        <f>IF('Données projet'!$A$36&gt;35,N42+M43-V42,IF(A43&lt;'Données projet'!$A$36,$K$205^A43,IF(A43='Données projet'!$A$36,'Données projet'!$B$36,N42+M43-V42)))</f>
        <v>288.99999999999994</v>
      </c>
      <c r="O43" s="14">
        <f>N43*VLOOKUP('Données projet'!$B$9,Paramètres!$A$1:$I$89,3,0)*VLOOKUP('Données projet'!$B$9,Paramètres!$A$1:$I$89,5,0)</f>
        <v>261.48719999999992</v>
      </c>
      <c r="P43" s="14">
        <f t="shared" si="33"/>
        <v>63.039283586802391</v>
      </c>
      <c r="Q43" s="22">
        <f t="shared" si="53"/>
        <v>565.21695891368074</v>
      </c>
      <c r="R43" s="62">
        <f t="shared" si="0"/>
        <v>858.55029224701411</v>
      </c>
      <c r="S43" s="62">
        <f ca="1">AVERAGE(OFFSET($R$3,0,0,'Données projet'!$E$9+1,1))-AVERAGE(OFFSET($H$3,0,0,'Données projet'!$E$9+1,1))</f>
        <v>366.86025470473652</v>
      </c>
      <c r="T43" s="62">
        <f t="shared" si="34"/>
        <v>513.80016421153414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371.95849973474657</v>
      </c>
      <c r="AO43" s="62">
        <f t="shared" si="36"/>
        <v>233.32640143610547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6</v>
      </c>
      <c r="N44" s="14">
        <f>IF('Données projet'!$A$36&gt;35,N43+M44-V43,IF(A44&lt;'Données projet'!$A$36,$K$205^A44,IF(A44='Données projet'!$A$36,'Données projet'!$B$36,N43+M44-V43)))</f>
        <v>287.99999999999994</v>
      </c>
      <c r="O44" s="14">
        <f>N44*VLOOKUP('Données projet'!$B$9,Paramètres!$A$1:$I$89,3,0)*VLOOKUP('Données projet'!$B$9,Paramètres!$A$1:$I$89,5,0)</f>
        <v>260.58239999999995</v>
      </c>
      <c r="P44" s="14">
        <f t="shared" si="33"/>
        <v>62.846505929896907</v>
      </c>
      <c r="Q44" s="22">
        <f t="shared" si="53"/>
        <v>563.30534449457025</v>
      </c>
      <c r="R44" s="62">
        <f t="shared" si="0"/>
        <v>856.63867782790362</v>
      </c>
      <c r="S44" s="62">
        <f ca="1">AVERAGE(OFFSET($R$3,0,0,'Données projet'!$E$9+1,1))-AVERAGE(OFFSET($H$3,0,0,'Données projet'!$E$9+1,1))</f>
        <v>366.86025470473652</v>
      </c>
      <c r="T44" s="62">
        <f t="shared" si="34"/>
        <v>513.80016421153414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371.95849973474657</v>
      </c>
      <c r="AO44" s="62">
        <f t="shared" si="36"/>
        <v>233.32640143610547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6</v>
      </c>
      <c r="N45" s="14">
        <f>IF('Données projet'!$A$36&gt;35,N44+M45-V44,IF(A45&lt;'Données projet'!$A$36,$K$205^A45,IF(A45='Données projet'!$A$36,'Données projet'!$B$36,N44+M45-V44)))</f>
        <v>293.99999999999994</v>
      </c>
      <c r="O45" s="14">
        <f>N45*VLOOKUP('Données projet'!$B$9,Paramètres!$A$1:$I$89,3,0)*VLOOKUP('Données projet'!$B$9,Paramètres!$A$1:$I$89,5,0)</f>
        <v>266.01119999999992</v>
      </c>
      <c r="P45" s="14">
        <f t="shared" si="33"/>
        <v>64.00201337612566</v>
      </c>
      <c r="Q45" s="22">
        <f t="shared" si="53"/>
        <v>574.77301329675208</v>
      </c>
      <c r="R45" s="62">
        <f t="shared" si="0"/>
        <v>868.10634663008545</v>
      </c>
      <c r="S45" s="62">
        <f ca="1">AVERAGE(OFFSET($R$3,0,0,'Données projet'!$E$9+1,1))-AVERAGE(OFFSET($H$3,0,0,'Données projet'!$E$9+1,1))</f>
        <v>366.86025470473652</v>
      </c>
      <c r="T45" s="62">
        <f t="shared" si="34"/>
        <v>513.80016421153414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557.83878140250943</v>
      </c>
      <c r="AN45" s="62">
        <f ca="1">AVERAGE(OFFSET($AM$3,0,0,'Données projet'!$E$10+1,1))-AVERAGE(OFFSET($H$3,0,0,'Données projet'!$E$10+1,1))</f>
        <v>371.95849973474657</v>
      </c>
      <c r="AO45" s="62">
        <f t="shared" si="36"/>
        <v>233.32640143610547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6</v>
      </c>
      <c r="N46" s="14">
        <f>IF('Données projet'!$A$36&gt;35,N45+M46-V45,IF(A46&lt;'Données projet'!$A$36,$K$205^A46,IF(A46='Données projet'!$A$36,'Données projet'!$B$36,N45+M46-V45)))</f>
        <v>299.99999999999994</v>
      </c>
      <c r="O46" s="14">
        <f>N46*VLOOKUP('Données projet'!$B$9,Paramètres!$A$1:$I$89,3,0)*VLOOKUP('Données projet'!$B$9,Paramètres!$A$1:$I$89,5,0)</f>
        <v>271.43999999999994</v>
      </c>
      <c r="P46" s="14">
        <f t="shared" si="33"/>
        <v>65.154778959151173</v>
      </c>
      <c r="Q46" s="22">
        <f t="shared" si="53"/>
        <v>586.23590668718805</v>
      </c>
      <c r="R46" s="62">
        <f t="shared" si="0"/>
        <v>879.56924002052142</v>
      </c>
      <c r="S46" s="62">
        <f ca="1">AVERAGE(OFFSET($R$3,0,0,'Données projet'!$E$9+1,1))-AVERAGE(OFFSET($H$3,0,0,'Données projet'!$E$9+1,1))</f>
        <v>366.86025470473652</v>
      </c>
      <c r="T46" s="62">
        <f t="shared" si="34"/>
        <v>513.80016421153414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371.95849973474657</v>
      </c>
      <c r="AO46" s="62">
        <f t="shared" si="36"/>
        <v>233.32640143610547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6</v>
      </c>
      <c r="N47" s="14">
        <f>IF('Données projet'!$A$36&gt;35,N46+M47-V46,IF(A47&lt;'Données projet'!$A$36,$K$205^A47,IF(A47='Données projet'!$A$36,'Données projet'!$B$36,N46+M47-V46)))</f>
        <v>305.99999999999994</v>
      </c>
      <c r="O47" s="14">
        <f>N47*VLOOKUP('Données projet'!$B$9,Paramètres!$A$1:$I$89,3,0)*VLOOKUP('Données projet'!$B$9,Paramètres!$A$1:$I$89,5,0)</f>
        <v>276.86879999999996</v>
      </c>
      <c r="P47" s="14">
        <f t="shared" si="33"/>
        <v>66.30486383631866</v>
      </c>
      <c r="Q47" s="22">
        <f t="shared" si="53"/>
        <v>597.6941311815882</v>
      </c>
      <c r="R47" s="62">
        <f t="shared" si="0"/>
        <v>891.02746451492158</v>
      </c>
      <c r="S47" s="62">
        <f ca="1">AVERAGE(OFFSET($R$3,0,0,'Données projet'!$E$9+1,1))-AVERAGE(OFFSET($H$3,0,0,'Données projet'!$E$9+1,1))</f>
        <v>366.86025470473652</v>
      </c>
      <c r="T47" s="62">
        <f t="shared" si="34"/>
        <v>513.80016421153414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371.95849973474657</v>
      </c>
      <c r="AO47" s="62">
        <f t="shared" si="36"/>
        <v>233.32640143610547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312</v>
      </c>
      <c r="L48" s="13">
        <f>VLOOKUP(A48,'Données projet'!$A$35:$I$55,9,0)</f>
        <v>6</v>
      </c>
      <c r="M48" s="13">
        <f t="array" ref="M48">INDEX(L:L,MIN(IF(ISNUMBER(L48:L244),ROW(L48:L244),"")))</f>
        <v>6</v>
      </c>
      <c r="N48" s="14">
        <f>IF('Données projet'!$A$36&gt;35,N47+M48-V47,IF(A48&lt;'Données projet'!$A$36,$K$205^A48,IF(A48='Données projet'!$A$36,'Données projet'!$B$36,N47+M48-V47)))</f>
        <v>311.99999999999994</v>
      </c>
      <c r="O48" s="14">
        <f>N48*VLOOKUP('Données projet'!$B$9,Paramètres!$A$1:$I$89,3,0)*VLOOKUP('Données projet'!$B$9,Paramètres!$A$1:$I$89,5,0)</f>
        <v>282.29759999999993</v>
      </c>
      <c r="P48" s="14">
        <f t="shared" si="33"/>
        <v>67.452326629470178</v>
      </c>
      <c r="Q48" s="22">
        <f t="shared" si="53"/>
        <v>609.14778887966042</v>
      </c>
      <c r="R48" s="62">
        <f t="shared" si="0"/>
        <v>902.4811222129938</v>
      </c>
      <c r="S48" s="62">
        <f ca="1">AVERAGE(OFFSET($R$3,0,0,'Données projet'!$E$9+1,1))-AVERAGE(OFFSET($H$3,0,0,'Données projet'!$E$9+1,1))</f>
        <v>366.86025470473652</v>
      </c>
      <c r="T48" s="62">
        <f t="shared" si="34"/>
        <v>513.80016421153414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312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371.95849973474657</v>
      </c>
      <c r="AO48" s="62">
        <f t="shared" si="36"/>
        <v>233.32640143610547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-5.1431925385259088E-14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366.86025470473652</v>
      </c>
      <c r="T49" s="62">
        <f t="shared" si="34"/>
        <v>513.80016421153414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582.30024964318545</v>
      </c>
      <c r="AN49" s="62">
        <f ca="1">AVERAGE(OFFSET($AM$3,0,0,'Données projet'!$E$10+1,1))-AVERAGE(OFFSET($H$3,0,0,'Données projet'!$E$10+1,1))</f>
        <v>371.95849973474657</v>
      </c>
      <c r="AO49" s="62">
        <f t="shared" si="36"/>
        <v>233.32640143610547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-5.1431925385259088E-14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366.86025470473652</v>
      </c>
      <c r="T50" s="62">
        <f t="shared" si="34"/>
        <v>513.80016421153414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598.5819131330129</v>
      </c>
      <c r="AN50" s="62">
        <f ca="1">AVERAGE(OFFSET($AM$3,0,0,'Données projet'!$E$10+1,1))-AVERAGE(OFFSET($H$3,0,0,'Données projet'!$E$10+1,1))</f>
        <v>371.95849973474657</v>
      </c>
      <c r="AO50" s="62">
        <f t="shared" si="36"/>
        <v>233.32640143610547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-5.1431925385259088E-14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366.86025470473652</v>
      </c>
      <c r="T51" s="62">
        <f t="shared" si="34"/>
        <v>513.80016421153414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614.84427332521136</v>
      </c>
      <c r="AN51" s="62">
        <f ca="1">AVERAGE(OFFSET($AM$3,0,0,'Données projet'!$E$10+1,1))-AVERAGE(OFFSET($H$3,0,0,'Données projet'!$E$10+1,1))</f>
        <v>371.95849973474657</v>
      </c>
      <c r="AO51" s="62">
        <f t="shared" si="36"/>
        <v>233.32640143610547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-5.1431925385259088E-14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366.86025470473652</v>
      </c>
      <c r="T52" s="62">
        <f t="shared" si="34"/>
        <v>513.80016421153414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631.08844392332617</v>
      </c>
      <c r="AN52" s="62">
        <f ca="1">AVERAGE(OFFSET($AM$3,0,0,'Données projet'!$E$10+1,1))-AVERAGE(OFFSET($H$3,0,0,'Données projet'!$E$10+1,1))</f>
        <v>371.95849973474657</v>
      </c>
      <c r="AO52" s="62">
        <f t="shared" si="36"/>
        <v>233.32640143610547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-5.1431925385259088E-14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366.86025470473652</v>
      </c>
      <c r="T53" s="62">
        <f t="shared" si="34"/>
        <v>513.80016421153414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647.31542276201071</v>
      </c>
      <c r="AN53" s="62">
        <f ca="1">AVERAGE(OFFSET($AM$3,0,0,'Données projet'!$E$10+1,1))-AVERAGE(OFFSET($H$3,0,0,'Données projet'!$E$10+1,1))</f>
        <v>371.95849973474657</v>
      </c>
      <c r="AO53" s="62">
        <f t="shared" si="36"/>
        <v>233.32640143610547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-5.1431925385259088E-14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366.86025470473652</v>
      </c>
      <c r="T54" s="62">
        <f t="shared" si="34"/>
        <v>513.80016421153414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622.1950174513513</v>
      </c>
      <c r="AN54" s="62">
        <f ca="1">AVERAGE(OFFSET($AM$3,0,0,'Données projet'!$E$10+1,1))-AVERAGE(OFFSET($H$3,0,0,'Données projet'!$E$10+1,1))</f>
        <v>371.95849973474657</v>
      </c>
      <c r="AO54" s="62">
        <f t="shared" si="36"/>
        <v>233.32640143610547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-5.1431925385259088E-14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366.86025470473652</v>
      </c>
      <c r="T55" s="62">
        <f t="shared" si="34"/>
        <v>513.80016421153414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637.65852502095504</v>
      </c>
      <c r="AN55" s="62">
        <f ca="1">AVERAGE(OFFSET($AM$3,0,0,'Données projet'!$E$10+1,1))-AVERAGE(OFFSET($H$3,0,0,'Données projet'!$E$10+1,1))</f>
        <v>371.95849973474657</v>
      </c>
      <c r="AO55" s="62">
        <f t="shared" si="36"/>
        <v>233.32640143610547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-5.1431925385259088E-14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366.86025470473652</v>
      </c>
      <c r="T56" s="62">
        <f t="shared" si="34"/>
        <v>513.80016421153414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653.10677986901817</v>
      </c>
      <c r="AN56" s="62">
        <f ca="1">AVERAGE(OFFSET($AM$3,0,0,'Données projet'!$E$10+1,1))-AVERAGE(OFFSET($H$3,0,0,'Données projet'!$E$10+1,1))</f>
        <v>371.95849973474657</v>
      </c>
      <c r="AO56" s="62">
        <f t="shared" si="36"/>
        <v>233.32640143610547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-5.1431925385259088E-14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366.86025470473652</v>
      </c>
      <c r="T57" s="62">
        <f t="shared" si="34"/>
        <v>513.80016421153414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668.54052906480672</v>
      </c>
      <c r="AN57" s="62">
        <f ca="1">AVERAGE(OFFSET($AM$3,0,0,'Données projet'!$E$10+1,1))-AVERAGE(OFFSET($H$3,0,0,'Données projet'!$E$10+1,1))</f>
        <v>371.95849973474657</v>
      </c>
      <c r="AO57" s="62">
        <f t="shared" si="36"/>
        <v>233.32640143610547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-5.1431925385259088E-14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366.86025470473652</v>
      </c>
      <c r="T58" s="62">
        <f t="shared" si="34"/>
        <v>513.80016421153414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683.96045320765336</v>
      </c>
      <c r="AN58" s="62">
        <f ca="1">AVERAGE(OFFSET($AM$3,0,0,'Données projet'!$E$10+1,1))-AVERAGE(OFFSET($H$3,0,0,'Données projet'!$E$10+1,1))</f>
        <v>371.95849973474657</v>
      </c>
      <c r="AO58" s="62">
        <f t="shared" si="36"/>
        <v>233.32640143610547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-5.1431925385259088E-14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366.86025470473652</v>
      </c>
      <c r="T59" s="62">
        <f t="shared" si="34"/>
        <v>513.80016421153414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657.73839554893721</v>
      </c>
      <c r="AN59" s="62">
        <f ca="1">AVERAGE(OFFSET($AM$3,0,0,'Données projet'!$E$10+1,1))-AVERAGE(OFFSET($H$3,0,0,'Données projet'!$E$10+1,1))</f>
        <v>371.95849973474657</v>
      </c>
      <c r="AO59" s="62">
        <f t="shared" si="36"/>
        <v>233.32640143610547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-5.1431925385259088E-14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366.86025470473652</v>
      </c>
      <c r="T60" s="62">
        <f t="shared" si="34"/>
        <v>513.80016421153414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672.01119434243128</v>
      </c>
      <c r="AN60" s="62">
        <f ca="1">AVERAGE(OFFSET($AM$3,0,0,'Données projet'!$E$10+1,1))-AVERAGE(OFFSET($H$3,0,0,'Données projet'!$E$10+1,1))</f>
        <v>371.95849973474657</v>
      </c>
      <c r="AO60" s="62">
        <f t="shared" si="36"/>
        <v>233.32640143610547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-5.1431925385259088E-14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366.86025470473652</v>
      </c>
      <c r="T61" s="62">
        <f t="shared" si="34"/>
        <v>513.80016421153414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686.27228859802744</v>
      </c>
      <c r="AN61" s="62">
        <f ca="1">AVERAGE(OFFSET($AM$3,0,0,'Données projet'!$E$10+1,1))-AVERAGE(OFFSET($H$3,0,0,'Données projet'!$E$10+1,1))</f>
        <v>371.95849973474657</v>
      </c>
      <c r="AO61" s="62">
        <f t="shared" si="36"/>
        <v>233.32640143610547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-5.1431925385259088E-14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366.86025470473652</v>
      </c>
      <c r="T62" s="62">
        <f t="shared" si="34"/>
        <v>513.80016421153414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700.52216291323407</v>
      </c>
      <c r="AN62" s="62">
        <f ca="1">AVERAGE(OFFSET($AM$3,0,0,'Données projet'!$E$10+1,1))-AVERAGE(OFFSET($H$3,0,0,'Données projet'!$E$10+1,1))</f>
        <v>371.95849973474657</v>
      </c>
      <c r="AO62" s="62">
        <f t="shared" si="36"/>
        <v>233.32640143610547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-5.1431925385259088E-14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366.86025470473652</v>
      </c>
      <c r="T63" s="62">
        <f t="shared" si="34"/>
        <v>513.80016421153414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714.76126520309447</v>
      </c>
      <c r="AN63" s="62">
        <f ca="1">AVERAGE(OFFSET($AM$3,0,0,'Données projet'!$E$10+1,1))-AVERAGE(OFFSET($H$3,0,0,'Données projet'!$E$10+1,1))</f>
        <v>371.95849973474657</v>
      </c>
      <c r="AO63" s="62">
        <f t="shared" si="36"/>
        <v>233.32640143610547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-5.1431925385259088E-14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366.86025470473652</v>
      </c>
      <c r="T64" s="62">
        <f t="shared" si="34"/>
        <v>513.80016421153414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688.19859268339746</v>
      </c>
      <c r="AN64" s="62">
        <f ca="1">AVERAGE(OFFSET($AM$3,0,0,'Données projet'!$E$10+1,1))-AVERAGE(OFFSET($H$3,0,0,'Données projet'!$E$10+1,1))</f>
        <v>371.95849973474657</v>
      </c>
      <c r="AO64" s="62">
        <f t="shared" si="36"/>
        <v>233.32640143610547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-5.1431925385259088E-14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366.86025470473652</v>
      </c>
      <c r="T65" s="62">
        <f t="shared" si="34"/>
        <v>513.80016421153414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702.06203699024286</v>
      </c>
      <c r="AN65" s="62">
        <f ca="1">AVERAGE(OFFSET($AM$3,0,0,'Données projet'!$E$10+1,1))-AVERAGE(OFFSET($H$3,0,0,'Données projet'!$E$10+1,1))</f>
        <v>371.95849973474657</v>
      </c>
      <c r="AO65" s="62">
        <f t="shared" si="36"/>
        <v>233.32640143610547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-5.1431925385259088E-14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366.86025470473652</v>
      </c>
      <c r="T66" s="62">
        <f t="shared" si="34"/>
        <v>513.80016421153414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715.9153277342615</v>
      </c>
      <c r="AN66" s="62">
        <f ca="1">AVERAGE(OFFSET($AM$3,0,0,'Données projet'!$E$10+1,1))-AVERAGE(OFFSET($H$3,0,0,'Données projet'!$E$10+1,1))</f>
        <v>371.95849973474657</v>
      </c>
      <c r="AO66" s="62">
        <f t="shared" si="36"/>
        <v>233.32640143610547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-5.1431925385259088E-14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366.86025470473652</v>
      </c>
      <c r="T67" s="62">
        <f t="shared" si="34"/>
        <v>513.80016421153414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371.95849973474657</v>
      </c>
      <c r="AO67" s="62">
        <f t="shared" si="36"/>
        <v>233.32640143610547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-5.1431925385259088E-14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366.86025470473652</v>
      </c>
      <c r="T68" s="62">
        <f t="shared" si="34"/>
        <v>513.80016421153414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743.59294134580068</v>
      </c>
      <c r="AN68" s="62">
        <f ca="1">AVERAGE(OFFSET($AM$3,0,0,'Données projet'!$E$10+1,1))-AVERAGE(OFFSET($H$3,0,0,'Données projet'!$E$10+1,1))</f>
        <v>371.95849973474657</v>
      </c>
      <c r="AO68" s="62">
        <f t="shared" si="36"/>
        <v>233.32640143610547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-5.1431925385259088E-14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366.86025470473652</v>
      </c>
      <c r="T69" s="62">
        <f t="shared" ref="T69:T132" si="88">$T$3</f>
        <v>513.80016421153414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716.30000015441942</v>
      </c>
      <c r="AN69" s="62">
        <f ca="1">AVERAGE(OFFSET($AM$3,0,0,'Données projet'!$E$10+1,1))-AVERAGE(OFFSET($H$3,0,0,'Données projet'!$E$10+1,1))</f>
        <v>371.95849973474657</v>
      </c>
      <c r="AO69" s="62">
        <f t="shared" ref="AO69:AO132" si="90">$AO$3</f>
        <v>233.32640143610547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-5.1431925385259088E-14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366.86025470473652</v>
      </c>
      <c r="T70" s="62">
        <f t="shared" si="88"/>
        <v>513.80016421153414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729.374431277192</v>
      </c>
      <c r="AN70" s="62">
        <f ca="1">AVERAGE(OFFSET($AM$3,0,0,'Données projet'!$E$10+1,1))-AVERAGE(OFFSET($H$3,0,0,'Données projet'!$E$10+1,1))</f>
        <v>371.95849973474657</v>
      </c>
      <c r="AO70" s="62">
        <f t="shared" si="90"/>
        <v>233.32640143610547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-5.1431925385259088E-14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366.86025470473652</v>
      </c>
      <c r="T71" s="62">
        <f t="shared" si="88"/>
        <v>513.80016421153414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742.4404515486342</v>
      </c>
      <c r="AN71" s="62">
        <f ca="1">AVERAGE(OFFSET($AM$3,0,0,'Données projet'!$E$10+1,1))-AVERAGE(OFFSET($H$3,0,0,'Données projet'!$E$10+1,1))</f>
        <v>371.95849973474657</v>
      </c>
      <c r="AO71" s="62">
        <f t="shared" si="90"/>
        <v>233.32640143610547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-5.1431925385259088E-14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366.86025470473652</v>
      </c>
      <c r="T72" s="62">
        <f t="shared" si="88"/>
        <v>513.80016421153414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755.49834012695464</v>
      </c>
      <c r="AN72" s="62">
        <f ca="1">AVERAGE(OFFSET($AM$3,0,0,'Données projet'!$E$10+1,1))-AVERAGE(OFFSET($H$3,0,0,'Données projet'!$E$10+1,1))</f>
        <v>371.95849973474657</v>
      </c>
      <c r="AO72" s="62">
        <f t="shared" si="90"/>
        <v>233.32640143610547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-5.1431925385259088E-14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366.86025470473652</v>
      </c>
      <c r="T73" s="62">
        <f t="shared" si="88"/>
        <v>513.80016421153414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768.54835911062378</v>
      </c>
      <c r="AN73" s="62">
        <f ca="1">AVERAGE(OFFSET($AM$3,0,0,'Données projet'!$E$10+1,1))-AVERAGE(OFFSET($H$3,0,0,'Données projet'!$E$10+1,1))</f>
        <v>371.95849973474657</v>
      </c>
      <c r="AO73" s="62">
        <f t="shared" si="90"/>
        <v>233.32640143610547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-5.1431925385259088E-14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366.86025470473652</v>
      </c>
      <c r="T74" s="62">
        <f t="shared" si="88"/>
        <v>513.80016421153414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740.5194944657726</v>
      </c>
      <c r="AN74" s="62">
        <f ca="1">AVERAGE(OFFSET($AM$3,0,0,'Données projet'!$E$10+1,1))-AVERAGE(OFFSET($H$3,0,0,'Données projet'!$E$10+1,1))</f>
        <v>371.95849973474657</v>
      </c>
      <c r="AO74" s="62">
        <f t="shared" si="90"/>
        <v>233.32640143610547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-5.1431925385259088E-14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366.86025470473652</v>
      </c>
      <c r="T75" s="62">
        <f t="shared" si="88"/>
        <v>513.80016421153414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752.81060299470619</v>
      </c>
      <c r="AN75" s="62">
        <f ca="1">AVERAGE(OFFSET($AM$3,0,0,'Données projet'!$E$10+1,1))-AVERAGE(OFFSET($H$3,0,0,'Données projet'!$E$10+1,1))</f>
        <v>371.95849973474657</v>
      </c>
      <c r="AO75" s="62">
        <f t="shared" si="90"/>
        <v>233.32640143610547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-5.1431925385259088E-14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366.86025470473652</v>
      </c>
      <c r="T76" s="62">
        <f t="shared" si="88"/>
        <v>513.80016421153414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765.09469403538446</v>
      </c>
      <c r="AN76" s="62">
        <f ca="1">AVERAGE(OFFSET($AM$3,0,0,'Données projet'!$E$10+1,1))-AVERAGE(OFFSET($H$3,0,0,'Données projet'!$E$10+1,1))</f>
        <v>371.95849973474657</v>
      </c>
      <c r="AO76" s="62">
        <f t="shared" si="90"/>
        <v>233.32640143610547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-5.1431925385259088E-14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366.86025470473652</v>
      </c>
      <c r="T77" s="62">
        <f t="shared" si="88"/>
        <v>513.80016421153414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777.37197605573681</v>
      </c>
      <c r="AN77" s="62">
        <f ca="1">AVERAGE(OFFSET($AM$3,0,0,'Données projet'!$E$10+1,1))-AVERAGE(OFFSET($H$3,0,0,'Données projet'!$E$10+1,1))</f>
        <v>371.95849973474657</v>
      </c>
      <c r="AO77" s="62">
        <f t="shared" si="90"/>
        <v>233.32640143610547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-5.1431925385259088E-14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366.86025470473652</v>
      </c>
      <c r="T78" s="62">
        <f t="shared" si="88"/>
        <v>513.80016421153414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789.64264608661051</v>
      </c>
      <c r="AN78" s="62">
        <f ca="1">AVERAGE(OFFSET($AM$3,0,0,'Données projet'!$E$10+1,1))-AVERAGE(OFFSET($H$3,0,0,'Données projet'!$E$10+1,1))</f>
        <v>371.95849973474657</v>
      </c>
      <c r="AO78" s="62">
        <f t="shared" si="90"/>
        <v>233.32640143610547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-5.1431925385259088E-14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366.86025470473652</v>
      </c>
      <c r="T79" s="62">
        <f t="shared" si="88"/>
        <v>513.80016421153414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760.87281603332531</v>
      </c>
      <c r="AN79" s="62">
        <f ca="1">AVERAGE(OFFSET($AM$3,0,0,'Données projet'!$E$10+1,1))-AVERAGE(OFFSET($H$3,0,0,'Données projet'!$E$10+1,1))</f>
        <v>371.95849973474657</v>
      </c>
      <c r="AO79" s="62">
        <f t="shared" si="90"/>
        <v>233.32640143610547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-5.1431925385259088E-14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366.86025470473652</v>
      </c>
      <c r="T80" s="62">
        <f t="shared" si="88"/>
        <v>513.80016421153414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772.38513856932241</v>
      </c>
      <c r="AN80" s="62">
        <f ca="1">AVERAGE(OFFSET($AM$3,0,0,'Données projet'!$E$10+1,1))-AVERAGE(OFFSET($H$3,0,0,'Données projet'!$E$10+1,1))</f>
        <v>371.95849973474657</v>
      </c>
      <c r="AO80" s="62">
        <f t="shared" si="90"/>
        <v>233.32640143610547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-5.1431925385259088E-14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366.86025470473652</v>
      </c>
      <c r="T81" s="62">
        <f t="shared" si="88"/>
        <v>513.80016421153414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783.89158069165774</v>
      </c>
      <c r="AN81" s="62">
        <f ca="1">AVERAGE(OFFSET($AM$3,0,0,'Données projet'!$E$10+1,1))-AVERAGE(OFFSET($H$3,0,0,'Données projet'!$E$10+1,1))</f>
        <v>371.95849973474657</v>
      </c>
      <c r="AO81" s="62">
        <f t="shared" si="90"/>
        <v>233.32640143610547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-5.1431925385259088E-14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366.86025470473652</v>
      </c>
      <c r="T82" s="62">
        <f t="shared" si="88"/>
        <v>513.80016421153414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795.392299768459</v>
      </c>
      <c r="AN82" s="62">
        <f ca="1">AVERAGE(OFFSET($AM$3,0,0,'Données projet'!$E$10+1,1))-AVERAGE(OFFSET($H$3,0,0,'Données projet'!$E$10+1,1))</f>
        <v>371.95849973474657</v>
      </c>
      <c r="AO82" s="62">
        <f t="shared" si="90"/>
        <v>233.32640143610547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-5.1431925385259088E-14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366.86025470473652</v>
      </c>
      <c r="T83" s="62">
        <f t="shared" si="88"/>
        <v>513.80016421153414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806.88744537039292</v>
      </c>
      <c r="AN83" s="62">
        <f ca="1">AVERAGE(OFFSET($AM$3,0,0,'Données projet'!$E$10+1,1))-AVERAGE(OFFSET($H$3,0,0,'Données projet'!$E$10+1,1))</f>
        <v>371.95849973474657</v>
      </c>
      <c r="AO83" s="62">
        <f t="shared" si="90"/>
        <v>233.32640143610547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-5.1431925385259088E-14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366.86025470473652</v>
      </c>
      <c r="T84" s="62">
        <f t="shared" si="88"/>
        <v>513.80016421153414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777.37197605573681</v>
      </c>
      <c r="AN84" s="62">
        <f ca="1">AVERAGE(OFFSET($AM$3,0,0,'Données projet'!$E$10+1,1))-AVERAGE(OFFSET($H$3,0,0,'Données projet'!$E$10+1,1))</f>
        <v>371.95849973474657</v>
      </c>
      <c r="AO84" s="62">
        <f t="shared" si="90"/>
        <v>233.32640143610547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-5.1431925385259088E-14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366.86025470473652</v>
      </c>
      <c r="T85" s="62">
        <f t="shared" si="88"/>
        <v>513.80016421153414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788.10916745495638</v>
      </c>
      <c r="AN85" s="62">
        <f ca="1">AVERAGE(OFFSET($AM$3,0,0,'Données projet'!$E$10+1,1))-AVERAGE(OFFSET($H$3,0,0,'Données projet'!$E$10+1,1))</f>
        <v>371.95849973474657</v>
      </c>
      <c r="AO85" s="62">
        <f t="shared" si="90"/>
        <v>233.32640143610547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-5.1431925385259088E-14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366.86025470473652</v>
      </c>
      <c r="T86" s="62">
        <f t="shared" si="88"/>
        <v>513.80016421153414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798.84142205257444</v>
      </c>
      <c r="AN86" s="62">
        <f ca="1">AVERAGE(OFFSET($AM$3,0,0,'Données projet'!$E$10+1,1))-AVERAGE(OFFSET($H$3,0,0,'Données projet'!$E$10+1,1))</f>
        <v>371.95849973474657</v>
      </c>
      <c r="AO86" s="62">
        <f t="shared" si="90"/>
        <v>233.32640143610547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-5.1431925385259088E-14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366.86025470473652</v>
      </c>
      <c r="T87" s="62">
        <f t="shared" si="88"/>
        <v>513.80016421153414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809.56885943743691</v>
      </c>
      <c r="AN87" s="62">
        <f ca="1">AVERAGE(OFFSET($AM$3,0,0,'Données projet'!$E$10+1,1))-AVERAGE(OFFSET($H$3,0,0,'Données projet'!$E$10+1,1))</f>
        <v>371.95849973474657</v>
      </c>
      <c r="AO87" s="62">
        <f t="shared" si="90"/>
        <v>233.32640143610547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-5.1431925385259088E-14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366.86025470473652</v>
      </c>
      <c r="T88" s="62">
        <f t="shared" si="88"/>
        <v>513.80016421153414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820.29159382285434</v>
      </c>
      <c r="AN88" s="62">
        <f ca="1">AVERAGE(OFFSET($AM$3,0,0,'Données projet'!$E$10+1,1))-AVERAGE(OFFSET($H$3,0,0,'Données projet'!$E$10+1,1))</f>
        <v>371.95849973474657</v>
      </c>
      <c r="AO88" s="62">
        <f t="shared" si="90"/>
        <v>233.32640143610547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-5.1431925385259088E-14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366.86025470473652</v>
      </c>
      <c r="T89" s="62">
        <f t="shared" si="88"/>
        <v>513.80016421153414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790.40934773559309</v>
      </c>
      <c r="AN89" s="62">
        <f ca="1">AVERAGE(OFFSET($AM$3,0,0,'Données projet'!$E$10+1,1))-AVERAGE(OFFSET($H$3,0,0,'Données projet'!$E$10+1,1))</f>
        <v>371.95849973474657</v>
      </c>
      <c r="AO89" s="62">
        <f t="shared" si="90"/>
        <v>233.32640143610547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-5.1431925385259088E-14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366.86025470473652</v>
      </c>
      <c r="T90" s="62">
        <f t="shared" si="88"/>
        <v>513.80016421153414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800.75738581526605</v>
      </c>
      <c r="AN90" s="62">
        <f ca="1">AVERAGE(OFFSET($AM$3,0,0,'Données projet'!$E$10+1,1))-AVERAGE(OFFSET($H$3,0,0,'Données projet'!$E$10+1,1))</f>
        <v>371.95849973474657</v>
      </c>
      <c r="AO90" s="62">
        <f t="shared" si="90"/>
        <v>233.32640143610547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-5.1431925385259088E-14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366.86025470473652</v>
      </c>
      <c r="T91" s="62">
        <f t="shared" si="88"/>
        <v>513.80016421153414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811.10096397458346</v>
      </c>
      <c r="AN91" s="62">
        <f ca="1">AVERAGE(OFFSET($AM$3,0,0,'Données projet'!$E$10+1,1))-AVERAGE(OFFSET($H$3,0,0,'Données projet'!$E$10+1,1))</f>
        <v>371.95849973474657</v>
      </c>
      <c r="AO91" s="62">
        <f t="shared" si="90"/>
        <v>233.32640143610547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-5.1431925385259088E-14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366.86025470473652</v>
      </c>
      <c r="T92" s="62">
        <f t="shared" si="88"/>
        <v>513.80016421153414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821.44018387408414</v>
      </c>
      <c r="AN92" s="62">
        <f ca="1">AVERAGE(OFFSET($AM$3,0,0,'Données projet'!$E$10+1,1))-AVERAGE(OFFSET($H$3,0,0,'Données projet'!$E$10+1,1))</f>
        <v>371.95849973474657</v>
      </c>
      <c r="AO92" s="62">
        <f t="shared" si="90"/>
        <v>233.32640143610547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-5.1431925385259088E-14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366.86025470473652</v>
      </c>
      <c r="T93" s="62">
        <f t="shared" si="88"/>
        <v>513.80016421153414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831.77514286899191</v>
      </c>
      <c r="AN93" s="62">
        <f ca="1">AVERAGE(OFFSET($AM$3,0,0,'Données projet'!$E$10+1,1))-AVERAGE(OFFSET($H$3,0,0,'Données projet'!$E$10+1,1))</f>
        <v>371.95849973474657</v>
      </c>
      <c r="AO93" s="62">
        <f t="shared" si="90"/>
        <v>233.32640143610547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-5.1431925385259088E-14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366.86025470473652</v>
      </c>
      <c r="T94" s="62">
        <f t="shared" si="88"/>
        <v>513.80016421153414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801.14056019463965</v>
      </c>
      <c r="AN94" s="62">
        <f ca="1">AVERAGE(OFFSET($AM$3,0,0,'Données projet'!$E$10+1,1))-AVERAGE(OFFSET($H$3,0,0,'Données projet'!$E$10+1,1))</f>
        <v>371.95849973474657</v>
      </c>
      <c r="AO94" s="62">
        <f t="shared" si="90"/>
        <v>233.32640143610547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-5.1431925385259088E-14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366.86025470473652</v>
      </c>
      <c r="T95" s="62">
        <f t="shared" si="88"/>
        <v>513.80016421153414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810.71794681982306</v>
      </c>
      <c r="AN95" s="62">
        <f ca="1">AVERAGE(OFFSET($AM$3,0,0,'Données projet'!$E$10+1,1))-AVERAGE(OFFSET($H$3,0,0,'Données projet'!$E$10+1,1))</f>
        <v>371.95849973474657</v>
      </c>
      <c r="AO95" s="62">
        <f t="shared" si="90"/>
        <v>233.32640143610547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-5.1431925385259088E-14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366.86025470473652</v>
      </c>
      <c r="T96" s="62">
        <f t="shared" si="88"/>
        <v>513.80016421153414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820.29159382285411</v>
      </c>
      <c r="AN96" s="62">
        <f ca="1">AVERAGE(OFFSET($AM$3,0,0,'Données projet'!$E$10+1,1))-AVERAGE(OFFSET($H$3,0,0,'Données projet'!$E$10+1,1))</f>
        <v>371.95849973474657</v>
      </c>
      <c r="AO96" s="62">
        <f t="shared" si="90"/>
        <v>233.32640143610547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-5.1431925385259088E-14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366.86025470473652</v>
      </c>
      <c r="T97" s="62">
        <f t="shared" si="88"/>
        <v>513.80016421153414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829.86157872948456</v>
      </c>
      <c r="AN97" s="62">
        <f ca="1">AVERAGE(OFFSET($AM$3,0,0,'Données projet'!$E$10+1,1))-AVERAGE(OFFSET($H$3,0,0,'Données projet'!$E$10+1,1))</f>
        <v>371.95849973474657</v>
      </c>
      <c r="AO97" s="62">
        <f t="shared" si="90"/>
        <v>233.32640143610547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-5.1431925385259088E-14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366.86025470473652</v>
      </c>
      <c r="T98" s="62">
        <f t="shared" si="88"/>
        <v>513.80016421153414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839.42797607406919</v>
      </c>
      <c r="AN98" s="62">
        <f ca="1">AVERAGE(OFFSET($AM$3,0,0,'Données projet'!$E$10+1,1))-AVERAGE(OFFSET($H$3,0,0,'Données projet'!$E$10+1,1))</f>
        <v>371.95849973474657</v>
      </c>
      <c r="AO98" s="62">
        <f t="shared" si="90"/>
        <v>233.32640143610547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-5.1431925385259088E-14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366.86025470473652</v>
      </c>
      <c r="T99" s="62">
        <f t="shared" si="88"/>
        <v>513.80016421153414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808.41971807128675</v>
      </c>
      <c r="AN99" s="62">
        <f ca="1">AVERAGE(OFFSET($AM$3,0,0,'Données projet'!$E$10+1,1))-AVERAGE(OFFSET($H$3,0,0,'Données projet'!$E$10+1,1))</f>
        <v>371.95849973474657</v>
      </c>
      <c r="AO99" s="62">
        <f t="shared" si="90"/>
        <v>233.32640143610547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-5.1431925385259088E-14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366.86025470473652</v>
      </c>
      <c r="T100" s="62">
        <f t="shared" si="88"/>
        <v>513.80016421153414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817.61134507876227</v>
      </c>
      <c r="AN100" s="62">
        <f ca="1">AVERAGE(OFFSET($AM$3,0,0,'Données projet'!$E$10+1,1))-AVERAGE(OFFSET($H$3,0,0,'Données projet'!$E$10+1,1))</f>
        <v>371.95849973474657</v>
      </c>
      <c r="AO100" s="62">
        <f t="shared" si="90"/>
        <v>233.32640143610547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-5.1431925385259088E-14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366.86025470473652</v>
      </c>
      <c r="T101" s="62">
        <f t="shared" si="88"/>
        <v>513.80016421153414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826.79957739592805</v>
      </c>
      <c r="AN101" s="62">
        <f ca="1">AVERAGE(OFFSET($AM$3,0,0,'Données projet'!$E$10+1,1))-AVERAGE(OFFSET($H$3,0,0,'Données projet'!$E$10+1,1))</f>
        <v>371.95849973474657</v>
      </c>
      <c r="AO101" s="62">
        <f t="shared" si="90"/>
        <v>233.32640143610547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-5.1431925385259088E-14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366.86025470473652</v>
      </c>
      <c r="T102" s="62">
        <f t="shared" si="88"/>
        <v>513.80016421153414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835.98448174248938</v>
      </c>
      <c r="AN102" s="62">
        <f ca="1">AVERAGE(OFFSET($AM$3,0,0,'Données projet'!$E$10+1,1))-AVERAGE(OFFSET($H$3,0,0,'Données projet'!$E$10+1,1))</f>
        <v>371.95849973474657</v>
      </c>
      <c r="AO102" s="62">
        <f t="shared" si="90"/>
        <v>233.32640143610547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-5.1431925385259088E-14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366.86025470473652</v>
      </c>
      <c r="T103" s="62">
        <f t="shared" si="88"/>
        <v>513.80016421153414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845.16612239513074</v>
      </c>
      <c r="AN103" s="62">
        <f ca="1">AVERAGE(OFFSET($AM$3,0,0,'Données projet'!$E$10+1,1))-AVERAGE(OFFSET($H$3,0,0,'Données projet'!$E$10+1,1))</f>
        <v>371.95849973474657</v>
      </c>
      <c r="AO103" s="62">
        <f t="shared" si="90"/>
        <v>233.32640143610547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-5.1431925385259088E-14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366.86025470473652</v>
      </c>
      <c r="T104" s="62">
        <f t="shared" si="88"/>
        <v>513.80016421153414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813.39894154327635</v>
      </c>
      <c r="AN104" s="62">
        <f ca="1">AVERAGE(OFFSET($AM$3,0,0,'Données projet'!$E$10+1,1))-AVERAGE(OFFSET($H$3,0,0,'Données projet'!$E$10+1,1))</f>
        <v>371.95849973474657</v>
      </c>
      <c r="AO104" s="62">
        <f t="shared" si="90"/>
        <v>233.32640143610547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-5.1431925385259088E-14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366.86025470473652</v>
      </c>
      <c r="T105" s="62">
        <f t="shared" si="88"/>
        <v>513.80016421153414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821.82303552923054</v>
      </c>
      <c r="AN105" s="62">
        <f ca="1">AVERAGE(OFFSET($AM$3,0,0,'Données projet'!$E$10+1,1))-AVERAGE(OFFSET($H$3,0,0,'Données projet'!$E$10+1,1))</f>
        <v>371.95849973474657</v>
      </c>
      <c r="AO105" s="62">
        <f t="shared" si="90"/>
        <v>233.32640143610547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-5.1431925385259088E-14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366.86025470473652</v>
      </c>
      <c r="T106" s="62">
        <f t="shared" si="88"/>
        <v>513.80016421153414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830.24430301816005</v>
      </c>
      <c r="AN106" s="62">
        <f ca="1">AVERAGE(OFFSET($AM$3,0,0,'Données projet'!$E$10+1,1))-AVERAGE(OFFSET($H$3,0,0,'Données projet'!$E$10+1,1))</f>
        <v>371.95849973474657</v>
      </c>
      <c r="AO106" s="62">
        <f t="shared" si="90"/>
        <v>233.32640143610547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-5.1431925385259088E-14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366.86025470473652</v>
      </c>
      <c r="T107" s="62">
        <f t="shared" si="88"/>
        <v>513.80016421153414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838.66279460250325</v>
      </c>
      <c r="AN107" s="62">
        <f ca="1">AVERAGE(OFFSET($AM$3,0,0,'Données projet'!$E$10+1,1))-AVERAGE(OFFSET($H$3,0,0,'Données projet'!$E$10+1,1))</f>
        <v>371.95849973474657</v>
      </c>
      <c r="AO107" s="62">
        <f t="shared" si="90"/>
        <v>233.32640143610547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-5.1431925385259088E-14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366.86025470473652</v>
      </c>
      <c r="T108" s="62">
        <f t="shared" si="88"/>
        <v>513.80016421153414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847.07855918499672</v>
      </c>
      <c r="AN108" s="62">
        <f ca="1">AVERAGE(OFFSET($AM$3,0,0,'Données projet'!$E$10+1,1))-AVERAGE(OFFSET($H$3,0,0,'Données projet'!$E$10+1,1))</f>
        <v>371.95849973474657</v>
      </c>
      <c r="AO108" s="62">
        <f t="shared" si="90"/>
        <v>233.32640143610547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-5.1431925385259088E-14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366.86025470473652</v>
      </c>
      <c r="T109" s="62">
        <f t="shared" si="88"/>
        <v>513.80016421153414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241.76255999999995</v>
      </c>
      <c r="AK109" s="14">
        <f t="shared" si="89"/>
        <v>58.818592205643363</v>
      </c>
      <c r="AL109" s="22">
        <f t="shared" si="58"/>
        <v>523.5121734248288</v>
      </c>
      <c r="AM109" s="62">
        <f t="shared" si="59"/>
        <v>816.84550675816217</v>
      </c>
      <c r="AN109" s="62">
        <f ca="1">AVERAGE(OFFSET($AM$3,0,0,'Données projet'!$E$10+1,1))-AVERAGE(OFFSET($H$3,0,0,'Données projet'!$E$10+1,1))</f>
        <v>371.95849973474657</v>
      </c>
      <c r="AO109" s="62">
        <f t="shared" si="90"/>
        <v>233.32640143610547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-5.1431925385259088E-14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366.86025470473652</v>
      </c>
      <c r="T110" s="62">
        <f t="shared" si="88"/>
        <v>513.80016421153414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245.56271999999998</v>
      </c>
      <c r="AK110" s="14">
        <f t="shared" si="89"/>
        <v>59.634776048276898</v>
      </c>
      <c r="AL110" s="22">
        <f t="shared" si="58"/>
        <v>531.55230561741564</v>
      </c>
      <c r="AM110" s="62">
        <f t="shared" si="59"/>
        <v>824.8856389507489</v>
      </c>
      <c r="AN110" s="62">
        <f ca="1">AVERAGE(OFFSET($AM$3,0,0,'Données projet'!$E$10+1,1))-AVERAGE(OFFSET($H$3,0,0,'Données projet'!$E$10+1,1))</f>
        <v>371.95849973474657</v>
      </c>
      <c r="AO110" s="62">
        <f t="shared" si="90"/>
        <v>233.32640143610547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-5.1431925385259088E-14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366.86025470473652</v>
      </c>
      <c r="T111" s="62">
        <f t="shared" si="88"/>
        <v>513.80016421153414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249.36287999999993</v>
      </c>
      <c r="AK111" s="14">
        <f t="shared" si="89"/>
        <v>60.449490938742557</v>
      </c>
      <c r="AL111" s="22">
        <f t="shared" si="58"/>
        <v>539.58987938497648</v>
      </c>
      <c r="AM111" s="62">
        <f t="shared" si="59"/>
        <v>832.92321271830974</v>
      </c>
      <c r="AN111" s="62">
        <f ca="1">AVERAGE(OFFSET($AM$3,0,0,'Données projet'!$E$10+1,1))-AVERAGE(OFFSET($H$3,0,0,'Données projet'!$E$10+1,1))</f>
        <v>371.95849973474657</v>
      </c>
      <c r="AO111" s="62">
        <f t="shared" si="90"/>
        <v>233.32640143610547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-5.1431925385259088E-14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366.86025470473652</v>
      </c>
      <c r="T112" s="62">
        <f t="shared" si="88"/>
        <v>513.80016421153414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253.16303999999994</v>
      </c>
      <c r="AK112" s="14">
        <f t="shared" si="89"/>
        <v>61.262761848635037</v>
      </c>
      <c r="AL112" s="22">
        <f t="shared" si="58"/>
        <v>547.62493821970588</v>
      </c>
      <c r="AM112" s="62">
        <f t="shared" si="59"/>
        <v>840.95827155303914</v>
      </c>
      <c r="AN112" s="62">
        <f ca="1">AVERAGE(OFFSET($AM$3,0,0,'Données projet'!$E$10+1,1))-AVERAGE(OFFSET($H$3,0,0,'Données projet'!$E$10+1,1))</f>
        <v>371.95849973474657</v>
      </c>
      <c r="AO112" s="62">
        <f t="shared" si="90"/>
        <v>233.32640143610547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-5.1431925385259088E-14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366.86025470473652</v>
      </c>
      <c r="T113" s="62">
        <f t="shared" si="88"/>
        <v>513.80016421153414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256.96319999999992</v>
      </c>
      <c r="AK113" s="14">
        <f t="shared" si="89"/>
        <v>62.074612956838024</v>
      </c>
      <c r="AL113" s="22">
        <f t="shared" si="58"/>
        <v>555.65752423315928</v>
      </c>
      <c r="AM113" s="62">
        <f t="shared" si="59"/>
        <v>848.99085756649265</v>
      </c>
      <c r="AN113" s="62">
        <f ca="1">AVERAGE(OFFSET($AM$3,0,0,'Données projet'!$E$10+1,1))-AVERAGE(OFFSET($H$3,0,0,'Données projet'!$E$10+1,1))</f>
        <v>371.95849973474657</v>
      </c>
      <c r="AO113" s="62">
        <f t="shared" si="90"/>
        <v>233.32640143610547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-5.1431925385259088E-14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366.86025470473652</v>
      </c>
      <c r="T114" s="62">
        <f t="shared" si="88"/>
        <v>513.80016421153414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243.21023999999997</v>
      </c>
      <c r="AK114" s="14">
        <f t="shared" si="89"/>
        <v>59.129694216846737</v>
      </c>
      <c r="AL114" s="22">
        <f t="shared" si="58"/>
        <v>526.57538542767463</v>
      </c>
      <c r="AM114" s="62">
        <f t="shared" si="59"/>
        <v>819.908718761008</v>
      </c>
      <c r="AN114" s="62">
        <f ca="1">AVERAGE(OFFSET($AM$3,0,0,'Données projet'!$E$10+1,1))-AVERAGE(OFFSET($H$3,0,0,'Données projet'!$E$10+1,1))</f>
        <v>371.95849973474657</v>
      </c>
      <c r="AO114" s="62">
        <f t="shared" si="90"/>
        <v>233.32640143610547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-5.1431925385259088E-14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366.86025470473652</v>
      </c>
      <c r="T115" s="62">
        <f t="shared" si="88"/>
        <v>513.80016421153414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246.64847999999998</v>
      </c>
      <c r="AK115" s="14">
        <f t="shared" si="89"/>
        <v>59.867700517050096</v>
      </c>
      <c r="AL115" s="22">
        <f t="shared" si="58"/>
        <v>533.84901440052897</v>
      </c>
      <c r="AM115" s="62">
        <f t="shared" si="59"/>
        <v>827.18234773386234</v>
      </c>
      <c r="AN115" s="62">
        <f ca="1">AVERAGE(OFFSET($AM$3,0,0,'Données projet'!$E$10+1,1))-AVERAGE(OFFSET($H$3,0,0,'Données projet'!$E$10+1,1))</f>
        <v>371.95849973474657</v>
      </c>
      <c r="AO115" s="62">
        <f t="shared" si="90"/>
        <v>233.32640143610547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-5.1431925385259088E-14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366.86025470473652</v>
      </c>
      <c r="T116" s="62">
        <f t="shared" si="88"/>
        <v>513.80016421153414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250.08671999999999</v>
      </c>
      <c r="AK116" s="14">
        <f t="shared" si="89"/>
        <v>60.604510260306157</v>
      </c>
      <c r="AL116" s="22">
        <f t="shared" si="58"/>
        <v>541.12055937003322</v>
      </c>
      <c r="AM116" s="62">
        <f t="shared" si="59"/>
        <v>834.45389270336659</v>
      </c>
      <c r="AN116" s="62">
        <f ca="1">AVERAGE(OFFSET($AM$3,0,0,'Données projet'!$E$10+1,1))-AVERAGE(OFFSET($H$3,0,0,'Données projet'!$E$10+1,1))</f>
        <v>371.95849973474657</v>
      </c>
      <c r="AO116" s="62">
        <f t="shared" si="90"/>
        <v>233.32640143610547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-5.1431925385259088E-14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366.86025470473652</v>
      </c>
      <c r="T117" s="62">
        <f t="shared" si="88"/>
        <v>513.80016421153414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253.52495999999999</v>
      </c>
      <c r="AK117" s="14">
        <f t="shared" si="89"/>
        <v>61.340141798422209</v>
      </c>
      <c r="AL117" s="22">
        <f t="shared" si="58"/>
        <v>548.39005229891859</v>
      </c>
      <c r="AM117" s="62">
        <f t="shared" si="59"/>
        <v>841.72338563225185</v>
      </c>
      <c r="AN117" s="62">
        <f ca="1">AVERAGE(OFFSET($AM$3,0,0,'Données projet'!$E$10+1,1))-AVERAGE(OFFSET($H$3,0,0,'Données projet'!$E$10+1,1))</f>
        <v>371.95849973474657</v>
      </c>
      <c r="AO117" s="62">
        <f t="shared" si="90"/>
        <v>233.32640143610547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-5.1431925385259088E-14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366.86025470473652</v>
      </c>
      <c r="T118" s="62">
        <f t="shared" si="88"/>
        <v>513.80016421153414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256.96320000000003</v>
      </c>
      <c r="AK118" s="14">
        <f t="shared" si="89"/>
        <v>62.074612956838024</v>
      </c>
      <c r="AL118" s="22">
        <f t="shared" si="58"/>
        <v>555.65752423315951</v>
      </c>
      <c r="AM118" s="62">
        <f t="shared" si="59"/>
        <v>848.99085756649288</v>
      </c>
      <c r="AN118" s="62">
        <f ca="1">AVERAGE(OFFSET($AM$3,0,0,'Données projet'!$E$10+1,1))-AVERAGE(OFFSET($H$3,0,0,'Données projet'!$E$10+1,1))</f>
        <v>371.95849973474657</v>
      </c>
      <c r="AO118" s="62">
        <f t="shared" si="90"/>
        <v>233.32640143610547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366.86025470473652</v>
      </c>
      <c r="T119" s="62">
        <f t="shared" si="88"/>
        <v>513.80016421153414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243.93407999999999</v>
      </c>
      <c r="AK119" s="14">
        <f t="shared" si="89"/>
        <v>59.285164329617594</v>
      </c>
      <c r="AL119" s="22">
        <f t="shared" si="58"/>
        <v>528.10685054075066</v>
      </c>
      <c r="AM119" s="62">
        <f t="shared" si="59"/>
        <v>821.44018387408391</v>
      </c>
      <c r="AN119" s="62">
        <f ca="1">AVERAGE(OFFSET($AM$3,0,0,'Données projet'!$E$10+1,1))-AVERAGE(OFFSET($H$3,0,0,'Données projet'!$E$10+1,1))</f>
        <v>371.95849973474657</v>
      </c>
      <c r="AO119" s="62">
        <f t="shared" si="90"/>
        <v>233.32640143610547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366.86025470473652</v>
      </c>
      <c r="T120" s="62">
        <f t="shared" si="88"/>
        <v>513.80016421153414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247.19136000000003</v>
      </c>
      <c r="AK120" s="14">
        <f t="shared" si="89"/>
        <v>59.984117969781565</v>
      </c>
      <c r="AL120" s="22">
        <f t="shared" si="58"/>
        <v>534.99729079736949</v>
      </c>
      <c r="AM120" s="62">
        <f t="shared" si="59"/>
        <v>828.33062413070274</v>
      </c>
      <c r="AN120" s="62">
        <f ca="1">AVERAGE(OFFSET($AM$3,0,0,'Données projet'!$E$10+1,1))-AVERAGE(OFFSET($H$3,0,0,'Données projet'!$E$10+1,1))</f>
        <v>371.95849973474657</v>
      </c>
      <c r="AO120" s="62">
        <f t="shared" si="90"/>
        <v>233.32640143610547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366.86025470473652</v>
      </c>
      <c r="T121" s="62">
        <f t="shared" si="88"/>
        <v>513.80016421153414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250.44864000000007</v>
      </c>
      <c r="AK121" s="14">
        <f t="shared" si="89"/>
        <v>60.682000328890055</v>
      </c>
      <c r="AL121" s="22">
        <f t="shared" si="58"/>
        <v>541.88586523948368</v>
      </c>
      <c r="AM121" s="62">
        <f t="shared" si="59"/>
        <v>835.21919857281705</v>
      </c>
      <c r="AN121" s="62">
        <f ca="1">AVERAGE(OFFSET($AM$3,0,0,'Données projet'!$E$10+1,1))-AVERAGE(OFFSET($H$3,0,0,'Données projet'!$E$10+1,1))</f>
        <v>371.95849973474657</v>
      </c>
      <c r="AO121" s="62">
        <f t="shared" si="90"/>
        <v>233.32640143610547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366.86025470473652</v>
      </c>
      <c r="T122" s="62">
        <f t="shared" si="88"/>
        <v>513.80016421153414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253.70592000000005</v>
      </c>
      <c r="AK122" s="14">
        <f t="shared" si="89"/>
        <v>61.378826950685919</v>
      </c>
      <c r="AL122" s="22">
        <f t="shared" si="58"/>
        <v>548.77260093911138</v>
      </c>
      <c r="AM122" s="62">
        <f t="shared" si="59"/>
        <v>842.10593427244476</v>
      </c>
      <c r="AN122" s="62">
        <f ca="1">AVERAGE(OFFSET($AM$3,0,0,'Données projet'!$E$10+1,1))-AVERAGE(OFFSET($H$3,0,0,'Données projet'!$E$10+1,1))</f>
        <v>371.95849973474657</v>
      </c>
      <c r="AO122" s="62">
        <f t="shared" si="90"/>
        <v>233.32640143610547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366.86025470473652</v>
      </c>
      <c r="T123" s="62">
        <f t="shared" si="88"/>
        <v>513.80016421153414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256.96320000000009</v>
      </c>
      <c r="AK123" s="14">
        <f t="shared" si="89"/>
        <v>62.074612956838024</v>
      </c>
      <c r="AL123" s="22">
        <f t="shared" si="58"/>
        <v>555.65752423315973</v>
      </c>
      <c r="AM123" s="62">
        <f t="shared" si="59"/>
        <v>848.9908575664931</v>
      </c>
      <c r="AN123" s="62">
        <f ca="1">AVERAGE(OFFSET($AM$3,0,0,'Données projet'!$E$10+1,1))-AVERAGE(OFFSET($H$3,0,0,'Données projet'!$E$10+1,1))</f>
        <v>371.95849973474657</v>
      </c>
      <c r="AO123" s="62">
        <f t="shared" si="90"/>
        <v>233.32640143610547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366.86025470473652</v>
      </c>
      <c r="T124" s="62">
        <f t="shared" si="88"/>
        <v>513.80016421153414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293.33333333333616</v>
      </c>
      <c r="AN124" s="62">
        <f ca="1">AVERAGE(OFFSET($AM$3,0,0,'Données projet'!$E$10+1,1))-AVERAGE(OFFSET($H$3,0,0,'Données projet'!$E$10+1,1))</f>
        <v>371.95849973474657</v>
      </c>
      <c r="AO124" s="62">
        <f t="shared" si="90"/>
        <v>233.32640143610547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366.86025470473652</v>
      </c>
      <c r="T125" s="62">
        <f t="shared" si="88"/>
        <v>513.80016421153414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293.33333333333616</v>
      </c>
      <c r="AN125" s="62">
        <f ca="1">AVERAGE(OFFSET($AM$3,0,0,'Données projet'!$E$10+1,1))-AVERAGE(OFFSET($H$3,0,0,'Données projet'!$E$10+1,1))</f>
        <v>371.95849973474657</v>
      </c>
      <c r="AO125" s="62">
        <f t="shared" si="90"/>
        <v>233.32640143610547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366.86025470473652</v>
      </c>
      <c r="T126" s="62">
        <f t="shared" si="88"/>
        <v>513.80016421153414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293.33333333333616</v>
      </c>
      <c r="AN126" s="62">
        <f ca="1">AVERAGE(OFFSET($AM$3,0,0,'Données projet'!$E$10+1,1))-AVERAGE(OFFSET($H$3,0,0,'Données projet'!$E$10+1,1))</f>
        <v>371.95849973474657</v>
      </c>
      <c r="AO126" s="62">
        <f t="shared" si="90"/>
        <v>233.32640143610547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366.86025470473652</v>
      </c>
      <c r="T127" s="62">
        <f t="shared" si="88"/>
        <v>513.80016421153414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293.33333333333616</v>
      </c>
      <c r="AN127" s="62">
        <f ca="1">AVERAGE(OFFSET($AM$3,0,0,'Données projet'!$E$10+1,1))-AVERAGE(OFFSET($H$3,0,0,'Données projet'!$E$10+1,1))</f>
        <v>371.95849973474657</v>
      </c>
      <c r="AO127" s="62">
        <f t="shared" si="90"/>
        <v>233.32640143610547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366.86025470473652</v>
      </c>
      <c r="T128" s="62">
        <f t="shared" si="88"/>
        <v>513.80016421153414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293.33333333333616</v>
      </c>
      <c r="AN128" s="62">
        <f ca="1">AVERAGE(OFFSET($AM$3,0,0,'Données projet'!$E$10+1,1))-AVERAGE(OFFSET($H$3,0,0,'Données projet'!$E$10+1,1))</f>
        <v>371.95849973474657</v>
      </c>
      <c r="AO128" s="62">
        <f t="shared" si="90"/>
        <v>233.32640143610547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366.86025470473652</v>
      </c>
      <c r="T129" s="62">
        <f t="shared" si="88"/>
        <v>513.80016421153414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293.33333333333616</v>
      </c>
      <c r="AN129" s="62">
        <f ca="1">AVERAGE(OFFSET($AM$3,0,0,'Données projet'!$E$10+1,1))-AVERAGE(OFFSET($H$3,0,0,'Données projet'!$E$10+1,1))</f>
        <v>371.95849973474657</v>
      </c>
      <c r="AO129" s="62">
        <f t="shared" si="90"/>
        <v>233.32640143610547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366.86025470473652</v>
      </c>
      <c r="T130" s="62">
        <f t="shared" si="88"/>
        <v>513.80016421153414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293.33333333333616</v>
      </c>
      <c r="AN130" s="62">
        <f ca="1">AVERAGE(OFFSET($AM$3,0,0,'Données projet'!$E$10+1,1))-AVERAGE(OFFSET($H$3,0,0,'Données projet'!$E$10+1,1))</f>
        <v>371.95849973474657</v>
      </c>
      <c r="AO130" s="62">
        <f t="shared" si="90"/>
        <v>233.32640143610547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366.86025470473652</v>
      </c>
      <c r="T131" s="62">
        <f t="shared" si="88"/>
        <v>513.80016421153414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293.33333333333616</v>
      </c>
      <c r="AN131" s="62">
        <f ca="1">AVERAGE(OFFSET($AM$3,0,0,'Données projet'!$E$10+1,1))-AVERAGE(OFFSET($H$3,0,0,'Données projet'!$E$10+1,1))</f>
        <v>371.95849973474657</v>
      </c>
      <c r="AO131" s="62">
        <f t="shared" si="90"/>
        <v>233.32640143610547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366.86025470473652</v>
      </c>
      <c r="T132" s="62">
        <f t="shared" si="88"/>
        <v>513.80016421153414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293.33333333333616</v>
      </c>
      <c r="AN132" s="62">
        <f ca="1">AVERAGE(OFFSET($AM$3,0,0,'Données projet'!$E$10+1,1))-AVERAGE(OFFSET($H$3,0,0,'Données projet'!$E$10+1,1))</f>
        <v>371.95849973474657</v>
      </c>
      <c r="AO132" s="62">
        <f t="shared" si="90"/>
        <v>233.32640143610547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366.86025470473652</v>
      </c>
      <c r="T133" s="62">
        <f t="shared" ref="T133:T196" si="142">$T$3</f>
        <v>513.80016421153414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293.33333333333616</v>
      </c>
      <c r="AN133" s="62">
        <f ca="1">AVERAGE(OFFSET($AM$3,0,0,'Données projet'!$E$10+1,1))-AVERAGE(OFFSET($H$3,0,0,'Données projet'!$E$10+1,1))</f>
        <v>371.95849973474657</v>
      </c>
      <c r="AO133" s="62">
        <f t="shared" ref="AO133:AO196" si="144">$AO$3</f>
        <v>233.32640143610547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366.86025470473652</v>
      </c>
      <c r="T134" s="62">
        <f t="shared" si="142"/>
        <v>513.80016421153414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293.33333333333616</v>
      </c>
      <c r="AN134" s="62">
        <f ca="1">AVERAGE(OFFSET($AM$3,0,0,'Données projet'!$E$10+1,1))-AVERAGE(OFFSET($H$3,0,0,'Données projet'!$E$10+1,1))</f>
        <v>371.95849973474657</v>
      </c>
      <c r="AO134" s="62">
        <f t="shared" si="144"/>
        <v>233.32640143610547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366.86025470473652</v>
      </c>
      <c r="T135" s="62">
        <f t="shared" si="142"/>
        <v>513.80016421153414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293.33333333333616</v>
      </c>
      <c r="AN135" s="62">
        <f ca="1">AVERAGE(OFFSET($AM$3,0,0,'Données projet'!$E$10+1,1))-AVERAGE(OFFSET($H$3,0,0,'Données projet'!$E$10+1,1))</f>
        <v>371.95849973474657</v>
      </c>
      <c r="AO135" s="62">
        <f t="shared" si="144"/>
        <v>233.32640143610547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366.86025470473652</v>
      </c>
      <c r="T136" s="62">
        <f t="shared" si="142"/>
        <v>513.80016421153414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293.33333333333616</v>
      </c>
      <c r="AN136" s="62">
        <f ca="1">AVERAGE(OFFSET($AM$3,0,0,'Données projet'!$E$10+1,1))-AVERAGE(OFFSET($H$3,0,0,'Données projet'!$E$10+1,1))</f>
        <v>371.95849973474657</v>
      </c>
      <c r="AO136" s="62">
        <f t="shared" si="144"/>
        <v>233.32640143610547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366.86025470473652</v>
      </c>
      <c r="T137" s="62">
        <f t="shared" si="142"/>
        <v>513.80016421153414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293.33333333333616</v>
      </c>
      <c r="AN137" s="62">
        <f ca="1">AVERAGE(OFFSET($AM$3,0,0,'Données projet'!$E$10+1,1))-AVERAGE(OFFSET($H$3,0,0,'Données projet'!$E$10+1,1))</f>
        <v>371.95849973474657</v>
      </c>
      <c r="AO137" s="62">
        <f t="shared" si="144"/>
        <v>233.32640143610547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366.86025470473652</v>
      </c>
      <c r="T138" s="62">
        <f t="shared" si="142"/>
        <v>513.80016421153414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293.33333333333616</v>
      </c>
      <c r="AN138" s="62">
        <f ca="1">AVERAGE(OFFSET($AM$3,0,0,'Données projet'!$E$10+1,1))-AVERAGE(OFFSET($H$3,0,0,'Données projet'!$E$10+1,1))</f>
        <v>371.95849973474657</v>
      </c>
      <c r="AO138" s="62">
        <f t="shared" si="144"/>
        <v>233.32640143610547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366.86025470473652</v>
      </c>
      <c r="T139" s="62">
        <f t="shared" si="142"/>
        <v>513.80016421153414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293.33333333333616</v>
      </c>
      <c r="AN139" s="62">
        <f ca="1">AVERAGE(OFFSET($AM$3,0,0,'Données projet'!$E$10+1,1))-AVERAGE(OFFSET($H$3,0,0,'Données projet'!$E$10+1,1))</f>
        <v>371.95849973474657</v>
      </c>
      <c r="AO139" s="62">
        <f t="shared" si="144"/>
        <v>233.32640143610547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366.86025470473652</v>
      </c>
      <c r="T140" s="62">
        <f t="shared" si="142"/>
        <v>513.80016421153414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293.33333333333616</v>
      </c>
      <c r="AN140" s="62">
        <f ca="1">AVERAGE(OFFSET($AM$3,0,0,'Données projet'!$E$10+1,1))-AVERAGE(OFFSET($H$3,0,0,'Données projet'!$E$10+1,1))</f>
        <v>371.95849973474657</v>
      </c>
      <c r="AO140" s="62">
        <f t="shared" si="144"/>
        <v>233.32640143610547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366.86025470473652</v>
      </c>
      <c r="T141" s="62">
        <f t="shared" si="142"/>
        <v>513.80016421153414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293.33333333333616</v>
      </c>
      <c r="AN141" s="62">
        <f ca="1">AVERAGE(OFFSET($AM$3,0,0,'Données projet'!$E$10+1,1))-AVERAGE(OFFSET($H$3,0,0,'Données projet'!$E$10+1,1))</f>
        <v>371.95849973474657</v>
      </c>
      <c r="AO141" s="62">
        <f t="shared" si="144"/>
        <v>233.32640143610547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366.86025470473652</v>
      </c>
      <c r="T142" s="62">
        <f t="shared" si="142"/>
        <v>513.80016421153414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293.33333333333616</v>
      </c>
      <c r="AN142" s="62">
        <f ca="1">AVERAGE(OFFSET($AM$3,0,0,'Données projet'!$E$10+1,1))-AVERAGE(OFFSET($H$3,0,0,'Données projet'!$E$10+1,1))</f>
        <v>371.95849973474657</v>
      </c>
      <c r="AO142" s="62">
        <f t="shared" si="144"/>
        <v>233.32640143610547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366.86025470473652</v>
      </c>
      <c r="T143" s="62">
        <f t="shared" si="142"/>
        <v>513.80016421153414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293.33333333333616</v>
      </c>
      <c r="AN143" s="62">
        <f ca="1">AVERAGE(OFFSET($AM$3,0,0,'Données projet'!$E$10+1,1))-AVERAGE(OFFSET($H$3,0,0,'Données projet'!$E$10+1,1))</f>
        <v>371.95849973474657</v>
      </c>
      <c r="AO143" s="62">
        <f t="shared" si="144"/>
        <v>233.32640143610547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366.86025470473652</v>
      </c>
      <c r="T144" s="62">
        <f t="shared" si="142"/>
        <v>513.80016421153414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293.33333333333616</v>
      </c>
      <c r="AN144" s="62">
        <f ca="1">AVERAGE(OFFSET($AM$3,0,0,'Données projet'!$E$10+1,1))-AVERAGE(OFFSET($H$3,0,0,'Données projet'!$E$10+1,1))</f>
        <v>371.95849973474657</v>
      </c>
      <c r="AO144" s="62">
        <f t="shared" si="144"/>
        <v>233.32640143610547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366.86025470473652</v>
      </c>
      <c r="T145" s="62">
        <f t="shared" si="142"/>
        <v>513.80016421153414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293.33333333333616</v>
      </c>
      <c r="AN145" s="62">
        <f ca="1">AVERAGE(OFFSET($AM$3,0,0,'Données projet'!$E$10+1,1))-AVERAGE(OFFSET($H$3,0,0,'Données projet'!$E$10+1,1))</f>
        <v>371.95849973474657</v>
      </c>
      <c r="AO145" s="62">
        <f t="shared" si="144"/>
        <v>233.32640143610547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366.86025470473652</v>
      </c>
      <c r="T146" s="62">
        <f t="shared" si="142"/>
        <v>513.80016421153414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293.33333333333616</v>
      </c>
      <c r="AN146" s="62">
        <f ca="1">AVERAGE(OFFSET($AM$3,0,0,'Données projet'!$E$10+1,1))-AVERAGE(OFFSET($H$3,0,0,'Données projet'!$E$10+1,1))</f>
        <v>371.95849973474657</v>
      </c>
      <c r="AO146" s="62">
        <f t="shared" si="144"/>
        <v>233.32640143610547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366.86025470473652</v>
      </c>
      <c r="T147" s="62">
        <f t="shared" si="142"/>
        <v>513.80016421153414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293.33333333333616</v>
      </c>
      <c r="AN147" s="62">
        <f ca="1">AVERAGE(OFFSET($AM$3,0,0,'Données projet'!$E$10+1,1))-AVERAGE(OFFSET($H$3,0,0,'Données projet'!$E$10+1,1))</f>
        <v>371.95849973474657</v>
      </c>
      <c r="AO147" s="62">
        <f t="shared" si="144"/>
        <v>233.32640143610547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366.86025470473652</v>
      </c>
      <c r="T148" s="62">
        <f t="shared" si="142"/>
        <v>513.80016421153414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293.33333333333616</v>
      </c>
      <c r="AN148" s="62">
        <f ca="1">AVERAGE(OFFSET($AM$3,0,0,'Données projet'!$E$10+1,1))-AVERAGE(OFFSET($H$3,0,0,'Données projet'!$E$10+1,1))</f>
        <v>371.95849973474657</v>
      </c>
      <c r="AO148" s="62">
        <f t="shared" si="144"/>
        <v>233.32640143610547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366.86025470473652</v>
      </c>
      <c r="T149" s="62">
        <f t="shared" si="142"/>
        <v>513.80016421153414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293.33333333333616</v>
      </c>
      <c r="AN149" s="62">
        <f ca="1">AVERAGE(OFFSET($AM$3,0,0,'Données projet'!$E$10+1,1))-AVERAGE(OFFSET($H$3,0,0,'Données projet'!$E$10+1,1))</f>
        <v>371.95849973474657</v>
      </c>
      <c r="AO149" s="62">
        <f t="shared" si="144"/>
        <v>233.32640143610547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366.86025470473652</v>
      </c>
      <c r="T150" s="62">
        <f t="shared" si="142"/>
        <v>513.80016421153414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293.33333333333616</v>
      </c>
      <c r="AN150" s="62">
        <f ca="1">AVERAGE(OFFSET($AM$3,0,0,'Données projet'!$E$10+1,1))-AVERAGE(OFFSET($H$3,0,0,'Données projet'!$E$10+1,1))</f>
        <v>371.95849973474657</v>
      </c>
      <c r="AO150" s="62">
        <f t="shared" si="144"/>
        <v>233.32640143610547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366.86025470473652</v>
      </c>
      <c r="T151" s="62">
        <f t="shared" si="142"/>
        <v>513.80016421153414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293.33333333333616</v>
      </c>
      <c r="AN151" s="62">
        <f ca="1">AVERAGE(OFFSET($AM$3,0,0,'Données projet'!$E$10+1,1))-AVERAGE(OFFSET($H$3,0,0,'Données projet'!$E$10+1,1))</f>
        <v>371.95849973474657</v>
      </c>
      <c r="AO151" s="62">
        <f t="shared" si="144"/>
        <v>233.32640143610547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366.86025470473652</v>
      </c>
      <c r="T152" s="62">
        <f t="shared" si="142"/>
        <v>513.80016421153414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293.33333333333616</v>
      </c>
      <c r="AN152" s="62">
        <f ca="1">AVERAGE(OFFSET($AM$3,0,0,'Données projet'!$E$10+1,1))-AVERAGE(OFFSET($H$3,0,0,'Données projet'!$E$10+1,1))</f>
        <v>371.95849973474657</v>
      </c>
      <c r="AO152" s="62">
        <f t="shared" si="144"/>
        <v>233.32640143610547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366.86025470473652</v>
      </c>
      <c r="T153" s="62">
        <f t="shared" si="142"/>
        <v>513.80016421153414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293.33333333333616</v>
      </c>
      <c r="AN153" s="62">
        <f ca="1">AVERAGE(OFFSET($AM$3,0,0,'Données projet'!$E$10+1,1))-AVERAGE(OFFSET($H$3,0,0,'Données projet'!$E$10+1,1))</f>
        <v>371.95849973474657</v>
      </c>
      <c r="AO153" s="62">
        <f t="shared" si="144"/>
        <v>233.32640143610547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366.86025470473652</v>
      </c>
      <c r="T154" s="62">
        <f t="shared" si="142"/>
        <v>513.80016421153414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293.33333333333616</v>
      </c>
      <c r="AN154" s="62">
        <f ca="1">AVERAGE(OFFSET($AM$3,0,0,'Données projet'!$E$10+1,1))-AVERAGE(OFFSET($H$3,0,0,'Données projet'!$E$10+1,1))</f>
        <v>371.95849973474657</v>
      </c>
      <c r="AO154" s="62">
        <f t="shared" si="144"/>
        <v>233.32640143610547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366.86025470473652</v>
      </c>
      <c r="T155" s="62">
        <f t="shared" si="142"/>
        <v>513.80016421153414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293.33333333333616</v>
      </c>
      <c r="AN155" s="62">
        <f ca="1">AVERAGE(OFFSET($AM$3,0,0,'Données projet'!$E$10+1,1))-AVERAGE(OFFSET($H$3,0,0,'Données projet'!$E$10+1,1))</f>
        <v>371.95849973474657</v>
      </c>
      <c r="AO155" s="62">
        <f t="shared" si="144"/>
        <v>233.32640143610547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366.86025470473652</v>
      </c>
      <c r="T156" s="62">
        <f t="shared" si="142"/>
        <v>513.80016421153414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293.33333333333616</v>
      </c>
      <c r="AN156" s="62">
        <f ca="1">AVERAGE(OFFSET($AM$3,0,0,'Données projet'!$E$10+1,1))-AVERAGE(OFFSET($H$3,0,0,'Données projet'!$E$10+1,1))</f>
        <v>371.95849973474657</v>
      </c>
      <c r="AO156" s="62">
        <f t="shared" si="144"/>
        <v>233.32640143610547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366.86025470473652</v>
      </c>
      <c r="T157" s="62">
        <f t="shared" si="142"/>
        <v>513.80016421153414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293.33333333333616</v>
      </c>
      <c r="AN157" s="62">
        <f ca="1">AVERAGE(OFFSET($AM$3,0,0,'Données projet'!$E$10+1,1))-AVERAGE(OFFSET($H$3,0,0,'Données projet'!$E$10+1,1))</f>
        <v>371.95849973474657</v>
      </c>
      <c r="AO157" s="62">
        <f t="shared" si="144"/>
        <v>233.32640143610547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366.86025470473652</v>
      </c>
      <c r="T158" s="62">
        <f t="shared" si="142"/>
        <v>513.80016421153414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293.33333333333616</v>
      </c>
      <c r="AN158" s="62">
        <f ca="1">AVERAGE(OFFSET($AM$3,0,0,'Données projet'!$E$10+1,1))-AVERAGE(OFFSET($H$3,0,0,'Données projet'!$E$10+1,1))</f>
        <v>371.95849973474657</v>
      </c>
      <c r="AO158" s="62">
        <f t="shared" si="144"/>
        <v>233.32640143610547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366.86025470473652</v>
      </c>
      <c r="T159" s="62">
        <f t="shared" si="142"/>
        <v>513.80016421153414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293.33333333333616</v>
      </c>
      <c r="AN159" s="62">
        <f ca="1">AVERAGE(OFFSET($AM$3,0,0,'Données projet'!$E$10+1,1))-AVERAGE(OFFSET($H$3,0,0,'Données projet'!$E$10+1,1))</f>
        <v>371.95849973474657</v>
      </c>
      <c r="AO159" s="62">
        <f t="shared" si="144"/>
        <v>233.32640143610547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366.86025470473652</v>
      </c>
      <c r="T160" s="62">
        <f t="shared" si="142"/>
        <v>513.80016421153414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293.33333333333616</v>
      </c>
      <c r="AN160" s="62">
        <f ca="1">AVERAGE(OFFSET($AM$3,0,0,'Données projet'!$E$10+1,1))-AVERAGE(OFFSET($H$3,0,0,'Données projet'!$E$10+1,1))</f>
        <v>371.95849973474657</v>
      </c>
      <c r="AO160" s="62">
        <f t="shared" si="144"/>
        <v>233.32640143610547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366.86025470473652</v>
      </c>
      <c r="T161" s="62">
        <f t="shared" si="142"/>
        <v>513.80016421153414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293.33333333333616</v>
      </c>
      <c r="AN161" s="62">
        <f ca="1">AVERAGE(OFFSET($AM$3,0,0,'Données projet'!$E$10+1,1))-AVERAGE(OFFSET($H$3,0,0,'Données projet'!$E$10+1,1))</f>
        <v>371.95849973474657</v>
      </c>
      <c r="AO161" s="62">
        <f t="shared" si="144"/>
        <v>233.32640143610547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366.86025470473652</v>
      </c>
      <c r="T162" s="62">
        <f t="shared" si="142"/>
        <v>513.80016421153414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293.33333333333616</v>
      </c>
      <c r="AN162" s="62">
        <f ca="1">AVERAGE(OFFSET($AM$3,0,0,'Données projet'!$E$10+1,1))-AVERAGE(OFFSET($H$3,0,0,'Données projet'!$E$10+1,1))</f>
        <v>371.95849973474657</v>
      </c>
      <c r="AO162" s="62">
        <f t="shared" si="144"/>
        <v>233.32640143610547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366.86025470473652</v>
      </c>
      <c r="T163" s="62">
        <f t="shared" si="142"/>
        <v>513.80016421153414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293.33333333333616</v>
      </c>
      <c r="AN163" s="62">
        <f ca="1">AVERAGE(OFFSET($AM$3,0,0,'Données projet'!$E$10+1,1))-AVERAGE(OFFSET($H$3,0,0,'Données projet'!$E$10+1,1))</f>
        <v>371.95849973474657</v>
      </c>
      <c r="AO163" s="62">
        <f t="shared" si="144"/>
        <v>233.32640143610547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366.86025470473652</v>
      </c>
      <c r="T164" s="62">
        <f t="shared" si="142"/>
        <v>513.80016421153414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293.33333333333616</v>
      </c>
      <c r="AN164" s="62">
        <f ca="1">AVERAGE(OFFSET($AM$3,0,0,'Données projet'!$E$10+1,1))-AVERAGE(OFFSET($H$3,0,0,'Données projet'!$E$10+1,1))</f>
        <v>371.95849973474657</v>
      </c>
      <c r="AO164" s="62">
        <f t="shared" si="144"/>
        <v>233.32640143610547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366.86025470473652</v>
      </c>
      <c r="T165" s="62">
        <f t="shared" si="142"/>
        <v>513.80016421153414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293.33333333333616</v>
      </c>
      <c r="AN165" s="62">
        <f ca="1">AVERAGE(OFFSET($AM$3,0,0,'Données projet'!$E$10+1,1))-AVERAGE(OFFSET($H$3,0,0,'Données projet'!$E$10+1,1))</f>
        <v>371.95849973474657</v>
      </c>
      <c r="AO165" s="62">
        <f t="shared" si="144"/>
        <v>233.32640143610547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366.86025470473652</v>
      </c>
      <c r="T166" s="62">
        <f t="shared" si="142"/>
        <v>513.80016421153414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293.33333333333616</v>
      </c>
      <c r="AN166" s="62">
        <f ca="1">AVERAGE(OFFSET($AM$3,0,0,'Données projet'!$E$10+1,1))-AVERAGE(OFFSET($H$3,0,0,'Données projet'!$E$10+1,1))</f>
        <v>371.95849973474657</v>
      </c>
      <c r="AO166" s="62">
        <f t="shared" si="144"/>
        <v>233.32640143610547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366.86025470473652</v>
      </c>
      <c r="T167" s="62">
        <f t="shared" si="142"/>
        <v>513.80016421153414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293.33333333333616</v>
      </c>
      <c r="AN167" s="62">
        <f ca="1">AVERAGE(OFFSET($AM$3,0,0,'Données projet'!$E$10+1,1))-AVERAGE(OFFSET($H$3,0,0,'Données projet'!$E$10+1,1))</f>
        <v>371.95849973474657</v>
      </c>
      <c r="AO167" s="62">
        <f t="shared" si="144"/>
        <v>233.32640143610547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366.86025470473652</v>
      </c>
      <c r="T168" s="62">
        <f t="shared" si="142"/>
        <v>513.80016421153414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293.33333333333616</v>
      </c>
      <c r="AN168" s="62">
        <f ca="1">AVERAGE(OFFSET($AM$3,0,0,'Données projet'!$E$10+1,1))-AVERAGE(OFFSET($H$3,0,0,'Données projet'!$E$10+1,1))</f>
        <v>371.95849973474657</v>
      </c>
      <c r="AO168" s="62">
        <f t="shared" si="144"/>
        <v>233.32640143610547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366.86025470473652</v>
      </c>
      <c r="T169" s="62">
        <f t="shared" si="142"/>
        <v>513.80016421153414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293.33333333333616</v>
      </c>
      <c r="AN169" s="62">
        <f ca="1">AVERAGE(OFFSET($AM$3,0,0,'Données projet'!$E$10+1,1))-AVERAGE(OFFSET($H$3,0,0,'Données projet'!$E$10+1,1))</f>
        <v>371.95849973474657</v>
      </c>
      <c r="AO169" s="62">
        <f t="shared" si="144"/>
        <v>233.32640143610547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366.86025470473652</v>
      </c>
      <c r="T170" s="62">
        <f t="shared" si="142"/>
        <v>513.80016421153414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293.33333333333616</v>
      </c>
      <c r="AN170" s="62">
        <f ca="1">AVERAGE(OFFSET($AM$3,0,0,'Données projet'!$E$10+1,1))-AVERAGE(OFFSET($H$3,0,0,'Données projet'!$E$10+1,1))</f>
        <v>371.95849973474657</v>
      </c>
      <c r="AO170" s="62">
        <f t="shared" si="144"/>
        <v>233.32640143610547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366.86025470473652</v>
      </c>
      <c r="T171" s="62">
        <f t="shared" si="142"/>
        <v>513.80016421153414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293.33333333333616</v>
      </c>
      <c r="AN171" s="62">
        <f ca="1">AVERAGE(OFFSET($AM$3,0,0,'Données projet'!$E$10+1,1))-AVERAGE(OFFSET($H$3,0,0,'Données projet'!$E$10+1,1))</f>
        <v>371.95849973474657</v>
      </c>
      <c r="AO171" s="62">
        <f t="shared" si="144"/>
        <v>233.32640143610547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366.86025470473652</v>
      </c>
      <c r="T172" s="62">
        <f t="shared" si="142"/>
        <v>513.80016421153414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293.33333333333616</v>
      </c>
      <c r="AN172" s="62">
        <f ca="1">AVERAGE(OFFSET($AM$3,0,0,'Données projet'!$E$10+1,1))-AVERAGE(OFFSET($H$3,0,0,'Données projet'!$E$10+1,1))</f>
        <v>371.95849973474657</v>
      </c>
      <c r="AO172" s="62">
        <f t="shared" si="144"/>
        <v>233.32640143610547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366.86025470473652</v>
      </c>
      <c r="T173" s="62">
        <f t="shared" si="142"/>
        <v>513.80016421153414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293.33333333333616</v>
      </c>
      <c r="AN173" s="62">
        <f ca="1">AVERAGE(OFFSET($AM$3,0,0,'Données projet'!$E$10+1,1))-AVERAGE(OFFSET($H$3,0,0,'Données projet'!$E$10+1,1))</f>
        <v>371.95849973474657</v>
      </c>
      <c r="AO173" s="62">
        <f t="shared" si="144"/>
        <v>233.32640143610547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366.86025470473652</v>
      </c>
      <c r="T174" s="62">
        <f t="shared" si="142"/>
        <v>513.80016421153414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293.33333333333616</v>
      </c>
      <c r="AN174" s="62">
        <f ca="1">AVERAGE(OFFSET($AM$3,0,0,'Données projet'!$E$10+1,1))-AVERAGE(OFFSET($H$3,0,0,'Données projet'!$E$10+1,1))</f>
        <v>371.95849973474657</v>
      </c>
      <c r="AO174" s="62">
        <f t="shared" si="144"/>
        <v>233.32640143610547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366.86025470473652</v>
      </c>
      <c r="T175" s="62">
        <f t="shared" si="142"/>
        <v>513.80016421153414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293.33333333333616</v>
      </c>
      <c r="AN175" s="62">
        <f ca="1">AVERAGE(OFFSET($AM$3,0,0,'Données projet'!$E$10+1,1))-AVERAGE(OFFSET($H$3,0,0,'Données projet'!$E$10+1,1))</f>
        <v>371.95849973474657</v>
      </c>
      <c r="AO175" s="62">
        <f t="shared" si="144"/>
        <v>233.32640143610547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366.86025470473652</v>
      </c>
      <c r="T176" s="62">
        <f t="shared" si="142"/>
        <v>513.80016421153414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293.33333333333616</v>
      </c>
      <c r="AN176" s="62">
        <f ca="1">AVERAGE(OFFSET($AM$3,0,0,'Données projet'!$E$10+1,1))-AVERAGE(OFFSET($H$3,0,0,'Données projet'!$E$10+1,1))</f>
        <v>371.95849973474657</v>
      </c>
      <c r="AO176" s="62">
        <f t="shared" si="144"/>
        <v>233.32640143610547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366.86025470473652</v>
      </c>
      <c r="T177" s="62">
        <f t="shared" si="142"/>
        <v>513.80016421153414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293.33333333333616</v>
      </c>
      <c r="AN177" s="62">
        <f ca="1">AVERAGE(OFFSET($AM$3,0,0,'Données projet'!$E$10+1,1))-AVERAGE(OFFSET($H$3,0,0,'Données projet'!$E$10+1,1))</f>
        <v>371.95849973474657</v>
      </c>
      <c r="AO177" s="62">
        <f t="shared" si="144"/>
        <v>233.32640143610547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366.86025470473652</v>
      </c>
      <c r="T178" s="62">
        <f t="shared" si="142"/>
        <v>513.80016421153414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293.33333333333616</v>
      </c>
      <c r="AN178" s="62">
        <f ca="1">AVERAGE(OFFSET($AM$3,0,0,'Données projet'!$E$10+1,1))-AVERAGE(OFFSET($H$3,0,0,'Données projet'!$E$10+1,1))</f>
        <v>371.95849973474657</v>
      </c>
      <c r="AO178" s="62">
        <f t="shared" si="144"/>
        <v>233.32640143610547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366.86025470473652</v>
      </c>
      <c r="T179" s="62">
        <f t="shared" si="142"/>
        <v>513.80016421153414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293.33333333333616</v>
      </c>
      <c r="AN179" s="62">
        <f ca="1">AVERAGE(OFFSET($AM$3,0,0,'Données projet'!$E$10+1,1))-AVERAGE(OFFSET($H$3,0,0,'Données projet'!$E$10+1,1))</f>
        <v>371.95849973474657</v>
      </c>
      <c r="AO179" s="62">
        <f t="shared" si="144"/>
        <v>233.32640143610547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366.86025470473652</v>
      </c>
      <c r="T180" s="62">
        <f t="shared" si="142"/>
        <v>513.80016421153414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293.33333333333616</v>
      </c>
      <c r="AN180" s="62">
        <f ca="1">AVERAGE(OFFSET($AM$3,0,0,'Données projet'!$E$10+1,1))-AVERAGE(OFFSET($H$3,0,0,'Données projet'!$E$10+1,1))</f>
        <v>371.95849973474657</v>
      </c>
      <c r="AO180" s="62">
        <f t="shared" si="144"/>
        <v>233.32640143610547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366.86025470473652</v>
      </c>
      <c r="T181" s="62">
        <f t="shared" si="142"/>
        <v>513.80016421153414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293.33333333333616</v>
      </c>
      <c r="AN181" s="62">
        <f ca="1">AVERAGE(OFFSET($AM$3,0,0,'Données projet'!$E$10+1,1))-AVERAGE(OFFSET($H$3,0,0,'Données projet'!$E$10+1,1))</f>
        <v>371.95849973474657</v>
      </c>
      <c r="AO181" s="62">
        <f t="shared" si="144"/>
        <v>233.32640143610547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366.86025470473652</v>
      </c>
      <c r="T182" s="62">
        <f t="shared" si="142"/>
        <v>513.80016421153414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293.33333333333616</v>
      </c>
      <c r="AN182" s="62">
        <f ca="1">AVERAGE(OFFSET($AM$3,0,0,'Données projet'!$E$10+1,1))-AVERAGE(OFFSET($H$3,0,0,'Données projet'!$E$10+1,1))</f>
        <v>371.95849973474657</v>
      </c>
      <c r="AO182" s="62">
        <f t="shared" si="144"/>
        <v>233.32640143610547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366.86025470473652</v>
      </c>
      <c r="T183" s="62">
        <f t="shared" si="142"/>
        <v>513.80016421153414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293.33333333333616</v>
      </c>
      <c r="AN183" s="62">
        <f ca="1">AVERAGE(OFFSET($AM$3,0,0,'Données projet'!$E$10+1,1))-AVERAGE(OFFSET($H$3,0,0,'Données projet'!$E$10+1,1))</f>
        <v>371.95849973474657</v>
      </c>
      <c r="AO183" s="62">
        <f t="shared" si="144"/>
        <v>233.32640143610547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366.86025470473652</v>
      </c>
      <c r="T184" s="62">
        <f t="shared" si="142"/>
        <v>513.80016421153414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293.33333333333616</v>
      </c>
      <c r="AN184" s="62">
        <f ca="1">AVERAGE(OFFSET($AM$3,0,0,'Données projet'!$E$10+1,1))-AVERAGE(OFFSET($H$3,0,0,'Données projet'!$E$10+1,1))</f>
        <v>371.95849973474657</v>
      </c>
      <c r="AO184" s="62">
        <f t="shared" si="144"/>
        <v>233.32640143610547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366.86025470473652</v>
      </c>
      <c r="T185" s="62">
        <f t="shared" si="142"/>
        <v>513.80016421153414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293.33333333333616</v>
      </c>
      <c r="AN185" s="62">
        <f ca="1">AVERAGE(OFFSET($AM$3,0,0,'Données projet'!$E$10+1,1))-AVERAGE(OFFSET($H$3,0,0,'Données projet'!$E$10+1,1))</f>
        <v>371.95849973474657</v>
      </c>
      <c r="AO185" s="62">
        <f t="shared" si="144"/>
        <v>233.32640143610547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366.86025470473652</v>
      </c>
      <c r="T186" s="62">
        <f t="shared" si="142"/>
        <v>513.80016421153414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293.33333333333616</v>
      </c>
      <c r="AN186" s="62">
        <f ca="1">AVERAGE(OFFSET($AM$3,0,0,'Données projet'!$E$10+1,1))-AVERAGE(OFFSET($H$3,0,0,'Données projet'!$E$10+1,1))</f>
        <v>371.95849973474657</v>
      </c>
      <c r="AO186" s="62">
        <f t="shared" si="144"/>
        <v>233.32640143610547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366.86025470473652</v>
      </c>
      <c r="T187" s="62">
        <f t="shared" si="142"/>
        <v>513.80016421153414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293.33333333333616</v>
      </c>
      <c r="AN187" s="62">
        <f ca="1">AVERAGE(OFFSET($AM$3,0,0,'Données projet'!$E$10+1,1))-AVERAGE(OFFSET($H$3,0,0,'Données projet'!$E$10+1,1))</f>
        <v>371.95849973474657</v>
      </c>
      <c r="AO187" s="62">
        <f t="shared" si="144"/>
        <v>233.32640143610547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366.86025470473652</v>
      </c>
      <c r="T188" s="62">
        <f t="shared" si="142"/>
        <v>513.80016421153414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293.33333333333616</v>
      </c>
      <c r="AN188" s="62">
        <f ca="1">AVERAGE(OFFSET($AM$3,0,0,'Données projet'!$E$10+1,1))-AVERAGE(OFFSET($H$3,0,0,'Données projet'!$E$10+1,1))</f>
        <v>371.95849973474657</v>
      </c>
      <c r="AO188" s="62">
        <f t="shared" si="144"/>
        <v>233.32640143610547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366.86025470473652</v>
      </c>
      <c r="T189" s="62">
        <f t="shared" si="142"/>
        <v>513.80016421153414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293.33333333333616</v>
      </c>
      <c r="AN189" s="62">
        <f ca="1">AVERAGE(OFFSET($AM$3,0,0,'Données projet'!$E$10+1,1))-AVERAGE(OFFSET($H$3,0,0,'Données projet'!$E$10+1,1))</f>
        <v>371.95849973474657</v>
      </c>
      <c r="AO189" s="62">
        <f t="shared" si="144"/>
        <v>233.32640143610547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366.86025470473652</v>
      </c>
      <c r="T190" s="62">
        <f t="shared" si="142"/>
        <v>513.80016421153414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293.33333333333616</v>
      </c>
      <c r="AN190" s="62">
        <f ca="1">AVERAGE(OFFSET($AM$3,0,0,'Données projet'!$E$10+1,1))-AVERAGE(OFFSET($H$3,0,0,'Données projet'!$E$10+1,1))</f>
        <v>371.95849973474657</v>
      </c>
      <c r="AO190" s="62">
        <f t="shared" si="144"/>
        <v>233.32640143610547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366.86025470473652</v>
      </c>
      <c r="T191" s="62">
        <f t="shared" si="142"/>
        <v>513.80016421153414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293.33333333333616</v>
      </c>
      <c r="AN191" s="62">
        <f ca="1">AVERAGE(OFFSET($AM$3,0,0,'Données projet'!$E$10+1,1))-AVERAGE(OFFSET($H$3,0,0,'Données projet'!$E$10+1,1))</f>
        <v>371.95849973474657</v>
      </c>
      <c r="AO191" s="62">
        <f t="shared" si="144"/>
        <v>233.32640143610547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366.86025470473652</v>
      </c>
      <c r="T192" s="62">
        <f t="shared" si="142"/>
        <v>513.80016421153414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293.33333333333616</v>
      </c>
      <c r="AN192" s="62">
        <f ca="1">AVERAGE(OFFSET($AM$3,0,0,'Données projet'!$E$10+1,1))-AVERAGE(OFFSET($H$3,0,0,'Données projet'!$E$10+1,1))</f>
        <v>371.95849973474657</v>
      </c>
      <c r="AO192" s="62">
        <f t="shared" si="144"/>
        <v>233.32640143610547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366.86025470473652</v>
      </c>
      <c r="T193" s="62">
        <f t="shared" si="142"/>
        <v>513.80016421153414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293.33333333333616</v>
      </c>
      <c r="AN193" s="62">
        <f ca="1">AVERAGE(OFFSET($AM$3,0,0,'Données projet'!$E$10+1,1))-AVERAGE(OFFSET($H$3,0,0,'Données projet'!$E$10+1,1))</f>
        <v>371.95849973474657</v>
      </c>
      <c r="AO193" s="62">
        <f t="shared" si="144"/>
        <v>233.32640143610547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366.86025470473652</v>
      </c>
      <c r="T194" s="62">
        <f t="shared" si="142"/>
        <v>513.80016421153414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293.33333333333616</v>
      </c>
      <c r="AN194" s="62">
        <f ca="1">AVERAGE(OFFSET($AM$3,0,0,'Données projet'!$E$10+1,1))-AVERAGE(OFFSET($H$3,0,0,'Données projet'!$E$10+1,1))</f>
        <v>371.95849973474657</v>
      </c>
      <c r="AO194" s="62">
        <f t="shared" si="144"/>
        <v>233.32640143610547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366.86025470473652</v>
      </c>
      <c r="T195" s="62">
        <f t="shared" si="142"/>
        <v>513.80016421153414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293.33333333333616</v>
      </c>
      <c r="AN195" s="62">
        <f ca="1">AVERAGE(OFFSET($AM$3,0,0,'Données projet'!$E$10+1,1))-AVERAGE(OFFSET($H$3,0,0,'Données projet'!$E$10+1,1))</f>
        <v>371.95849973474657</v>
      </c>
      <c r="AO195" s="62">
        <f t="shared" si="144"/>
        <v>233.32640143610547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366.86025470473652</v>
      </c>
      <c r="T196" s="62">
        <f t="shared" si="142"/>
        <v>513.80016421153414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293.33333333333616</v>
      </c>
      <c r="AN196" s="62">
        <f ca="1">AVERAGE(OFFSET($AM$3,0,0,'Données projet'!$E$10+1,1))-AVERAGE(OFFSET($H$3,0,0,'Données projet'!$E$10+1,1))</f>
        <v>371.95849973474657</v>
      </c>
      <c r="AO196" s="62">
        <f t="shared" si="144"/>
        <v>233.32640143610547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366.86025470473652</v>
      </c>
      <c r="T197" s="62">
        <f t="shared" ref="T197:T203" si="204">$T$3</f>
        <v>513.80016421153414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293.33333333333616</v>
      </c>
      <c r="AN197" s="62">
        <f ca="1">AVERAGE(OFFSET($AM$3,0,0,'Données projet'!$E$10+1,1))-AVERAGE(OFFSET($H$3,0,0,'Données projet'!$E$10+1,1))</f>
        <v>371.95849973474657</v>
      </c>
      <c r="AO197" s="62">
        <f t="shared" ref="AO197:AO203" si="205">$AO$3</f>
        <v>233.32640143610547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366.86025470473652</v>
      </c>
      <c r="T198" s="62">
        <f t="shared" si="204"/>
        <v>513.80016421153414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293.33333333333616</v>
      </c>
      <c r="AN198" s="62">
        <f ca="1">AVERAGE(OFFSET($AM$3,0,0,'Données projet'!$E$10+1,1))-AVERAGE(OFFSET($H$3,0,0,'Données projet'!$E$10+1,1))</f>
        <v>371.95849973474657</v>
      </c>
      <c r="AO198" s="62">
        <f t="shared" si="205"/>
        <v>233.32640143610547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366.86025470473652</v>
      </c>
      <c r="T199" s="62">
        <f t="shared" si="204"/>
        <v>513.80016421153414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293.33333333333616</v>
      </c>
      <c r="AN199" s="62">
        <f ca="1">AVERAGE(OFFSET($AM$3,0,0,'Données projet'!$E$10+1,1))-AVERAGE(OFFSET($H$3,0,0,'Données projet'!$E$10+1,1))</f>
        <v>371.95849973474657</v>
      </c>
      <c r="AO199" s="62">
        <f t="shared" si="205"/>
        <v>233.32640143610547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366.86025470473652</v>
      </c>
      <c r="T200" s="62">
        <f t="shared" si="204"/>
        <v>513.80016421153414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293.33333333333616</v>
      </c>
      <c r="AN200" s="62">
        <f ca="1">AVERAGE(OFFSET($AM$3,0,0,'Données projet'!$E$10+1,1))-AVERAGE(OFFSET($H$3,0,0,'Données projet'!$E$10+1,1))</f>
        <v>371.95849973474657</v>
      </c>
      <c r="AO200" s="62">
        <f t="shared" si="205"/>
        <v>233.32640143610547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366.86025470473652</v>
      </c>
      <c r="T201" s="62">
        <f t="shared" si="204"/>
        <v>513.80016421153414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293.33333333333616</v>
      </c>
      <c r="AN201" s="62">
        <f ca="1">AVERAGE(OFFSET($AM$3,0,0,'Données projet'!$E$10+1,1))-AVERAGE(OFFSET($H$3,0,0,'Données projet'!$E$10+1,1))</f>
        <v>371.95849973474657</v>
      </c>
      <c r="AO201" s="62">
        <f t="shared" si="205"/>
        <v>233.32640143610547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366.86025470473652</v>
      </c>
      <c r="T202" s="62">
        <f t="shared" si="204"/>
        <v>513.80016421153414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293.33333333333616</v>
      </c>
      <c r="AN202" s="62">
        <f ca="1">AVERAGE(OFFSET($AM$3,0,0,'Données projet'!$E$10+1,1))-AVERAGE(OFFSET($H$3,0,0,'Données projet'!$E$10+1,1))</f>
        <v>371.95849973474657</v>
      </c>
      <c r="AO202" s="62">
        <f t="shared" si="205"/>
        <v>233.32640143610547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366.86025470473652</v>
      </c>
      <c r="T203" s="62">
        <f t="shared" si="204"/>
        <v>513.80016421153414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293.33333333333616</v>
      </c>
      <c r="AN203" s="62">
        <f ca="1">AVERAGE(OFFSET($AM$3,0,0,'Données projet'!$E$10+1,1))-AVERAGE(OFFSET($H$3,0,0,'Données projet'!$E$10+1,1))</f>
        <v>371.95849973474657</v>
      </c>
      <c r="AO203" s="62">
        <f t="shared" si="205"/>
        <v>233.32640143610547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2.0243974584998852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13" sqref="M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1.0620000000000001</v>
      </c>
      <c r="C6" s="156">
        <f ca="1">IF(OR('Données projet'!B9="",'Données projet'!C9="",'Données projet'!C9=0%),0,Calculateur!S3)</f>
        <v>366.86025470473652</v>
      </c>
      <c r="D6" s="156">
        <f>IF(OR('Données projet'!B9="",'Données projet'!C9="",'Données projet'!C9=0%),0,Calculateur!T3)</f>
        <v>513.80016421153414</v>
      </c>
      <c r="E6" s="156">
        <f ca="1">MIN(C6,D6)</f>
        <v>366.86025470473652</v>
      </c>
      <c r="F6" s="156">
        <f ca="1">E6*B6</f>
        <v>389.60559049643018</v>
      </c>
      <c r="G6" s="156">
        <f ca="1">F6*(100%-'Données projet'!$C$24)*(100%-'Données projet'!$C$25)*(100%-'Données projet'!$C$26)*(100%-'Données projet'!$C$27)</f>
        <v>333.11277987444782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26.55</v>
      </c>
      <c r="K6" s="160">
        <f>J6*(100%-'Données projet'!$C$24)*(100%-'Données projet'!$C$25)*(100%-'Données projet'!$C$26)*(100%-'Données projet'!$C$27)</f>
        <v>22.700249999999997</v>
      </c>
      <c r="L6" s="161">
        <f ca="1">G6+I6+K6</f>
        <v>355.81302987444781</v>
      </c>
      <c r="M6" s="25">
        <f ca="1">(L6/B6)</f>
        <v>335.04051777254972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0.11799999999999999</v>
      </c>
      <c r="C7" s="156">
        <f ca="1">IF(OR('Données projet'!B10="",'Données projet'!C10="",'Données projet'!C10=0%),0,Calculateur!AN3)</f>
        <v>371.95849973474657</v>
      </c>
      <c r="D7" s="156">
        <f>IF(OR('Données projet'!B10="",'Données projet'!C10="",'Données projet'!C10=0%),0,Calculateur!AO3)</f>
        <v>233.32640143610547</v>
      </c>
      <c r="E7" s="156">
        <f t="shared" ref="E7:E15" ca="1" si="0">MIN(C7,D7)</f>
        <v>233.32640143610547</v>
      </c>
      <c r="F7" s="156">
        <f t="shared" ref="F7:F15" ca="1" si="1">E7*B7</f>
        <v>27.532515369460445</v>
      </c>
      <c r="G7" s="156">
        <f ca="1">F7*(100%-'Données projet'!$C$24)*(100%-'Données projet'!$C$25)*(100%-'Données projet'!$C$26)*(100%-'Données projet'!$C$27)</f>
        <v>23.540300640888677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0.85549999999999993</v>
      </c>
      <c r="K7" s="160">
        <f>J7*(100%-'Données projet'!$C$24)*(100%-'Données projet'!$C$25)*(100%-'Données projet'!$C$26)*(100%-'Données projet'!$C$27)</f>
        <v>0.73145249999999984</v>
      </c>
      <c r="L7" s="161">
        <f t="shared" ref="L7:L15" ca="1" si="2">G7+I7+K7</f>
        <v>24.271753140888677</v>
      </c>
      <c r="M7" s="25">
        <f ca="1">(L7/B7)</f>
        <v>205.69282322787015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417.13810586589062</v>
      </c>
      <c r="G16" s="175">
        <f t="shared" ca="1" si="3"/>
        <v>356.65308051533651</v>
      </c>
      <c r="H16" s="176">
        <f t="shared" si="3"/>
        <v>0</v>
      </c>
      <c r="I16" s="176">
        <f t="shared" si="3"/>
        <v>0</v>
      </c>
      <c r="J16" s="177">
        <f t="shared" si="3"/>
        <v>27.4055</v>
      </c>
      <c r="K16" s="177">
        <f t="shared" si="3"/>
        <v>23.431702499999997</v>
      </c>
      <c r="L16" s="178">
        <f t="shared" ca="1" si="3"/>
        <v>380.08478301533648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4" zoomScale="90" zoomScaleNormal="90" workbookViewId="0">
      <selection activeCell="P17" sqref="P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2675.1098572799465</v>
      </c>
      <c r="U10" s="190">
        <f>'Données projet'!D9</f>
        <v>1.0620000000000001</v>
      </c>
      <c r="V10" s="189">
        <f>U10*T10</f>
        <v>2840.9666684313033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0.11799999999999999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2548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200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200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6</v>
      </c>
      <c r="C23" s="206">
        <v>4</v>
      </c>
      <c r="D23" s="194">
        <f>B23*C23</f>
        <v>24</v>
      </c>
      <c r="E23" s="206"/>
      <c r="F23" s="261"/>
      <c r="H23" s="203">
        <v>3</v>
      </c>
      <c r="I23" s="204">
        <v>200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-814.42891919183967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28</v>
      </c>
      <c r="C24" s="206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2854.1387946370946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23</v>
      </c>
      <c r="C25" s="206">
        <v>13</v>
      </c>
      <c r="D25" s="194">
        <f t="shared" si="2"/>
        <v>299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120</v>
      </c>
      <c r="Q25" s="265"/>
      <c r="R25" s="25"/>
      <c r="S25" s="198" t="s">
        <v>266</v>
      </c>
      <c r="T25" s="336">
        <f ca="1">T23-T24</f>
        <v>-3668.5677138289343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18</v>
      </c>
      <c r="C26" s="206">
        <v>19</v>
      </c>
      <c r="D26" s="194">
        <f t="shared" si="2"/>
        <v>342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14</v>
      </c>
      <c r="C27" s="206">
        <v>22</v>
      </c>
      <c r="D27" s="194">
        <f t="shared" si="2"/>
        <v>308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11</v>
      </c>
      <c r="C28" s="206">
        <v>25</v>
      </c>
      <c r="D28" s="194">
        <f t="shared" si="2"/>
        <v>275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9</v>
      </c>
      <c r="C29" s="206">
        <v>30</v>
      </c>
      <c r="D29" s="194">
        <f t="shared" si="2"/>
        <v>270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7</v>
      </c>
      <c r="C30" s="206">
        <v>37</v>
      </c>
      <c r="D30" s="194">
        <f t="shared" si="2"/>
        <v>259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2418.7616903704193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312</v>
      </c>
      <c r="C31" s="206">
        <v>45</v>
      </c>
      <c r="D31" s="194">
        <f t="shared" si="2"/>
        <v>14040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120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114.83253588516747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109.88759414848563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105.15559248658911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100.62736123118579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96.294125580082095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92.147488593380018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88.179414921894747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84.382215236262937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80.748531326567416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77.271321843605193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73.943848654167653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70.759663783892506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67.71259692238516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64.796743466397302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62.006453077892154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59.336318734825049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56.781166253421098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54.336044261646997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51.996214604446891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49.757143162150143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47.614491064258509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45.564106281587101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43.602015580466123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41.724416823412568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39.92767160135174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38.208298183111729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36.562964768527969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34.98848303208419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33.481801944578166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32.040001860840363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30.660288862048187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29.339989341672922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28.076544824567392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26.867507009155403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25.710533023115218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24.603380883363851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23.543905151544354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22.530052776597472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21.559859116361217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20.631444130489207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19.743008737310252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18.89283132756962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18.079264428296288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17.300731510331378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16.555723933331461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2025-03-25T08:56:33Z</dcterms:modified>
</cp:coreProperties>
</file>