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Saubrigues (40) DESTRIBATS\Dossier déposé 12052025\"/>
    </mc:Choice>
  </mc:AlternateContent>
  <xr:revisionPtr revIDLastSave="0" documentId="13_ncr:1_{B7071312-9ACB-44C2-8464-801F275782B1}" xr6:coauthVersionLast="36" xr6:coauthVersionMax="36" xr10:uidLastSave="{00000000-0000-0000-0000-000000000000}"/>
  <bookViews>
    <workbookView xWindow="0" yWindow="0" windowWidth="17490" windowHeight="77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6" i="2" l="1" a="1"/>
  <c r="AH166" i="2" s="1"/>
  <c r="AH151" i="2" a="1"/>
  <c r="AH151" i="2" s="1"/>
  <c r="AH19" i="2" a="1"/>
  <c r="AH19" i="2" s="1"/>
  <c r="AH90" i="2" a="1"/>
  <c r="AH90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<sst xmlns="http://schemas.openxmlformats.org/spreadsheetml/2006/main" count="1170" uniqueCount="324">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</sst>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2.1497850269408487</c:v>
                </c:pt>
                <c:pt idx="2">
                  <c:v>3.1001770204819366</c:v>
                </c:pt>
                <c:pt idx="3">
                  <c:v>4.4725975965655245</c:v>
                </c:pt>
                <c:pt idx="4">
                  <c:v>6.45523315886222</c:v>
                </c:pt>
                <c:pt idx="5">
                  <c:v>9.3205088366551792</c:v>
                </c:pt>
                <c:pt idx="6">
                  <c:v>13.462930981805814</c:v>
                </c:pt>
                <c:pt idx="7">
                  <c:v>19.453984988300324</c:v>
                </c:pt>
                <c:pt idx="8">
                  <c:v>28.121797875763988</c:v>
                </c:pt>
                <c:pt idx="9">
                  <c:v>40.666769250834818</c:v>
                </c:pt>
                <c:pt idx="10">
                  <c:v>58.829455905807357</c:v>
                </c:pt>
                <c:pt idx="11">
                  <c:v>85.134387199929563</c:v>
                </c:pt>
                <c:pt idx="12">
                  <c:v>123.24424296248692</c:v>
                </c:pt>
                <c:pt idx="13">
                  <c:v>178.47447577698131</c:v>
                </c:pt>
                <c:pt idx="14">
                  <c:v>258.54123791449814</c:v>
                </c:pt>
                <c:pt idx="15">
                  <c:v>374.64863271070766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5" sqref="C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2.61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0.73</v>
      </c>
      <c r="D9" s="36">
        <f t="shared" ref="D9:D18" si="0">C9*$C$5</f>
        <v>1.9052999999999998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118</v>
      </c>
      <c r="C10" s="35">
        <v>0.27</v>
      </c>
      <c r="D10" s="36">
        <f t="shared" si="0"/>
        <v>0.70469999999999999</v>
      </c>
      <c r="E10" s="37">
        <v>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2.61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Taro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299</v>
      </c>
      <c r="C62" s="63">
        <v>1</v>
      </c>
      <c r="D62" s="63">
        <v>299</v>
      </c>
      <c r="E62" s="54">
        <v>0.77</v>
      </c>
      <c r="F62" s="54"/>
      <c r="G62" s="54">
        <v>0.21</v>
      </c>
      <c r="H62" s="54"/>
      <c r="I62" s="56">
        <f>IFERROR(B62/A62,"")</f>
        <v>19.933333333333334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6" sqref="F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0.73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0.27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Taro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3.65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13.383333333333333</v>
      </c>
      <c r="H3" s="70">
        <f>(B3+E3+F3)*44/12+(C3+D3)*0.475*44/12</f>
        <v>203.13333333333333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51.75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189.75</v>
      </c>
      <c r="S3" s="62">
        <f ca="1">AVERAGE(OFFSET($R$3,0,0,'Données projet'!$E$9+1,1))-AVERAGE(OFFSET($H$3,0,0,'Données projet'!$E$9+1,1))</f>
        <v>188.56991031155647</v>
      </c>
      <c r="T3" s="62">
        <f>IF('Données projet'!E9&gt;30,$R$33-$H$33,LOOKUP('Données projet'!$E$9,$A$3:$A$203,R3:R203)-LOOKUP('Données projet'!$E$9,$A$3:$A$203,$H$3:$H$203))</f>
        <v>453.23001185927342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51.75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189.75</v>
      </c>
      <c r="AN3" s="62">
        <f ca="1">AVERAGE(OFFSET($AM$3,0,0,'Données projet'!$E$10+1,1))-AVERAGE(OFFSET($H$3,0,0,'Données projet'!$E$10+1,1))</f>
        <v>79.202803798075649</v>
      </c>
      <c r="AO3" s="62">
        <f>IF('Données projet'!E10&gt;30,$AM$33-$H$33,LOOKUP('Données projet'!$E$10,$A$3:$A$203,AM3:AM203)-LOOKUP('Données projet'!$E$10,$A$3:$A$203,$H$3:$H$203))</f>
        <v>395.04792682837751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51.75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51.75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51.75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51.75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51.75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51.75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51.75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51.75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3.65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13.383333333333333</v>
      </c>
      <c r="H4" s="70">
        <f t="shared" ref="H4:H67" si="1">(B4+E4+F4)*44/12+(C4+D4)*0.475*44/12</f>
        <v>203.13333333333333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52.066596699112409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194.38761233472519</v>
      </c>
      <c r="S4" s="62">
        <f ca="1">AVERAGE(OFFSET($R$3,0,0,'Données projet'!$E$9+1,1))-AVERAGE(OFFSET($H$3,0,0,'Données projet'!$E$9+1,1))</f>
        <v>188.56991031155647</v>
      </c>
      <c r="T4" s="62">
        <f>$T$3</f>
        <v>453.23001185927342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52.066596699112409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19.933333333333334</v>
      </c>
      <c r="AI4" s="14">
        <f>IF('Données projet'!$A$62&gt;35,AI3+AH4-AQ3,IF(A4&lt;'Données projet'!$A$62,$AF$205^A4,IF(A4='Données projet'!$A$62,'Données projet'!$B$62,AI3+AH4-AQ3)))</f>
        <v>1.4623278321091637</v>
      </c>
      <c r="AJ4" s="14">
        <f>AI4*VLOOKUP('Données projet'!$B$10,Paramètres!$A$1:$I$89,3,0)*VLOOKUP('Données projet'!$B$10,Paramètres!$A$1:$I$89,5,0)</f>
        <v>0.83949316185722866</v>
      </c>
      <c r="AK4" s="14">
        <f>EXP(-1.0587+0.8836*LN(AJ4)+0.284)</f>
        <v>0.39483316940067514</v>
      </c>
      <c r="AL4" s="22">
        <f t="shared" ref="AL4:AL67" si="4">(AJ4+AK4)*0.475*44/12</f>
        <v>2.1497850269408487</v>
      </c>
      <c r="AM4" s="62">
        <f t="shared" ref="AM4:AM67" si="5">AL4+(AD4+AE4)*44/12</f>
        <v>194.28286181257528</v>
      </c>
      <c r="AN4" s="62">
        <f ca="1">AVERAGE(OFFSET($AM$3,0,0,'Données projet'!$E$10+1,1))-AVERAGE(OFFSET($H$3,0,0,'Données projet'!$E$10+1,1))</f>
        <v>79.202803798075649</v>
      </c>
      <c r="AO4" s="62">
        <f>$AO$3</f>
        <v>395.04792682837751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52.066596699112409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52.066596699112409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52.066596699112409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52.066596699112409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52.066596699112409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52.066596699112409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52.066596699112409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52.066596699112409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3.65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13.383333333333333</v>
      </c>
      <c r="H5" s="70">
        <f t="shared" si="1"/>
        <v>203.13333333333333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52.377701153299412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197.77446806381869</v>
      </c>
      <c r="S5" s="62">
        <f ca="1">AVERAGE(OFFSET($R$3,0,0,'Données projet'!$E$9+1,1))-AVERAGE(OFFSET($H$3,0,0,'Données projet'!$E$9+1,1))</f>
        <v>188.56991031155647</v>
      </c>
      <c r="T5" s="62">
        <f t="shared" ref="T5:T68" si="34">$T$3</f>
        <v>453.23001185927342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52.377701153299412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19.933333333333334</v>
      </c>
      <c r="AI5" s="14">
        <f>IF('Données projet'!$A$62&gt;35,AI4+AH5-AQ4,IF(A5&lt;'Données projet'!$A$62,$AF$205^A5,IF(A5='Données projet'!$A$62,'Données projet'!$B$62,AI4+AH5-AQ4)))</f>
        <v>2.1384026885610865</v>
      </c>
      <c r="AJ5" s="14">
        <f>AI5*VLOOKUP('Données projet'!$B$10,Paramètres!$A$1:$I$89,3,0)*VLOOKUP('Données projet'!$B$10,Paramètres!$A$1:$I$89,5,0)</f>
        <v>1.2276142154491485</v>
      </c>
      <c r="AK5" s="14">
        <f t="shared" ref="AK5:AK68" si="35">EXP(-1.0587+0.8836*LN(AJ5)+0.284)</f>
        <v>0.55239172932516944</v>
      </c>
      <c r="AL5" s="22">
        <f t="shared" si="4"/>
        <v>3.1001770204819366</v>
      </c>
      <c r="AM5" s="62">
        <f t="shared" si="5"/>
        <v>197.59619236035755</v>
      </c>
      <c r="AN5" s="62">
        <f ca="1">AVERAGE(OFFSET($AM$3,0,0,'Données projet'!$E$10+1,1))-AVERAGE(OFFSET($H$3,0,0,'Données projet'!$E$10+1,1))</f>
        <v>79.202803798075649</v>
      </c>
      <c r="AO5" s="62">
        <f t="shared" ref="AO5:AO68" si="36">$AO$3</f>
        <v>395.04792682837751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52.377701153299412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52.377701153299412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52.377701153299412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52.377701153299412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52.377701153299412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52.377701153299412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52.377701153299412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52.377701153299412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3.65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13.383333333333333</v>
      </c>
      <c r="H6" s="70">
        <f t="shared" si="1"/>
        <v>203.13333333333333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52.683408640731628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201.6086387795518</v>
      </c>
      <c r="S6" s="62">
        <f ca="1">AVERAGE(OFFSET($R$3,0,0,'Données projet'!$E$9+1,1))-AVERAGE(OFFSET($H$3,0,0,'Données projet'!$E$9+1,1))</f>
        <v>188.56991031155647</v>
      </c>
      <c r="T6" s="62">
        <f t="shared" si="34"/>
        <v>453.23001185927342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52.683408640731628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19.933333333333334</v>
      </c>
      <c r="AI6" s="14">
        <f>IF('Données projet'!$A$62&gt;35,AI5+AH6-AQ5,IF(A6&lt;'Données projet'!$A$62,$AF$205^A6,IF(A6='Données projet'!$A$62,'Données projet'!$B$62,AI5+AH6-AQ5)))</f>
        <v>3.1270457677399408</v>
      </c>
      <c r="AJ6" s="14">
        <f>AI6*VLOOKUP('Données projet'!$B$10,Paramètres!$A$1:$I$89,3,0)*VLOOKUP('Données projet'!$B$10,Paramètres!$A$1:$I$89,5,0)</f>
        <v>1.7951744343441454</v>
      </c>
      <c r="AK6" s="14">
        <f t="shared" si="35"/>
        <v>0.77282418569347666</v>
      </c>
      <c r="AL6" s="22">
        <f t="shared" si="4"/>
        <v>4.4725975965655245</v>
      </c>
      <c r="AM6" s="62">
        <f t="shared" si="5"/>
        <v>201.31176261258148</v>
      </c>
      <c r="AN6" s="62">
        <f ca="1">AVERAGE(OFFSET($AM$3,0,0,'Données projet'!$E$10+1,1))-AVERAGE(OFFSET($H$3,0,0,'Données projet'!$E$10+1,1))</f>
        <v>79.202803798075649</v>
      </c>
      <c r="AO6" s="62">
        <f t="shared" si="36"/>
        <v>395.04792682837751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52.683408640731628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52.683408640731628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52.683408640731628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52.683408640731628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52.683408640731628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52.683408640731628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52.683408640731628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52.683408640731628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3.65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13.383333333333333</v>
      </c>
      <c r="H7" s="70">
        <f t="shared" si="1"/>
        <v>203.13333333333333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52.983812786716442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206.10444972241925</v>
      </c>
      <c r="S7" s="62">
        <f ca="1">AVERAGE(OFFSET($R$3,0,0,'Données projet'!$E$9+1,1))-AVERAGE(OFFSET($H$3,0,0,'Données projet'!$E$9+1,1))</f>
        <v>188.56991031155647</v>
      </c>
      <c r="T7" s="62">
        <f t="shared" si="34"/>
        <v>453.23001185927342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52.983812786716442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19.933333333333334</v>
      </c>
      <c r="AI7" s="14">
        <f>IF('Données projet'!$A$62&gt;35,AI6+AH7-AQ6,IF(A7&lt;'Données projet'!$A$62,$AF$205^A7,IF(A7='Données projet'!$A$62,'Données projet'!$B$62,AI6+AH7-AQ6)))</f>
        <v>4.5727660584452829</v>
      </c>
      <c r="AJ7" s="14">
        <f>AI7*VLOOKUP('Données projet'!$B$10,Paramètres!$A$1:$I$89,3,0)*VLOOKUP('Données projet'!$B$10,Paramètres!$A$1:$I$89,5,0)</f>
        <v>2.6251335388322681</v>
      </c>
      <c r="AK7" s="14">
        <f t="shared" si="35"/>
        <v>1.0812204279785758</v>
      </c>
      <c r="AL7" s="22">
        <f t="shared" si="4"/>
        <v>6.45523315886222</v>
      </c>
      <c r="AM7" s="62">
        <f t="shared" si="5"/>
        <v>205.6181022657114</v>
      </c>
      <c r="AN7" s="62">
        <f ca="1">AVERAGE(OFFSET($AM$3,0,0,'Données projet'!$E$10+1,1))-AVERAGE(OFFSET($H$3,0,0,'Données projet'!$E$10+1,1))</f>
        <v>79.202803798075649</v>
      </c>
      <c r="AO7" s="62">
        <f t="shared" si="36"/>
        <v>395.04792682837751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52.983812786716442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52.983812786716442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52.983812786716442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52.983812786716442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52.983812786716442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52.983812786716442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52.983812786716442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52.983812786716442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3.65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13.383333333333333</v>
      </c>
      <c r="H8" s="70">
        <f t="shared" si="1"/>
        <v>203.13333333333333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53.27900559237149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211.57462673708673</v>
      </c>
      <c r="S8" s="62">
        <f ca="1">AVERAGE(OFFSET($R$3,0,0,'Données projet'!$E$9+1,1))-AVERAGE(OFFSET($H$3,0,0,'Données projet'!$E$9+1,1))</f>
        <v>188.56991031155647</v>
      </c>
      <c r="T8" s="62">
        <f t="shared" si="34"/>
        <v>453.23001185927342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53.27900559237149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19.933333333333334</v>
      </c>
      <c r="AI8" s="14">
        <f>IF('Données projet'!$A$62&gt;35,AI7+AH8-AQ7,IF(A8&lt;'Données projet'!$A$62,$AF$205^A8,IF(A8='Données projet'!$A$62,'Données projet'!$B$62,AI7+AH8-AQ7)))</f>
        <v>6.6868830769886562</v>
      </c>
      <c r="AJ8" s="14">
        <f>AI8*VLOOKUP('Données projet'!$B$10,Paramètres!$A$1:$I$89,3,0)*VLOOKUP('Données projet'!$B$10,Paramètres!$A$1:$I$89,5,0)</f>
        <v>3.8388058368376474</v>
      </c>
      <c r="AK8" s="14">
        <f t="shared" si="35"/>
        <v>1.5126824904284852</v>
      </c>
      <c r="AL8" s="22">
        <f t="shared" si="4"/>
        <v>9.3205088366551792</v>
      </c>
      <c r="AM8" s="62">
        <f t="shared" si="5"/>
        <v>210.78797378646175</v>
      </c>
      <c r="AN8" s="62">
        <f ca="1">AVERAGE(OFFSET($AM$3,0,0,'Données projet'!$E$10+1,1))-AVERAGE(OFFSET($H$3,0,0,'Données projet'!$E$10+1,1))</f>
        <v>79.202803798075649</v>
      </c>
      <c r="AO8" s="62">
        <f t="shared" si="36"/>
        <v>395.04792682837751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53.27900559237149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53.27900559237149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53.27900559237149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53.27900559237149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53.27900559237149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53.27900559237149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53.27900559237149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53.27900559237149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3.65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13.383333333333333</v>
      </c>
      <c r="H9" s="70">
        <f t="shared" si="1"/>
        <v>203.13333333333333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53.569077462800649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218.4757135293851</v>
      </c>
      <c r="S9" s="62">
        <f ca="1">AVERAGE(OFFSET($R$3,0,0,'Données projet'!$E$9+1,1))-AVERAGE(OFFSET($H$3,0,0,'Données projet'!$E$9+1,1))</f>
        <v>188.56991031155647</v>
      </c>
      <c r="T9" s="62">
        <f t="shared" si="34"/>
        <v>453.23001185927342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53.569077462800649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19.933333333333334</v>
      </c>
      <c r="AI9" s="14">
        <f>IF('Données projet'!$A$62&gt;35,AI8+AH9-AQ8,IF(A9&lt;'Données projet'!$A$62,$AF$205^A9,IF(A9='Données projet'!$A$62,'Données projet'!$B$62,AI8+AH9-AQ8)))</f>
        <v>9.7784152335402759</v>
      </c>
      <c r="AJ9" s="14">
        <f>AI9*VLOOKUP('Données projet'!$B$10,Paramètres!$A$1:$I$89,3,0)*VLOOKUP('Données projet'!$B$10,Paramètres!$A$1:$I$89,5,0)</f>
        <v>5.6135926172708013</v>
      </c>
      <c r="AK9" s="14">
        <f t="shared" si="35"/>
        <v>2.1163199081679438</v>
      </c>
      <c r="AL9" s="22">
        <f t="shared" si="4"/>
        <v>13.462930981805814</v>
      </c>
      <c r="AM9" s="62">
        <f t="shared" si="5"/>
        <v>217.21621501207485</v>
      </c>
      <c r="AN9" s="62">
        <f ca="1">AVERAGE(OFFSET($AM$3,0,0,'Données projet'!$E$10+1,1))-AVERAGE(OFFSET($H$3,0,0,'Données projet'!$E$10+1,1))</f>
        <v>79.202803798075649</v>
      </c>
      <c r="AO9" s="62">
        <f t="shared" si="36"/>
        <v>395.04792682837751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53.569077462800649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53.569077462800649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53.569077462800649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53.569077462800649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53.569077462800649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53.569077462800649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53.569077462800649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53.569077462800649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3.65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13.383333333333333</v>
      </c>
      <c r="H10" s="70">
        <f t="shared" si="1"/>
        <v>203.13333333333333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53.854117234781427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227.47451852226195</v>
      </c>
      <c r="S10" s="62">
        <f ca="1">AVERAGE(OFFSET($R$3,0,0,'Données projet'!$E$9+1,1))-AVERAGE(OFFSET($H$3,0,0,'Données projet'!$E$9+1,1))</f>
        <v>188.56991031155647</v>
      </c>
      <c r="T10" s="62">
        <f t="shared" si="34"/>
        <v>453.23001185927342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53.854117234781427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19.933333333333334</v>
      </c>
      <c r="AI10" s="14">
        <f>IF('Données projet'!$A$62&gt;35,AI9+AH10-AQ9,IF(A10&lt;'Données projet'!$A$62,$AF$205^A10,IF(A10='Données projet'!$A$62,'Données projet'!$B$62,AI9+AH10-AQ9)))</f>
        <v>14.299248749926173</v>
      </c>
      <c r="AJ10" s="14">
        <f>AI10*VLOOKUP('Données projet'!$B$10,Paramètres!$A$1:$I$89,3,0)*VLOOKUP('Données projet'!$B$10,Paramètres!$A$1:$I$89,5,0)</f>
        <v>8.208912722357617</v>
      </c>
      <c r="AK10" s="14">
        <f t="shared" si="35"/>
        <v>2.9608394240349138</v>
      </c>
      <c r="AL10" s="22">
        <f t="shared" si="4"/>
        <v>19.453984988300324</v>
      </c>
      <c r="AM10" s="62">
        <f t="shared" si="5"/>
        <v>225.4746370713878</v>
      </c>
      <c r="AN10" s="62">
        <f ca="1">AVERAGE(OFFSET($AM$3,0,0,'Données projet'!$E$10+1,1))-AVERAGE(OFFSET($H$3,0,0,'Données projet'!$E$10+1,1))</f>
        <v>79.202803798075649</v>
      </c>
      <c r="AO10" s="62">
        <f t="shared" si="36"/>
        <v>395.04792682837751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53.854117234781427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53.854117234781427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53.854117234781427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53.854117234781427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53.854117234781427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53.854117234781427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53.854117234781427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53.854117234781427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3.65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13.383333333333333</v>
      </c>
      <c r="H11" s="70">
        <f t="shared" si="1"/>
        <v>203.13333333333333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54.134212203971799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239.54535753793994</v>
      </c>
      <c r="S11" s="62">
        <f ca="1">AVERAGE(OFFSET($R$3,0,0,'Données projet'!$E$9+1,1))-AVERAGE(OFFSET($H$3,0,0,'Données projet'!$E$9+1,1))</f>
        <v>188.56991031155647</v>
      </c>
      <c r="T11" s="62">
        <f t="shared" si="34"/>
        <v>453.23001185927342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54.134212203971799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19.933333333333334</v>
      </c>
      <c r="AI11" s="14">
        <f>IF('Données projet'!$A$62&gt;35,AI10+AH11-AQ10,IF(A11&lt;'Données projet'!$A$62,$AF$205^A11,IF(A11='Données projet'!$A$62,'Données projet'!$B$62,AI10+AH11-AQ10)))</f>
        <v>20.910189425269209</v>
      </c>
      <c r="AJ11" s="14">
        <f>AI11*VLOOKUP('Données projet'!$B$10,Paramètres!$A$1:$I$89,3,0)*VLOOKUP('Données projet'!$B$10,Paramètres!$A$1:$I$89,5,0)</f>
        <v>12.004121545258547</v>
      </c>
      <c r="AK11" s="14">
        <f t="shared" si="35"/>
        <v>4.1423652733619285</v>
      </c>
      <c r="AL11" s="22">
        <f t="shared" si="4"/>
        <v>28.121797875763988</v>
      </c>
      <c r="AM11" s="62">
        <f t="shared" si="5"/>
        <v>236.391687068105</v>
      </c>
      <c r="AN11" s="62">
        <f ca="1">AVERAGE(OFFSET($AM$3,0,0,'Données projet'!$E$10+1,1))-AVERAGE(OFFSET($H$3,0,0,'Données projet'!$E$10+1,1))</f>
        <v>79.202803798075649</v>
      </c>
      <c r="AO11" s="62">
        <f t="shared" si="36"/>
        <v>395.04792682837751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54.134212203971799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54.134212203971799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54.134212203971799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54.134212203971799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54.134212203971799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54.134212203971799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54.134212203971799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54.134212203971799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3.65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13.383333333333333</v>
      </c>
      <c r="H12" s="70">
        <f t="shared" si="1"/>
        <v>203.13333333333333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54.40944815164525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256.11240612974666</v>
      </c>
      <c r="S12" s="62">
        <f ca="1">AVERAGE(OFFSET($R$3,0,0,'Données projet'!$E$9+1,1))-AVERAGE(OFFSET($H$3,0,0,'Données projet'!$E$9+1,1))</f>
        <v>188.56991031155647</v>
      </c>
      <c r="T12" s="62">
        <f t="shared" si="34"/>
        <v>453.23001185927342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54.40944815164525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19.933333333333334</v>
      </c>
      <c r="AI12" s="14">
        <f>IF('Données projet'!$A$62&gt;35,AI11+AH12-AQ11,IF(A12&lt;'Données projet'!$A$62,$AF$205^A12,IF(A12='Données projet'!$A$62,'Données projet'!$B$62,AI11+AH12-AQ11)))</f>
        <v>30.577551971245882</v>
      </c>
      <c r="AJ12" s="14">
        <f>AI12*VLOOKUP('Données projet'!$B$10,Paramètres!$A$1:$I$89,3,0)*VLOOKUP('Données projet'!$B$10,Paramètres!$A$1:$I$89,5,0)</f>
        <v>17.553961035652836</v>
      </c>
      <c r="AK12" s="14">
        <f t="shared" si="35"/>
        <v>5.7953801609987323</v>
      </c>
      <c r="AL12" s="22">
        <f t="shared" si="4"/>
        <v>40.666769250834818</v>
      </c>
      <c r="AM12" s="62">
        <f t="shared" si="5"/>
        <v>251.16807914020072</v>
      </c>
      <c r="AN12" s="62">
        <f ca="1">AVERAGE(OFFSET($AM$3,0,0,'Données projet'!$E$10+1,1))-AVERAGE(OFFSET($H$3,0,0,'Données projet'!$E$10+1,1))</f>
        <v>79.202803798075649</v>
      </c>
      <c r="AO12" s="62">
        <f t="shared" si="36"/>
        <v>395.04792682837751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54.40944815164525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54.40944815164525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54.40944815164525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54.40944815164525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54.40944815164525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54.40944815164525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54.40944815164525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54.40944815164525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3.65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13.383333333333333</v>
      </c>
      <c r="H13" s="70">
        <f t="shared" si="1"/>
        <v>203.13333333333333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54.679909370961965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279.25814562894169</v>
      </c>
      <c r="S13" s="62">
        <f ca="1">AVERAGE(OFFSET($R$3,0,0,'Données projet'!$E$9+1,1))-AVERAGE(OFFSET($H$3,0,0,'Données projet'!$E$9+1,1))</f>
        <v>188.56991031155647</v>
      </c>
      <c r="T13" s="62">
        <f t="shared" si="34"/>
        <v>453.23001185927342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54.679909370961965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19.933333333333334</v>
      </c>
      <c r="AI13" s="14">
        <f>IF('Données projet'!$A$62&gt;35,AI12+AH13-AQ12,IF(A13&lt;'Données projet'!$A$62,$AF$205^A13,IF(A13='Données projet'!$A$62,'Données projet'!$B$62,AI12+AH13-AQ12)))</f>
        <v>44.714405285317277</v>
      </c>
      <c r="AJ13" s="14">
        <f>AI13*VLOOKUP('Données projet'!$B$10,Paramètres!$A$1:$I$89,3,0)*VLOOKUP('Données projet'!$B$10,Paramètres!$A$1:$I$89,5,0)</f>
        <v>25.669645786194941</v>
      </c>
      <c r="AK13" s="14">
        <f t="shared" si="35"/>
        <v>8.1080322458475624</v>
      </c>
      <c r="AL13" s="22">
        <f t="shared" si="4"/>
        <v>58.829455905807357</v>
      </c>
      <c r="AM13" s="62">
        <f t="shared" si="5"/>
        <v>271.54467915489016</v>
      </c>
      <c r="AN13" s="62">
        <f ca="1">AVERAGE(OFFSET($AM$3,0,0,'Données projet'!$E$10+1,1))-AVERAGE(OFFSET($H$3,0,0,'Données projet'!$E$10+1,1))</f>
        <v>79.202803798075649</v>
      </c>
      <c r="AO13" s="62">
        <f t="shared" si="36"/>
        <v>395.04792682837751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54.679909370961965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54.679909370961965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54.679909370961965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54.679909370961965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54.679909370961965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54.679909370961965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54.679909370961965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54.679909370961965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3.65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13.383333333333333</v>
      </c>
      <c r="H14" s="70">
        <f t="shared" si="1"/>
        <v>203.13333333333333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54.945678692784242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312.02867275268972</v>
      </c>
      <c r="S14" s="62">
        <f ca="1">AVERAGE(OFFSET($R$3,0,0,'Données projet'!$E$9+1,1))-AVERAGE(OFFSET($H$3,0,0,'Données projet'!$E$9+1,1))</f>
        <v>188.56991031155647</v>
      </c>
      <c r="T14" s="62">
        <f t="shared" si="34"/>
        <v>453.23001185927342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54.945678692784242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19.933333333333334</v>
      </c>
      <c r="AI14" s="14">
        <f>IF('Données projet'!$A$62&gt;35,AI13+AH14-AQ13,IF(A14&lt;'Données projet'!$A$62,$AF$205^A14,IF(A14='Données projet'!$A$62,'Données projet'!$B$62,AI13+AH14-AQ13)))</f>
        <v>65.38711934492855</v>
      </c>
      <c r="AJ14" s="14">
        <f>AI14*VLOOKUP('Données projet'!$B$10,Paramètres!$A$1:$I$89,3,0)*VLOOKUP('Données projet'!$B$10,Paramètres!$A$1:$I$89,5,0)</f>
        <v>37.537437473536578</v>
      </c>
      <c r="AK14" s="14">
        <f t="shared" si="35"/>
        <v>11.343550392451691</v>
      </c>
      <c r="AL14" s="22">
        <f t="shared" si="4"/>
        <v>85.134387199929563</v>
      </c>
      <c r="AM14" s="62">
        <f t="shared" si="5"/>
        <v>300.0463201845829</v>
      </c>
      <c r="AN14" s="62">
        <f ca="1">AVERAGE(OFFSET($AM$3,0,0,'Données projet'!$E$10+1,1))-AVERAGE(OFFSET($H$3,0,0,'Données projet'!$E$10+1,1))</f>
        <v>79.202803798075649</v>
      </c>
      <c r="AO14" s="62">
        <f t="shared" si="36"/>
        <v>395.04792682837751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54.945678692784242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54.945678692784242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54.945678692784242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54.945678692784242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54.945678692784242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54.945678692784242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54.945678692784242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54.945678692784242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3.65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13.383333333333333</v>
      </c>
      <c r="H15" s="70">
        <f t="shared" si="1"/>
        <v>203.13333333333333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55.206837511044085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358.88100215527516</v>
      </c>
      <c r="S15" s="62">
        <f ca="1">AVERAGE(OFFSET($R$3,0,0,'Données projet'!$E$9+1,1))-AVERAGE(OFFSET($H$3,0,0,'Données projet'!$E$9+1,1))</f>
        <v>188.56991031155647</v>
      </c>
      <c r="T15" s="62">
        <f t="shared" si="34"/>
        <v>453.23001185927342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55.206837511044085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19.933333333333334</v>
      </c>
      <c r="AI15" s="14">
        <f>IF('Données projet'!$A$62&gt;35,AI14+AH15-AQ14,IF(A15&lt;'Données projet'!$A$62,$AF$205^A15,IF(A15='Données projet'!$A$62,'Données projet'!$B$62,AI14+AH15-AQ14)))</f>
        <v>95.617404479532524</v>
      </c>
      <c r="AJ15" s="14">
        <f>AI15*VLOOKUP('Données projet'!$B$10,Paramètres!$A$1:$I$89,3,0)*VLOOKUP('Données projet'!$B$10,Paramètres!$A$1:$I$89,5,0)</f>
        <v>54.892039563610034</v>
      </c>
      <c r="AK15" s="14">
        <f t="shared" si="35"/>
        <v>15.870205199540356</v>
      </c>
      <c r="AL15" s="22">
        <f t="shared" si="4"/>
        <v>123.24424296248692</v>
      </c>
      <c r="AM15" s="62">
        <f t="shared" si="5"/>
        <v>340.3359805029819</v>
      </c>
      <c r="AN15" s="62">
        <f ca="1">AVERAGE(OFFSET($AM$3,0,0,'Données projet'!$E$10+1,1))-AVERAGE(OFFSET($H$3,0,0,'Données projet'!$E$10+1,1))</f>
        <v>79.202803798075649</v>
      </c>
      <c r="AO15" s="62">
        <f t="shared" si="36"/>
        <v>395.04792682837751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55.206837511044085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55.206837511044085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55.206837511044085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55.206837511044085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55.206837511044085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55.206837511044085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55.206837511044085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55.206837511044085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3.65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13.383333333333333</v>
      </c>
      <c r="H16" s="70">
        <f t="shared" si="1"/>
        <v>203.13333333333333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55.463465807670772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343.81612337377931</v>
      </c>
      <c r="S16" s="62">
        <f ca="1">AVERAGE(OFFSET($R$3,0,0,'Données projet'!$E$9+1,1))-AVERAGE(OFFSET($H$3,0,0,'Données projet'!$E$9+1,1))</f>
        <v>188.56991031155647</v>
      </c>
      <c r="T16" s="62">
        <f t="shared" si="34"/>
        <v>453.23001185927342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55.463465807670772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19.933333333333334</v>
      </c>
      <c r="AI16" s="14">
        <f>IF('Données projet'!$A$62&gt;35,AI15+AH16-AQ15,IF(A16&lt;'Données projet'!$A$62,$AF$205^A16,IF(A16='Données projet'!$A$62,'Données projet'!$B$62,AI15+AH16-AQ15)))</f>
        <v>139.82399180445984</v>
      </c>
      <c r="AJ16" s="14">
        <f>AI16*VLOOKUP('Données projet'!$B$10,Paramètres!$A$1:$I$89,3,0)*VLOOKUP('Données projet'!$B$10,Paramètres!$A$1:$I$89,5,0)</f>
        <v>80.270157215104305</v>
      </c>
      <c r="AK16" s="14">
        <f t="shared" si="35"/>
        <v>22.203226006128979</v>
      </c>
      <c r="AL16" s="22">
        <f t="shared" si="4"/>
        <v>178.47447577698131</v>
      </c>
      <c r="AM16" s="62">
        <f t="shared" si="5"/>
        <v>397.72940596066303</v>
      </c>
      <c r="AN16" s="62">
        <f ca="1">AVERAGE(OFFSET($AM$3,0,0,'Données projet'!$E$10+1,1))-AVERAGE(OFFSET($H$3,0,0,'Données projet'!$E$10+1,1))</f>
        <v>79.202803798075649</v>
      </c>
      <c r="AO16" s="62">
        <f t="shared" si="36"/>
        <v>395.04792682837751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55.463465807670772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55.463465807670772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55.463465807670772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55.463465807670772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55.463465807670772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55.463465807670772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55.463465807670772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55.463465807670772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3.65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13.383333333333333</v>
      </c>
      <c r="H17" s="70">
        <f t="shared" si="1"/>
        <v>203.13333333333333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55.715642177085911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373.08704423368783</v>
      </c>
      <c r="S17" s="62">
        <f ca="1">AVERAGE(OFFSET($R$3,0,0,'Données projet'!$E$9+1,1))-AVERAGE(OFFSET($H$3,0,0,'Données projet'!$E$9+1,1))</f>
        <v>188.56991031155647</v>
      </c>
      <c r="T17" s="62">
        <f t="shared" si="34"/>
        <v>453.23001185927342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55.715642177085911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19.933333333333334</v>
      </c>
      <c r="AI17" s="14">
        <f>IF('Données projet'!$A$62&gt;35,AI16+AH17-AQ16,IF(A17&lt;'Données projet'!$A$62,$AF$205^A17,IF(A17='Données projet'!$A$62,'Données projet'!$B$62,AI16+AH17-AQ16)))</f>
        <v>204.46851481226523</v>
      </c>
      <c r="AJ17" s="14">
        <f>AI17*VLOOKUP('Données projet'!$B$10,Paramètres!$A$1:$I$89,3,0)*VLOOKUP('Données projet'!$B$10,Paramètres!$A$1:$I$89,5,0)</f>
        <v>117.38128498342522</v>
      </c>
      <c r="AK17" s="14">
        <f t="shared" si="35"/>
        <v>31.063444919635927</v>
      </c>
      <c r="AL17" s="22">
        <f t="shared" si="4"/>
        <v>258.54123791449814</v>
      </c>
      <c r="AM17" s="62">
        <f t="shared" si="5"/>
        <v>479.94303700825759</v>
      </c>
      <c r="AN17" s="62">
        <f ca="1">AVERAGE(OFFSET($AM$3,0,0,'Données projet'!$E$10+1,1))-AVERAGE(OFFSET($H$3,0,0,'Données projet'!$E$10+1,1))</f>
        <v>79.202803798075649</v>
      </c>
      <c r="AO17" s="62">
        <f t="shared" si="36"/>
        <v>395.04792682837751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55.715642177085911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55.715642177085911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55.715642177085911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55.715642177085911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55.715642177085911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55.715642177085911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55.715642177085911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55.715642177085911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3.65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13.383333333333333</v>
      </c>
      <c r="H18" s="70">
        <f t="shared" si="1"/>
        <v>203.13333333333333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55.963443850273592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402.22609476864551</v>
      </c>
      <c r="S18" s="62">
        <f ca="1">AVERAGE(OFFSET($R$3,0,0,'Données projet'!$E$9+1,1))-AVERAGE(OFFSET($H$3,0,0,'Données projet'!$E$9+1,1))</f>
        <v>188.56991031155647</v>
      </c>
      <c r="T18" s="62">
        <f t="shared" si="34"/>
        <v>453.23001185927342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55.963443850273592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299</v>
      </c>
      <c r="AG18" s="13">
        <f>VLOOKUP(A18,'Données projet'!$A$61:$I$81,9,0)</f>
        <v>19.933333333333334</v>
      </c>
      <c r="AH18" s="13">
        <f t="array" ref="AH18">INDEX(AG:AG,MIN(IF(ISNUMBER(AG18:AG214),ROW(AG18:AG214),"")))</f>
        <v>19.933333333333334</v>
      </c>
      <c r="AI18" s="14">
        <f>IF('Données projet'!$A$62&gt;35,AI17+AH18-AQ17,IF(A18&lt;'Données projet'!$A$62,$AF$205^A18,IF(A18='Données projet'!$A$62,'Données projet'!$B$62,AI17+AH18-AQ17)))</f>
        <v>299</v>
      </c>
      <c r="AJ18" s="14">
        <f>AI18*VLOOKUP('Données projet'!$B$10,Paramètres!$A$1:$I$89,3,0)*VLOOKUP('Données projet'!$B$10,Paramètres!$A$1:$I$89,5,0)</f>
        <v>171.64992000000001</v>
      </c>
      <c r="AK18" s="14">
        <f t="shared" si="35"/>
        <v>43.45934280040629</v>
      </c>
      <c r="AL18" s="22">
        <f t="shared" si="4"/>
        <v>374.64863271070766</v>
      </c>
      <c r="AM18" s="62">
        <f t="shared" si="5"/>
        <v>598.18126016171084</v>
      </c>
      <c r="AN18" s="62">
        <f ca="1">AVERAGE(OFFSET($AM$3,0,0,'Données projet'!$E$10+1,1))-AVERAGE(OFFSET($H$3,0,0,'Données projet'!$E$10+1,1))</f>
        <v>79.202803798075649</v>
      </c>
      <c r="AO18" s="62">
        <f t="shared" si="36"/>
        <v>395.04792682837751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299</v>
      </c>
      <c r="AR18" s="17">
        <f>IF(ISNA(VLOOKUP(A18,'Données projet'!$A$61:$I$81,5,0)),0%,VLOOKUP(A18,'Données projet'!$A$61:$I$81,5,0)*VLOOKUP('Données projet'!$B$10,Paramètres!$A$1:$I$89,7,0))</f>
        <v>0.46199999999999997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0.21</v>
      </c>
      <c r="AU18" s="23">
        <f>EXP(-LN(2)/35)*AU17+(1-EXP(-LN(2)/35))/(LN(2)/35)*AQ18*AR18*VLOOKUP('Données projet'!$B$10,Paramètres!$A$1:$I$89,3,0)*0.475*44/12</f>
        <v>87.666302820650628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34.01082707607096</v>
      </c>
      <c r="AX18" s="23">
        <f t="shared" si="6"/>
        <v>121.6771298967216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55.963443850273592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55.963443850273592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55.963443850273592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55.963443850273592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55.963443850273592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55.963443850273592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55.963443850273592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55.963443850273592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3.65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13.383333333333333</v>
      </c>
      <c r="H19" s="70">
        <f t="shared" si="1"/>
        <v>203.13333333333333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56.206946718433016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431.25356104291211</v>
      </c>
      <c r="S19" s="62">
        <f ca="1">AVERAGE(OFFSET($R$3,0,0,'Données projet'!$E$9+1,1))-AVERAGE(OFFSET($H$3,0,0,'Données projet'!$E$9+1,1))</f>
        <v>188.56991031155647</v>
      </c>
      <c r="T19" s="62">
        <f t="shared" si="34"/>
        <v>453.23001185927342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56.206946718433016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>
        <f>AI19*VLOOKUP('Données projet'!$B$10,Paramètres!$A$1:$I$89,3,0)*VLOOKUP('Données projet'!$B$10,Paramètres!$A$1:$I$89,5,0)</f>
        <v>0</v>
      </c>
      <c r="AK19" s="14" t="e">
        <f t="shared" si="35"/>
        <v>#NUM!</v>
      </c>
      <c r="AL19" s="22" t="e">
        <f t="shared" si="4"/>
        <v>#NUM!</v>
      </c>
      <c r="AM19" s="62" t="e">
        <f t="shared" si="5"/>
        <v>#NUM!</v>
      </c>
      <c r="AN19" s="62">
        <f ca="1">AVERAGE(OFFSET($AM$3,0,0,'Données projet'!$E$10+1,1))-AVERAGE(OFFSET($H$3,0,0,'Données projet'!$E$10+1,1))</f>
        <v>79.202803798075649</v>
      </c>
      <c r="AO19" s="62">
        <f t="shared" si="36"/>
        <v>395.04792682837751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85.947220093502551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24.049286459252816</v>
      </c>
      <c r="AX19" s="23">
        <f t="shared" si="6"/>
        <v>109.99650655275536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56.206946718433016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56.206946718433016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56.206946718433016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56.206946718433016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56.206946718433016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56.206946718433016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56.206946718433016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56.206946718433016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3.65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13.383333333333333</v>
      </c>
      <c r="H20" s="70">
        <f t="shared" si="1"/>
        <v>203.13333333333333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56.446225356220722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460.1840344235884</v>
      </c>
      <c r="S20" s="62">
        <f ca="1">AVERAGE(OFFSET($R$3,0,0,'Données projet'!$E$9+1,1))-AVERAGE(OFFSET($H$3,0,0,'Données projet'!$E$9+1,1))</f>
        <v>188.56991031155647</v>
      </c>
      <c r="T20" s="62">
        <f t="shared" si="34"/>
        <v>453.23001185927342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56.446225356220722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>
        <f>AI20*VLOOKUP('Données projet'!$B$10,Paramètres!$A$1:$I$89,3,0)*VLOOKUP('Données projet'!$B$10,Paramètres!$A$1:$I$89,5,0)</f>
        <v>0</v>
      </c>
      <c r="AK20" s="14" t="e">
        <f t="shared" si="35"/>
        <v>#NUM!</v>
      </c>
      <c r="AL20" s="22" t="e">
        <f t="shared" si="4"/>
        <v>#NUM!</v>
      </c>
      <c r="AM20" s="62" t="e">
        <f t="shared" si="5"/>
        <v>#NUM!</v>
      </c>
      <c r="AN20" s="62">
        <f ca="1">AVERAGE(OFFSET($AM$3,0,0,'Données projet'!$E$10+1,1))-AVERAGE(OFFSET($H$3,0,0,'Données projet'!$E$10+1,1))</f>
        <v>79.202803798075649</v>
      </c>
      <c r="AO20" s="62">
        <f t="shared" si="36"/>
        <v>395.04792682837751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84.261847530096915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17.005413538035484</v>
      </c>
      <c r="AX20" s="23">
        <f t="shared" si="6"/>
        <v>101.2672610681324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56.446225356220722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56.446225356220722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56.446225356220722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56.446225356220722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56.446225356220722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56.446225356220722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56.446225356220722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56.446225356220722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3.65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13.383333333333333</v>
      </c>
      <c r="H21" s="70">
        <f t="shared" si="1"/>
        <v>203.13333333333333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56.681353044589713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432.33661187075245</v>
      </c>
      <c r="S21" s="62">
        <f ca="1">AVERAGE(OFFSET($R$3,0,0,'Données projet'!$E$9+1,1))-AVERAGE(OFFSET($H$3,0,0,'Données projet'!$E$9+1,1))</f>
        <v>188.56991031155647</v>
      </c>
      <c r="T21" s="62">
        <f t="shared" si="34"/>
        <v>453.23001185927342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56.681353044589713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>
        <f>AI21*VLOOKUP('Données projet'!$B$10,Paramètres!$A$1:$I$89,3,0)*VLOOKUP('Données projet'!$B$10,Paramètres!$A$1:$I$89,5,0)</f>
        <v>0</v>
      </c>
      <c r="AK21" s="14" t="e">
        <f t="shared" si="35"/>
        <v>#NUM!</v>
      </c>
      <c r="AL21" s="22" t="e">
        <f t="shared" si="4"/>
        <v>#NUM!</v>
      </c>
      <c r="AM21" s="62" t="e">
        <f t="shared" si="5"/>
        <v>#NUM!</v>
      </c>
      <c r="AN21" s="62">
        <f ca="1">AVERAGE(OFFSET($AM$3,0,0,'Données projet'!$E$10+1,1))-AVERAGE(OFFSET($H$3,0,0,'Données projet'!$E$10+1,1))</f>
        <v>79.202803798075649</v>
      </c>
      <c r="AO21" s="62">
        <f t="shared" si="36"/>
        <v>395.04792682837751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82.609524094683906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12.02464322962641</v>
      </c>
      <c r="AX21" s="23">
        <f t="shared" si="6"/>
        <v>94.634167324310312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56.681353044589713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56.681353044589713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56.681353044589713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56.681353044589713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56.681353044589713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56.681353044589713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56.681353044589713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56.681353044589713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3.65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13.383333333333333</v>
      </c>
      <c r="H22" s="70">
        <f t="shared" si="1"/>
        <v>203.13333333333333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56.912401793232263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459.95706220308182</v>
      </c>
      <c r="S22" s="62">
        <f ca="1">AVERAGE(OFFSET($R$3,0,0,'Données projet'!$E$9+1,1))-AVERAGE(OFFSET($H$3,0,0,'Données projet'!$E$9+1,1))</f>
        <v>188.56991031155647</v>
      </c>
      <c r="T22" s="62">
        <f t="shared" si="34"/>
        <v>453.23001185927342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56.912401793232263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79.202803798075649</v>
      </c>
      <c r="AO22" s="62">
        <f t="shared" si="36"/>
        <v>395.04792682837751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80.98960171402156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8.5027067690177418</v>
      </c>
      <c r="AX22" s="23">
        <f t="shared" si="6"/>
        <v>89.492308483039295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56.912401793232263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56.912401793232263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56.912401793232263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56.912401793232263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56.912401793232263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56.912401793232263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56.912401793232263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56.912401793232263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3.65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13.383333333333333</v>
      </c>
      <c r="H23" s="70">
        <f t="shared" si="1"/>
        <v>203.13333333333333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57.139442362633488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487.49728481562033</v>
      </c>
      <c r="S23" s="62">
        <f ca="1">AVERAGE(OFFSET($R$3,0,0,'Données projet'!$E$9+1,1))-AVERAGE(OFFSET($H$3,0,0,'Données projet'!$E$9+1,1))</f>
        <v>188.56991031155647</v>
      </c>
      <c r="T23" s="62">
        <f t="shared" si="34"/>
        <v>453.23001185927342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57.139442362633488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79.202803798075649</v>
      </c>
      <c r="AO23" s="62">
        <f t="shared" si="36"/>
        <v>395.04792682837751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79.401445023188913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6.0123216148132048</v>
      </c>
      <c r="AX23" s="23">
        <f t="shared" si="6"/>
        <v>85.413766638002116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57.139442362633488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57.139442362633488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57.139442362633488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57.139442362633488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57.139442362633488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57.139442362633488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57.139442362633488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57.139442362633488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3.65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13.383333333333333</v>
      </c>
      <c r="H24" s="70">
        <f t="shared" si="1"/>
        <v>203.13333333333333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57.36254428574226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514.96504654528519</v>
      </c>
      <c r="S24" s="62">
        <f ca="1">AVERAGE(OFFSET($R$3,0,0,'Données projet'!$E$9+1,1))-AVERAGE(OFFSET($H$3,0,0,'Données projet'!$E$9+1,1))</f>
        <v>188.56991031155647</v>
      </c>
      <c r="T24" s="62">
        <f t="shared" si="34"/>
        <v>453.23001185927342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57.36254428574226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79.202803798075649</v>
      </c>
      <c r="AO24" s="62">
        <f t="shared" si="36"/>
        <v>395.04792682837751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77.844431116383561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4.2513533845088709</v>
      </c>
      <c r="AX24" s="23">
        <f t="shared" si="6"/>
        <v>82.095784500892435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57.36254428574226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57.36254428574226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57.36254428574226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57.36254428574226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57.36254428574226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57.36254428574226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57.36254428574226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57.36254428574226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3.65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13.383333333333333</v>
      </c>
      <c r="H25" s="70">
        <f t="shared" si="1"/>
        <v>203.13333333333333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57.581775889266282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542.36662738859411</v>
      </c>
      <c r="S25" s="62">
        <f ca="1">AVERAGE(OFFSET($R$3,0,0,'Données projet'!$E$9+1,1))-AVERAGE(OFFSET($H$3,0,0,'Données projet'!$E$9+1,1))</f>
        <v>188.56991031155647</v>
      </c>
      <c r="T25" s="62">
        <f t="shared" si="34"/>
        <v>453.23001185927342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57.581775889266282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79.202803798075649</v>
      </c>
      <c r="AO25" s="62">
        <f t="shared" si="36"/>
        <v>395.04792682837751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76.317949302605953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3.0061608074066024</v>
      </c>
      <c r="AX25" s="23">
        <f t="shared" si="6"/>
        <v>79.324110110012555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57.581775889266282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57.581775889266282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57.581775889266282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57.581775889266282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57.581775889266282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57.581775889266282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57.581775889266282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57.581775889266282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3.65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13.383333333333333</v>
      </c>
      <c r="H26" s="70">
        <f t="shared" si="1"/>
        <v>203.13333333333333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57.797204314597593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493.86500743519218</v>
      </c>
      <c r="S26" s="62">
        <f ca="1">AVERAGE(OFFSET($R$3,0,0,'Données projet'!$E$9+1,1))-AVERAGE(OFFSET($H$3,0,0,'Données projet'!$E$9+1,1))</f>
        <v>188.56991031155647</v>
      </c>
      <c r="T26" s="62">
        <f t="shared" si="34"/>
        <v>453.23001185927342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57.797204314597593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79.202803798075649</v>
      </c>
      <c r="AO26" s="62">
        <f t="shared" si="36"/>
        <v>395.04792682837751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74.821400866134553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2.1256766922544355</v>
      </c>
      <c r="AX26" s="23">
        <f t="shared" si="6"/>
        <v>76.947077558388983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57.797204314597593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57.797204314597593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57.797204314597593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57.797204314597593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57.797204314597593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57.797204314597593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57.797204314597593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57.797204314597593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3.65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13.383333333333333</v>
      </c>
      <c r="H27" s="70">
        <f t="shared" si="1"/>
        <v>203.13333333333333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58.008895538375214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517.21665584331379</v>
      </c>
      <c r="S27" s="62">
        <f ca="1">AVERAGE(OFFSET($R$3,0,0,'Données projet'!$E$9+1,1))-AVERAGE(OFFSET($H$3,0,0,'Données projet'!$E$9+1,1))</f>
        <v>188.56991031155647</v>
      </c>
      <c r="T27" s="62">
        <f t="shared" si="34"/>
        <v>453.23001185927342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58.008895538375214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79.202803798075649</v>
      </c>
      <c r="AO27" s="62">
        <f t="shared" si="36"/>
        <v>395.04792682837751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73.354198831697943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1.5030804037033012</v>
      </c>
      <c r="AX27" s="23">
        <f t="shared" si="6"/>
        <v>74.857279235401251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58.008895538375214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58.008895538375214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58.008895538375214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58.008895538375214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58.008895538375214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58.008895538375214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58.008895538375214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58.008895538375214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3.65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13.383333333333333</v>
      </c>
      <c r="H28" s="70">
        <f t="shared" si="1"/>
        <v>203.13333333333333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58.216914392690967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540.51762610606193</v>
      </c>
      <c r="S28" s="62">
        <f ca="1">AVERAGE(OFFSET($R$3,0,0,'Données projet'!$E$9+1,1))-AVERAGE(OFFSET($H$3,0,0,'Données projet'!$E$9+1,1))</f>
        <v>188.56991031155647</v>
      </c>
      <c r="T28" s="62">
        <f t="shared" si="34"/>
        <v>453.23001185927342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58.216914392690967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79.202803798075649</v>
      </c>
      <c r="AO28" s="62">
        <f t="shared" si="36"/>
        <v>395.04792682837751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71.915767734251759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1.0628383461272177</v>
      </c>
      <c r="AX28" s="23">
        <f t="shared" si="6"/>
        <v>72.978606080378981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58.216914392690967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58.216914392690967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58.216914392690967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58.216914392690967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58.216914392690967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58.216914392690967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58.216914392690967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58.216914392690967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3.65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13.383333333333333</v>
      </c>
      <c r="H29" s="70">
        <f t="shared" si="1"/>
        <v>203.13333333333333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58.421324584944841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563.77120224385715</v>
      </c>
      <c r="S29" s="62">
        <f ca="1">AVERAGE(OFFSET($R$3,0,0,'Données projet'!$E$9+1,1))-AVERAGE(OFFSET($H$3,0,0,'Données projet'!$E$9+1,1))</f>
        <v>188.56991031155647</v>
      </c>
      <c r="T29" s="62">
        <f t="shared" si="34"/>
        <v>453.23001185927342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58.421324584944841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79.202803798075649</v>
      </c>
      <c r="AO29" s="62">
        <f t="shared" si="36"/>
        <v>395.04792682837751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70.505543393270159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0.7515402018516506</v>
      </c>
      <c r="AX29" s="23">
        <f t="shared" si="6"/>
        <v>71.257083595121813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58.421324584944841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58.421324584944841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58.421324584944841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58.421324584944841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58.421324584944841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58.421324584944841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58.421324584944841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58.421324584944841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3.65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13.383333333333333</v>
      </c>
      <c r="H30" s="70">
        <f t="shared" si="1"/>
        <v>203.13333333333333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58.622188717355826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586.98022229438163</v>
      </c>
      <c r="S30" s="62">
        <f ca="1">AVERAGE(OFFSET($R$3,0,0,'Données projet'!$E$9+1,1))-AVERAGE(OFFSET($H$3,0,0,'Données projet'!$E$9+1,1))</f>
        <v>188.56991031155647</v>
      </c>
      <c r="T30" s="62">
        <f t="shared" si="34"/>
        <v>453.23001185927342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58.622188717355826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79.202803798075649</v>
      </c>
      <c r="AO30" s="62">
        <f t="shared" si="36"/>
        <v>395.04792682837751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69.122972691463289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0.53141917306360886</v>
      </c>
      <c r="AX30" s="23">
        <f t="shared" si="6"/>
        <v>69.6543918645269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58.622188717355826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58.622188717355826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58.622188717355826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58.622188717355826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58.622188717355826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58.622188717355826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58.622188717355826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58.622188717355826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3.65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13.383333333333333</v>
      </c>
      <c r="H31" s="70">
        <f t="shared" si="1"/>
        <v>203.13333333333333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58.819568306134414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610.14716667592847</v>
      </c>
      <c r="S31" s="62">
        <f ca="1">AVERAGE(OFFSET($R$3,0,0,'Données projet'!$E$9+1,1))-AVERAGE(OFFSET($H$3,0,0,'Données projet'!$E$9+1,1))</f>
        <v>188.56991031155647</v>
      </c>
      <c r="T31" s="62">
        <f t="shared" si="34"/>
        <v>453.23001185927342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58.819568306134414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79.202803798075649</v>
      </c>
      <c r="AO31" s="62">
        <f t="shared" si="36"/>
        <v>395.04792682837751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67.767513357833991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0.3757701009258253</v>
      </c>
      <c r="AX31" s="23">
        <f t="shared" si="6"/>
        <v>68.143283458759811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58.819568306134414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58.819568306134414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58.819568306134414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58.819568306134414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58.819568306134414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58.819568306134414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58.819568306134414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58.819568306134414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3.65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13.383333333333333</v>
      </c>
      <c r="H32" s="70">
        <f t="shared" si="1"/>
        <v>203.13333333333333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59.013523800322332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633.27422464045037</v>
      </c>
      <c r="S32" s="62">
        <f ca="1">AVERAGE(OFFSET($R$3,0,0,'Données projet'!$E$9+1,1))-AVERAGE(OFFSET($H$3,0,0,'Données projet'!$E$9+1,1))</f>
        <v>188.56991031155647</v>
      </c>
      <c r="T32" s="62">
        <f t="shared" si="34"/>
        <v>453.23001185927342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59.013523800322332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79.202803798075649</v>
      </c>
      <c r="AO32" s="62">
        <f t="shared" si="36"/>
        <v>395.04792682837751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66.438633754988615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0.26570958653180443</v>
      </c>
      <c r="AX32" s="23">
        <f t="shared" si="6"/>
        <v>66.704343341520413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59.013523800322332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59.013523800322332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59.013523800322332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59.013523800322332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59.013523800322332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59.013523800322332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59.013523800322332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59.013523800322332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3.65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13.383333333333333</v>
      </c>
      <c r="H33" s="70">
        <f t="shared" si="1"/>
        <v>203.13333333333333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59.20411460030563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656.36334519260674</v>
      </c>
      <c r="S33" s="62">
        <f ca="1">AVERAGE(OFFSET($R$3,0,0,'Données projet'!$E$9+1,1))-AVERAGE(OFFSET($H$3,0,0,'Données projet'!$E$9+1,1))</f>
        <v>188.56991031155647</v>
      </c>
      <c r="T33" s="62">
        <f t="shared" si="34"/>
        <v>453.23001185927342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59.20411460030563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79.202803798075649</v>
      </c>
      <c r="AO33" s="62">
        <f t="shared" si="36"/>
        <v>395.04792682837751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65.135812670618506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0.18788505046291265</v>
      </c>
      <c r="AX33" s="23">
        <f t="shared" si="6"/>
        <v>65.323697721081416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59.20411460030563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59.20411460030563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59.20411460030563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59.20411460030563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59.20411460030563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59.20411460030563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59.20411460030563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59.20411460030563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3.65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13.383333333333333</v>
      </c>
      <c r="H34" s="70">
        <f t="shared" si="1"/>
        <v>203.13333333333333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59.391399076006394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254.4351299453588</v>
      </c>
      <c r="S34" s="62">
        <f ca="1">AVERAGE(OFFSET($R$3,0,0,'Données projet'!$E$9+1,1))-AVERAGE(OFFSET($H$3,0,0,'Données projet'!$E$9+1,1))</f>
        <v>188.56991031155647</v>
      </c>
      <c r="T34" s="62">
        <f t="shared" si="34"/>
        <v>453.23001185927342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59.391399076006394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79.202803798075649</v>
      </c>
      <c r="AO34" s="62">
        <f t="shared" si="36"/>
        <v>395.04792682837751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63.858539113070499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0.13285479326590222</v>
      </c>
      <c r="AX34" s="23">
        <f t="shared" si="6"/>
        <v>63.991393906336398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59.391399076006394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59.391399076006394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59.391399076006394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59.391399076006394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59.391399076006394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59.391399076006394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59.391399076006394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59.391399076006394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3.65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13.383333333333333</v>
      </c>
      <c r="H35" s="70">
        <f t="shared" si="1"/>
        <v>203.13333333333333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59.575434584759122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255.10992681078545</v>
      </c>
      <c r="S35" s="62">
        <f ca="1">AVERAGE(OFFSET($R$3,0,0,'Données projet'!$E$9+1,1))-AVERAGE(OFFSET($H$3,0,0,'Données projet'!$E$9+1,1))</f>
        <v>188.56991031155647</v>
      </c>
      <c r="T35" s="62">
        <f t="shared" si="34"/>
        <v>453.23001185927342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59.575434584759122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79.202803798075649</v>
      </c>
      <c r="AO35" s="62">
        <f t="shared" si="36"/>
        <v>395.04792682837751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62.606312110926069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9.3942525231456325E-2</v>
      </c>
      <c r="AX35" s="23">
        <f t="shared" si="6"/>
        <v>62.700254636157524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59.575434584759122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59.575434584759122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59.575434584759122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59.575434584759122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59.575434584759122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59.575434584759122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59.575434584759122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59.575434584759122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3.65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13.383333333333333</v>
      </c>
      <c r="H36" s="70">
        <f t="shared" si="1"/>
        <v>203.13333333333333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59.756277488876748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255.77301745921673</v>
      </c>
      <c r="S36" s="62">
        <f ca="1">AVERAGE(OFFSET($R$3,0,0,'Données projet'!$E$9+1,1))-AVERAGE(OFFSET($H$3,0,0,'Données projet'!$E$9+1,1))</f>
        <v>188.56991031155647</v>
      </c>
      <c r="T36" s="62">
        <f t="shared" si="34"/>
        <v>453.23001185927342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59.756277488876748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79.202803798075649</v>
      </c>
      <c r="AO36" s="62">
        <f t="shared" si="36"/>
        <v>395.04792682837751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61.378640516510636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6.6427396632951108E-2</v>
      </c>
      <c r="AX36" s="23">
        <f t="shared" si="6"/>
        <v>61.445067913143589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59.756277488876748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59.756277488876748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59.756277488876748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59.756277488876748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59.756277488876748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59.756277488876748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59.756277488876748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59.756277488876748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3.65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13.383333333333333</v>
      </c>
      <c r="H37" s="70">
        <f t="shared" si="1"/>
        <v>203.13333333333333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59.933983172912107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256.4246049673464</v>
      </c>
      <c r="S37" s="62">
        <f ca="1">AVERAGE(OFFSET($R$3,0,0,'Données projet'!$E$9+1,1))-AVERAGE(OFFSET($H$3,0,0,'Données projet'!$E$9+1,1))</f>
        <v>188.56991031155647</v>
      </c>
      <c r="T37" s="62">
        <f t="shared" si="34"/>
        <v>453.23001185927342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59.933983172912107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79.202803798075649</v>
      </c>
      <c r="AO37" s="62">
        <f t="shared" si="36"/>
        <v>395.04792682837751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60.175042813255956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4.6971262615728163E-2</v>
      </c>
      <c r="AX37" s="23">
        <f t="shared" si="6"/>
        <v>60.222014075871684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59.933983172912107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59.933983172912107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59.933983172912107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59.933983172912107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59.933983172912107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59.933983172912107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59.933983172912107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59.933983172912107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3.65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13.383333333333333</v>
      </c>
      <c r="H38" s="70">
        <f t="shared" si="1"/>
        <v>203.13333333333333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60.108606060619834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257.06488888894137</v>
      </c>
      <c r="S38" s="62">
        <f ca="1">AVERAGE(OFFSET($R$3,0,0,'Données projet'!$E$9+1,1))-AVERAGE(OFFSET($H$3,0,0,'Données projet'!$E$9+1,1))</f>
        <v>188.56991031155647</v>
      </c>
      <c r="T38" s="62">
        <f t="shared" si="34"/>
        <v>453.23001185927342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60.108606060619834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79.202803798075649</v>
      </c>
      <c r="AO38" s="62">
        <f t="shared" si="36"/>
        <v>395.04792682837751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58.99504692683999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3.3213698316475554E-2</v>
      </c>
      <c r="AX38" s="23">
        <f t="shared" si="6"/>
        <v>59.028260625156463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60.108606060619834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60.108606060619834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60.108606060619834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60.108606060619834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60.108606060619834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60.108606060619834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60.108606060619834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60.108606060619834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3.65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13.383333333333333</v>
      </c>
      <c r="H39" s="70">
        <f t="shared" si="1"/>
        <v>203.13333333333333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60.280199631624129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257.69406531595712</v>
      </c>
      <c r="S39" s="62">
        <f ca="1">AVERAGE(OFFSET($R$3,0,0,'Données projet'!$E$9+1,1))-AVERAGE(OFFSET($H$3,0,0,'Données projet'!$E$9+1,1))</f>
        <v>188.56991031155647</v>
      </c>
      <c r="T39" s="62">
        <f t="shared" si="34"/>
        <v>453.23001185927342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60.280199631624129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79.202803798075649</v>
      </c>
      <c r="AO39" s="62">
        <f t="shared" si="36"/>
        <v>395.04792682837751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57.838190040030213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2.3485631307864081E-2</v>
      </c>
      <c r="AX39" s="23">
        <f t="shared" si="6"/>
        <v>57.861675671338077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60.280199631624129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60.280199631624129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60.280199631624129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60.280199631624129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60.280199631624129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60.280199631624129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60.280199631624129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60.280199631624129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3.65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13.383333333333333</v>
      </c>
      <c r="H40" s="70">
        <f t="shared" si="1"/>
        <v>203.13333333333333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60.448816437797248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258.31232693859192</v>
      </c>
      <c r="S40" s="62">
        <f ca="1">AVERAGE(OFFSET($R$3,0,0,'Données projet'!$E$9+1,1))-AVERAGE(OFFSET($H$3,0,0,'Données projet'!$E$9+1,1))</f>
        <v>188.56991031155647</v>
      </c>
      <c r="T40" s="62">
        <f t="shared" si="34"/>
        <v>453.23001185927342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60.448816437797248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79.202803798075649</v>
      </c>
      <c r="AO40" s="62">
        <f t="shared" si="36"/>
        <v>395.04792682837751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56.704018411157747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1.6606849158237777E-2</v>
      </c>
      <c r="AX40" s="23">
        <f t="shared" si="6"/>
        <v>56.720625260315984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60.448816437797248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60.448816437797248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60.448816437797248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60.448816437797248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60.448816437797248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60.448816437797248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60.448816437797248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60.448816437797248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3.65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13.383333333333333</v>
      </c>
      <c r="H41" s="70">
        <f t="shared" si="1"/>
        <v>203.13333333333333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60.614508119353971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258.91986310429991</v>
      </c>
      <c r="S41" s="62">
        <f ca="1">AVERAGE(OFFSET($R$3,0,0,'Données projet'!$E$9+1,1))-AVERAGE(OFFSET($H$3,0,0,'Données projet'!$E$9+1,1))</f>
        <v>188.56991031155647</v>
      </c>
      <c r="T41" s="62">
        <f t="shared" si="34"/>
        <v>453.23001185927342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60.614508119353971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79.202803798075649</v>
      </c>
      <c r="AO41" s="62">
        <f t="shared" si="36"/>
        <v>395.04792682837751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55.592087196151084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1.1742815653932041E-2</v>
      </c>
      <c r="AX41" s="23">
        <f t="shared" si="6"/>
        <v>55.603830011805016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60.614508119353971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60.614508119353971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60.614508119353971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60.614508119353971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60.614508119353971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60.614508119353971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60.614508119353971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60.614508119353971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3.65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13.383333333333333</v>
      </c>
      <c r="H42" s="70">
        <f t="shared" si="1"/>
        <v>203.13333333333333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60.777325420666784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259.5168598757802</v>
      </c>
      <c r="S42" s="62">
        <f ca="1">AVERAGE(OFFSET($R$3,0,0,'Données projet'!$E$9+1,1))-AVERAGE(OFFSET($H$3,0,0,'Données projet'!$E$9+1,1))</f>
        <v>188.56991031155647</v>
      </c>
      <c r="T42" s="62">
        <f t="shared" si="34"/>
        <v>453.23001185927342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60.777325420666784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79.202803798075649</v>
      </c>
      <c r="AO42" s="62">
        <f t="shared" si="36"/>
        <v>395.04792682837751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54.501960274059634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8.3034245791188885E-3</v>
      </c>
      <c r="AX42" s="23">
        <f t="shared" si="6"/>
        <v>54.510263698638752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60.777325420666784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60.777325420666784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60.777325420666784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60.777325420666784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60.777325420666784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60.777325420666784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60.777325420666784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60.777325420666784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3.65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13.383333333333333</v>
      </c>
      <c r="H43" s="70">
        <f t="shared" si="1"/>
        <v>203.13333333333333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60.937318205806775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260.10350008796013</v>
      </c>
      <c r="S43" s="62">
        <f ca="1">AVERAGE(OFFSET($R$3,0,0,'Données projet'!$E$9+1,1))-AVERAGE(OFFSET($H$3,0,0,'Données projet'!$E$9+1,1))</f>
        <v>188.56991031155647</v>
      </c>
      <c r="T43" s="62">
        <f t="shared" si="34"/>
        <v>453.23001185927342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60.937318205806775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79.202803798075649</v>
      </c>
      <c r="AO43" s="62">
        <f t="shared" si="36"/>
        <v>395.04792682837751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53.433210075998623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5.8714078269660203E-3</v>
      </c>
      <c r="AX43" s="23">
        <f t="shared" si="6"/>
        <v>53.439081483825589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60.937318205806775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60.937318205806775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60.937318205806775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60.937318205806775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60.937318205806775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60.937318205806775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60.937318205806775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60.937318205806775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3.65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13.383333333333333</v>
      </c>
      <c r="H44" s="70">
        <f t="shared" si="1"/>
        <v>203.13333333333333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61.094535473814872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260.67996340398986</v>
      </c>
      <c r="S44" s="62">
        <f ca="1">AVERAGE(OFFSET($R$3,0,0,'Données projet'!$E$9+1,1))-AVERAGE(OFFSET($H$3,0,0,'Données projet'!$E$9+1,1))</f>
        <v>188.56991031155647</v>
      </c>
      <c r="T44" s="62">
        <f t="shared" si="34"/>
        <v>453.23001185927342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61.094535473814872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79.202803798075649</v>
      </c>
      <c r="AO44" s="62">
        <f t="shared" si="36"/>
        <v>395.04792682837751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52.385417417448338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4.1517122895594442E-3</v>
      </c>
      <c r="AX44" s="23">
        <f t="shared" si="6"/>
        <v>52.3895691297379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61.094535473814872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61.094535473814872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61.094535473814872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61.094535473814872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61.094535473814872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61.094535473814872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61.094535473814872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61.094535473814872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3.65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13.383333333333333</v>
      </c>
      <c r="H45" s="70">
        <f t="shared" si="1"/>
        <v>203.13333333333333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61.249025373708179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261.24642637026534</v>
      </c>
      <c r="S45" s="62">
        <f ca="1">AVERAGE(OFFSET($R$3,0,0,'Données projet'!$E$9+1,1))-AVERAGE(OFFSET($H$3,0,0,'Données projet'!$E$9+1,1))</f>
        <v>188.56991031155647</v>
      </c>
      <c r="T45" s="62">
        <f t="shared" si="34"/>
        <v>453.23001185927342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61.249025373708179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79.202803798075649</v>
      </c>
      <c r="AO45" s="62">
        <f t="shared" si="36"/>
        <v>395.04792682837751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51.35817133384181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2.9357039134830102E-3</v>
      </c>
      <c r="AX45" s="23">
        <f t="shared" si="6"/>
        <v>51.361107037755296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61.249025373708179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61.249025373708179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61.249025373708179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61.249025373708179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61.249025373708179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61.249025373708179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61.249025373708179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61.249025373708179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3.65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13.383333333333333</v>
      </c>
      <c r="H46" s="70">
        <f t="shared" si="1"/>
        <v>203.13333333333333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61.400835219226011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261.80306247049737</v>
      </c>
      <c r="S46" s="62">
        <f ca="1">AVERAGE(OFFSET($R$3,0,0,'Données projet'!$E$9+1,1))-AVERAGE(OFFSET($H$3,0,0,'Données projet'!$E$9+1,1))</f>
        <v>188.56991031155647</v>
      </c>
      <c r="T46" s="62">
        <f t="shared" si="34"/>
        <v>453.23001185927342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61.400835219226011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79.202803798075649</v>
      </c>
      <c r="AO46" s="62">
        <f t="shared" si="36"/>
        <v>395.04792682837751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50.351068919376559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2.0758561447797221E-3</v>
      </c>
      <c r="AX46" s="23">
        <f t="shared" si="6"/>
        <v>50.353144775521336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61.400835219226011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61.400835219226011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61.400835219226011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61.400835219226011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61.400835219226011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61.400835219226011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61.400835219226011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61.400835219226011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3.65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13.383333333333333</v>
      </c>
      <c r="H47" s="70">
        <f t="shared" si="1"/>
        <v>203.13333333333333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61.550011503320093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262.35004217884233</v>
      </c>
      <c r="S47" s="62">
        <f ca="1">AVERAGE(OFFSET($R$3,0,0,'Données projet'!$E$9+1,1))-AVERAGE(OFFSET($H$3,0,0,'Données projet'!$E$9+1,1))</f>
        <v>188.56991031155647</v>
      </c>
      <c r="T47" s="62">
        <f t="shared" si="34"/>
        <v>453.23001185927342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61.550011503320093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79.202803798075649</v>
      </c>
      <c r="AO47" s="62">
        <f t="shared" si="36"/>
        <v>395.04792682837751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49.363715168987156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1.4678519567415051E-3</v>
      </c>
      <c r="AX47" s="23">
        <f t="shared" si="6"/>
        <v>49.365183020943896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61.550011503320093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61.550011503320093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61.550011503320093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61.550011503320093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61.550011503320093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61.550011503320093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61.550011503320093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61.550011503320093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3.65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13.383333333333333</v>
      </c>
      <c r="H48" s="70">
        <f t="shared" si="1"/>
        <v>203.13333333333333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61.696599912393339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262.88753301211091</v>
      </c>
      <c r="S48" s="62">
        <f ca="1">AVERAGE(OFFSET($R$3,0,0,'Données projet'!$E$9+1,1))-AVERAGE(OFFSET($H$3,0,0,'Données projet'!$E$9+1,1))</f>
        <v>188.56991031155647</v>
      </c>
      <c r="T48" s="62">
        <f t="shared" si="34"/>
        <v>453.23001185927342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61.696599912393339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79.202803798075649</v>
      </c>
      <c r="AO48" s="62">
        <f t="shared" si="36"/>
        <v>395.04792682837751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48.395722823416563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1.0379280723898611E-3</v>
      </c>
      <c r="AX48" s="23">
        <f t="shared" si="6"/>
        <v>48.396760751488955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61.696599912393339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61.696599912393339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61.696599912393339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61.696599912393339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61.696599912393339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61.696599912393339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61.696599912393339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61.696599912393339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3.65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13.383333333333333</v>
      </c>
      <c r="H49" s="70">
        <f t="shared" si="1"/>
        <v>203.13333333333333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61.840645340291744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263.41569958107175</v>
      </c>
      <c r="S49" s="62">
        <f ca="1">AVERAGE(OFFSET($R$3,0,0,'Données projet'!$E$9+1,1))-AVERAGE(OFFSET($H$3,0,0,'Données projet'!$E$9+1,1))</f>
        <v>188.56991031155647</v>
      </c>
      <c r="T49" s="62">
        <f t="shared" si="34"/>
        <v>453.23001185927342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61.840645340291744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79.202803798075649</v>
      </c>
      <c r="AO49" s="62">
        <f t="shared" si="36"/>
        <v>395.04792682837751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47.446712217325576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7.3392597837075254E-4</v>
      </c>
      <c r="AX49" s="23">
        <f t="shared" si="6"/>
        <v>47.447446143303949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61.840645340291744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61.840645340291744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61.840645340291744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61.840645340291744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61.840645340291744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61.840645340291744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61.840645340291744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61.840645340291744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3.65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13.383333333333333</v>
      </c>
      <c r="H50" s="70">
        <f t="shared" si="1"/>
        <v>203.13333333333333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61.982191902053458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263.93470364086465</v>
      </c>
      <c r="S50" s="62">
        <f ca="1">AVERAGE(OFFSET($R$3,0,0,'Données projet'!$E$9+1,1))-AVERAGE(OFFSET($H$3,0,0,'Données projet'!$E$9+1,1))</f>
        <v>188.56991031155647</v>
      </c>
      <c r="T50" s="62">
        <f t="shared" si="34"/>
        <v>453.23001185927342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61.982191902053458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79.202803798075649</v>
      </c>
      <c r="AO50" s="62">
        <f t="shared" si="36"/>
        <v>395.04792682837751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46.516311130380721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5.1896403619493053E-4</v>
      </c>
      <c r="AX50" s="23">
        <f t="shared" si="6"/>
        <v>46.516830094416918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61.982191902053458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61.982191902053458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61.982191902053458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61.982191902053458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61.982191902053458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61.982191902053458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61.982191902053458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61.982191902053458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3.65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13.383333333333333</v>
      </c>
      <c r="H51" s="70">
        <f t="shared" si="1"/>
        <v>203.13333333333333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62.121282947419303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264.44470414053944</v>
      </c>
      <c r="S51" s="62">
        <f ca="1">AVERAGE(OFFSET($R$3,0,0,'Données projet'!$E$9+1,1))-AVERAGE(OFFSET($H$3,0,0,'Données projet'!$E$9+1,1))</f>
        <v>188.56991031155647</v>
      </c>
      <c r="T51" s="62">
        <f t="shared" si="34"/>
        <v>453.23001185927342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62.121282947419303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79.202803798075649</v>
      </c>
      <c r="AO51" s="62">
        <f t="shared" si="36"/>
        <v>395.04792682837751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45.604154641262227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3.6696298918537627E-4</v>
      </c>
      <c r="AX51" s="23">
        <f t="shared" si="6"/>
        <v>45.60452160425141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62.121282947419303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62.121282947419303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62.121282947419303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62.121282947419303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62.121282947419303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62.121282947419303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62.121282947419303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62.121282947419303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3.65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13.383333333333333</v>
      </c>
      <c r="H52" s="70">
        <f t="shared" si="1"/>
        <v>203.13333333333333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62.257961074109033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264.94585727173512</v>
      </c>
      <c r="S52" s="62">
        <f ca="1">AVERAGE(OFFSET($R$3,0,0,'Données projet'!$E$9+1,1))-AVERAGE(OFFSET($H$3,0,0,'Données projet'!$E$9+1,1))</f>
        <v>188.56991031155647</v>
      </c>
      <c r="T52" s="62">
        <f t="shared" si="34"/>
        <v>453.23001185927342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62.257961074109033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79.202803798075649</v>
      </c>
      <c r="AO52" s="62">
        <f t="shared" si="36"/>
        <v>395.04792682837751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44.709884984534824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2.5948201809746527E-4</v>
      </c>
      <c r="AX52" s="23">
        <f t="shared" si="6"/>
        <v>44.710144466552919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62.257961074109033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62.257961074109033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62.257961074109033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62.257961074109033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62.257961074109033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62.257961074109033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62.257961074109033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62.257961074109033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3.65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13.383333333333333</v>
      </c>
      <c r="H53" s="70">
        <f t="shared" si="1"/>
        <v>203.13333333333333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62.39226814086723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265.43831651651516</v>
      </c>
      <c r="S53" s="62">
        <f ca="1">AVERAGE(OFFSET($R$3,0,0,'Données projet'!$E$9+1,1))-AVERAGE(OFFSET($H$3,0,0,'Données projet'!$E$9+1,1))</f>
        <v>188.56991031155647</v>
      </c>
      <c r="T53" s="62">
        <f t="shared" si="34"/>
        <v>453.23001185927342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62.39226814086723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79.202803798075649</v>
      </c>
      <c r="AO53" s="62">
        <f t="shared" si="36"/>
        <v>395.04792682837751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43.833151410325215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1.8348149459268814E-4</v>
      </c>
      <c r="AX53" s="23">
        <f t="shared" si="6"/>
        <v>43.83333489181981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62.39226814086723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62.39226814086723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62.39226814086723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62.39226814086723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62.39226814086723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62.39226814086723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62.39226814086723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62.39226814086723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3.65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13.383333333333333</v>
      </c>
      <c r="H54" s="70">
        <f t="shared" si="1"/>
        <v>203.13333333333333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62.52424528028277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265.92223269437216</v>
      </c>
      <c r="S54" s="62">
        <f ca="1">AVERAGE(OFFSET($R$3,0,0,'Données projet'!$E$9+1,1))-AVERAGE(OFFSET($H$3,0,0,'Données projet'!$E$9+1,1))</f>
        <v>188.56991031155647</v>
      </c>
      <c r="T54" s="62">
        <f t="shared" si="34"/>
        <v>453.23001185927342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62.52424528028277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79.202803798075649</v>
      </c>
      <c r="AO54" s="62">
        <f t="shared" si="36"/>
        <v>395.04792682837751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42.973610046751176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1.2974100904873263E-4</v>
      </c>
      <c r="AX54" s="23">
        <f t="shared" si="6"/>
        <v>42.973739787760223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62.52424528028277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62.52424528028277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62.52424528028277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62.52424528028277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62.52424528028277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62.52424528028277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62.52424528028277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62.52424528028277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3.65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13.383333333333333</v>
      </c>
      <c r="H55" s="70">
        <f t="shared" si="1"/>
        <v>203.13333333333333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62.65393291138615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266.39775400841791</v>
      </c>
      <c r="S55" s="62">
        <f ca="1">AVERAGE(OFFSET($R$3,0,0,'Données projet'!$E$9+1,1))-AVERAGE(OFFSET($H$3,0,0,'Données projet'!$E$9+1,1))</f>
        <v>188.56991031155647</v>
      </c>
      <c r="T55" s="62">
        <f t="shared" si="34"/>
        <v>453.23001185927342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62.65393291138615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79.202803798075649</v>
      </c>
      <c r="AO55" s="62">
        <f t="shared" si="36"/>
        <v>395.04792682837751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42.130923765048365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9.1740747296344068E-5</v>
      </c>
      <c r="AX55" s="23">
        <f t="shared" si="6"/>
        <v>42.131015505795659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62.65393291138615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62.65393291138615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62.65393291138615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62.65393291138615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62.65393291138615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62.65393291138615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62.65393291138615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62.65393291138615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3.65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13.383333333333333</v>
      </c>
      <c r="H56" s="70">
        <f t="shared" si="1"/>
        <v>203.13333333333333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62.781370752027982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266.86502609077127</v>
      </c>
      <c r="S56" s="62">
        <f ca="1">AVERAGE(OFFSET($R$3,0,0,'Données projet'!$E$9+1,1))-AVERAGE(OFFSET($H$3,0,0,'Données projet'!$E$9+1,1))</f>
        <v>188.56991031155647</v>
      </c>
      <c r="T56" s="62">
        <f t="shared" si="34"/>
        <v>453.23001185927342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62.781370752027982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79.202803798075649</v>
      </c>
      <c r="AO56" s="62">
        <f t="shared" si="36"/>
        <v>395.04792682837751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41.30476204734186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6.4870504524366316E-5</v>
      </c>
      <c r="AX56" s="23">
        <f t="shared" si="6"/>
        <v>41.304826917846384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62.781370752027982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62.781370752027982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62.781370752027982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62.781370752027982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62.781370752027982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62.781370752027982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62.781370752027982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62.781370752027982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3.65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13.383333333333333</v>
      </c>
      <c r="H57" s="70">
        <f t="shared" si="1"/>
        <v>203.13333333333333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62.906597831043001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267.32419204715967</v>
      </c>
      <c r="S57" s="62">
        <f ca="1">AVERAGE(OFFSET($R$3,0,0,'Données projet'!$E$9+1,1))-AVERAGE(OFFSET($H$3,0,0,'Données projet'!$E$9+1,1))</f>
        <v>188.56991031155647</v>
      </c>
      <c r="T57" s="62">
        <f t="shared" si="34"/>
        <v>453.23001185927342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62.906597831043001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79.202803798075649</v>
      </c>
      <c r="AO57" s="62">
        <f t="shared" si="36"/>
        <v>395.04792682837751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40.494800857010695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4.5870373648172034E-5</v>
      </c>
      <c r="AX57" s="23">
        <f t="shared" si="6"/>
        <v>40.494846727384342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62.906597831043001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62.906597831043001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62.906597831043001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62.906597831043001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62.906597831043001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62.906597831043001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62.906597831043001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62.906597831043001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3.65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13.383333333333333</v>
      </c>
      <c r="H58" s="70">
        <f t="shared" si="1"/>
        <v>203.13333333333333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63.029652500202928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267.77539250074608</v>
      </c>
      <c r="S58" s="62">
        <f ca="1">AVERAGE(OFFSET($R$3,0,0,'Données projet'!$E$9+1,1))-AVERAGE(OFFSET($H$3,0,0,'Données projet'!$E$9+1,1))</f>
        <v>188.56991031155647</v>
      </c>
      <c r="T58" s="62">
        <f t="shared" si="34"/>
        <v>453.23001185927342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63.029652500202928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79.202803798075649</v>
      </c>
      <c r="AO58" s="62">
        <f t="shared" si="36"/>
        <v>395.04792682837751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39.700722511594378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3.2435252262183158E-5</v>
      </c>
      <c r="AX58" s="23">
        <f t="shared" si="6"/>
        <v>39.700754946846644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63.029652500202928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63.029652500202928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63.029652500202928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63.029652500202928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63.029652500202928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63.029652500202928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63.029652500202928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63.029652500202928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3.65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13.383333333333333</v>
      </c>
      <c r="H59" s="70">
        <f t="shared" si="1"/>
        <v>203.13333333333333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63.150572445961956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268.21876563519584</v>
      </c>
      <c r="S59" s="62">
        <f ca="1">AVERAGE(OFFSET($R$3,0,0,'Données projet'!$E$9+1,1))-AVERAGE(OFFSET($H$3,0,0,'Données projet'!$E$9+1,1))</f>
        <v>188.56991031155647</v>
      </c>
      <c r="T59" s="62">
        <f t="shared" si="34"/>
        <v>453.23001185927342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63.150572445961956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79.202803798075649</v>
      </c>
      <c r="AO59" s="62">
        <f t="shared" si="36"/>
        <v>395.04792682837751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38.922215558191709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2.2935186824086017E-5</v>
      </c>
      <c r="AX59" s="23">
        <f t="shared" si="6"/>
        <v>38.922238493378536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63.150572445961956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63.150572445961956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63.150572445961956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63.150572445961956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63.150572445961956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63.150572445961956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63.150572445961956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63.150572445961956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3.65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13.383333333333333</v>
      </c>
      <c r="H60" s="70">
        <f t="shared" si="1"/>
        <v>203.13333333333333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63.269394700998561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268.6544472369967</v>
      </c>
      <c r="S60" s="62">
        <f ca="1">AVERAGE(OFFSET($R$3,0,0,'Données projet'!$E$9+1,1))-AVERAGE(OFFSET($H$3,0,0,'Données projet'!$E$9+1,1))</f>
        <v>188.56991031155647</v>
      </c>
      <c r="T60" s="62">
        <f t="shared" si="34"/>
        <v>453.23001185927342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63.269394700998561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79.202803798075649</v>
      </c>
      <c r="AO60" s="62">
        <f t="shared" si="36"/>
        <v>395.04792682837751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38.158974651302913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1.6217626131091579E-5</v>
      </c>
      <c r="AX60" s="23">
        <f t="shared" si="6"/>
        <v>38.158990868929045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63.269394700998561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63.269394700998561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63.269394700998561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63.269394700998561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63.269394700998561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63.269394700998561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63.269394700998561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63.269394700998561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3.65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13.383333333333333</v>
      </c>
      <c r="H61" s="70">
        <f t="shared" si="1"/>
        <v>203.13333333333333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63.386155655557047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269.08257073704448</v>
      </c>
      <c r="S61" s="62">
        <f ca="1">AVERAGE(OFFSET($R$3,0,0,'Données projet'!$E$9+1,1))-AVERAGE(OFFSET($H$3,0,0,'Données projet'!$E$9+1,1))</f>
        <v>188.56991031155647</v>
      </c>
      <c r="T61" s="62">
        <f t="shared" si="34"/>
        <v>453.23001185927342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63.386155655557047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79.202803798075649</v>
      </c>
      <c r="AO61" s="62">
        <f t="shared" si="36"/>
        <v>395.04792682837751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37.41070043306722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1.1467593412043008E-5</v>
      </c>
      <c r="AX61" s="23">
        <f t="shared" si="6"/>
        <v>37.41071190066063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63.386155655557047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63.386155655557047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63.386155655557047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63.386155655557047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63.386155655557047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63.386155655557047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63.386155655557047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63.386155655557047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3.65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13.383333333333333</v>
      </c>
      <c r="H62" s="70">
        <f t="shared" si="1"/>
        <v>203.13333333333333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63.500891068592338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269.50326725150722</v>
      </c>
      <c r="S62" s="62">
        <f ca="1">AVERAGE(OFFSET($R$3,0,0,'Données projet'!$E$9+1,1))-AVERAGE(OFFSET($H$3,0,0,'Données projet'!$E$9+1,1))</f>
        <v>188.56991031155647</v>
      </c>
      <c r="T62" s="62">
        <f t="shared" si="34"/>
        <v>453.23001185927342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63.500891068592338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79.202803798075649</v>
      </c>
      <c r="AO62" s="62">
        <f t="shared" si="36"/>
        <v>395.04792682837751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36.677099415848922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8.1088130655457895E-6</v>
      </c>
      <c r="AX62" s="23">
        <f t="shared" si="6"/>
        <v>36.677107524661984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63.500891068592338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63.500891068592338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63.500891068592338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63.500891068592338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63.500891068592338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63.500891068592338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63.500891068592338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63.500891068592338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3.65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13.383333333333333</v>
      </c>
      <c r="H63" s="70">
        <f t="shared" si="1"/>
        <v>203.13333333333333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63.613636078721427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269.91666562198054</v>
      </c>
      <c r="S63" s="62">
        <f ca="1">AVERAGE(OFFSET($R$3,0,0,'Données projet'!$E$9+1,1))-AVERAGE(OFFSET($H$3,0,0,'Données projet'!$E$9+1,1))</f>
        <v>188.56991031155647</v>
      </c>
      <c r="T63" s="62">
        <f t="shared" si="34"/>
        <v>453.23001185927342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63.613636078721427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79.202803798075649</v>
      </c>
      <c r="AO63" s="62">
        <f t="shared" si="36"/>
        <v>395.04792682837751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35.95788386712583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5.7337967060215042E-6</v>
      </c>
      <c r="AX63" s="23">
        <f t="shared" si="6"/>
        <v>35.957889600922535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63.613636078721427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63.613636078721427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63.613636078721427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63.613636078721427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63.613636078721427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63.613636078721427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63.613636078721427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63.613636078721427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3.65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13.383333333333333</v>
      </c>
      <c r="H64" s="70">
        <f t="shared" si="1"/>
        <v>203.13333333333333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63.724425214984834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270.32289245494638</v>
      </c>
      <c r="S64" s="62">
        <f ca="1">AVERAGE(OFFSET($R$3,0,0,'Données projet'!$E$9+1,1))-AVERAGE(OFFSET($H$3,0,0,'Données projet'!$E$9+1,1))</f>
        <v>188.56991031155647</v>
      </c>
      <c r="T64" s="62">
        <f t="shared" si="34"/>
        <v>453.23001185927342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63.724425214984834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79.202803798075649</v>
      </c>
      <c r="AO64" s="62">
        <f t="shared" si="36"/>
        <v>395.04792682837751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35.25277169663503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4.0544065327728948E-6</v>
      </c>
      <c r="AX64" s="23">
        <f t="shared" si="6"/>
        <v>35.252775751041561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63.724425214984834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63.724425214984834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63.724425214984834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63.724425214984834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63.724425214984834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63.724425214984834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63.724425214984834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63.724425214984834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3.65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13.383333333333333</v>
      </c>
      <c r="H65" s="70">
        <f t="shared" si="1"/>
        <v>203.13333333333333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63.833292407421496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270.72207216054744</v>
      </c>
      <c r="S65" s="62">
        <f ca="1">AVERAGE(OFFSET($R$3,0,0,'Données projet'!$E$9+1,1))-AVERAGE(OFFSET($H$3,0,0,'Données projet'!$E$9+1,1))</f>
        <v>188.56991031155647</v>
      </c>
      <c r="T65" s="62">
        <f t="shared" si="34"/>
        <v>453.23001185927342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63.833292407421496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79.202803798075649</v>
      </c>
      <c r="AO65" s="62">
        <f t="shared" si="36"/>
        <v>395.04792682837751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34.561486345731602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2.8668983530107521E-6</v>
      </c>
      <c r="AX65" s="23">
        <f t="shared" si="6"/>
        <v>34.561489212629958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63.833292407421496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63.833292407421496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63.833292407421496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63.833292407421496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63.833292407421496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63.833292407421496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63.833292407421496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63.833292407421496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3.65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13.383333333333333</v>
      </c>
      <c r="H66" s="70">
        <f t="shared" si="1"/>
        <v>203.13333333333333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63.940270997459947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271.11432699068848</v>
      </c>
      <c r="S66" s="62">
        <f ca="1">AVERAGE(OFFSET($R$3,0,0,'Données projet'!$E$9+1,1))-AVERAGE(OFFSET($H$3,0,0,'Données projet'!$E$9+1,1))</f>
        <v>188.56991031155647</v>
      </c>
      <c r="T66" s="62">
        <f t="shared" si="34"/>
        <v>453.23001185927342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63.940270997459947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79.202803798075649</v>
      </c>
      <c r="AO66" s="62">
        <f t="shared" si="36"/>
        <v>395.04792682837751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33.88375667891696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2.0272032663864474E-6</v>
      </c>
      <c r="AX66" s="23">
        <f t="shared" si="6"/>
        <v>33.883758706120226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63.940270997459947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63.940270997459947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63.940270997459947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63.940270997459947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63.940270997459947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63.940270997459947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63.940270997459947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63.940270997459947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3.65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13.383333333333333</v>
      </c>
      <c r="H67" s="70">
        <f t="shared" si="1"/>
        <v>203.13333333333333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64.045393748129541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271.49977707647696</v>
      </c>
      <c r="S67" s="62">
        <f ca="1">AVERAGE(OFFSET($R$3,0,0,'Données projet'!$E$9+1,1))-AVERAGE(OFFSET($H$3,0,0,'Données projet'!$E$9+1,1))</f>
        <v>188.56991031155647</v>
      </c>
      <c r="T67" s="62">
        <f t="shared" si="34"/>
        <v>453.23001185927342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64.045393748129541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79.202803798075649</v>
      </c>
      <c r="AO67" s="62">
        <f t="shared" si="36"/>
        <v>395.04792682837751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33.219316877494272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1.4334491765053761E-6</v>
      </c>
      <c r="AX67" s="23">
        <f t="shared" si="6"/>
        <v>33.21931831094345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64.045393748129541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64.045393748129541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64.045393748129541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64.045393748129541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64.045393748129541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64.045393748129541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64.045393748129541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64.045393748129541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3.65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13.383333333333333</v>
      </c>
      <c r="H68" s="70">
        <f t="shared" ref="H68:H131" si="56">(B68+E68+F68)*44/12+(C68+D68)*0.475*44/12</f>
        <v>203.13333333333333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64.148692854094264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271.87854046501428</v>
      </c>
      <c r="S68" s="62">
        <f ca="1">AVERAGE(OFFSET($R$3,0,0,'Données projet'!$E$9+1,1))-AVERAGE(OFFSET($H$3,0,0,'Données projet'!$E$9+1,1))</f>
        <v>188.56991031155647</v>
      </c>
      <c r="T68" s="62">
        <f t="shared" si="34"/>
        <v>453.23001185927342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64.148692854094264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79.202803798075649</v>
      </c>
      <c r="AO68" s="62">
        <f t="shared" si="36"/>
        <v>395.04792682837751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32.567906335309218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1.0136016331932237E-6</v>
      </c>
      <c r="AX68" s="23">
        <f t="shared" ref="AX68:AX131" si="60">SUM(AU68:AW68)</f>
        <v>32.56790734891085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64.148692854094264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64.148692854094264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64.148692854094264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64.148692854094264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64.148692854094264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64.148692854094264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64.148692854094264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64.148692854094264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3.65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13.383333333333333</v>
      </c>
      <c r="H69" s="70">
        <f t="shared" si="56"/>
        <v>203.13333333333333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64.250199951512698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272.25073315554857</v>
      </c>
      <c r="S69" s="62">
        <f ca="1">AVERAGE(OFFSET($R$3,0,0,'Données projet'!$E$9+1,1))-AVERAGE(OFFSET($H$3,0,0,'Données projet'!$E$9+1,1))</f>
        <v>188.56991031155647</v>
      </c>
      <c r="T69" s="62">
        <f t="shared" ref="T69:T132" si="88">$T$3</f>
        <v>453.23001185927342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64.250199951512698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79.202803798075649</v>
      </c>
      <c r="AO69" s="62">
        <f t="shared" ref="AO69:AO132" si="90">$AO$3</f>
        <v>395.04792682837751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31.929269556535214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7.1672458825268803E-7</v>
      </c>
      <c r="AX69" s="23">
        <f t="shared" si="60"/>
        <v>31.929270273259803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64.250199951512698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64.250199951512698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64.250199951512698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64.250199951512698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64.250199951512698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64.250199951512698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64.250199951512698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64.250199951512698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3.65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13.383333333333333</v>
      </c>
      <c r="H70" s="70">
        <f t="shared" si="56"/>
        <v>203.13333333333333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64.34994612772681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272.61646913500033</v>
      </c>
      <c r="S70" s="62">
        <f ca="1">AVERAGE(OFFSET($R$3,0,0,'Données projet'!$E$9+1,1))-AVERAGE(OFFSET($H$3,0,0,'Données projet'!$E$9+1,1))</f>
        <v>188.56991031155647</v>
      </c>
      <c r="T70" s="62">
        <f t="shared" si="88"/>
        <v>453.23001185927342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64.34994612772681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79.202803798075649</v>
      </c>
      <c r="AO70" s="62">
        <f t="shared" si="90"/>
        <v>395.04792682837751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31.303156055462999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5.0680081659661185E-7</v>
      </c>
      <c r="AX70" s="23">
        <f t="shared" si="60"/>
        <v>31.303156562263815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64.34994612772681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64.34994612772681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64.34994612772681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64.34994612772681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64.34994612772681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64.34994612772681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64.34994612772681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64.34994612772681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3.65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13.383333333333333</v>
      </c>
      <c r="H71" s="70">
        <f t="shared" si="56"/>
        <v>203.13333333333333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64.447961930782654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272.97586041287173</v>
      </c>
      <c r="S71" s="62">
        <f ca="1">AVERAGE(OFFSET($R$3,0,0,'Données projet'!$E$9+1,1))-AVERAGE(OFFSET($H$3,0,0,'Données projet'!$E$9+1,1))</f>
        <v>188.56991031155647</v>
      </c>
      <c r="T71" s="62">
        <f t="shared" si="88"/>
        <v>453.23001185927342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64.447961930782654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79.202803798075649</v>
      </c>
      <c r="AO71" s="62">
        <f t="shared" si="90"/>
        <v>395.04792682837751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30.689320258255282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3.5836229412634401E-7</v>
      </c>
      <c r="AX71" s="23">
        <f t="shared" si="60"/>
        <v>30.689320616617575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64.447961930782654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64.447961930782654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64.447961930782654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64.447961930782654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64.447961930782654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64.447961930782654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64.447961930782654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64.447961930782654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3.65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13.383333333333333</v>
      </c>
      <c r="H72" s="70">
        <f t="shared" si="56"/>
        <v>203.13333333333333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64.544277378785978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273.32901705555059</v>
      </c>
      <c r="S72" s="62">
        <f ca="1">AVERAGE(OFFSET($R$3,0,0,'Données projet'!$E$9+1,1))-AVERAGE(OFFSET($H$3,0,0,'Données projet'!$E$9+1,1))</f>
        <v>188.56991031155647</v>
      </c>
      <c r="T72" s="62">
        <f t="shared" si="88"/>
        <v>453.23001185927342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64.544277378785978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79.202803798075649</v>
      </c>
      <c r="AO72" s="62">
        <f t="shared" si="90"/>
        <v>395.04792682837751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30.087521406627943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2.5340040829830592E-7</v>
      </c>
      <c r="AX72" s="23">
        <f t="shared" si="60"/>
        <v>30.087521660028351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64.544277378785978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64.544277378785978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64.544277378785978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64.544277378785978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64.544277378785978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64.544277378785978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64.544277378785978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64.544277378785978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3.65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13.383333333333333</v>
      </c>
      <c r="H73" s="70">
        <f t="shared" si="56"/>
        <v>203.13333333333333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64.638921969095534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273.67604722001897</v>
      </c>
      <c r="S73" s="62">
        <f ca="1">AVERAGE(OFFSET($R$3,0,0,'Données projet'!$E$9+1,1))-AVERAGE(OFFSET($H$3,0,0,'Données projet'!$E$9+1,1))</f>
        <v>188.56991031155647</v>
      </c>
      <c r="T73" s="62">
        <f t="shared" si="88"/>
        <v>453.23001185927342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64.638921969095534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79.202803798075649</v>
      </c>
      <c r="AO73" s="62">
        <f t="shared" si="90"/>
        <v>395.04792682837751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29.497523463419959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1.7918114706317201E-7</v>
      </c>
      <c r="AX73" s="23">
        <f t="shared" si="60"/>
        <v>29.497523642601106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64.638921969095534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64.638921969095534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64.638921969095534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64.638921969095534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64.638921969095534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64.638921969095534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64.638921969095534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64.638921969095534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3.65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13.383333333333333</v>
      </c>
      <c r="H74" s="70">
        <f t="shared" si="56"/>
        <v>203.13333333333333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64.731924687356809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274.01705718697696</v>
      </c>
      <c r="S74" s="62">
        <f ca="1">AVERAGE(OFFSET($R$3,0,0,'Données projet'!$E$9+1,1))-AVERAGE(OFFSET($H$3,0,0,'Données projet'!$E$9+1,1))</f>
        <v>188.56991031155647</v>
      </c>
      <c r="T74" s="62">
        <f t="shared" si="88"/>
        <v>453.23001185927342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64.731924687356809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79.202803798075649</v>
      </c>
      <c r="AO74" s="62">
        <f t="shared" si="90"/>
        <v>395.04792682837751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28.919095020015071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1.2670020414915296E-7</v>
      </c>
      <c r="AX74" s="23">
        <f t="shared" si="60"/>
        <v>28.919095146715275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64.731924687356809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64.731924687356809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64.731924687356809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64.731924687356809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64.731924687356809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64.731924687356809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64.731924687356809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64.731924687356809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3.65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13.383333333333333</v>
      </c>
      <c r="H75" s="70">
        <f t="shared" si="56"/>
        <v>203.13333333333333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64.8233140163792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274.35215139339238</v>
      </c>
      <c r="S75" s="62">
        <f ca="1">AVERAGE(OFFSET($R$3,0,0,'Données projet'!$E$9+1,1))-AVERAGE(OFFSET($H$3,0,0,'Données projet'!$E$9+1,1))</f>
        <v>188.56991031155647</v>
      </c>
      <c r="T75" s="62">
        <f t="shared" si="88"/>
        <v>453.23001185927342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64.8233140163792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79.202803798075649</v>
      </c>
      <c r="AO75" s="62">
        <f t="shared" si="90"/>
        <v>395.04792682837751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28.352009205578842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8.9590573531586004E-8</v>
      </c>
      <c r="AX75" s="23">
        <f t="shared" si="60"/>
        <v>28.352009295169417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64.8233140163792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64.8233140163792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64.8233140163792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64.8233140163792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64.8233140163792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64.8233140163792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64.8233140163792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64.8233140163792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3.65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13.383333333333333</v>
      </c>
      <c r="H76" s="70">
        <f t="shared" si="56"/>
        <v>203.13333333333333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64.913117944858968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274.68143246448489</v>
      </c>
      <c r="S76" s="62">
        <f ca="1">AVERAGE(OFFSET($R$3,0,0,'Données projet'!$E$9+1,1))-AVERAGE(OFFSET($H$3,0,0,'Données projet'!$E$9+1,1))</f>
        <v>188.56991031155647</v>
      </c>
      <c r="T76" s="62">
        <f t="shared" si="88"/>
        <v>453.23001185927342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64.913117944858968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79.202803798075649</v>
      </c>
      <c r="AO76" s="62">
        <f t="shared" si="90"/>
        <v>395.04792682837751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27.796043598075514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6.3350102074576481E-8</v>
      </c>
      <c r="AX76" s="23">
        <f t="shared" si="60"/>
        <v>27.796043661425617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64.913117944858968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64.913117944858968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64.913117944858968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64.913117944858968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64.913117944858968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64.913117944858968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64.913117944858968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64.913117944858968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3.65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13.383333333333333</v>
      </c>
      <c r="H77" s="70">
        <f t="shared" si="56"/>
        <v>203.13333333333333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65.001363975951122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275.00500124515611</v>
      </c>
      <c r="S77" s="62">
        <f ca="1">AVERAGE(OFFSET($R$3,0,0,'Données projet'!$E$9+1,1))-AVERAGE(OFFSET($H$3,0,0,'Données projet'!$E$9+1,1))</f>
        <v>188.56991031155647</v>
      </c>
      <c r="T77" s="62">
        <f t="shared" si="88"/>
        <v>453.23001185927342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65.001363975951122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79.202803798075649</v>
      </c>
      <c r="AO77" s="62">
        <f t="shared" si="90"/>
        <v>395.04792682837751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27.250980137029789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4.4795286765793002E-8</v>
      </c>
      <c r="AX77" s="23">
        <f t="shared" si="60"/>
        <v>27.250980181825074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65.001363975951122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65.001363975951122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65.001363975951122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65.001363975951122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65.001363975951122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65.001363975951122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65.001363975951122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65.001363975951122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3.65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13.383333333333333</v>
      </c>
      <c r="H78" s="70">
        <f t="shared" si="56"/>
        <v>203.13333333333333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65.088079135692396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275.32295683087409</v>
      </c>
      <c r="S78" s="62">
        <f ca="1">AVERAGE(OFFSET($R$3,0,0,'Données projet'!$E$9+1,1))-AVERAGE(OFFSET($H$3,0,0,'Données projet'!$E$9+1,1))</f>
        <v>188.56991031155647</v>
      </c>
      <c r="T78" s="62">
        <f t="shared" si="88"/>
        <v>453.23001185927342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65.088079135692396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79.202803798075649</v>
      </c>
      <c r="AO78" s="62">
        <f t="shared" si="90"/>
        <v>395.04792682837751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26.716605037999287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3.167505103728824E-8</v>
      </c>
      <c r="AX78" s="23">
        <f t="shared" si="60"/>
        <v>26.716605069674337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65.088079135692396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65.088079135692396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65.088079135692396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65.088079135692396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65.088079135692396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65.088079135692396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65.088079135692396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65.088079135692396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3.65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13.383333333333333</v>
      </c>
      <c r="H79" s="70">
        <f t="shared" si="56"/>
        <v>203.13333333333333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65.173289981278216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275.63539659802211</v>
      </c>
      <c r="S79" s="62">
        <f ca="1">AVERAGE(OFFSET($R$3,0,0,'Données projet'!$E$9+1,1))-AVERAGE(OFFSET($H$3,0,0,'Données projet'!$E$9+1,1))</f>
        <v>188.56991031155647</v>
      </c>
      <c r="T79" s="62">
        <f t="shared" si="88"/>
        <v>453.23001185927342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65.173289981278216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79.202803798075649</v>
      </c>
      <c r="AO79" s="62">
        <f t="shared" si="90"/>
        <v>395.04792682837751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26.192708708724144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2.2397643382896501E-8</v>
      </c>
      <c r="AX79" s="23">
        <f t="shared" si="60"/>
        <v>26.192708731121787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65.173289981278216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65.173289981278216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65.173289981278216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65.173289981278216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65.173289981278216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65.173289981278216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65.173289981278216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65.173289981278216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3.65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13.383333333333333</v>
      </c>
      <c r="H80" s="70">
        <f t="shared" si="56"/>
        <v>203.13333333333333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65.257022609196028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275.94241623372079</v>
      </c>
      <c r="S80" s="62">
        <f ca="1">AVERAGE(OFFSET($R$3,0,0,'Données projet'!$E$9+1,1))-AVERAGE(OFFSET($H$3,0,0,'Données projet'!$E$9+1,1))</f>
        <v>188.56991031155647</v>
      </c>
      <c r="T80" s="62">
        <f t="shared" si="88"/>
        <v>453.23001185927342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65.257022609196028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79.202803798075649</v>
      </c>
      <c r="AO80" s="62">
        <f t="shared" si="90"/>
        <v>395.04792682837751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25.67908566692088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1.583752551864412E-8</v>
      </c>
      <c r="AX80" s="23">
        <f t="shared" si="60"/>
        <v>25.679085682758405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65.257022609196028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65.257022609196028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65.257022609196028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65.257022609196028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65.257022609196028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65.257022609196028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65.257022609196028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65.257022609196028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3.65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13.383333333333333</v>
      </c>
      <c r="H81" s="70">
        <f t="shared" si="56"/>
        <v>203.13333333333333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65.33930266321758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276.24410976513309</v>
      </c>
      <c r="S81" s="62">
        <f ca="1">AVERAGE(OFFSET($R$3,0,0,'Données projet'!$E$9+1,1))-AVERAGE(OFFSET($H$3,0,0,'Données projet'!$E$9+1,1))</f>
        <v>188.56991031155647</v>
      </c>
      <c r="T81" s="62">
        <f t="shared" si="88"/>
        <v>453.23001185927342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65.33930266321758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79.202803798075649</v>
      </c>
      <c r="AO81" s="62">
        <f t="shared" si="90"/>
        <v>395.04792682837751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25.175534459688254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1.119882169144825E-8</v>
      </c>
      <c r="AX81" s="23">
        <f t="shared" si="60"/>
        <v>25.175534470887076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65.33930266321758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65.33930266321758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65.33930266321758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65.33930266321758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65.33930266321758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65.33930266321758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65.33930266321758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65.33930266321758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3.65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13.383333333333333</v>
      </c>
      <c r="H82" s="70">
        <f t="shared" si="56"/>
        <v>203.13333333333333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65.420155342252514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276.54056958826118</v>
      </c>
      <c r="S82" s="62">
        <f ca="1">AVERAGE(OFFSET($R$3,0,0,'Données projet'!$E$9+1,1))-AVERAGE(OFFSET($H$3,0,0,'Données projet'!$E$9+1,1))</f>
        <v>188.56991031155647</v>
      </c>
      <c r="T82" s="62">
        <f t="shared" si="88"/>
        <v>453.23001185927342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65.420155342252514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79.202803798075649</v>
      </c>
      <c r="AO82" s="62">
        <f t="shared" si="90"/>
        <v>395.04792682837751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24.681857584493553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7.9187627593220601E-9</v>
      </c>
      <c r="AX82" s="23">
        <f t="shared" si="60"/>
        <v>24.681857592412317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65.420155342252514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65.420155342252514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65.420155342252514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65.420155342252514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65.420155342252514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65.420155342252514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65.420155342252514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65.420155342252514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3.65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13.383333333333333</v>
      </c>
      <c r="H83" s="70">
        <f t="shared" si="56"/>
        <v>203.13333333333333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65.499605408065676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276.83188649624282</v>
      </c>
      <c r="S83" s="62">
        <f ca="1">AVERAGE(OFFSET($R$3,0,0,'Données projet'!$E$9+1,1))-AVERAGE(OFFSET($H$3,0,0,'Données projet'!$E$9+1,1))</f>
        <v>188.56991031155647</v>
      </c>
      <c r="T83" s="62">
        <f t="shared" si="88"/>
        <v>453.23001185927342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65.499605408065676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79.202803798075649</v>
      </c>
      <c r="AO83" s="62">
        <f t="shared" si="90"/>
        <v>395.04792682837751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24.197861411708256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5.5994108457241252E-9</v>
      </c>
      <c r="AX83" s="23">
        <f t="shared" si="60"/>
        <v>24.197861417307667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65.499605408065676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65.499605408065676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65.499605408065676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65.499605408065676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65.499605408065676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65.499605408065676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65.499605408065676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65.499605408065676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3.65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13.383333333333333</v>
      </c>
      <c r="H84" s="70">
        <f t="shared" si="56"/>
        <v>203.13333333333333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65.577677192860733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277.11814970715801</v>
      </c>
      <c r="S84" s="62">
        <f ca="1">AVERAGE(OFFSET($R$3,0,0,'Données projet'!$E$9+1,1))-AVERAGE(OFFSET($H$3,0,0,'Données projet'!$E$9+1,1))</f>
        <v>188.56991031155647</v>
      </c>
      <c r="T84" s="62">
        <f t="shared" si="88"/>
        <v>453.23001185927342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65.577677192860733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79.202803798075649</v>
      </c>
      <c r="AO84" s="62">
        <f t="shared" si="90"/>
        <v>395.04792682837751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23.723356108662767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3.95938137966103E-9</v>
      </c>
      <c r="AX84" s="23">
        <f t="shared" si="60"/>
        <v>23.723356112622149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65.577677192860733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65.577677192860733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65.577677192860733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65.577677192860733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65.577677192860733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65.577677192860733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65.577677192860733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65.577677192860733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3.65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13.383333333333333</v>
      </c>
      <c r="H85" s="70">
        <f t="shared" si="56"/>
        <v>203.13333333333333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65.654394606731969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277.39944689135257</v>
      </c>
      <c r="S85" s="62">
        <f ca="1">AVERAGE(OFFSET($R$3,0,0,'Données projet'!$E$9+1,1))-AVERAGE(OFFSET($H$3,0,0,'Données projet'!$E$9+1,1))</f>
        <v>188.56991031155647</v>
      </c>
      <c r="T85" s="62">
        <f t="shared" si="88"/>
        <v>453.23001185927342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65.654394606731969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79.202803798075649</v>
      </c>
      <c r="AO85" s="62">
        <f t="shared" si="90"/>
        <v>395.04792682837751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23.258155565190339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2.7997054228620626E-9</v>
      </c>
      <c r="AX85" s="23">
        <f t="shared" si="60"/>
        <v>23.258155567990045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65.654394606731969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65.654394606731969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65.654394606731969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65.654394606731969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65.654394606731969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65.654394606731969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65.654394606731969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65.654394606731969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3.65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13.383333333333333</v>
      </c>
      <c r="H86" s="70">
        <f t="shared" si="56"/>
        <v>203.13333333333333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65.729781144986973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277.67586419828757</v>
      </c>
      <c r="S86" s="62">
        <f ca="1">AVERAGE(OFFSET($R$3,0,0,'Données projet'!$E$9+1,1))-AVERAGE(OFFSET($H$3,0,0,'Données projet'!$E$9+1,1))</f>
        <v>188.56991031155647</v>
      </c>
      <c r="T86" s="62">
        <f t="shared" si="88"/>
        <v>453.23001185927342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65.729781144986973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79.202803798075649</v>
      </c>
      <c r="AO86" s="62">
        <f t="shared" si="90"/>
        <v>395.04792682837751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22.802077320631092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1.979690689830515E-9</v>
      </c>
      <c r="AX86" s="23">
        <f t="shared" si="60"/>
        <v>22.802077322610781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65.729781144986973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65.729781144986973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65.729781144986973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65.729781144986973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65.729781144986973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65.729781144986973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65.729781144986973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65.729781144986973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3.65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13.383333333333333</v>
      </c>
      <c r="H87" s="70">
        <f t="shared" si="56"/>
        <v>203.13333333333333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65.803859895342285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277.94748628292371</v>
      </c>
      <c r="S87" s="62">
        <f ca="1">AVERAGE(OFFSET($R$3,0,0,'Données projet'!$E$9+1,1))-AVERAGE(OFFSET($H$3,0,0,'Données projet'!$E$9+1,1))</f>
        <v>188.56991031155647</v>
      </c>
      <c r="T87" s="62">
        <f t="shared" si="88"/>
        <v>453.23001185927342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65.803859895342285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79.202803798075649</v>
      </c>
      <c r="AO87" s="62">
        <f t="shared" si="90"/>
        <v>395.04792682837751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22.354942492267391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1.3998527114310313E-9</v>
      </c>
      <c r="AX87" s="23">
        <f t="shared" si="60"/>
        <v>22.354942493667245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65.803859895342285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65.803859895342285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65.803859895342285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65.803859895342285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65.803859895342285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65.803859895342285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65.803859895342285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65.803859895342285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3.65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13.383333333333333</v>
      </c>
      <c r="H88" s="70">
        <f t="shared" si="56"/>
        <v>203.13333333333333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65.876653544994227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278.21439633164749</v>
      </c>
      <c r="S88" s="62">
        <f ca="1">AVERAGE(OFFSET($R$3,0,0,'Données projet'!$E$9+1,1))-AVERAGE(OFFSET($H$3,0,0,'Données projet'!$E$9+1,1))</f>
        <v>188.56991031155647</v>
      </c>
      <c r="T88" s="62">
        <f t="shared" si="88"/>
        <v>453.23001185927342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65.876653544994227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79.202803798075649</v>
      </c>
      <c r="AO88" s="62">
        <f t="shared" si="90"/>
        <v>395.04792682837751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21.916575705162586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9.8984534491525751E-10</v>
      </c>
      <c r="AX88" s="23">
        <f t="shared" si="60"/>
        <v>21.916575706152432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65.876653544994227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65.876653544994227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65.876653544994227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65.876653544994227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65.876653544994227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65.876653544994227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65.876653544994227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65.876653544994227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3.65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13.383333333333333</v>
      </c>
      <c r="H89" s="70">
        <f t="shared" si="56"/>
        <v>203.13333333333333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65.948184387566926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278.47667608774736</v>
      </c>
      <c r="S89" s="62">
        <f ca="1">AVERAGE(OFFSET($R$3,0,0,'Données projet'!$E$9+1,1))-AVERAGE(OFFSET($H$3,0,0,'Données projet'!$E$9+1,1))</f>
        <v>188.56991031155647</v>
      </c>
      <c r="T89" s="62">
        <f t="shared" si="88"/>
        <v>453.23001185927342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65.948184387566926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79.202803798075649</v>
      </c>
      <c r="AO89" s="62">
        <f t="shared" si="90"/>
        <v>395.04792682837751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21.486805023375567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6.9992635571551565E-10</v>
      </c>
      <c r="AX89" s="23">
        <f t="shared" si="60"/>
        <v>21.486805024075494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65.948184387566926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65.948184387566926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65.948184387566926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65.948184387566926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65.948184387566926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65.948184387566926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65.948184387566926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65.948184387566926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3.65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13.383333333333333</v>
      </c>
      <c r="H90" s="70">
        <f t="shared" si="56"/>
        <v>203.13333333333333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66.018474329939991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278.73440587644859</v>
      </c>
      <c r="S90" s="62">
        <f ca="1">AVERAGE(OFFSET($R$3,0,0,'Données projet'!$E$9+1,1))-AVERAGE(OFFSET($H$3,0,0,'Données projet'!$E$9+1,1))</f>
        <v>188.56991031155647</v>
      </c>
      <c r="T90" s="62">
        <f t="shared" si="88"/>
        <v>453.23001185927342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66.018474329939991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79.202803798075649</v>
      </c>
      <c r="AO90" s="62">
        <f t="shared" si="90"/>
        <v>395.04792682837751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21.065461882524161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4.9492267245762876E-10</v>
      </c>
      <c r="AX90" s="23">
        <f t="shared" si="60"/>
        <v>21.065461883019083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66.018474329939991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66.018474329939991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66.018474329939991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66.018474329939991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66.018474329939991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66.018474329939991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66.018474329939991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66.018474329939991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3.65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13.383333333333333</v>
      </c>
      <c r="H91" s="70">
        <f t="shared" si="56"/>
        <v>203.13333333333333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66.08754489895766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278.9876646295134</v>
      </c>
      <c r="S91" s="62">
        <f ca="1">AVERAGE(OFFSET($R$3,0,0,'Données projet'!$E$9+1,1))-AVERAGE(OFFSET($H$3,0,0,'Données projet'!$E$9+1,1))</f>
        <v>188.56991031155647</v>
      </c>
      <c r="T91" s="62">
        <f t="shared" si="88"/>
        <v>453.23001185927342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66.08754489895766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79.202803798075649</v>
      </c>
      <c r="AO91" s="62">
        <f t="shared" si="90"/>
        <v>395.04792682837751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20.652381023670912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3.4996317785775783E-10</v>
      </c>
      <c r="AX91" s="23">
        <f t="shared" si="60"/>
        <v>20.652381024020876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66.08754489895766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66.08754489895766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66.08754489895766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66.08754489895766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66.08754489895766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66.08754489895766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66.08754489895766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66.08754489895766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3.65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13.383333333333333</v>
      </c>
      <c r="H92" s="70">
        <f t="shared" si="56"/>
        <v>203.13333333333333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66.155417248021521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279.23652990941423</v>
      </c>
      <c r="S92" s="62">
        <f ca="1">AVERAGE(OFFSET($R$3,0,0,'Données projet'!$E$9+1,1))-AVERAGE(OFFSET($H$3,0,0,'Données projet'!$E$9+1,1))</f>
        <v>188.56991031155647</v>
      </c>
      <c r="T92" s="62">
        <f t="shared" si="88"/>
        <v>453.23001185927342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66.155417248021521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79.202803798075649</v>
      </c>
      <c r="AO92" s="62">
        <f t="shared" si="90"/>
        <v>395.04792682837751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20.24740042850533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2.4746133622881438E-10</v>
      </c>
      <c r="AX92" s="23">
        <f t="shared" si="60"/>
        <v>20.24740042875279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66.155417248021521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66.155417248021521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66.155417248021521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66.155417248021521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66.155417248021521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66.155417248021521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66.155417248021521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66.155417248021521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3.65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13.383333333333333</v>
      </c>
      <c r="H93" s="70">
        <f t="shared" si="56"/>
        <v>203.13333333333333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66.222112163568966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279.48107793308822</v>
      </c>
      <c r="S93" s="62">
        <f ca="1">AVERAGE(OFFSET($R$3,0,0,'Données projet'!$E$9+1,1))-AVERAGE(OFFSET($H$3,0,0,'Données projet'!$E$9+1,1))</f>
        <v>188.56991031155647</v>
      </c>
      <c r="T93" s="62">
        <f t="shared" si="88"/>
        <v>453.23001185927342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66.222112163568966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79.202803798075649</v>
      </c>
      <c r="AO93" s="62">
        <f t="shared" si="90"/>
        <v>395.04792682837751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19.850361255797171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1.7498158892887891E-10</v>
      </c>
      <c r="AX93" s="23">
        <f t="shared" si="60"/>
        <v>19.850361255972153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66.222112163568966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66.222112163568966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66.222112163568966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66.222112163568966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66.222112163568966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66.222112163568966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66.222112163568966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66.222112163568966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3.65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13.383333333333333</v>
      </c>
      <c r="H94" s="70">
        <f t="shared" si="56"/>
        <v>203.13333333333333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66.28765007143916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279.72138359527889</v>
      </c>
      <c r="S94" s="62">
        <f ca="1">AVERAGE(OFFSET($R$3,0,0,'Données projet'!$E$9+1,1))-AVERAGE(OFFSET($H$3,0,0,'Données projet'!$E$9+1,1))</f>
        <v>188.56991031155647</v>
      </c>
      <c r="T94" s="62">
        <f t="shared" si="88"/>
        <v>453.23001185927342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66.28765007143916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79.202803798075649</v>
      </c>
      <c r="AO94" s="62">
        <f t="shared" si="90"/>
        <v>395.04792682837751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19.461107779095837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1.2373066811440719E-10</v>
      </c>
      <c r="AX94" s="23">
        <f t="shared" si="60"/>
        <v>19.461107779219567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66.28765007143916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66.28765007143916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66.28765007143916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66.28765007143916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66.28765007143916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66.28765007143916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66.28765007143916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66.28765007143916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3.65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13.383333333333333</v>
      </c>
      <c r="H95" s="70">
        <f t="shared" si="56"/>
        <v>203.13333333333333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66.352051043128611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279.95752049147359</v>
      </c>
      <c r="S95" s="62">
        <f ca="1">AVERAGE(OFFSET($R$3,0,0,'Données projet'!$E$9+1,1))-AVERAGE(OFFSET($H$3,0,0,'Données projet'!$E$9+1,1))</f>
        <v>188.56991031155647</v>
      </c>
      <c r="T95" s="62">
        <f t="shared" si="88"/>
        <v>453.23001185927342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66.352051043128611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79.202803798075649</v>
      </c>
      <c r="AO95" s="62">
        <f t="shared" si="90"/>
        <v>395.04792682837751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19.079487325651439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8.7490794464439457E-11</v>
      </c>
      <c r="AX95" s="23">
        <f t="shared" si="60"/>
        <v>19.079487325738928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66.352051043128611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66.352051043128611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66.352051043128611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66.352051043128611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66.352051043128611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66.352051043128611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66.352051043128611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66.352051043128611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3.65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13.383333333333333</v>
      </c>
      <c r="H96" s="70">
        <f t="shared" si="56"/>
        <v>203.13333333333333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66.415334801938258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280.18956094044228</v>
      </c>
      <c r="S96" s="62">
        <f ca="1">AVERAGE(OFFSET($R$3,0,0,'Données projet'!$E$9+1,1))-AVERAGE(OFFSET($H$3,0,0,'Données projet'!$E$9+1,1))</f>
        <v>188.56991031155647</v>
      </c>
      <c r="T96" s="62">
        <f t="shared" si="88"/>
        <v>453.23001185927342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66.415334801938258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79.202803798075649</v>
      </c>
      <c r="AO96" s="62">
        <f t="shared" si="90"/>
        <v>395.04792682837751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18.705350216533592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6.1865334057203594E-11</v>
      </c>
      <c r="AX96" s="23">
        <f t="shared" si="60"/>
        <v>18.705350216595459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66.415334801938258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66.415334801938258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66.415334801938258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66.415334801938258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66.415334801938258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66.415334801938258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66.415334801938258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66.415334801938258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3.65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13.383333333333333</v>
      </c>
      <c r="H97" s="70">
        <f t="shared" si="56"/>
        <v>203.13333333333333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66.477520729013847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280.41757600638607</v>
      </c>
      <c r="S97" s="62">
        <f ca="1">AVERAGE(OFFSET($R$3,0,0,'Données projet'!$E$9+1,1))-AVERAGE(OFFSET($H$3,0,0,'Données projet'!$E$9+1,1))</f>
        <v>188.56991031155647</v>
      </c>
      <c r="T97" s="62">
        <f t="shared" si="88"/>
        <v>453.23001185927342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66.477520729013847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79.202803798075649</v>
      </c>
      <c r="AO97" s="62">
        <f t="shared" si="90"/>
        <v>395.04792682837751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18.338549707924443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4.3745397232219728E-11</v>
      </c>
      <c r="AX97" s="23">
        <f t="shared" si="60"/>
        <v>18.338549707968188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66.477520729013847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66.477520729013847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66.477520729013847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66.477520729013847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66.477520729013847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66.477520729013847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66.477520729013847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66.477520729013847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3.65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13.383333333333333</v>
      </c>
      <c r="H98" s="70">
        <f t="shared" si="56"/>
        <v>203.13333333333333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66.538627869281584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280.64163552070113</v>
      </c>
      <c r="S98" s="62">
        <f ca="1">AVERAGE(OFFSET($R$3,0,0,'Données projet'!$E$9+1,1))-AVERAGE(OFFSET($H$3,0,0,'Données projet'!$E$9+1,1))</f>
        <v>188.56991031155647</v>
      </c>
      <c r="T98" s="62">
        <f t="shared" si="88"/>
        <v>453.23001185927342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66.538627869281584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79.202803798075649</v>
      </c>
      <c r="AO98" s="62">
        <f t="shared" si="90"/>
        <v>395.04792682837751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17.978941933562901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3.0932667028601797E-11</v>
      </c>
      <c r="AX98" s="23">
        <f t="shared" si="60"/>
        <v>17.978941933593834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66.538627869281584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66.538627869281584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66.538627869281584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66.538627869281584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66.538627869281584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66.538627869281584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66.538627869281584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66.538627869281584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3.65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13.383333333333333</v>
      </c>
      <c r="H99" s="70">
        <f t="shared" si="56"/>
        <v>203.13333333333333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66.598674937280762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280.86180810336475</v>
      </c>
      <c r="S99" s="62">
        <f ca="1">AVERAGE(OFFSET($R$3,0,0,'Données projet'!$E$9+1,1))-AVERAGE(OFFSET($H$3,0,0,'Données projet'!$E$9+1,1))</f>
        <v>188.56991031155647</v>
      </c>
      <c r="T99" s="62">
        <f t="shared" si="88"/>
        <v>453.23001185927342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66.598674937280762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79.202803798075649</v>
      </c>
      <c r="AO99" s="62">
        <f t="shared" si="90"/>
        <v>395.04792682837751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17.626385848317501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2.1872698616109864E-11</v>
      </c>
      <c r="AX99" s="23">
        <f t="shared" si="60"/>
        <v>17.626385848339375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66.598674937280762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66.598674937280762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66.598674937280762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66.598674937280762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66.598674937280762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66.598674937280762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66.598674937280762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66.598674937280762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3.65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13.383333333333333</v>
      </c>
      <c r="H100" s="70">
        <f t="shared" si="56"/>
        <v>203.13333333333333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66.657680322895303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281.07816118395147</v>
      </c>
      <c r="S100" s="62">
        <f ca="1">AVERAGE(OFFSET($R$3,0,0,'Données projet'!$E$9+1,1))-AVERAGE(OFFSET($H$3,0,0,'Données projet'!$E$9+1,1))</f>
        <v>188.56991031155647</v>
      </c>
      <c r="T100" s="62">
        <f t="shared" si="88"/>
        <v>453.23001185927342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66.657680322895303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79.202803798075649</v>
      </c>
      <c r="AO100" s="62">
        <f t="shared" si="90"/>
        <v>395.04792682837751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17.280743172865787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1.5466333514300899E-11</v>
      </c>
      <c r="AX100" s="23">
        <f t="shared" si="60"/>
        <v>17.280743172881252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66.657680322895303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66.657680322895303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66.657680322895303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66.657680322895303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66.657680322895303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66.657680322895303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66.657680322895303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66.657680322895303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3.65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13.383333333333333</v>
      </c>
      <c r="H101" s="70">
        <f t="shared" si="56"/>
        <v>203.13333333333333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66.71566209698571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281.29076102228294</v>
      </c>
      <c r="S101" s="62">
        <f ca="1">AVERAGE(OFFSET($R$3,0,0,'Données projet'!$E$9+1,1))-AVERAGE(OFFSET($H$3,0,0,'Données projet'!$E$9+1,1))</f>
        <v>188.56991031155647</v>
      </c>
      <c r="T101" s="62">
        <f t="shared" si="88"/>
        <v>453.23001185927342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66.71566209698571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79.202803798075649</v>
      </c>
      <c r="AO101" s="62">
        <f t="shared" si="90"/>
        <v>395.04792682837751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16.941878339458466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1.0936349308054932E-11</v>
      </c>
      <c r="AX101" s="23">
        <f t="shared" si="60"/>
        <v>16.941878339469401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66.71566209698571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66.71566209698571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66.71566209698571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66.71566209698571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66.71566209698571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66.71566209698571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66.71566209698571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66.71566209698571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3.65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13.383333333333333</v>
      </c>
      <c r="H102" s="70">
        <f t="shared" si="56"/>
        <v>203.13333333333333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66.772638016923466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281.49967272872135</v>
      </c>
      <c r="S102" s="62">
        <f ca="1">AVERAGE(OFFSET($R$3,0,0,'Données projet'!$E$9+1,1))-AVERAGE(OFFSET($H$3,0,0,'Données projet'!$E$9+1,1))</f>
        <v>188.56991031155647</v>
      </c>
      <c r="T102" s="62">
        <f t="shared" si="88"/>
        <v>453.23001185927342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66.772638016923466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79.202803798075649</v>
      </c>
      <c r="AO102" s="62">
        <f t="shared" si="90"/>
        <v>395.04792682837751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16.609658438747122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7.7331667571504493E-12</v>
      </c>
      <c r="AX102" s="23">
        <f t="shared" si="60"/>
        <v>16.609658438754856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66.772638016923466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66.772638016923466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66.772638016923466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66.772638016923466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66.772638016923466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66.772638016923466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66.772638016923466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66.772638016923466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3.65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13.383333333333333</v>
      </c>
      <c r="H103" s="70">
        <f t="shared" si="56"/>
        <v>203.13333333333333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66.828625532029378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281.70496028410969</v>
      </c>
      <c r="S103" s="62">
        <f ca="1">AVERAGE(OFFSET($R$3,0,0,'Données projet'!$E$9+1,1))-AVERAGE(OFFSET($H$3,0,0,'Données projet'!$E$9+1,1))</f>
        <v>188.56991031155647</v>
      </c>
      <c r="T103" s="62">
        <f t="shared" si="88"/>
        <v>453.23001185927342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66.828625532029378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79.202803798075649</v>
      </c>
      <c r="AO103" s="62">
        <f t="shared" si="90"/>
        <v>395.04792682837751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16.283953167654595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5.468174654027466E-12</v>
      </c>
      <c r="AX103" s="23">
        <f t="shared" si="60"/>
        <v>16.283953167660062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66.828625532029378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66.828625532029378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66.828625532029378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66.828625532029378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66.828625532029378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66.828625532029378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66.828625532029378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66.828625532029378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3.65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13.383333333333333</v>
      </c>
      <c r="H104" s="70">
        <f t="shared" si="56"/>
        <v>203.13333333333333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66.883641788917544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281.90668655936634</v>
      </c>
      <c r="S104" s="62">
        <f ca="1">AVERAGE(OFFSET($R$3,0,0,'Données projet'!$E$9+1,1))-AVERAGE(OFFSET($H$3,0,0,'Données projet'!$E$9+1,1))</f>
        <v>188.56991031155647</v>
      </c>
      <c r="T104" s="62">
        <f t="shared" si="88"/>
        <v>453.23001185927342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66.883641788917544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79.202803798075649</v>
      </c>
      <c r="AO104" s="62">
        <f t="shared" si="90"/>
        <v>395.04792682837751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15.964634778267595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3.8665833785752247E-12</v>
      </c>
      <c r="AX104" s="23">
        <f t="shared" si="60"/>
        <v>15.964634778271462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66.883641788917544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66.883641788917544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66.883641788917544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66.883641788917544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66.883641788917544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66.883641788917544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66.883641788917544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66.883641788917544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3.65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13.383333333333333</v>
      </c>
      <c r="H105" s="70">
        <f t="shared" si="56"/>
        <v>203.13333333333333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66.937703636746605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282.10491333473954</v>
      </c>
      <c r="S105" s="62">
        <f ca="1">AVERAGE(OFFSET($R$3,0,0,'Données projet'!$E$9+1,1))-AVERAGE(OFFSET($H$3,0,0,'Données projet'!$E$9+1,1))</f>
        <v>188.56991031155647</v>
      </c>
      <c r="T105" s="62">
        <f t="shared" si="88"/>
        <v>453.23001185927342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66.937703636746605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79.202803798075649</v>
      </c>
      <c r="AO105" s="62">
        <f t="shared" si="90"/>
        <v>395.04792682837751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15.651578027731487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2.734087327013733E-12</v>
      </c>
      <c r="AX105" s="23">
        <f t="shared" si="60"/>
        <v>15.651578027734221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66.937703636746605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66.937703636746605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66.937703636746605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66.937703636746605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66.937703636746605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66.937703636746605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66.937703636746605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66.937703636746605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3.65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13.383333333333333</v>
      </c>
      <c r="H106" s="70">
        <f t="shared" si="56"/>
        <v>203.13333333333333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66.990827632380032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282.29970131872881</v>
      </c>
      <c r="S106" s="62">
        <f ca="1">AVERAGE(OFFSET($R$3,0,0,'Données projet'!$E$9+1,1))-AVERAGE(OFFSET($H$3,0,0,'Données projet'!$E$9+1,1))</f>
        <v>188.56991031155647</v>
      </c>
      <c r="T106" s="62">
        <f t="shared" si="88"/>
        <v>453.23001185927342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66.990827632380032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79.202803798075649</v>
      </c>
      <c r="AO106" s="62">
        <f t="shared" si="90"/>
        <v>395.04792682837751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15.344660129127629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1.9332916892876123E-12</v>
      </c>
      <c r="AX106" s="23">
        <f t="shared" si="60"/>
        <v>15.344660129129561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66.990827632380032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66.990827632380032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66.990827632380032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66.990827632380032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66.990827632380032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66.990827632380032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66.990827632380032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66.990827632380032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3.65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13.383333333333333</v>
      </c>
      <c r="H107" s="70">
        <f t="shared" si="56"/>
        <v>203.13333333333333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67.043030045456675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282.49111016667644</v>
      </c>
      <c r="S107" s="62">
        <f ca="1">AVERAGE(OFFSET($R$3,0,0,'Données projet'!$E$9+1,1))-AVERAGE(OFFSET($H$3,0,0,'Données projet'!$E$9+1,1))</f>
        <v>188.56991031155647</v>
      </c>
      <c r="T107" s="62">
        <f t="shared" si="88"/>
        <v>453.23001185927342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67.043030045456675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79.202803798075649</v>
      </c>
      <c r="AO107" s="62">
        <f t="shared" si="90"/>
        <v>395.04792682837751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15.043760703313959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1.3670436635068665E-12</v>
      </c>
      <c r="AX107" s="23">
        <f t="shared" si="60"/>
        <v>15.043760703315327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67.043030045456675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67.043030045456675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67.043030045456675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67.043030045456675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67.043030045456675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67.043030045456675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67.043030045456675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67.043030045456675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3.65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13.383333333333333</v>
      </c>
      <c r="H108" s="70">
        <f t="shared" si="56"/>
        <v>203.13333333333333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67.094326863373553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282.67919849903836</v>
      </c>
      <c r="S108" s="62">
        <f ca="1">AVERAGE(OFFSET($R$3,0,0,'Données projet'!$E$9+1,1))-AVERAGE(OFFSET($H$3,0,0,'Données projet'!$E$9+1,1))</f>
        <v>188.56991031155647</v>
      </c>
      <c r="T108" s="62">
        <f t="shared" si="88"/>
        <v>453.23001185927342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67.094326863373553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79.202803798075649</v>
      </c>
      <c r="AO108" s="62">
        <f t="shared" si="90"/>
        <v>395.04792682837751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14.748761731709967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9.6664584464380616E-13</v>
      </c>
      <c r="AX108" s="23">
        <f t="shared" si="60"/>
        <v>14.748761731710934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67.094326863373553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67.094326863373553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67.094326863373553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67.094326863373553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67.094326863373553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67.094326863373553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67.094326863373553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67.094326863373553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3.65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13.383333333333333</v>
      </c>
      <c r="H109" s="70">
        <f t="shared" si="56"/>
        <v>203.13333333333333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67.144733796182066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282.8640239193362</v>
      </c>
      <c r="S109" s="62">
        <f ca="1">AVERAGE(OFFSET($R$3,0,0,'Données projet'!$E$9+1,1))-AVERAGE(OFFSET($H$3,0,0,'Données projet'!$E$9+1,1))</f>
        <v>188.56991031155647</v>
      </c>
      <c r="T109" s="62">
        <f t="shared" si="88"/>
        <v>453.23001185927342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67.144733796182066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79.202803798075649</v>
      </c>
      <c r="AO109" s="62">
        <f t="shared" si="90"/>
        <v>395.04792682837751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14.459547510007525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6.8352183175343325E-13</v>
      </c>
      <c r="AX109" s="23">
        <f t="shared" si="60"/>
        <v>14.459547510008209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67.144733796182066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67.144733796182066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67.144733796182066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67.144733796182066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67.144733796182066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67.144733796182066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67.144733796182066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67.144733796182066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3.65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13.383333333333333</v>
      </c>
      <c r="H110" s="70">
        <f t="shared" si="56"/>
        <v>203.13333333333333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67.194266281399393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283.04564303179973</v>
      </c>
      <c r="S110" s="62">
        <f ca="1">AVERAGE(OFFSET($R$3,0,0,'Données projet'!$E$9+1,1))-AVERAGE(OFFSET($H$3,0,0,'Données projet'!$E$9+1,1))</f>
        <v>188.56991031155647</v>
      </c>
      <c r="T110" s="62">
        <f t="shared" si="88"/>
        <v>453.23001185927342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67.194266281399393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79.202803798075649</v>
      </c>
      <c r="AO110" s="62">
        <f t="shared" si="90"/>
        <v>395.04792682837751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14.17600460278941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4.8332292232190308E-13</v>
      </c>
      <c r="AX110" s="23">
        <f t="shared" si="60"/>
        <v>14.176004602789893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67.194266281399393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67.194266281399393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67.194266281399393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67.194266281399393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67.194266281399393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67.194266281399393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67.194266281399393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67.194266281399393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3.65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13.383333333333333</v>
      </c>
      <c r="H111" s="70">
        <f t="shared" si="56"/>
        <v>203.13333333333333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67.242939488736241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283.22411145870154</v>
      </c>
      <c r="S111" s="62">
        <f ca="1">AVERAGE(OFFSET($R$3,0,0,'Données projet'!$E$9+1,1))-AVERAGE(OFFSET($H$3,0,0,'Données projet'!$E$9+1,1))</f>
        <v>188.56991031155647</v>
      </c>
      <c r="T111" s="62">
        <f t="shared" si="88"/>
        <v>453.23001185927342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67.242939488736241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79.202803798075649</v>
      </c>
      <c r="AO111" s="62">
        <f t="shared" si="90"/>
        <v>395.04792682837751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13.898021799037746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3.4176091587671663E-13</v>
      </c>
      <c r="AX111" s="23">
        <f t="shared" si="60"/>
        <v>13.898021799038087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67.242939488736241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67.242939488736241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67.242939488736241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67.242939488736241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67.242939488736241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67.242939488736241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67.242939488736241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67.242939488736241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3.65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13.383333333333333</v>
      </c>
      <c r="H112" s="70">
        <f t="shared" si="56"/>
        <v>203.13333333333333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67.290768324742771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283.39948385739217</v>
      </c>
      <c r="S112" s="62">
        <f ca="1">AVERAGE(OFFSET($R$3,0,0,'Données projet'!$E$9+1,1))-AVERAGE(OFFSET($H$3,0,0,'Données projet'!$E$9+1,1))</f>
        <v>188.56991031155647</v>
      </c>
      <c r="T112" s="62">
        <f t="shared" si="88"/>
        <v>453.23001185927342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67.290768324742771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79.202803798075649</v>
      </c>
      <c r="AO112" s="62">
        <f t="shared" si="90"/>
        <v>395.04792682837751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13.625490068514884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2.4166146116095154E-13</v>
      </c>
      <c r="AX112" s="23">
        <f t="shared" si="60"/>
        <v>13.625490068515125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67.290768324742771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67.290768324742771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67.290768324742771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67.290768324742771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67.290768324742771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67.290768324742771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67.290768324742771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67.290768324742771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3.65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13.383333333333333</v>
      </c>
      <c r="H113" s="70">
        <f t="shared" si="56"/>
        <v>203.13333333333333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67.337767437373856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283.57181393703945</v>
      </c>
      <c r="S113" s="62">
        <f ca="1">AVERAGE(OFFSET($R$3,0,0,'Données projet'!$E$9+1,1))-AVERAGE(OFFSET($H$3,0,0,'Données projet'!$E$9+1,1))</f>
        <v>188.56991031155647</v>
      </c>
      <c r="T113" s="62">
        <f t="shared" si="88"/>
        <v>453.23001185927342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67.337767437373856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79.202803798075649</v>
      </c>
      <c r="AO113" s="62">
        <f t="shared" si="90"/>
        <v>395.04792682837751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13.358302518999633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1.7088045793835831E-13</v>
      </c>
      <c r="AX113" s="23">
        <f t="shared" si="60"/>
        <v>13.358302518999803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67.337767437373856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67.337767437373856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67.337767437373856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67.337767437373856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67.337767437373856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67.337767437373856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67.337767437373856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67.337767437373856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3.65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13.383333333333333</v>
      </c>
      <c r="H114" s="70">
        <f t="shared" si="56"/>
        <v>203.13333333333333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67.383951220475055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283.74115447507722</v>
      </c>
      <c r="S114" s="62">
        <f ca="1">AVERAGE(OFFSET($R$3,0,0,'Données projet'!$E$9+1,1))-AVERAGE(OFFSET($H$3,0,0,'Données projet'!$E$9+1,1))</f>
        <v>188.56991031155647</v>
      </c>
      <c r="T114" s="62">
        <f t="shared" si="88"/>
        <v>453.23001185927342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67.383951220475055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79.202803798075649</v>
      </c>
      <c r="AO114" s="62">
        <f t="shared" si="90"/>
        <v>395.04792682837751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13.096354354362061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1.2083073058047577E-13</v>
      </c>
      <c r="AX114" s="23">
        <f t="shared" si="60"/>
        <v>13.096354354362182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67.383951220475055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67.383951220475055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67.383951220475055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67.383951220475055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67.383951220475055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67.383951220475055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67.383951220475055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67.383951220475055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3.65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13.383333333333333</v>
      </c>
      <c r="H115" s="70">
        <f t="shared" si="56"/>
        <v>203.13333333333333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67.429333818190926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283.90755733336869</v>
      </c>
      <c r="S115" s="62">
        <f ca="1">AVERAGE(OFFSET($R$3,0,0,'Données projet'!$E$9+1,1))-AVERAGE(OFFSET($H$3,0,0,'Données projet'!$E$9+1,1))</f>
        <v>188.56991031155647</v>
      </c>
      <c r="T115" s="62">
        <f t="shared" si="88"/>
        <v>453.23001185927342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67.429333818190926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79.202803798075649</v>
      </c>
      <c r="AO115" s="62">
        <f t="shared" si="90"/>
        <v>395.04792682837751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12.839542833460429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8.5440228969179157E-14</v>
      </c>
      <c r="AX115" s="23">
        <f t="shared" si="60"/>
        <v>12.839542833460515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67.429333818190926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67.429333818190926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67.429333818190926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67.429333818190926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67.429333818190926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67.429333818190926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67.429333818190926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67.429333818190926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3.65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13.383333333333333</v>
      </c>
      <c r="H116" s="70">
        <f t="shared" si="56"/>
        <v>203.13333333333333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67.473929129296721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284.07107347408999</v>
      </c>
      <c r="S116" s="62">
        <f ca="1">AVERAGE(OFFSET($R$3,0,0,'Données projet'!$E$9+1,1))-AVERAGE(OFFSET($H$3,0,0,'Données projet'!$E$9+1,1))</f>
        <v>188.56991031155647</v>
      </c>
      <c r="T116" s="62">
        <f t="shared" si="88"/>
        <v>453.23001185927342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67.473929129296721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79.202803798075649</v>
      </c>
      <c r="AO116" s="62">
        <f t="shared" si="90"/>
        <v>395.04792682837751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12.587767229844117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6.0415365290237885E-14</v>
      </c>
      <c r="AX116" s="23">
        <f t="shared" si="60"/>
        <v>12.587767229844177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67.473929129296721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67.473929129296721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67.473929129296721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67.473929129296721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67.473929129296721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67.473929129296721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67.473929129296721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67.473929129296721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3.65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13.383333333333333</v>
      </c>
      <c r="H117" s="70">
        <f t="shared" si="56"/>
        <v>203.13333333333333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67.517750811455002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284.23175297533703</v>
      </c>
      <c r="S117" s="62">
        <f ca="1">AVERAGE(OFFSET($R$3,0,0,'Données projet'!$E$9+1,1))-AVERAGE(OFFSET($H$3,0,0,'Données projet'!$E$9+1,1))</f>
        <v>188.56991031155647</v>
      </c>
      <c r="T117" s="62">
        <f t="shared" si="88"/>
        <v>453.23001185927342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67.517750811455002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79.202803798075649</v>
      </c>
      <c r="AO117" s="62">
        <f t="shared" si="90"/>
        <v>395.04792682837751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12.340928792246766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4.2720114484589578E-14</v>
      </c>
      <c r="AX117" s="23">
        <f t="shared" si="60"/>
        <v>12.340928792246808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67.517750811455002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67.517750811455002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67.517750811455002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67.517750811455002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67.517750811455002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67.517750811455002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67.517750811455002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67.517750811455002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3.65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13.383333333333333</v>
      </c>
      <c r="H118" s="70">
        <f t="shared" si="56"/>
        <v>203.13333333333333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67.560812285398455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284.38964504646299</v>
      </c>
      <c r="S118" s="62">
        <f ca="1">AVERAGE(OFFSET($R$3,0,0,'Données projet'!$E$9+1,1))-AVERAGE(OFFSET($H$3,0,0,'Données projet'!$E$9+1,1))</f>
        <v>188.56991031155647</v>
      </c>
      <c r="T118" s="62">
        <f t="shared" si="88"/>
        <v>453.23001185927342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67.560812285398455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79.202803798075649</v>
      </c>
      <c r="AO118" s="62">
        <f t="shared" si="90"/>
        <v>395.04792682837751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12.098930705854119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3.0207682645118943E-14</v>
      </c>
      <c r="AX118" s="23">
        <f t="shared" si="60"/>
        <v>12.09893070585415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67.560812285398455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67.560812285398455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67.560812285398455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67.560812285398455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67.560812285398455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67.560812285398455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67.560812285398455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67.560812285398455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3.65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13.383333333333333</v>
      </c>
      <c r="H119" s="70">
        <f t="shared" si="56"/>
        <v>203.13333333333333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67.603126739040007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284.54479804314872</v>
      </c>
      <c r="S119" s="62">
        <f ca="1">AVERAGE(OFFSET($R$3,0,0,'Données projet'!$E$9+1,1))-AVERAGE(OFFSET($H$3,0,0,'Données projet'!$E$9+1,1))</f>
        <v>188.56991031155647</v>
      </c>
      <c r="T119" s="62">
        <f t="shared" si="88"/>
        <v>453.23001185927342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67.603126739040007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79.202803798075649</v>
      </c>
      <c r="AO119" s="62">
        <f t="shared" si="90"/>
        <v>395.04792682837751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11.861678054331374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2.1360057242294789E-14</v>
      </c>
      <c r="AX119" s="23">
        <f t="shared" si="60"/>
        <v>11.861678054331396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67.603126739040007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67.603126739040007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67.603126739040007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67.603126739040007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67.603126739040007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67.603126739040007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67.603126739040007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67.603126739040007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3.65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13.383333333333333</v>
      </c>
      <c r="H120" s="70">
        <f t="shared" si="56"/>
        <v>203.13333333333333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67.644707131511822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284.69725948221202</v>
      </c>
      <c r="S120" s="62">
        <f ca="1">AVERAGE(OFFSET($R$3,0,0,'Données projet'!$E$9+1,1))-AVERAGE(OFFSET($H$3,0,0,'Données projet'!$E$9+1,1))</f>
        <v>188.56991031155647</v>
      </c>
      <c r="T120" s="62">
        <f t="shared" si="88"/>
        <v>453.23001185927342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67.644707131511822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79.202803798075649</v>
      </c>
      <c r="AO120" s="62">
        <f t="shared" si="90"/>
        <v>395.04792682837751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11.629077782595161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1.5103841322559471E-14</v>
      </c>
      <c r="AX120" s="23">
        <f t="shared" si="60"/>
        <v>11.629077782595177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67.644707131511822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67.644707131511822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67.644707131511822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67.644707131511822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67.644707131511822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67.644707131511822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67.644707131511822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67.644707131511822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3.65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13.383333333333333</v>
      </c>
      <c r="H121" s="70">
        <f t="shared" si="56"/>
        <v>203.13333333333333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67.685566197134094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284.84707605616035</v>
      </c>
      <c r="S121" s="62">
        <f ca="1">AVERAGE(OFFSET($R$3,0,0,'Données projet'!$E$9+1,1))-AVERAGE(OFFSET($H$3,0,0,'Données projet'!$E$9+1,1))</f>
        <v>188.56991031155647</v>
      </c>
      <c r="T121" s="62">
        <f t="shared" si="88"/>
        <v>453.23001185927342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67.685566197134094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79.202803798075649</v>
      </c>
      <c r="AO121" s="62">
        <f t="shared" si="90"/>
        <v>395.04792682837751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11.401038660315537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1.0680028621147395E-14</v>
      </c>
      <c r="AX121" s="23">
        <f t="shared" si="60"/>
        <v>11.401038660315548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67.685566197134094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67.685566197134094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67.685566197134094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67.685566197134094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67.685566197134094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67.685566197134094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67.685566197134094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67.685566197134094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3.65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13.383333333333333</v>
      </c>
      <c r="H122" s="70">
        <f t="shared" si="56"/>
        <v>203.13333333333333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67.725716449314987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284.99429364749028</v>
      </c>
      <c r="S122" s="62">
        <f ca="1">AVERAGE(OFFSET($R$3,0,0,'Données projet'!$E$9+1,1))-AVERAGE(OFFSET($H$3,0,0,'Données projet'!$E$9+1,1))</f>
        <v>188.56991031155647</v>
      </c>
      <c r="T122" s="62">
        <f t="shared" si="88"/>
        <v>453.23001185927342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67.725716449314987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79.202803798075649</v>
      </c>
      <c r="AO122" s="62">
        <f t="shared" si="90"/>
        <v>395.04792682837751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11.177471246133686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7.5519206612797357E-15</v>
      </c>
      <c r="AX122" s="23">
        <f t="shared" si="60"/>
        <v>11.177471246133694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67.725716449314987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67.725716449314987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67.725716449314987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67.725716449314987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67.725716449314987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67.725716449314987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67.725716449314987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67.725716449314987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3.65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13.383333333333333</v>
      </c>
      <c r="H123" s="70">
        <f t="shared" si="56"/>
        <v>203.13333333333333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67.765170184383081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285.13895734273996</v>
      </c>
      <c r="S123" s="62">
        <f ca="1">AVERAGE(OFFSET($R$3,0,0,'Données projet'!$E$9+1,1))-AVERAGE(OFFSET($H$3,0,0,'Données projet'!$E$9+1,1))</f>
        <v>188.56991031155647</v>
      </c>
      <c r="T123" s="62">
        <f t="shared" si="88"/>
        <v>453.23001185927342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67.765170184383081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79.202803798075649</v>
      </c>
      <c r="AO123" s="62">
        <f t="shared" si="90"/>
        <v>395.04792682837751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10.958287852581284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5.3400143105736973E-15</v>
      </c>
      <c r="AX123" s="23">
        <f t="shared" si="60"/>
        <v>10.958287852581289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67.765170184383081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67.765170184383081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67.765170184383081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67.765170184383081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67.765170184383081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67.765170184383081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67.765170184383081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67.765170184383081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3.65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13.383333333333333</v>
      </c>
      <c r="H124" s="70">
        <f t="shared" si="56"/>
        <v>203.13333333333333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67.803939485353069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285.28111144629656</v>
      </c>
      <c r="S124" s="62">
        <f ca="1">AVERAGE(OFFSET($R$3,0,0,'Données projet'!$E$9+1,1))-AVERAGE(OFFSET($H$3,0,0,'Données projet'!$E$9+1,1))</f>
        <v>188.56991031155647</v>
      </c>
      <c r="T124" s="62">
        <f t="shared" si="88"/>
        <v>453.23001185927342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67.803939485353069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79.202803798075649</v>
      </c>
      <c r="AO124" s="62">
        <f t="shared" si="90"/>
        <v>395.04792682837751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10.743402511687774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3.7759603306398678E-15</v>
      </c>
      <c r="AX124" s="23">
        <f t="shared" si="60"/>
        <v>10.743402511687778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67.803939485353069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67.803939485353069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67.803939485353069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67.803939485353069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67.803939485353069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67.803939485353069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67.803939485353069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67.803939485353069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3.65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13.383333333333333</v>
      </c>
      <c r="H125" s="70">
        <f t="shared" si="56"/>
        <v>203.13333333333333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67.842036225626401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285.42079949396543</v>
      </c>
      <c r="S125" s="62">
        <f ca="1">AVERAGE(OFFSET($R$3,0,0,'Données projet'!$E$9+1,1))-AVERAGE(OFFSET($H$3,0,0,'Données projet'!$E$9+1,1))</f>
        <v>188.56991031155647</v>
      </c>
      <c r="T125" s="62">
        <f t="shared" si="88"/>
        <v>453.23001185927342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67.842036225626401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79.202803798075649</v>
      </c>
      <c r="AO125" s="62">
        <f t="shared" si="90"/>
        <v>395.04792682837751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10.532730941262072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2.6700071552868487E-15</v>
      </c>
      <c r="AX125" s="23">
        <f t="shared" si="60"/>
        <v>10.532730941262075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67.842036225626401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67.842036225626401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67.842036225626401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67.842036225626401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67.842036225626401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67.842036225626401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67.842036225626401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67.842036225626401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3.65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13.383333333333333</v>
      </c>
      <c r="H126" s="70">
        <f t="shared" si="56"/>
        <v>203.13333333333333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67.87947207262755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285.55806426630301</v>
      </c>
      <c r="S126" s="62">
        <f ca="1">AVERAGE(OFFSET($R$3,0,0,'Données projet'!$E$9+1,1))-AVERAGE(OFFSET($H$3,0,0,'Données projet'!$E$9+1,1))</f>
        <v>188.56991031155647</v>
      </c>
      <c r="T126" s="62">
        <f t="shared" si="88"/>
        <v>453.23001185927342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67.87947207262755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79.202803798075649</v>
      </c>
      <c r="AO126" s="62">
        <f t="shared" si="90"/>
        <v>395.04792682837751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10.326190511835447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1.8879801653199339E-15</v>
      </c>
      <c r="AX126" s="23">
        <f t="shared" si="60"/>
        <v>10.326190511835449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67.87947207262755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67.87947207262755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67.87947207262755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67.87947207262755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67.87947207262755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67.87947207262755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67.87947207262755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67.87947207262755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3.65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13.383333333333333</v>
      </c>
      <c r="H127" s="70">
        <f t="shared" si="56"/>
        <v>203.13333333333333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67.916258491377235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285.6929478017185</v>
      </c>
      <c r="S127" s="62">
        <f ca="1">AVERAGE(OFFSET($R$3,0,0,'Données projet'!$E$9+1,1))-AVERAGE(OFFSET($H$3,0,0,'Données projet'!$E$9+1,1))</f>
        <v>188.56991031155647</v>
      </c>
      <c r="T127" s="62">
        <f t="shared" si="88"/>
        <v>453.23001185927342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67.916258491377235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79.202803798075649</v>
      </c>
      <c r="AO127" s="62">
        <f t="shared" si="90"/>
        <v>395.04792682837751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10.123700214252656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1.3350035776434243E-15</v>
      </c>
      <c r="AX127" s="23">
        <f t="shared" si="60"/>
        <v>10.123700214252658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67.916258491377235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67.916258491377235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67.916258491377235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67.916258491377235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67.916258491377235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67.916258491377235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67.916258491377235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67.916258491377235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3.65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13.383333333333333</v>
      </c>
      <c r="H128" s="70">
        <f t="shared" si="56"/>
        <v>203.13333333333333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67.952406748003725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285.82549140934896</v>
      </c>
      <c r="S128" s="62">
        <f ca="1">AVERAGE(OFFSET($R$3,0,0,'Données projet'!$E$9+1,1))-AVERAGE(OFFSET($H$3,0,0,'Données projet'!$E$9+1,1))</f>
        <v>188.56991031155647</v>
      </c>
      <c r="T128" s="62">
        <f t="shared" si="88"/>
        <v>453.23001185927342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67.952406748003725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79.202803798075649</v>
      </c>
      <c r="AO128" s="62">
        <f t="shared" si="90"/>
        <v>395.04792682837751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9.9251806278985768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9.4399008265996696E-16</v>
      </c>
      <c r="AX128" s="23">
        <f t="shared" si="60"/>
        <v>9.9251806278985786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67.952406748003725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67.952406748003725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67.952406748003725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67.952406748003725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67.952406748003725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67.952406748003725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67.952406748003725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67.952406748003725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3.65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13.383333333333333</v>
      </c>
      <c r="H129" s="70">
        <f t="shared" si="56"/>
        <v>203.13333333333333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67.987927913193147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285.95573568171017</v>
      </c>
      <c r="S129" s="62">
        <f ca="1">AVERAGE(OFFSET($R$3,0,0,'Données projet'!$E$9+1,1))-AVERAGE(OFFSET($H$3,0,0,'Données projet'!$E$9+1,1))</f>
        <v>188.56991031155647</v>
      </c>
      <c r="T129" s="62">
        <f t="shared" si="88"/>
        <v>453.23001185927342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67.987927913193147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79.202803798075649</v>
      </c>
      <c r="AO129" s="62">
        <f t="shared" si="90"/>
        <v>395.04792682837751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9.7305538895479096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6.6750178882171216E-16</v>
      </c>
      <c r="AX129" s="23">
        <f t="shared" si="60"/>
        <v>9.7305538895479096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67.987927913193147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67.987927913193147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67.987927913193147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67.987927913193147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67.987927913193147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67.987927913193147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67.987927913193147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67.987927913193147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3.65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13.383333333333333</v>
      </c>
      <c r="H130" s="70">
        <f t="shared" si="56"/>
        <v>203.13333333333333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68.022832865579957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286.08372050712853</v>
      </c>
      <c r="S130" s="62">
        <f ca="1">AVERAGE(OFFSET($R$3,0,0,'Données projet'!$E$9+1,1))-AVERAGE(OFFSET($H$3,0,0,'Données projet'!$E$9+1,1))</f>
        <v>188.56991031155647</v>
      </c>
      <c r="T130" s="62">
        <f t="shared" si="88"/>
        <v>453.23001185927342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68.022832865579957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79.202803798075649</v>
      </c>
      <c r="AO130" s="62">
        <f t="shared" si="90"/>
        <v>395.04792682837751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9.5397436628257104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4.7199504132998348E-16</v>
      </c>
      <c r="AX130" s="23">
        <f t="shared" si="60"/>
        <v>9.5397436628257104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68.022832865579957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68.022832865579957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68.022832865579957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68.022832865579957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68.022832865579957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68.022832865579957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68.022832865579957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68.022832865579957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3.65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13.383333333333333</v>
      </c>
      <c r="H131" s="70">
        <f t="shared" si="56"/>
        <v>203.13333333333333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68.057132295078631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286.20948508195698</v>
      </c>
      <c r="S131" s="62">
        <f ca="1">AVERAGE(OFFSET($R$3,0,0,'Données projet'!$E$9+1,1))-AVERAGE(OFFSET($H$3,0,0,'Données projet'!$E$9+1,1))</f>
        <v>188.56991031155647</v>
      </c>
      <c r="T131" s="62">
        <f t="shared" si="88"/>
        <v>453.23001185927342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68.057132295078631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79.202803798075649</v>
      </c>
      <c r="AO131" s="62">
        <f t="shared" si="90"/>
        <v>395.04792682837751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9.3526751082667872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3.3375089441085608E-16</v>
      </c>
      <c r="AX131" s="23">
        <f t="shared" si="60"/>
        <v>9.3526751082667872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68.057132295078631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68.057132295078631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68.057132295078631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68.057132295078631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68.057132295078631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68.057132295078631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68.057132295078631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68.057132295078631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3.65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13.383333333333333</v>
      </c>
      <c r="H132" s="70">
        <f t="shared" ref="H132:H195" si="110">(B132+E132+F132)*44/12+(C132+D132)*0.475*44/12</f>
        <v>203.13333333333333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68.09083670615756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286.33306792257974</v>
      </c>
      <c r="S132" s="62">
        <f ca="1">AVERAGE(OFFSET($R$3,0,0,'Données projet'!$E$9+1,1))-AVERAGE(OFFSET($H$3,0,0,'Données projet'!$E$9+1,1))</f>
        <v>188.56991031155647</v>
      </c>
      <c r="T132" s="62">
        <f t="shared" si="88"/>
        <v>453.23001185927342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68.09083670615756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79.202803798075649</v>
      </c>
      <c r="AO132" s="62">
        <f t="shared" si="90"/>
        <v>395.04792682837751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9.1692748539622126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2.3599752066499174E-16</v>
      </c>
      <c r="AX132" s="23">
        <f t="shared" ref="AX132:AX153" si="114">SUM(AU132:AW132)</f>
        <v>9.1692748539622126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68.09083670615756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68.09083670615756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68.09083670615756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68.09083670615756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68.09083670615756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68.09083670615756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68.09083670615756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68.09083670615756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3.65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13.383333333333333</v>
      </c>
      <c r="H133" s="70">
        <f t="shared" si="110"/>
        <v>203.13333333333333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68.123956421056036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286.45450687720745</v>
      </c>
      <c r="S133" s="62">
        <f ca="1">AVERAGE(OFFSET($R$3,0,0,'Données projet'!$E$9+1,1))-AVERAGE(OFFSET($H$3,0,0,'Données projet'!$E$9+1,1))</f>
        <v>188.56991031155647</v>
      </c>
      <c r="T133" s="62">
        <f t="shared" ref="T133:T196" si="142">$T$3</f>
        <v>453.23001185927342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68.123956421056036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79.202803798075649</v>
      </c>
      <c r="AO133" s="62">
        <f t="shared" ref="AO133:AO196" si="144">$AO$3</f>
        <v>395.04792682837751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8.9894709667814414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1.6687544720542804E-16</v>
      </c>
      <c r="AX133" s="23">
        <f t="shared" si="114"/>
        <v>8.9894709667814414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68.123956421056036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68.123956421056036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68.123956421056036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68.123956421056036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68.123956421056036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68.123956421056036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68.123956421056036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68.123956421056036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3.65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13.383333333333333</v>
      </c>
      <c r="H134" s="70">
        <f t="shared" si="110"/>
        <v>203.13333333333333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68.156501582945609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286.57383913746924</v>
      </c>
      <c r="S134" s="62">
        <f ca="1">AVERAGE(OFFSET($R$3,0,0,'Données projet'!$E$9+1,1))-AVERAGE(OFFSET($H$3,0,0,'Données projet'!$E$9+1,1))</f>
        <v>188.56991031155647</v>
      </c>
      <c r="T134" s="62">
        <f t="shared" si="142"/>
        <v>453.23001185927342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68.156501582945609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79.202803798075649</v>
      </c>
      <c r="AO134" s="62">
        <f t="shared" si="144"/>
        <v>395.04792682837751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8.8131929241587414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1.1799876033249587E-16</v>
      </c>
      <c r="AX134" s="23">
        <f t="shared" si="114"/>
        <v>8.8131929241587414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68.156501582945609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68.156501582945609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68.156501582945609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68.156501582945609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68.156501582945609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68.156501582945609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68.156501582945609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68.156501582945609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3.65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13.383333333333333</v>
      </c>
      <c r="H135" s="70">
        <f t="shared" si="110"/>
        <v>203.13333333333333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68.188482159036468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286.69110124980239</v>
      </c>
      <c r="S135" s="62">
        <f ca="1">AVERAGE(OFFSET($R$3,0,0,'Données projet'!$E$9+1,1))-AVERAGE(OFFSET($H$3,0,0,'Données projet'!$E$9+1,1))</f>
        <v>188.56991031155647</v>
      </c>
      <c r="T135" s="62">
        <f t="shared" si="142"/>
        <v>453.23001185927342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68.188482159036468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79.202803798075649</v>
      </c>
      <c r="AO135" s="62">
        <f t="shared" si="144"/>
        <v>395.04792682837751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8.6403715864328845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8.343772360271402E-17</v>
      </c>
      <c r="AX135" s="23">
        <f t="shared" si="114"/>
        <v>8.6403715864328845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68.188482159036468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68.188482159036468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68.188482159036468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68.188482159036468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68.188482159036468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68.188482159036468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68.188482159036468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68.188482159036468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3.65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13.383333333333333</v>
      </c>
      <c r="H136" s="70">
        <f t="shared" si="110"/>
        <v>203.13333333333333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68.21990794363002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286.80632912664538</v>
      </c>
      <c r="S136" s="62">
        <f ca="1">AVERAGE(OFFSET($R$3,0,0,'Données projet'!$E$9+1,1))-AVERAGE(OFFSET($H$3,0,0,'Données projet'!$E$9+1,1))</f>
        <v>188.56991031155647</v>
      </c>
      <c r="T136" s="62">
        <f t="shared" si="142"/>
        <v>453.23001185927342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68.21990794363002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79.202803798075649</v>
      </c>
      <c r="AO136" s="62">
        <f t="shared" si="144"/>
        <v>395.04792682837751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8.470939169729224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5.8999380166247935E-17</v>
      </c>
      <c r="AX136" s="23">
        <f t="shared" si="114"/>
        <v>8.470939169729224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68.21990794363002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68.21990794363002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68.21990794363002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68.21990794363002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68.21990794363002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68.21990794363002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68.21990794363002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68.21990794363002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3.65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13.383333333333333</v>
      </c>
      <c r="H137" s="70">
        <f t="shared" si="110"/>
        <v>203.13333333333333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68.250788561118398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286.91955805743612</v>
      </c>
      <c r="S137" s="62">
        <f ca="1">AVERAGE(OFFSET($R$3,0,0,'Données projet'!$E$9+1,1))-AVERAGE(OFFSET($H$3,0,0,'Données projet'!$E$9+1,1))</f>
        <v>188.56991031155647</v>
      </c>
      <c r="T137" s="62">
        <f t="shared" si="142"/>
        <v>453.23001185927342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68.250788561118398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79.202803798075649</v>
      </c>
      <c r="AO137" s="62">
        <f t="shared" si="144"/>
        <v>395.04792682837751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8.304829219373552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4.171886180135701E-17</v>
      </c>
      <c r="AX137" s="23">
        <f t="shared" si="114"/>
        <v>8.304829219373552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68.250788561118398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68.250788561118398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68.250788561118398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68.250788561118398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68.250788561118398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68.250788561118398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68.250788561118398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68.250788561118398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3.65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13.383333333333333</v>
      </c>
      <c r="H138" s="70">
        <f t="shared" si="110"/>
        <v>203.13333333333333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68.281133468932069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287.03082271941958</v>
      </c>
      <c r="S138" s="62">
        <f ca="1">AVERAGE(OFFSET($R$3,0,0,'Données projet'!$E$9+1,1))-AVERAGE(OFFSET($H$3,0,0,'Données projet'!$E$9+1,1))</f>
        <v>188.56991031155647</v>
      </c>
      <c r="T138" s="62">
        <f t="shared" si="142"/>
        <v>453.23001185927342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68.281133468932069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79.202803798075649</v>
      </c>
      <c r="AO138" s="62">
        <f t="shared" si="144"/>
        <v>395.04792682837751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8.1419765838272884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2.9499690083123967E-17</v>
      </c>
      <c r="AX138" s="23">
        <f t="shared" si="114"/>
        <v>8.1419765838272884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68.281133468932069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68.281133468932069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68.281133468932069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68.281133468932069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68.281133468932069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68.281133468932069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68.281133468932069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68.281133468932069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3.65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13.383333333333333</v>
      </c>
      <c r="H139" s="70">
        <f t="shared" si="110"/>
        <v>203.13333333333333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68.310951960436242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287.14015718826818</v>
      </c>
      <c r="S139" s="62">
        <f ca="1">AVERAGE(OFFSET($R$3,0,0,'Données projet'!$E$9+1,1))-AVERAGE(OFFSET($H$3,0,0,'Données projet'!$E$9+1,1))</f>
        <v>188.56991031155647</v>
      </c>
      <c r="T139" s="62">
        <f t="shared" si="142"/>
        <v>453.23001185927342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68.310951960436242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79.202803798075649</v>
      </c>
      <c r="AO139" s="62">
        <f t="shared" si="144"/>
        <v>395.04792682837751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7.9823173891337884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2.0859430900678505E-17</v>
      </c>
      <c r="AX139" s="23">
        <f t="shared" si="114"/>
        <v>7.9823173891337884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68.310951960436242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68.310951960436242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68.310951960436242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68.310951960436242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68.310951960436242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68.310951960436242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68.310951960436242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68.310951960436242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3.65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13.383333333333333</v>
      </c>
      <c r="H140" s="70">
        <f t="shared" si="110"/>
        <v>203.13333333333333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68.34025316777695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287.24759494851747</v>
      </c>
      <c r="S140" s="62">
        <f ca="1">AVERAGE(OFFSET($R$3,0,0,'Données projet'!$E$9+1,1))-AVERAGE(OFFSET($H$3,0,0,'Données projet'!$E$9+1,1))</f>
        <v>188.56991031155647</v>
      </c>
      <c r="T140" s="62">
        <f t="shared" si="142"/>
        <v>453.23001185927342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68.34025316777695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79.202803798075649</v>
      </c>
      <c r="AO140" s="62">
        <f t="shared" si="144"/>
        <v>395.04792682837751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7.8257890138657347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1.4749845041561984E-17</v>
      </c>
      <c r="AX140" s="23">
        <f t="shared" si="114"/>
        <v>7.8257890138657347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68.34025316777695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68.34025316777695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68.34025316777695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68.34025316777695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68.34025316777695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68.34025316777695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68.34025316777695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68.34025316777695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3.65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13.383333333333333</v>
      </c>
      <c r="H141" s="70">
        <f t="shared" si="110"/>
        <v>203.13333333333333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68.369046064678002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287.35316890382131</v>
      </c>
      <c r="S141" s="62">
        <f ca="1">AVERAGE(OFFSET($R$3,0,0,'Données projet'!$E$9+1,1))-AVERAGE(OFFSET($H$3,0,0,'Données projet'!$E$9+1,1))</f>
        <v>188.56991031155647</v>
      </c>
      <c r="T141" s="62">
        <f t="shared" si="142"/>
        <v>453.23001185927342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68.369046064678002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79.202803798075649</v>
      </c>
      <c r="AO141" s="62">
        <f t="shared" si="144"/>
        <v>395.04792682837751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7.6723300645638055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1.0429715450339253E-17</v>
      </c>
      <c r="AX141" s="23">
        <f t="shared" si="114"/>
        <v>7.6723300645638055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68.369046064678002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68.369046064678002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68.369046064678002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68.369046064678002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68.369046064678002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68.369046064678002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68.369046064678002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68.369046064678002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3.65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13.383333333333333</v>
      </c>
      <c r="H142" s="70">
        <f t="shared" si="110"/>
        <v>203.13333333333333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68.397339469189092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287.45691138702864</v>
      </c>
      <c r="S142" s="62">
        <f ca="1">AVERAGE(OFFSET($R$3,0,0,'Données projet'!$E$9+1,1))-AVERAGE(OFFSET($H$3,0,0,'Données projet'!$E$9+1,1))</f>
        <v>188.56991031155647</v>
      </c>
      <c r="T142" s="62">
        <f t="shared" si="142"/>
        <v>453.23001185927342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68.397339469189092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79.202803798075649</v>
      </c>
      <c r="AO142" s="62">
        <f t="shared" si="144"/>
        <v>395.04792682837751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7.5218803516569706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7.3749225207809918E-18</v>
      </c>
      <c r="AX142" s="23">
        <f t="shared" si="114"/>
        <v>7.5218803516569706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68.397339469189092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68.397339469189092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68.397339469189092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68.397339469189092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68.397339469189092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68.397339469189092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68.397339469189092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68.397339469189092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3.65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13.383333333333333</v>
      </c>
      <c r="H143" s="70">
        <f t="shared" si="110"/>
        <v>203.13333333333333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68.425142046386483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287.55885417008574</v>
      </c>
      <c r="S143" s="62">
        <f ca="1">AVERAGE(OFFSET($R$3,0,0,'Données projet'!$E$9+1,1))-AVERAGE(OFFSET($H$3,0,0,'Données projet'!$E$9+1,1))</f>
        <v>188.56991031155647</v>
      </c>
      <c r="T143" s="62">
        <f t="shared" si="142"/>
        <v>453.23001185927342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68.425142046386483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79.202803798075649</v>
      </c>
      <c r="AO143" s="62">
        <f t="shared" si="144"/>
        <v>395.04792682837751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7.3743808658549748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5.2148577251696263E-18</v>
      </c>
      <c r="AX143" s="23">
        <f t="shared" si="114"/>
        <v>7.3743808658549748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68.425142046386483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68.425142046386483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68.425142046386483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68.425142046386483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68.425142046386483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68.425142046386483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68.425142046386483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68.425142046386483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3.65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13.383333333333333</v>
      </c>
      <c r="H144" s="70">
        <f t="shared" si="110"/>
        <v>203.13333333333333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68.452462311026764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287.6590284737668</v>
      </c>
      <c r="S144" s="62">
        <f ca="1">AVERAGE(OFFSET($R$3,0,0,'Données projet'!$E$9+1,1))-AVERAGE(OFFSET($H$3,0,0,'Données projet'!$E$9+1,1))</f>
        <v>188.56991031155647</v>
      </c>
      <c r="T144" s="62">
        <f t="shared" si="142"/>
        <v>453.23001185927342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68.452462311026764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79.202803798075649</v>
      </c>
      <c r="AO144" s="62">
        <f t="shared" si="144"/>
        <v>395.04792682837751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7.2297737550037535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3.6874612603904959E-18</v>
      </c>
      <c r="AX144" s="23">
        <f t="shared" si="114"/>
        <v>7.2297737550037535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68.452462311026764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68.452462311026764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68.452462311026764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68.452462311026764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68.452462311026764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68.452462311026764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68.452462311026764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68.452462311026764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3.65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13.383333333333333</v>
      </c>
      <c r="H145" s="70">
        <f t="shared" si="110"/>
        <v>203.13333333333333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68.479308630154492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287.75746497723514</v>
      </c>
      <c r="S145" s="62">
        <f ca="1">AVERAGE(OFFSET($R$3,0,0,'Données projet'!$E$9+1,1))-AVERAGE(OFFSET($H$3,0,0,'Données projet'!$E$9+1,1))</f>
        <v>188.56991031155647</v>
      </c>
      <c r="T145" s="62">
        <f t="shared" si="142"/>
        <v>453.23001185927342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68.479308630154492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79.202803798075649</v>
      </c>
      <c r="AO145" s="62">
        <f t="shared" si="144"/>
        <v>395.04792682837751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7.0880023013946962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2.6074288625848131E-18</v>
      </c>
      <c r="AX145" s="23">
        <f t="shared" si="114"/>
        <v>7.0880023013946962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68.479308630154492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68.479308630154492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68.479308630154492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68.479308630154492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68.479308630154492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68.479308630154492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68.479308630154492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68.479308630154492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3.65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13.383333333333333</v>
      </c>
      <c r="H146" s="70">
        <f t="shared" si="110"/>
        <v>203.13333333333333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68.505689225664725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287.8541938274393</v>
      </c>
      <c r="S146" s="62">
        <f ca="1">AVERAGE(OFFSET($R$3,0,0,'Données projet'!$E$9+1,1))-AVERAGE(OFFSET($H$3,0,0,'Données projet'!$E$9+1,1))</f>
        <v>188.56991031155647</v>
      </c>
      <c r="T146" s="62">
        <f t="shared" si="142"/>
        <v>453.23001185927342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68.505689225664725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79.202803798075649</v>
      </c>
      <c r="AO146" s="62">
        <f t="shared" si="144"/>
        <v>395.04792682837751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6.9490108995188642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1.843730630195248E-18</v>
      </c>
      <c r="AX146" s="23">
        <f t="shared" si="114"/>
        <v>6.9490108995188642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68.505689225664725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68.505689225664725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68.505689225664725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68.505689225664725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68.505689225664725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68.505689225664725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68.505689225664725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68.505689225664725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3.65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13.383333333333333</v>
      </c>
      <c r="H147" s="70">
        <f t="shared" si="110"/>
        <v>203.13333333333333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68.531612176821042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287.94924464834583</v>
      </c>
      <c r="S147" s="62">
        <f ca="1">AVERAGE(OFFSET($R$3,0,0,'Données projet'!$E$9+1,1))-AVERAGE(OFFSET($H$3,0,0,'Données projet'!$E$9+1,1))</f>
        <v>188.56991031155647</v>
      </c>
      <c r="T147" s="62">
        <f t="shared" si="142"/>
        <v>453.23001185927342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68.531612176821042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79.202803798075649</v>
      </c>
      <c r="AO147" s="62">
        <f t="shared" si="144"/>
        <v>395.04792682837751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6.8127450342574329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1.3037144312924066E-18</v>
      </c>
      <c r="AX147" s="23">
        <f t="shared" si="114"/>
        <v>6.8127450342574329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68.531612176821042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68.531612176821042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68.531612176821042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68.531612176821042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68.531612176821042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68.531612176821042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68.531612176821042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68.531612176821042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3.65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13.383333333333333</v>
      </c>
      <c r="H148" s="70">
        <f t="shared" si="110"/>
        <v>203.13333333333333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68.557085422729813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288.04264655001128</v>
      </c>
      <c r="S148" s="62">
        <f ca="1">AVERAGE(OFFSET($R$3,0,0,'Données projet'!$E$9+1,1))-AVERAGE(OFFSET($H$3,0,0,'Données projet'!$E$9+1,1))</f>
        <v>188.56991031155647</v>
      </c>
      <c r="T148" s="62">
        <f t="shared" si="142"/>
        <v>453.23001185927342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68.557085422729813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79.202803798075649</v>
      </c>
      <c r="AO148" s="62">
        <f t="shared" si="144"/>
        <v>395.04792682837751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6.6791512594998075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9.2186531509762398E-19</v>
      </c>
      <c r="AX148" s="23">
        <f t="shared" si="114"/>
        <v>6.6791512594998075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68.557085422729813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68.557085422729813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68.557085422729813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68.557085422729813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68.557085422729813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68.557085422729813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68.557085422729813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68.557085422729813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3.65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13.383333333333333</v>
      </c>
      <c r="H149" s="70">
        <f t="shared" si="110"/>
        <v>203.13333333333333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68.58211676477174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288.13442813749839</v>
      </c>
      <c r="S149" s="62">
        <f ca="1">AVERAGE(OFFSET($R$3,0,0,'Données projet'!$E$9+1,1))-AVERAGE(OFFSET($H$3,0,0,'Données projet'!$E$9+1,1))</f>
        <v>188.56991031155647</v>
      </c>
      <c r="T149" s="62">
        <f t="shared" si="142"/>
        <v>453.23001185927342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68.58211676477174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79.202803798075649</v>
      </c>
      <c r="AO149" s="62">
        <f t="shared" si="144"/>
        <v>395.04792682837751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6.5481771771810227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6.5185721564620328E-19</v>
      </c>
      <c r="AX149" s="23">
        <f t="shared" si="114"/>
        <v>6.5481771771810227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68.58211676477174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68.58211676477174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68.58211676477174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68.58211676477174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68.58211676477174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68.58211676477174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68.58211676477174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68.58211676477174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3.65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13.383333333333333</v>
      </c>
      <c r="H150" s="70">
        <f t="shared" si="110"/>
        <v>203.13333333333333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68.606713868990909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288.22461751963533</v>
      </c>
      <c r="S150" s="62">
        <f ca="1">AVERAGE(OFFSET($R$3,0,0,'Données projet'!$E$9+1,1))-AVERAGE(OFFSET($H$3,0,0,'Données projet'!$E$9+1,1))</f>
        <v>188.56991031155647</v>
      </c>
      <c r="T150" s="62">
        <f t="shared" si="142"/>
        <v>453.23001185927342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68.606713868990909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79.202803798075649</v>
      </c>
      <c r="AO150" s="62">
        <f t="shared" si="144"/>
        <v>395.04792682837751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6.4197714167302067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4.6093265754881199E-19</v>
      </c>
      <c r="AX150" s="23">
        <f t="shared" si="114"/>
        <v>6.4197714167302067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68.606713868990909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68.606713868990909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68.606713868990909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68.606713868990909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68.606713868990909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68.606713868990909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68.606713868990909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68.606713868990909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3.65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13.383333333333333</v>
      </c>
      <c r="H151" s="70">
        <f t="shared" si="110"/>
        <v>203.13333333333333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68.630884268442784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288.31324231762551</v>
      </c>
      <c r="S151" s="62">
        <f ca="1">AVERAGE(OFFSET($R$3,0,0,'Données projet'!$E$9+1,1))-AVERAGE(OFFSET($H$3,0,0,'Données projet'!$E$9+1,1))</f>
        <v>188.56991031155647</v>
      </c>
      <c r="T151" s="62">
        <f t="shared" si="142"/>
        <v>453.23001185927342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68.630884268442784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79.202803798075649</v>
      </c>
      <c r="AO151" s="62">
        <f t="shared" si="144"/>
        <v>395.04792682837751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6.2938836149220512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3.2592860782310164E-19</v>
      </c>
      <c r="AX151" s="23">
        <f t="shared" si="114"/>
        <v>6.2938836149220512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68.630884268442784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68.630884268442784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68.630884268442784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68.630884268442784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68.630884268442784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68.630884268442784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68.630884268442784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68.630884268442784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3.65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13.383333333333333</v>
      </c>
      <c r="H152" s="70">
        <f t="shared" si="110"/>
        <v>203.13333333333333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68.654635365501079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288.40032967350595</v>
      </c>
      <c r="S152" s="62">
        <f ca="1">AVERAGE(OFFSET($R$3,0,0,'Données projet'!$E$9+1,1))-AVERAGE(OFFSET($H$3,0,0,'Données projet'!$E$9+1,1))</f>
        <v>188.56991031155647</v>
      </c>
      <c r="T152" s="62">
        <f t="shared" si="142"/>
        <v>453.23001185927342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68.654635365501079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79.202803798075649</v>
      </c>
      <c r="AO152" s="62">
        <f t="shared" si="144"/>
        <v>395.04792682837751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6.1704643961233758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2.30466328774406E-19</v>
      </c>
      <c r="AX152" s="23">
        <f t="shared" si="114"/>
        <v>6.1704643961233758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68.654635365501079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68.654635365501079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68.654635365501079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68.654635365501079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68.654635365501079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68.654635365501079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68.654635365501079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68.654635365501079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3.65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13.383333333333333</v>
      </c>
      <c r="H153" s="70">
        <f t="shared" si="110"/>
        <v>203.13333333333333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68.67797443412492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288.48590625846003</v>
      </c>
      <c r="S153" s="62">
        <f ca="1">AVERAGE(OFFSET($R$3,0,0,'Données projet'!$E$9+1,1))-AVERAGE(OFFSET($H$3,0,0,'Données projet'!$E$9+1,1))</f>
        <v>188.56991031155647</v>
      </c>
      <c r="T153" s="62">
        <f t="shared" si="142"/>
        <v>453.23001185927342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68.67797443412492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79.202803798075649</v>
      </c>
      <c r="AO153" s="62">
        <f t="shared" si="144"/>
        <v>395.04792682837751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6.0494653529270526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1.6296430391155082E-19</v>
      </c>
      <c r="AX153" s="23">
        <f t="shared" si="114"/>
        <v>6.0494653529270526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68.67797443412492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68.67797443412492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68.67797443412492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68.67797443412492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68.67797443412492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68.67797443412492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68.67797443412492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68.67797443412492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3.65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13.383333333333333</v>
      </c>
      <c r="H154" s="70">
        <f t="shared" si="110"/>
        <v>203.13333333333333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68.700908622086459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288.56999828098566</v>
      </c>
      <c r="S154" s="62">
        <f ca="1">AVERAGE(OFFSET($R$3,0,0,'Données projet'!$E$9+1,1))-AVERAGE(OFFSET($H$3,0,0,'Données projet'!$E$9+1,1))</f>
        <v>188.56991031155647</v>
      </c>
      <c r="T154" s="62">
        <f t="shared" si="142"/>
        <v>453.23001185927342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68.700908622086459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79.202803798075649</v>
      </c>
      <c r="AO154" s="62">
        <f t="shared" si="144"/>
        <v>395.04792682837751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5.9308390271656801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1.15233164387203E-19</v>
      </c>
      <c r="AX154" s="23">
        <f t="shared" ref="AX154:AX203" si="166">SUM(AU154:AW154)</f>
        <v>5.9308390271656801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68.700908622086459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68.700908622086459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68.700908622086459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68.700908622086459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68.700908622086459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68.700908622086459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68.700908622086459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68.700908622086459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3.65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13.383333333333333</v>
      </c>
      <c r="H155" s="70">
        <f t="shared" si="110"/>
        <v>203.13333333333333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68.72344495316004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288.65263149492216</v>
      </c>
      <c r="S155" s="62">
        <f ca="1">AVERAGE(OFFSET($R$3,0,0,'Données projet'!$E$9+1,1))-AVERAGE(OFFSET($H$3,0,0,'Données projet'!$E$9+1,1))</f>
        <v>188.56991031155647</v>
      </c>
      <c r="T155" s="62">
        <f t="shared" si="142"/>
        <v>453.23001185927342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68.72344495316004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79.202803798075649</v>
      </c>
      <c r="AO155" s="62">
        <f t="shared" si="144"/>
        <v>395.04792682837751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5.8145388912975733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8.1482151955775411E-20</v>
      </c>
      <c r="AX155" s="23">
        <f t="shared" si="166"/>
        <v>5.8145388912975733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68.72344495316004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68.72344495316004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68.72344495316004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68.72344495316004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68.72344495316004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68.72344495316004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68.72344495316004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68.72344495316004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3.65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13.383333333333333</v>
      </c>
      <c r="H156" s="70">
        <f t="shared" si="110"/>
        <v>203.13333333333333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68.745590329273185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288.733831207337</v>
      </c>
      <c r="S156" s="62">
        <f ca="1">AVERAGE(OFFSET($R$3,0,0,'Données projet'!$E$9+1,1))-AVERAGE(OFFSET($H$3,0,0,'Données projet'!$E$9+1,1))</f>
        <v>188.56991031155647</v>
      </c>
      <c r="T156" s="62">
        <f t="shared" si="142"/>
        <v>453.23001185927342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68.745590329273185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79.202803798075649</v>
      </c>
      <c r="AO156" s="62">
        <f t="shared" si="144"/>
        <v>395.04792682837751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5.7005193301577624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5.7616582193601499E-20</v>
      </c>
      <c r="AX156" s="23">
        <f t="shared" si="166"/>
        <v>5.7005193301577624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68.745590329273185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68.745590329273185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68.745590329273185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68.745590329273185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68.745590329273185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68.745590329273185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68.745590329273185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68.745590329273185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3.65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13.383333333333333</v>
      </c>
      <c r="H157" s="70">
        <f t="shared" si="110"/>
        <v>203.13333333333333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68.76735153262041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288.81362228627682</v>
      </c>
      <c r="S157" s="62">
        <f ca="1">AVERAGE(OFFSET($R$3,0,0,'Données projet'!$E$9+1,1))-AVERAGE(OFFSET($H$3,0,0,'Données projet'!$E$9+1,1))</f>
        <v>188.56991031155647</v>
      </c>
      <c r="T157" s="62">
        <f t="shared" si="142"/>
        <v>453.23001185927342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68.76735153262041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79.202803798075649</v>
      </c>
      <c r="AO157" s="62">
        <f t="shared" si="144"/>
        <v>395.04792682837751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5.588735623066837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4.0741075977887705E-20</v>
      </c>
      <c r="AX157" s="23">
        <f t="shared" si="166"/>
        <v>5.588735623066837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68.76735153262041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68.76735153262041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68.76735153262041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68.76735153262041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68.76735153262041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68.76735153262041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68.76735153262041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68.76735153262041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3.65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13.383333333333333</v>
      </c>
      <c r="H158" s="70">
        <f t="shared" si="110"/>
        <v>203.13333333333333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68.788735227740318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288.89202916838315</v>
      </c>
      <c r="S158" s="62">
        <f ca="1">AVERAGE(OFFSET($R$3,0,0,'Données projet'!$E$9+1,1))-AVERAGE(OFFSET($H$3,0,0,'Données projet'!$E$9+1,1))</f>
        <v>188.56991031155647</v>
      </c>
      <c r="T158" s="62">
        <f t="shared" si="142"/>
        <v>453.23001185927342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68.788735227740318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79.202803798075649</v>
      </c>
      <c r="AO158" s="62">
        <f t="shared" si="144"/>
        <v>395.04792682837751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5.4791439262906358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2.8808291096800749E-20</v>
      </c>
      <c r="AX158" s="23">
        <f t="shared" si="166"/>
        <v>5.4791439262906358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68.788735227740318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68.788735227740318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68.788735227740318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68.788735227740318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68.788735227740318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68.788735227740318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68.788735227740318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68.788735227740318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3.65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13.383333333333333</v>
      </c>
      <c r="H159" s="70">
        <f t="shared" si="110"/>
        <v>203.13333333333333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68.809747963556674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288.96907586637644</v>
      </c>
      <c r="S159" s="62">
        <f ca="1">AVERAGE(OFFSET($R$3,0,0,'Données projet'!$E$9+1,1))-AVERAGE(OFFSET($H$3,0,0,'Données projet'!$E$9+1,1))</f>
        <v>188.56991031155647</v>
      </c>
      <c r="T159" s="62">
        <f t="shared" si="142"/>
        <v>453.23001185927342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68.809747963556674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79.202803798075649</v>
      </c>
      <c r="AO159" s="62">
        <f t="shared" si="144"/>
        <v>395.04792682837751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5.3717012558438819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2.0370537988943853E-20</v>
      </c>
      <c r="AX159" s="23">
        <f t="shared" si="166"/>
        <v>5.3717012558438819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68.809747963556674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68.809747963556674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68.809747963556674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68.809747963556674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68.809747963556674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68.809747963556674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68.809747963556674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68.809747963556674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3.65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13.383333333333333</v>
      </c>
      <c r="H160" s="70">
        <f t="shared" si="110"/>
        <v>203.13333333333333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68.830396175384067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289.04478597641025</v>
      </c>
      <c r="S160" s="62">
        <f ca="1">AVERAGE(OFFSET($R$3,0,0,'Données projet'!$E$9+1,1))-AVERAGE(OFFSET($H$3,0,0,'Données projet'!$E$9+1,1))</f>
        <v>188.56991031155647</v>
      </c>
      <c r="T160" s="62">
        <f t="shared" si="142"/>
        <v>453.23001185927342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68.830396175384067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79.202803798075649</v>
      </c>
      <c r="AO160" s="62">
        <f t="shared" si="144"/>
        <v>395.04792682837751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5.2663654706310306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1.4404145548400375E-20</v>
      </c>
      <c r="AX160" s="23">
        <f t="shared" si="166"/>
        <v>5.2663654706310306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68.830396175384067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68.830396175384067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68.830396175384067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68.830396175384067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68.830396175384067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68.830396175384067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68.830396175384067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68.830396175384067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3.65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13.383333333333333</v>
      </c>
      <c r="H161" s="70">
        <f t="shared" si="110"/>
        <v>203.13333333333333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68.850686186898727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289.11918268529735</v>
      </c>
      <c r="S161" s="62">
        <f ca="1">AVERAGE(OFFSET($R$3,0,0,'Données projet'!$E$9+1,1))-AVERAGE(OFFSET($H$3,0,0,'Données projet'!$E$9+1,1))</f>
        <v>188.56991031155647</v>
      </c>
      <c r="T161" s="62">
        <f t="shared" si="142"/>
        <v>453.23001185927342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68.850686186898727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79.202803798075649</v>
      </c>
      <c r="AO161" s="62">
        <f t="shared" si="144"/>
        <v>395.04792682837751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5.1630952559177183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1.0185268994471926E-20</v>
      </c>
      <c r="AX161" s="23">
        <f t="shared" si="166"/>
        <v>5.1630952559177183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68.850686186898727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68.850686186898727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68.850686186898727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68.850686186898727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68.850686186898727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68.850686186898727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68.850686186898727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68.850686186898727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3.65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13.383333333333333</v>
      </c>
      <c r="H162" s="70">
        <f t="shared" si="110"/>
        <v>203.13333333333333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68.870624212075285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289.19228877761134</v>
      </c>
      <c r="S162" s="62">
        <f ca="1">AVERAGE(OFFSET($R$3,0,0,'Données projet'!$E$9+1,1))-AVERAGE(OFFSET($H$3,0,0,'Données projet'!$E$9+1,1))</f>
        <v>188.56991031155647</v>
      </c>
      <c r="T162" s="62">
        <f t="shared" si="142"/>
        <v>453.23001185927342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68.870624212075285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79.202803798075649</v>
      </c>
      <c r="AO162" s="62">
        <f t="shared" si="144"/>
        <v>395.04792682837751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5.0618501071263227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7.2020727742001874E-21</v>
      </c>
      <c r="AX162" s="23">
        <f t="shared" si="166"/>
        <v>5.0618501071263227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68.870624212075285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68.870624212075285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68.870624212075285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68.870624212075285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68.870624212075285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68.870624212075285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68.870624212075285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68.870624212075285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3.65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13.383333333333333</v>
      </c>
      <c r="H163" s="70">
        <f t="shared" si="110"/>
        <v>203.13333333333333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68.89021635708977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289.26412664266445</v>
      </c>
      <c r="S163" s="62">
        <f ca="1">AVERAGE(OFFSET($R$3,0,0,'Données projet'!$E$9+1,1))-AVERAGE(OFFSET($H$3,0,0,'Données projet'!$E$9+1,1))</f>
        <v>188.56991031155647</v>
      </c>
      <c r="T163" s="62">
        <f t="shared" si="142"/>
        <v>453.23001185927342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68.89021635708977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79.202803798075649</v>
      </c>
      <c r="AO163" s="62">
        <f t="shared" si="144"/>
        <v>395.04792682837751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4.9625903139492831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5.0926344972359632E-21</v>
      </c>
      <c r="AX163" s="23">
        <f t="shared" si="166"/>
        <v>4.9625903139492831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68.89021635708977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68.89021635708977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68.89021635708977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68.89021635708977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68.89021635708977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68.89021635708977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68.89021635708977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68.89021635708977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3.65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13.383333333333333</v>
      </c>
      <c r="H164" s="70">
        <f t="shared" si="110"/>
        <v>203.13333333333333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68.909468622189735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289.33471828136436</v>
      </c>
      <c r="S164" s="62">
        <f ca="1">AVERAGE(OFFSET($R$3,0,0,'Données projet'!$E$9+1,1))-AVERAGE(OFFSET($H$3,0,0,'Données projet'!$E$9+1,1))</f>
        <v>188.56991031155647</v>
      </c>
      <c r="T164" s="62">
        <f t="shared" si="142"/>
        <v>453.23001185927342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68.909468622189735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79.202803798075649</v>
      </c>
      <c r="AO164" s="62">
        <f t="shared" si="144"/>
        <v>395.04792682837751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4.8652769447739495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3.6010363871000937E-21</v>
      </c>
      <c r="AX164" s="23">
        <f t="shared" si="166"/>
        <v>4.8652769447739495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68.909468622189735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68.909468622189735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68.909468622189735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68.909468622189735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68.909468622189735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68.909468622189735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68.909468622189735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68.909468622189735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3.65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13.383333333333333</v>
      </c>
      <c r="H165" s="70">
        <f t="shared" si="110"/>
        <v>203.13333333333333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68.92838690353183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289.40408531295202</v>
      </c>
      <c r="S165" s="62">
        <f ca="1">AVERAGE(OFFSET($R$3,0,0,'Données projet'!$E$9+1,1))-AVERAGE(OFFSET($H$3,0,0,'Données projet'!$E$9+1,1))</f>
        <v>188.56991031155647</v>
      </c>
      <c r="T165" s="62">
        <f t="shared" si="142"/>
        <v>453.23001185927342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68.92838690353183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79.202803798075649</v>
      </c>
      <c r="AO165" s="62">
        <f t="shared" si="144"/>
        <v>395.04792682837751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4.7698718314128499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2.5463172486179816E-21</v>
      </c>
      <c r="AX165" s="23">
        <f t="shared" si="166"/>
        <v>4.7698718314128499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68.92838690353183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68.92838690353183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68.92838690353183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68.92838690353183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68.92838690353183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68.92838690353183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68.92838690353183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68.92838690353183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3.65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13.383333333333333</v>
      </c>
      <c r="H166" s="70">
        <f t="shared" si="110"/>
        <v>203.13333333333333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68.94697699498758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289.47224898162312</v>
      </c>
      <c r="S166" s="62">
        <f ca="1">AVERAGE(OFFSET($R$3,0,0,'Données projet'!$E$9+1,1))-AVERAGE(OFFSET($H$3,0,0,'Données projet'!$E$9+1,1))</f>
        <v>188.56991031155647</v>
      </c>
      <c r="T166" s="62">
        <f t="shared" si="142"/>
        <v>453.23001185927342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68.94697699498758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79.202803798075649</v>
      </c>
      <c r="AO166" s="62">
        <f t="shared" si="144"/>
        <v>395.04792682837751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4.6763375541333883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1.8005181935500468E-21</v>
      </c>
      <c r="AX166" s="23">
        <f t="shared" si="166"/>
        <v>4.6763375541333883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68.94697699498758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68.94697699498758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68.94697699498758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68.94697699498758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68.94697699498758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68.94697699498758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68.94697699498758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68.94697699498758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3.65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13.383333333333333</v>
      </c>
      <c r="H167" s="70">
        <f t="shared" si="110"/>
        <v>203.13333333333333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68.965244589917802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289.53923016303395</v>
      </c>
      <c r="S167" s="62">
        <f ca="1">AVERAGE(OFFSET($R$3,0,0,'Données projet'!$E$9+1,1))-AVERAGE(OFFSET($H$3,0,0,'Données projet'!$E$9+1,1))</f>
        <v>188.56991031155647</v>
      </c>
      <c r="T167" s="62">
        <f t="shared" si="142"/>
        <v>453.23001185927342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68.965244589917802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79.202803798075649</v>
      </c>
      <c r="AO167" s="62">
        <f t="shared" si="144"/>
        <v>395.04792682837751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4.584637426981101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1.2731586243089908E-21</v>
      </c>
      <c r="AX167" s="23">
        <f t="shared" si="166"/>
        <v>4.584637426981101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68.965244589917802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68.965244589917802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68.965244589917802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68.965244589917802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68.965244589917802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68.965244589917802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68.965244589917802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68.965244589917802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3.65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13.383333333333333</v>
      </c>
      <c r="H168" s="70">
        <f t="shared" si="110"/>
        <v>203.13333333333333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68.983195282916185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289.6050493706947</v>
      </c>
      <c r="S168" s="62">
        <f ca="1">AVERAGE(OFFSET($R$3,0,0,'Données projet'!$E$9+1,1))-AVERAGE(OFFSET($H$3,0,0,'Données projet'!$E$9+1,1))</f>
        <v>188.56991031155647</v>
      </c>
      <c r="T168" s="62">
        <f t="shared" si="142"/>
        <v>453.23001185927342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68.983195282916185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79.202803798075649</v>
      </c>
      <c r="AO168" s="62">
        <f t="shared" si="144"/>
        <v>395.04792682837751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4.4947354833907154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9.0025909677502342E-22</v>
      </c>
      <c r="AX168" s="23">
        <f t="shared" si="166"/>
        <v>4.4947354833907154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68.983195282916185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68.983195282916185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68.983195282916185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68.983195282916185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68.983195282916185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68.983195282916185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68.983195282916185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68.983195282916185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3.65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13.383333333333333</v>
      </c>
      <c r="H169" s="70">
        <f t="shared" si="110"/>
        <v>203.13333333333333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69.000834571522802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289.66972676225225</v>
      </c>
      <c r="S169" s="62">
        <f ca="1">AVERAGE(OFFSET($R$3,0,0,'Données projet'!$E$9+1,1))-AVERAGE(OFFSET($H$3,0,0,'Données projet'!$E$9+1,1))</f>
        <v>188.56991031155647</v>
      </c>
      <c r="T169" s="62">
        <f t="shared" si="142"/>
        <v>453.23001185927342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69.000834571522802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79.202803798075649</v>
      </c>
      <c r="AO169" s="62">
        <f t="shared" si="144"/>
        <v>395.04792682837751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4.4065964620793663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6.3657931215449539E-22</v>
      </c>
      <c r="AX169" s="23">
        <f t="shared" si="166"/>
        <v>4.4065964620793663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69.000834571522802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69.000834571522802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69.000834571522802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69.000834571522802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69.000834571522802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69.000834571522802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69.000834571522802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69.000834571522802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3.65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13.383333333333333</v>
      </c>
      <c r="H170" s="70">
        <f t="shared" si="110"/>
        <v>203.13333333333333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69.018167857907628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289.73328214566328</v>
      </c>
      <c r="S170" s="62">
        <f ca="1">AVERAGE(OFFSET($R$3,0,0,'Données projet'!$E$9+1,1))-AVERAGE(OFFSET($H$3,0,0,'Données projet'!$E$9+1,1))</f>
        <v>188.56991031155647</v>
      </c>
      <c r="T170" s="62">
        <f t="shared" si="142"/>
        <v>453.23001185927342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69.018167857907628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79.202803798075649</v>
      </c>
      <c r="AO170" s="62">
        <f t="shared" si="144"/>
        <v>395.04792682837751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4.3201857932164378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4.5012954838751171E-22</v>
      </c>
      <c r="AX170" s="23">
        <f t="shared" si="166"/>
        <v>4.3201857932164378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69.018167857907628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69.018167857907628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69.018167857907628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69.018167857907628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69.018167857907628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69.018167857907628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69.018167857907628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69.018167857907628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3.65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13.383333333333333</v>
      </c>
      <c r="H171" s="70">
        <f t="shared" si="110"/>
        <v>203.13333333333333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69.03520045052511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289.79573498526076</v>
      </c>
      <c r="S171" s="62">
        <f ca="1">AVERAGE(OFFSET($R$3,0,0,'Données projet'!$E$9+1,1))-AVERAGE(OFFSET($H$3,0,0,'Données projet'!$E$9+1,1))</f>
        <v>188.56991031155647</v>
      </c>
      <c r="T171" s="62">
        <f t="shared" si="142"/>
        <v>453.23001185927342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69.03520045052511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79.202803798075649</v>
      </c>
      <c r="AO171" s="62">
        <f t="shared" si="144"/>
        <v>395.04792682837751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4.2354695848646076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3.182896560772477E-22</v>
      </c>
      <c r="AX171" s="23">
        <f t="shared" si="166"/>
        <v>4.2354695848646076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69.03520045052511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69.03520045052511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69.03520045052511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69.03520045052511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69.03520045052511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69.03520045052511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69.03520045052511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69.03520045052511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3.65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13.383333333333333</v>
      </c>
      <c r="H172" s="70">
        <f t="shared" si="110"/>
        <v>203.13333333333333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69.051937565739848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289.85710440771476</v>
      </c>
      <c r="S172" s="62">
        <f ca="1">AVERAGE(OFFSET($R$3,0,0,'Données projet'!$E$9+1,1))-AVERAGE(OFFSET($H$3,0,0,'Données projet'!$E$9+1,1))</f>
        <v>188.56991031155647</v>
      </c>
      <c r="T172" s="62">
        <f t="shared" si="142"/>
        <v>453.23001185927342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69.051937565739848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79.202803798075649</v>
      </c>
      <c r="AO172" s="62">
        <f t="shared" si="144"/>
        <v>395.04792682837751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4.1524146096867716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2.2506477419375585E-22</v>
      </c>
      <c r="AX172" s="23">
        <f t="shared" si="166"/>
        <v>4.1524146096867716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69.051937565739848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69.051937565739848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69.051937565739848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69.051937565739848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69.051937565739848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69.051937565739848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69.051937565739848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69.051937565739848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3.65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13.383333333333333</v>
      </c>
      <c r="H173" s="70">
        <f t="shared" si="110"/>
        <v>203.13333333333333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69.068384329424191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289.91740920789073</v>
      </c>
      <c r="S173" s="62">
        <f ca="1">AVERAGE(OFFSET($R$3,0,0,'Données projet'!$E$9+1,1))-AVERAGE(OFFSET($H$3,0,0,'Données projet'!$E$9+1,1))</f>
        <v>188.56991031155647</v>
      </c>
      <c r="T173" s="62">
        <f t="shared" si="142"/>
        <v>453.23001185927342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69.068384329424191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79.202803798075649</v>
      </c>
      <c r="AO173" s="62">
        <f t="shared" si="144"/>
        <v>395.04792682837751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4.0709882919136406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1.5914482803862385E-22</v>
      </c>
      <c r="AX173" s="23">
        <f t="shared" si="166"/>
        <v>4.0709882919136406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69.068384329424191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69.068384329424191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69.068384329424191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69.068384329424191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69.068384329424191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69.068384329424191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69.068384329424191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69.068384329424191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3.65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13.383333333333333</v>
      </c>
      <c r="H174" s="70">
        <f t="shared" si="110"/>
        <v>203.13333333333333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69.084545778528053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289.97666785460484</v>
      </c>
      <c r="S174" s="62">
        <f ca="1">AVERAGE(OFFSET($R$3,0,0,'Données projet'!$E$9+1,1))-AVERAGE(OFFSET($H$3,0,0,'Données projet'!$E$9+1,1))</f>
        <v>188.56991031155647</v>
      </c>
      <c r="T174" s="62">
        <f t="shared" si="142"/>
        <v>453.23001185927342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69.084545778528053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79.202803798075649</v>
      </c>
      <c r="AO174" s="62">
        <f t="shared" si="144"/>
        <v>395.04792682837751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3.9911586945668907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1.1253238709687793E-22</v>
      </c>
      <c r="AX174" s="23">
        <f t="shared" si="166"/>
        <v>3.9911586945668907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69.084545778528053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69.084545778528053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69.084545778528053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69.084545778528053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69.084545778528053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69.084545778528053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69.084545778528053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69.084545778528053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3.65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13.383333333333333</v>
      </c>
      <c r="H175" s="70">
        <f t="shared" si="110"/>
        <v>203.13333333333333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69.100426862621561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290.03489849628102</v>
      </c>
      <c r="S175" s="62">
        <f ca="1">AVERAGE(OFFSET($R$3,0,0,'Données projet'!$E$9+1,1))-AVERAGE(OFFSET($H$3,0,0,'Données projet'!$E$9+1,1))</f>
        <v>188.56991031155647</v>
      </c>
      <c r="T175" s="62">
        <f t="shared" si="142"/>
        <v>453.23001185927342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69.100426862621561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79.202803798075649</v>
      </c>
      <c r="AO175" s="62">
        <f t="shared" si="144"/>
        <v>395.04792682837751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3.9128945069328638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7.9572414019311924E-23</v>
      </c>
      <c r="AX175" s="23">
        <f t="shared" si="166"/>
        <v>3.9128945069328638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69.100426862621561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69.100426862621561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69.100426862621561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69.100426862621561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69.100426862621561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69.100426862621561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69.100426862621561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69.100426862621561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3.65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13.383333333333333</v>
      </c>
      <c r="H176" s="70">
        <f t="shared" si="110"/>
        <v>203.13333333333333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69.116032445410838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290.09211896650839</v>
      </c>
      <c r="S176" s="62">
        <f ca="1">AVERAGE(OFFSET($R$3,0,0,'Données projet'!$E$9+1,1))-AVERAGE(OFFSET($H$3,0,0,'Données projet'!$E$9+1,1))</f>
        <v>188.56991031155647</v>
      </c>
      <c r="T176" s="62">
        <f t="shared" si="142"/>
        <v>453.23001185927342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69.116032445410838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79.202803798075649</v>
      </c>
      <c r="AO176" s="62">
        <f t="shared" si="144"/>
        <v>395.04792682837751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3.8361650322818992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5.6266193548438964E-23</v>
      </c>
      <c r="AX176" s="23">
        <f t="shared" si="166"/>
        <v>3.8361650322818992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69.116032445410838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69.116032445410838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69.116032445410838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69.116032445410838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69.116032445410838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69.116032445410838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69.116032445410838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69.116032445410838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3.65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13.383333333333333</v>
      </c>
      <c r="H177" s="70">
        <f t="shared" si="110"/>
        <v>203.13333333333333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69.131367306227574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290.14834678950308</v>
      </c>
      <c r="S177" s="62">
        <f ca="1">AVERAGE(OFFSET($R$3,0,0,'Données projet'!$E$9+1,1))-AVERAGE(OFFSET($H$3,0,0,'Données projet'!$E$9+1,1))</f>
        <v>188.56991031155647</v>
      </c>
      <c r="T177" s="62">
        <f t="shared" si="142"/>
        <v>453.23001185927342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69.131367306227574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79.202803798075649</v>
      </c>
      <c r="AO177" s="62">
        <f t="shared" si="144"/>
        <v>395.04792682837751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3.7609401758284817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3.9786207009655962E-23</v>
      </c>
      <c r="AX177" s="23">
        <f t="shared" si="166"/>
        <v>3.7609401758284817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69.131367306227574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69.131367306227574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69.131367306227574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69.131367306227574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69.131367306227574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69.131367306227574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69.131367306227574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69.131367306227574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3.65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13.383333333333333</v>
      </c>
      <c r="H178" s="70">
        <f t="shared" si="110"/>
        <v>203.13333333333333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69.146436141492742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290.20359918547535</v>
      </c>
      <c r="S178" s="62">
        <f ca="1">AVERAGE(OFFSET($R$3,0,0,'Données projet'!$E$9+1,1))-AVERAGE(OFFSET($H$3,0,0,'Données projet'!$E$9+1,1))</f>
        <v>188.56991031155647</v>
      </c>
      <c r="T178" s="62">
        <f t="shared" si="142"/>
        <v>453.23001185927342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69.146436141492742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79.202803798075649</v>
      </c>
      <c r="AO178" s="62">
        <f t="shared" si="144"/>
        <v>395.04792682837751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3.6871904329274838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2.8133096774219482E-23</v>
      </c>
      <c r="AX178" s="23">
        <f t="shared" si="166"/>
        <v>3.6871904329274838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69.146436141492742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69.146436141492742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69.146436141492742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69.146436141492742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69.146436141492742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69.146436141492742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69.146436141492742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69.146436141492742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3.65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13.383333333333333</v>
      </c>
      <c r="H179" s="70">
        <f t="shared" si="110"/>
        <v>203.13333333333333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69.161243566154937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290.25789307590344</v>
      </c>
      <c r="S179" s="62">
        <f ca="1">AVERAGE(OFFSET($R$3,0,0,'Données projet'!$E$9+1,1))-AVERAGE(OFFSET($H$3,0,0,'Données projet'!$E$9+1,1))</f>
        <v>188.56991031155647</v>
      </c>
      <c r="T179" s="62">
        <f t="shared" si="142"/>
        <v>453.23001185927342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69.161243566154937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79.202803798075649</v>
      </c>
      <c r="AO179" s="62">
        <f t="shared" si="144"/>
        <v>395.04792682837751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3.6148868775018732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1.9893103504827981E-23</v>
      </c>
      <c r="AX179" s="23">
        <f t="shared" si="166"/>
        <v>3.6148868775018732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69.161243566154937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69.161243566154937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69.161243566154937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69.161243566154937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69.161243566154937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69.161243566154937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69.161243566154937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69.161243566154937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3.65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13.383333333333333</v>
      </c>
      <c r="H180" s="70">
        <f t="shared" si="110"/>
        <v>203.13333333333333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69.175794115103699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290.31124508871557</v>
      </c>
      <c r="S180" s="62">
        <f ca="1">AVERAGE(OFFSET($R$3,0,0,'Données projet'!$E$9+1,1))-AVERAGE(OFFSET($H$3,0,0,'Données projet'!$E$9+1,1))</f>
        <v>188.56991031155647</v>
      </c>
      <c r="T180" s="62">
        <f t="shared" si="142"/>
        <v>453.23001185927342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69.175794115103699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79.202803798075649</v>
      </c>
      <c r="AO180" s="62">
        <f t="shared" si="144"/>
        <v>395.04792682837751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3.5440011506973446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1.4066548387109741E-23</v>
      </c>
      <c r="AX180" s="23">
        <f t="shared" si="166"/>
        <v>3.5440011506973446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69.175794115103699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69.175794115103699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69.175794115103699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69.175794115103699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69.175794115103699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69.175794115103699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69.175794115103699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69.175794115103699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3.65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13.383333333333333</v>
      </c>
      <c r="H181" s="70">
        <f t="shared" si="110"/>
        <v>203.13333333333333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69.190092244558329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290.36367156338252</v>
      </c>
      <c r="S181" s="62">
        <f ca="1">AVERAGE(OFFSET($R$3,0,0,'Données projet'!$E$9+1,1))-AVERAGE(OFFSET($H$3,0,0,'Données projet'!$E$9+1,1))</f>
        <v>188.56991031155647</v>
      </c>
      <c r="T181" s="62">
        <f t="shared" si="142"/>
        <v>453.23001185927342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69.190092244558329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79.202803798075649</v>
      </c>
      <c r="AO181" s="62">
        <f t="shared" si="144"/>
        <v>395.04792682837751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3.4745054497594285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9.9465517524139905E-24</v>
      </c>
      <c r="AX181" s="23">
        <f t="shared" si="166"/>
        <v>3.4745054497594285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69.190092244558329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69.190092244558329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69.190092244558329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69.190092244558329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69.190092244558329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69.190092244558329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69.190092244558329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69.190092244558329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3.65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13.383333333333333</v>
      </c>
      <c r="H182" s="70">
        <f t="shared" si="110"/>
        <v>203.13333333333333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69.204142333432756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290.4151885559221</v>
      </c>
      <c r="S182" s="62">
        <f ca="1">AVERAGE(OFFSET($R$3,0,0,'Données projet'!$E$9+1,1))-AVERAGE(OFFSET($H$3,0,0,'Données projet'!$E$9+1,1))</f>
        <v>188.56991031155647</v>
      </c>
      <c r="T182" s="62">
        <f t="shared" si="142"/>
        <v>453.23001185927342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69.204142333432756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79.202803798075649</v>
      </c>
      <c r="AO182" s="62">
        <f t="shared" si="144"/>
        <v>395.04792682837751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3.4063725171287129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7.0332741935548705E-24</v>
      </c>
      <c r="AX182" s="23">
        <f t="shared" si="166"/>
        <v>3.4063725171287129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69.204142333432756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69.204142333432756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69.204142333432756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69.204142333432756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69.204142333432756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69.204142333432756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69.204142333432756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69.204142333432756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3.65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13.383333333333333</v>
      </c>
      <c r="H183" s="70">
        <f t="shared" si="110"/>
        <v>203.13333333333333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69.217948684676514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290.46581184381591</v>
      </c>
      <c r="S183" s="62">
        <f ca="1">AVERAGE(OFFSET($R$3,0,0,'Données projet'!$E$9+1,1))-AVERAGE(OFFSET($H$3,0,0,'Données projet'!$E$9+1,1))</f>
        <v>188.56991031155647</v>
      </c>
      <c r="T183" s="62">
        <f t="shared" si="142"/>
        <v>453.23001185927342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69.217948684676514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79.202803798075649</v>
      </c>
      <c r="AO183" s="62">
        <f t="shared" si="144"/>
        <v>395.04792682837751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3.3395756297499002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4.9732758762069953E-24</v>
      </c>
      <c r="AX183" s="23">
        <f t="shared" si="166"/>
        <v>3.3395756297499002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69.217948684676514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69.217948684676514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69.217948684676514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69.217948684676514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69.217948684676514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69.217948684676514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69.217948684676514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69.217948684676514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3.65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13.383333333333333</v>
      </c>
      <c r="H184" s="70">
        <f t="shared" si="110"/>
        <v>203.13333333333333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69.23151552659256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290.5155569308414</v>
      </c>
      <c r="S184" s="62">
        <f ca="1">AVERAGE(OFFSET($R$3,0,0,'Données projet'!$E$9+1,1))-AVERAGE(OFFSET($H$3,0,0,'Données projet'!$E$9+1,1))</f>
        <v>188.56991031155647</v>
      </c>
      <c r="T184" s="62">
        <f t="shared" si="142"/>
        <v>453.23001185927342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69.23151552659256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79.202803798075649</v>
      </c>
      <c r="AO184" s="62">
        <f t="shared" si="144"/>
        <v>395.04792682837751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3.2740885885905078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3.5166370967774352E-24</v>
      </c>
      <c r="AX184" s="23">
        <f t="shared" si="166"/>
        <v>3.2740885885905078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69.23151552659256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69.23151552659256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69.23151552659256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69.23151552659256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69.23151552659256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69.23151552659256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69.23151552659256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69.23151552659256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3.65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13.383333333333333</v>
      </c>
      <c r="H185" s="70">
        <f t="shared" si="110"/>
        <v>203.13333333333333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69.244847014132304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290.56443905182044</v>
      </c>
      <c r="S185" s="62">
        <f ca="1">AVERAGE(OFFSET($R$3,0,0,'Données projet'!$E$9+1,1))-AVERAGE(OFFSET($H$3,0,0,'Données projet'!$E$9+1,1))</f>
        <v>188.56991031155647</v>
      </c>
      <c r="T185" s="62">
        <f t="shared" si="142"/>
        <v>453.23001185927342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69.244847014132304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79.202803798075649</v>
      </c>
      <c r="AO185" s="62">
        <f t="shared" si="144"/>
        <v>395.04792682837751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3.2098857083650998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2.4866379381034976E-24</v>
      </c>
      <c r="AX185" s="23">
        <f t="shared" si="166"/>
        <v>3.2098857083650998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69.244847014132304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69.244847014132304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69.244847014132304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69.244847014132304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69.244847014132304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69.244847014132304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69.244847014132304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69.244847014132304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3.65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13.383333333333333</v>
      </c>
      <c r="H186" s="70">
        <f t="shared" si="110"/>
        <v>203.13333333333333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69.257947230167943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290.61247317728441</v>
      </c>
      <c r="S186" s="62">
        <f ca="1">AVERAGE(OFFSET($R$3,0,0,'Données projet'!$E$9+1,1))-AVERAGE(OFFSET($H$3,0,0,'Données projet'!$E$9+1,1))</f>
        <v>188.56991031155647</v>
      </c>
      <c r="T186" s="62">
        <f t="shared" si="142"/>
        <v>453.23001185927342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69.257947230167943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79.202803798075649</v>
      </c>
      <c r="AO186" s="62">
        <f t="shared" si="144"/>
        <v>395.04792682837751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3.146941807461022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1.7583185483887176E-24</v>
      </c>
      <c r="AX186" s="23">
        <f t="shared" si="166"/>
        <v>3.146941807461022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69.257947230167943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69.257947230167943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69.257947230167943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69.257947230167943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69.257947230167943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69.257947230167943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69.257947230167943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69.257947230167943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3.65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13.383333333333333</v>
      </c>
      <c r="H187" s="70">
        <f t="shared" si="110"/>
        <v>203.13333333333333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69.270820186743066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290.65967401805989</v>
      </c>
      <c r="S187" s="62">
        <f ca="1">AVERAGE(OFFSET($R$3,0,0,'Données projet'!$E$9+1,1))-AVERAGE(OFFSET($H$3,0,0,'Données projet'!$E$9+1,1))</f>
        <v>188.56991031155647</v>
      </c>
      <c r="T187" s="62">
        <f t="shared" si="142"/>
        <v>453.23001185927342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69.270820186743066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79.202803798075649</v>
      </c>
      <c r="AO187" s="62">
        <f t="shared" si="144"/>
        <v>395.04792682837751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3.0852321980616844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1.2433189690517488E-24</v>
      </c>
      <c r="AX187" s="23">
        <f t="shared" si="166"/>
        <v>3.0852321980616844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69.270820186743066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69.270820186743066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69.270820186743066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69.270820186743066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69.270820186743066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69.270820186743066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69.270820186743066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69.270820186743066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3.65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13.383333333333333</v>
      </c>
      <c r="H188" s="70">
        <f t="shared" si="110"/>
        <v>203.13333333333333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69.283469826301243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290.70605602977321</v>
      </c>
      <c r="S188" s="62">
        <f ca="1">AVERAGE(OFFSET($R$3,0,0,'Données projet'!$E$9+1,1))-AVERAGE(OFFSET($H$3,0,0,'Données projet'!$E$9+1,1))</f>
        <v>188.56991031155647</v>
      </c>
      <c r="T188" s="62">
        <f t="shared" si="142"/>
        <v>453.23001185927342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69.283469826301243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79.202803798075649</v>
      </c>
      <c r="AO188" s="62">
        <f t="shared" si="144"/>
        <v>395.04792682837751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3.0247326764635227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8.7915927419435881E-25</v>
      </c>
      <c r="AX188" s="23">
        <f t="shared" si="166"/>
        <v>3.0247326764635227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69.283469826301243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69.283469826301243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69.283469826301243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69.283469826301243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69.283469826301243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69.283469826301243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69.283469826301243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69.283469826301243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3.65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13.383333333333333</v>
      </c>
      <c r="H189" s="70">
        <f t="shared" si="110"/>
        <v>203.13333333333333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69.295900022893434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290.7516334172779</v>
      </c>
      <c r="S189" s="62">
        <f ca="1">AVERAGE(OFFSET($R$3,0,0,'Données projet'!$E$9+1,1))-AVERAGE(OFFSET($H$3,0,0,'Données projet'!$E$9+1,1))</f>
        <v>188.56991031155647</v>
      </c>
      <c r="T189" s="62">
        <f t="shared" si="142"/>
        <v>453.23001185927342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69.295900022893434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79.202803798075649</v>
      </c>
      <c r="AO189" s="62">
        <f t="shared" si="144"/>
        <v>395.04792682837751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2.9654195135828365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6.2165948452587441E-25</v>
      </c>
      <c r="AX189" s="23">
        <f t="shared" si="166"/>
        <v>2.9654195135828365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69.295900022893434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69.295900022893434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69.295900022893434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69.295900022893434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69.295900022893434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69.295900022893434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69.295900022893434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69.295900022893434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3.65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13.383333333333333</v>
      </c>
      <c r="H190" s="70">
        <f t="shared" si="110"/>
        <v>203.13333333333333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69.3081145833645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290.79642013900514</v>
      </c>
      <c r="S190" s="62">
        <f ca="1">AVERAGE(OFFSET($R$3,0,0,'Données projet'!$E$9+1,1))-AVERAGE(OFFSET($H$3,0,0,'Données projet'!$E$9+1,1))</f>
        <v>188.56991031155647</v>
      </c>
      <c r="T190" s="62">
        <f t="shared" si="142"/>
        <v>453.23001185927342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69.3081145833645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79.202803798075649</v>
      </c>
      <c r="AO190" s="62">
        <f t="shared" si="144"/>
        <v>395.04792682837751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2.9072694456487835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4.395796370971794E-25</v>
      </c>
      <c r="AX190" s="23">
        <f t="shared" si="166"/>
        <v>2.9072694456487835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69.3081145833645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69.3081145833645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69.3081145833645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69.3081145833645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69.3081145833645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69.3081145833645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69.3081145833645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69.3081145833645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3.65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13.383333333333333</v>
      </c>
      <c r="H191" s="70">
        <f t="shared" si="110"/>
        <v>203.13333333333333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69.320117248519068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290.84042991123857</v>
      </c>
      <c r="S191" s="62">
        <f ca="1">AVERAGE(OFFSET($R$3,0,0,'Données projet'!$E$9+1,1))-AVERAGE(OFFSET($H$3,0,0,'Données projet'!$E$9+1,1))</f>
        <v>188.56991031155647</v>
      </c>
      <c r="T191" s="62">
        <f t="shared" si="142"/>
        <v>453.23001185927342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69.320117248519068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79.202803798075649</v>
      </c>
      <c r="AO191" s="62">
        <f t="shared" si="144"/>
        <v>395.04792682837751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2.8502596650788781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3.108297422629372E-25</v>
      </c>
      <c r="AX191" s="23">
        <f t="shared" si="166"/>
        <v>2.8502596650788781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69.320117248519068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69.320117248519068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69.320117248519068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69.320117248519068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69.320117248519068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69.320117248519068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69.320117248519068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69.320117248519068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3.65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13.383333333333333</v>
      </c>
      <c r="H192" s="70">
        <f t="shared" si="110"/>
        <v>203.13333333333333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69.331911694267134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290.88367621231481</v>
      </c>
      <c r="S192" s="62">
        <f ca="1">AVERAGE(OFFSET($R$3,0,0,'Données projet'!$E$9+1,1))-AVERAGE(OFFSET($H$3,0,0,'Données projet'!$E$9+1,1))</f>
        <v>188.56991031155647</v>
      </c>
      <c r="T192" s="62">
        <f t="shared" si="142"/>
        <v>453.23001185927342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69.331911694267134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79.202803798075649</v>
      </c>
      <c r="AO192" s="62">
        <f t="shared" si="144"/>
        <v>395.04792682837751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2.7943678115334158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2.197898185485897E-25</v>
      </c>
      <c r="AX192" s="23">
        <f t="shared" si="166"/>
        <v>2.7943678115334158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69.331911694267134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69.331911694267134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69.331911694267134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69.331911694267134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69.331911694267134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69.331911694267134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69.331911694267134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69.331911694267134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3.65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13.383333333333333</v>
      </c>
      <c r="H193" s="70">
        <f t="shared" si="110"/>
        <v>203.13333333333333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69.343501532749912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290.92617228675169</v>
      </c>
      <c r="S193" s="62">
        <f ca="1">AVERAGE(OFFSET($R$3,0,0,'Données projet'!$E$9+1,1))-AVERAGE(OFFSET($H$3,0,0,'Données projet'!$E$9+1,1))</f>
        <v>188.56991031155647</v>
      </c>
      <c r="T193" s="62">
        <f t="shared" si="142"/>
        <v>453.23001185927342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69.343501532749912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79.202803798075649</v>
      </c>
      <c r="AO193" s="62">
        <f t="shared" si="144"/>
        <v>395.04792682837751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2.7395719631453153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1.554148711314686E-25</v>
      </c>
      <c r="AX193" s="23">
        <f t="shared" si="166"/>
        <v>2.7395719631453153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69.343501532749912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69.343501532749912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69.343501532749912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69.343501532749912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69.343501532749912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69.343501532749912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69.343501532749912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69.343501532749912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3.65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13.383333333333333</v>
      </c>
      <c r="H194" s="70">
        <f t="shared" si="110"/>
        <v>203.13333333333333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69.354890313446006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290.96793114930404</v>
      </c>
      <c r="S194" s="62">
        <f ca="1">AVERAGE(OFFSET($R$3,0,0,'Données projet'!$E$9+1,1))-AVERAGE(OFFSET($H$3,0,0,'Données projet'!$E$9+1,1))</f>
        <v>188.56991031155647</v>
      </c>
      <c r="T194" s="62">
        <f t="shared" si="142"/>
        <v>453.23001185927342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69.354890313446006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79.202803798075649</v>
      </c>
      <c r="AO194" s="62">
        <f t="shared" si="144"/>
        <v>395.04792682837751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2.6858506279219383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1.0989490927429485E-25</v>
      </c>
      <c r="AX194" s="23">
        <f t="shared" si="166"/>
        <v>2.6858506279219383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69.354890313446006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69.354890313446006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69.354890313446006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69.354890313446006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69.354890313446006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69.354890313446006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69.354890313446006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69.354890313446006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3.65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13.383333333333333</v>
      </c>
      <c r="H195" s="70">
        <f t="shared" si="110"/>
        <v>203.13333333333333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69.366081524258533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291.00896558894993</v>
      </c>
      <c r="S195" s="62">
        <f ca="1">AVERAGE(OFFSET($R$3,0,0,'Données projet'!$E$9+1,1))-AVERAGE(OFFSET($H$3,0,0,'Données projet'!$E$9+1,1))</f>
        <v>188.56991031155647</v>
      </c>
      <c r="T195" s="62">
        <f t="shared" si="142"/>
        <v>453.23001185927342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69.366081524258533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79.202803798075649</v>
      </c>
      <c r="AO195" s="62">
        <f t="shared" si="144"/>
        <v>395.04792682837751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2.6331827353155126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7.7707435565734301E-26</v>
      </c>
      <c r="AX195" s="23">
        <f t="shared" si="166"/>
        <v>2.6331827353155126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69.366081524258533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69.366081524258533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69.366081524258533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69.366081524258533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69.366081524258533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69.366081524258533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69.366081524258533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69.366081524258533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3.65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13.383333333333333</v>
      </c>
      <c r="H196" s="70">
        <f t="shared" ref="H196:H203" si="192">(B196+E196+F196)*44/12+(C196+D196)*0.475*44/12</f>
        <v>203.13333333333333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69.377078592583246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291.04928817280722</v>
      </c>
      <c r="S196" s="62">
        <f ca="1">AVERAGE(OFFSET($R$3,0,0,'Données projet'!$E$9+1,1))-AVERAGE(OFFSET($H$3,0,0,'Données projet'!$E$9+1,1))</f>
        <v>188.56991031155647</v>
      </c>
      <c r="T196" s="62">
        <f t="shared" si="142"/>
        <v>453.23001185927342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69.377078592583246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79.202803798075649</v>
      </c>
      <c r="AO196" s="62">
        <f t="shared" si="144"/>
        <v>395.04792682837751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2.5815476279588565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5.4947454637147425E-26</v>
      </c>
      <c r="AX196" s="23">
        <f t="shared" si="166"/>
        <v>2.5815476279588565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69.377078592583246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69.377078592583246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69.377078592583246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69.377078592583246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69.377078592583246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69.377078592583246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69.377078592583246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69.377078592583246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3.65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13.383333333333333</v>
      </c>
      <c r="H197" s="70">
        <f t="shared" si="192"/>
        <v>203.13333333333333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69.387884886358293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291.0889112499824</v>
      </c>
      <c r="S197" s="62">
        <f ca="1">AVERAGE(OFFSET($R$3,0,0,'Données projet'!$E$9+1,1))-AVERAGE(OFFSET($H$3,0,0,'Données projet'!$E$9+1,1))</f>
        <v>188.56991031155647</v>
      </c>
      <c r="T197" s="62">
        <f t="shared" ref="T197:T203" si="204">$T$3</f>
        <v>453.23001185927342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69.387884886358293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79.202803798075649</v>
      </c>
      <c r="AO197" s="62">
        <f t="shared" ref="AO197:AO203" si="205">$AO$3</f>
        <v>395.04792682837751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2.5309250535631587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3.8853717782867151E-26</v>
      </c>
      <c r="AX197" s="23">
        <f t="shared" si="166"/>
        <v>2.5309250535631587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69.387884886358293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69.387884886358293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69.387884886358293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69.387884886358293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69.387884886358293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69.387884886358293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69.387884886358293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69.387884886358293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3.65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13.383333333333333</v>
      </c>
      <c r="H198" s="70">
        <f t="shared" si="192"/>
        <v>203.13333333333333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69.3985037150956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291.12784695535254</v>
      </c>
      <c r="S198" s="62">
        <f ca="1">AVERAGE(OFFSET($R$3,0,0,'Données projet'!$E$9+1,1))-AVERAGE(OFFSET($H$3,0,0,'Données projet'!$E$9+1,1))</f>
        <v>188.56991031155647</v>
      </c>
      <c r="T198" s="62">
        <f t="shared" si="204"/>
        <v>453.23001185927342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69.3985037150956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79.202803798075649</v>
      </c>
      <c r="AO198" s="62">
        <f t="shared" si="205"/>
        <v>395.04792682837751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2.4812951569746389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2.7473727318573713E-26</v>
      </c>
      <c r="AX198" s="23">
        <f t="shared" si="166"/>
        <v>2.4812951569746389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69.3985037150956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69.3985037150956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69.3985037150956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69.3985037150956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69.3985037150956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69.3985037150956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69.3985037150956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69.3985037150956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3.65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13.383333333333333</v>
      </c>
      <c r="H199" s="70">
        <f t="shared" si="192"/>
        <v>203.13333333333333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69.408938330894443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291.16610721328163</v>
      </c>
      <c r="S199" s="62">
        <f ca="1">AVERAGE(OFFSET($R$3,0,0,'Données projet'!$E$9+1,1))-AVERAGE(OFFSET($H$3,0,0,'Données projet'!$E$9+1,1))</f>
        <v>188.56991031155647</v>
      </c>
      <c r="T199" s="62">
        <f t="shared" si="204"/>
        <v>453.23001185927342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69.408938330894443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79.202803798075649</v>
      </c>
      <c r="AO199" s="62">
        <f t="shared" si="205"/>
        <v>395.04792682837751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2.4326384723869721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1.9426858891433575E-26</v>
      </c>
      <c r="AX199" s="23">
        <f t="shared" si="166"/>
        <v>2.4326384723869721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69.408938330894443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69.408938330894443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69.408938330894443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69.408938330894443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69.408938330894443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69.408938330894443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69.408938330894443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69.408938330894443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3.65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13.383333333333333</v>
      </c>
      <c r="H200" s="70">
        <f t="shared" si="192"/>
        <v>203.13333333333333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69.419191929437488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291.20370374127276</v>
      </c>
      <c r="S200" s="62">
        <f ca="1">AVERAGE(OFFSET($R$3,0,0,'Données projet'!$E$9+1,1))-AVERAGE(OFFSET($H$3,0,0,'Données projet'!$E$9+1,1))</f>
        <v>188.56991031155647</v>
      </c>
      <c r="T200" s="62">
        <f t="shared" si="204"/>
        <v>453.23001185927342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69.419191929437488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79.202803798075649</v>
      </c>
      <c r="AO200" s="62">
        <f t="shared" si="205"/>
        <v>395.04792682837751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2.3849359157064223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1.3736863659286856E-26</v>
      </c>
      <c r="AX200" s="23">
        <f t="shared" si="166"/>
        <v>2.3849359157064223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69.419191929437488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69.419191929437488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69.419191929437488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69.419191929437488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69.419191929437488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69.419191929437488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69.419191929437488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69.419191929437488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3.65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13.383333333333333</v>
      </c>
      <c r="H201" s="70">
        <f t="shared" si="192"/>
        <v>203.13333333333333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69.42926765096945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291.24064805355664</v>
      </c>
      <c r="S201" s="62">
        <f ca="1">AVERAGE(OFFSET($R$3,0,0,'Données projet'!$E$9+1,1))-AVERAGE(OFFSET($H$3,0,0,'Données projet'!$E$9+1,1))</f>
        <v>188.56991031155647</v>
      </c>
      <c r="T201" s="62">
        <f t="shared" si="204"/>
        <v>453.23001185927342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69.42926765096945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79.202803798075649</v>
      </c>
      <c r="AO201" s="62">
        <f t="shared" si="205"/>
        <v>395.04792682837751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2.3381687770666915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9.7134294457167876E-27</v>
      </c>
      <c r="AX201" s="23">
        <f t="shared" si="166"/>
        <v>2.3381687770666915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69.42926765096945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69.42926765096945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69.42926765096945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69.42926765096945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69.42926765096945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69.42926765096945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69.42926765096945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69.42926765096945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3.65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13.383333333333333</v>
      </c>
      <c r="H202" s="70">
        <f t="shared" si="192"/>
        <v>203.13333333333333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69.439168581258741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291.27695146461735</v>
      </c>
      <c r="S202" s="62">
        <f ca="1">AVERAGE(OFFSET($R$3,0,0,'Données projet'!$E$9+1,1))-AVERAGE(OFFSET($H$3,0,0,'Données projet'!$E$9+1,1))</f>
        <v>188.56991031155647</v>
      </c>
      <c r="T202" s="62">
        <f t="shared" si="204"/>
        <v>453.23001185927342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69.439168581258741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79.202803798075649</v>
      </c>
      <c r="AO202" s="62">
        <f t="shared" si="205"/>
        <v>395.04792682837751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2.2923187134905478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6.8684318296434282E-27</v>
      </c>
      <c r="AX202" s="23">
        <f t="shared" si="166"/>
        <v>2.2923187134905478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69.439168581258741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69.439168581258741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69.439168581258741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69.439168581258741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69.439168581258741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69.439168581258741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69.439168581258741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69.439168581258741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3.65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51.75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13.383333333333333</v>
      </c>
      <c r="H203" s="70">
        <f t="shared" si="192"/>
        <v>203.13333333333333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69.448897752542692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291.31262509265855</v>
      </c>
      <c r="S203" s="62">
        <f ca="1">AVERAGE(OFFSET($R$3,0,0,'Données projet'!$E$9+1,1))-AVERAGE(OFFSET($H$3,0,0,'Données projet'!$E$9+1,1))</f>
        <v>188.56991031155647</v>
      </c>
      <c r="T203" s="62">
        <f t="shared" si="204"/>
        <v>453.23001185927342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69.448897752542692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79.202803798075649</v>
      </c>
      <c r="AO203" s="62">
        <f t="shared" si="205"/>
        <v>395.04792682837751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2.247367741695355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4.8567147228583938E-27</v>
      </c>
      <c r="AX203" s="23">
        <f t="shared" si="166"/>
        <v>2.247367741695355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69.448897752542692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69.448897752542692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69.448897752542692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69.448897752542692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69.448897752542692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69.448897752542692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69.448897752542692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69.448897752542692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1.4623278321091637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5" zoomScale="115" zoomScaleNormal="115" workbookViewId="0">
      <selection activeCell="C39" sqref="C39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J9" sqref="J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1.9052999999999998</v>
      </c>
      <c r="C6" s="156">
        <f ca="1">IF(OR('Données projet'!B9="",'Données projet'!C9="",'Données projet'!C9=0%),0,Calculateur!S3)</f>
        <v>188.56991031155647</v>
      </c>
      <c r="D6" s="156">
        <f>IF(OR('Données projet'!B9="",'Données projet'!C9="",'Données projet'!C9=0%),0,Calculateur!T3)</f>
        <v>453.23001185927342</v>
      </c>
      <c r="E6" s="156">
        <f ca="1">MIN(C6,D6)</f>
        <v>188.56991031155647</v>
      </c>
      <c r="F6" s="156">
        <f ca="1">E6*B6</f>
        <v>359.28225011660851</v>
      </c>
      <c r="G6" s="156">
        <f ca="1">F6*(100%-'Données projet'!$C$24)*(100%-'Données projet'!$C$25)*(100%-'Données projet'!$C$26)*(100%-'Données projet'!$C$27)</f>
        <v>219.88073707136439</v>
      </c>
      <c r="H6" s="157">
        <f>IF(OR('Données projet'!B9="",'Données projet'!C9="",'Données projet'!C9=0%),0,AVERAGE(Calculateur!$AC$3:$AC$33)*B6)</f>
        <v>28.642523435129931</v>
      </c>
      <c r="I6" s="158">
        <f>H6*(100%-'Données projet'!$C$24)*(100%-'Données projet'!$C$25)*(100%-'Données projet'!$C$26)*(100%-'Données projet'!$C$27)</f>
        <v>17.529224342299518</v>
      </c>
      <c r="J6" s="159">
        <f>IF(OR('Données projet'!B9="",'Données projet'!C9="",'Données projet'!C9=0%),0,SUM(Calculateur!$V$3:$V$33)*VLOOKUP('Données projet'!$B$9,Paramètres!$A$1:$I$89,9,0)*B6)</f>
        <v>362.12131799999997</v>
      </c>
      <c r="K6" s="160">
        <f>J6*(100%-'Données projet'!$C$24)*(100%-'Données projet'!$C$25)*(100%-'Données projet'!$C$26)*(100%-'Données projet'!$C$27)</f>
        <v>221.61824661600002</v>
      </c>
      <c r="L6" s="161">
        <f ca="1">G6+I6+K6</f>
        <v>459.02820802966392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Taro</v>
      </c>
      <c r="B7" s="163">
        <f>'Données projet'!D10</f>
        <v>0.70469999999999999</v>
      </c>
      <c r="C7" s="156">
        <f ca="1">IF(OR('Données projet'!B10="",'Données projet'!C10="",'Données projet'!C10=0%),0,Calculateur!AN3)</f>
        <v>79.202803798075649</v>
      </c>
      <c r="D7" s="156">
        <f>IF(OR('Données projet'!B10="",'Données projet'!C10="",'Données projet'!C10=0%),0,Calculateur!AO3)</f>
        <v>395.04792682837751</v>
      </c>
      <c r="E7" s="156">
        <f t="shared" ref="E7:E15" ca="1" si="0">MIN(C7,D7)</f>
        <v>79.202803798075649</v>
      </c>
      <c r="F7" s="156">
        <f t="shared" ref="F7:F15" ca="1" si="1">E7*B7</f>
        <v>55.814215836503912</v>
      </c>
      <c r="G7" s="156">
        <f ca="1">F7*(100%-'Données projet'!$C$24)*(100%-'Données projet'!$C$25)*(100%-'Données projet'!$C$26)*(100%-'Données projet'!$C$27)</f>
        <v>34.158300091940397</v>
      </c>
      <c r="H7" s="164">
        <f>IF(OR('Données projet'!B10="",'Données projet'!C10="",'Données projet'!C10=0%),0,AVERAGE(Calculateur!$AX$3:$AX$33)*B7)</f>
        <v>30.228602004782203</v>
      </c>
      <c r="I7" s="158">
        <f>H7*(100%-'Données projet'!$C$24)*(100%-'Données projet'!$C$25)*(100%-'Données projet'!$C$26)*(100%-'Données projet'!$C$27)</f>
        <v>18.499904426926708</v>
      </c>
      <c r="J7" s="159">
        <f>IF(OR('Données projet'!B10="",'Données projet'!C10="",'Données projet'!C10=0%),0,SUM(Calculateur!$AQ$3:$AQ$33)*VLOOKUP('Données projet'!$B$10,Paramètres!$A$1:$I$89,9,0)*B7)</f>
        <v>217.02645900000002</v>
      </c>
      <c r="K7" s="160">
        <f>J7*(100%-'Données projet'!$C$24)*(100%-'Données projet'!$C$25)*(100%-'Données projet'!$C$26)*(100%-'Données projet'!$C$27)</f>
        <v>132.82019290800002</v>
      </c>
      <c r="L7" s="161">
        <f t="shared" ref="L7:L15" ca="1" si="2">G7+I7+K7</f>
        <v>185.47839742686713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415.09646595311244</v>
      </c>
      <c r="G16" s="175">
        <f t="shared" ca="1" si="3"/>
        <v>254.03903716330478</v>
      </c>
      <c r="H16" s="176">
        <f t="shared" si="3"/>
        <v>58.871125439912134</v>
      </c>
      <c r="I16" s="176">
        <f t="shared" si="3"/>
        <v>36.029128769226226</v>
      </c>
      <c r="J16" s="177">
        <f t="shared" si="3"/>
        <v>579.14777700000002</v>
      </c>
      <c r="K16" s="177">
        <f t="shared" si="3"/>
        <v>354.43843952400005</v>
      </c>
      <c r="L16" s="178">
        <f t="shared" ca="1" si="3"/>
        <v>644.50660545653102</v>
      </c>
      <c r="M16" s="25">
        <f ca="1">L16/2.6</f>
        <v>247.88715594481963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Taro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1" zoomScale="90" zoomScaleNormal="90" workbookViewId="0">
      <selection activeCell="G64" sqref="G6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1.9052999999999998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Taro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0.70469999999999999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Taro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 t="str">
        <f>IF(O48+1&lt;=MIN('Données projet'!$E$9:$E$18),O48+1,"STOP")</f>
        <v>STOP</v>
      </c>
      <c r="P49" s="197" t="e">
        <f t="shared" si="3"/>
        <v>#VALUE!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e">
        <f>IF(O49+1&lt;=MIN('Données projet'!$E$9:$E$18),O49+1,"STOP")</f>
        <v>#VALUE!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299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2025-06-03T13:02:01Z</dcterms:modified>
</cp:coreProperties>
</file>