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42- COMBEBIAC Michelle - Bascons\Dossier déposé le 12-11-24\"/>
    </mc:Choice>
  </mc:AlternateContent>
  <xr:revisionPtr revIDLastSave="0" documentId="13_ncr:1_{A6BC8944-BABB-456B-9520-9DC44ECDC9B4}" xr6:coauthVersionLast="36" xr6:coauthVersionMax="36" xr10:uidLastSave="{00000000-0000-0000-0000-000000000000}"/>
  <bookViews>
    <workbookView xWindow="0" yWindow="0" windowWidth="21576" windowHeight="9336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1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BC117" i="2" l="1" a="1"/>
  <c r="BC117" i="2" s="1"/>
  <c r="BC84" i="2" a="1"/>
  <c r="BC84" i="2" s="1"/>
  <c r="BC32" i="2" a="1"/>
  <c r="BC32" i="2" s="1"/>
  <c r="BC143" i="2" a="1"/>
  <c r="BC143" i="2" s="1"/>
  <c r="BC65" i="2" a="1"/>
  <c r="BC65" i="2" s="1"/>
  <c r="BC114" i="2" a="1"/>
  <c r="BC114" i="2" s="1"/>
  <c r="CS120" i="2" a="1"/>
  <c r="CS120" i="2" s="1"/>
  <c r="CS66" i="2" a="1"/>
  <c r="CS66" i="2" s="1"/>
  <c r="CS56" i="2" a="1"/>
  <c r="CS56" i="2" s="1"/>
  <c r="CS72" i="2" a="1"/>
  <c r="CS72" i="2" s="1"/>
  <c r="CS38" i="2" a="1"/>
  <c r="CS38" i="2" s="1"/>
  <c r="CS185" i="2" a="1"/>
  <c r="CS185" i="2" s="1"/>
  <c r="CS105" i="2" a="1"/>
  <c r="CS105" i="2" s="1"/>
  <c r="CS24" i="2" a="1"/>
  <c r="CS24" i="2" s="1"/>
  <c r="CS161" i="2" a="1"/>
  <c r="CS161" i="2" s="1"/>
  <c r="CS77" i="2" a="1"/>
  <c r="CS77" i="2" s="1"/>
  <c r="BX107" i="2" a="1"/>
  <c r="BX107" i="2" s="1"/>
  <c r="BC31" i="2" a="1"/>
  <c r="BC31" i="2" s="1"/>
  <c r="BC181" i="2" a="1"/>
  <c r="BC181" i="2" s="1"/>
  <c r="BC164" i="2" a="1"/>
  <c r="BC164" i="2" s="1"/>
  <c r="BC82" i="2" a="1"/>
  <c r="BC82" i="2" s="1"/>
  <c r="BC192" i="2" a="1"/>
  <c r="BC192" i="2" s="1"/>
  <c r="BC47" i="2" a="1"/>
  <c r="BC47" i="2" s="1"/>
  <c r="BC18" i="2" a="1"/>
  <c r="BC18" i="2" s="1"/>
  <c r="BC55" i="2" a="1"/>
  <c r="BC55" i="2" s="1"/>
  <c r="BC130" i="2" a="1"/>
  <c r="BC130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78" i="2"/>
  <c r="CD88" i="2"/>
  <c r="CD87" i="2"/>
  <c r="CD109" i="2"/>
  <c r="CD197" i="2"/>
  <c r="CD58" i="2"/>
  <c r="CD119" i="2"/>
  <c r="CD67" i="2"/>
  <c r="CD80" i="2"/>
  <c r="CD129" i="2"/>
  <c r="CD160" i="2"/>
  <c r="CD27" i="2"/>
  <c r="CD192" i="2"/>
  <c r="CD14" i="2"/>
  <c r="CD68" i="2"/>
  <c r="CD42" i="2"/>
  <c r="CD173" i="2"/>
  <c r="CD101" i="2"/>
  <c r="CD41" i="2"/>
  <c r="CD50" i="2"/>
  <c r="CD156" i="2"/>
  <c r="CD167" i="2"/>
  <c r="CD117" i="2"/>
  <c r="CD40" i="2"/>
  <c r="CD188" i="2"/>
  <c r="CD184" i="2"/>
  <c r="CD12" i="2"/>
  <c r="CD187" i="2"/>
  <c r="CD78" i="2"/>
  <c r="CD24" i="2"/>
  <c r="CD5" i="2"/>
  <c r="CD114" i="2"/>
  <c r="CD191" i="2"/>
  <c r="CD20" i="2"/>
  <c r="CD189" i="2"/>
  <c r="CD134" i="2"/>
  <c r="CD7" i="2"/>
  <c r="CD18" i="2"/>
  <c r="CD31" i="2"/>
  <c r="CD126" i="2"/>
  <c r="CD75" i="2"/>
  <c r="CD150" i="2"/>
  <c r="CD71" i="2"/>
  <c r="CD95" i="2"/>
  <c r="CD61" i="2"/>
  <c r="CD59" i="2"/>
  <c r="CD169" i="2"/>
  <c r="CD93" i="2"/>
  <c r="CD36" i="2"/>
  <c r="CD11" i="2"/>
  <c r="CD135" i="2"/>
  <c r="CD82" i="2"/>
  <c r="CD81" i="2"/>
  <c r="CD35" i="2"/>
  <c r="CD21" i="2"/>
  <c r="CD6" i="2"/>
  <c r="CD194" i="2"/>
  <c r="CD201" i="2"/>
  <c r="CD131" i="2"/>
  <c r="CD145" i="2"/>
  <c r="CD170" i="2"/>
  <c r="CD85" i="2"/>
  <c r="CD203" i="2"/>
  <c r="CD193" i="2"/>
  <c r="CD83" i="2"/>
  <c r="CD45" i="2"/>
  <c r="CD140" i="2"/>
  <c r="CD3" i="2"/>
  <c r="C9" i="4" s="1"/>
  <c r="E9" i="4" s="1"/>
  <c r="F9" i="4" s="1"/>
  <c r="G9" i="4" s="1"/>
  <c r="L9" i="4" s="1"/>
  <c r="CD92" i="2"/>
  <c r="CD46" i="2"/>
  <c r="CD33" i="2"/>
  <c r="CD183" i="2"/>
  <c r="CD176" i="2"/>
  <c r="CD105" i="2"/>
  <c r="CD43" i="2"/>
  <c r="CD44" i="2"/>
  <c r="CD8" i="2"/>
  <c r="CD84" i="2"/>
  <c r="CD148" i="2"/>
  <c r="CD23" i="2"/>
  <c r="CD139" i="2"/>
  <c r="CD186" i="2"/>
  <c r="CD97" i="2"/>
  <c r="CD132" i="2"/>
  <c r="CD123" i="2"/>
  <c r="CD118" i="2"/>
  <c r="CD163" i="2"/>
  <c r="CD106" i="2"/>
  <c r="CD149" i="2"/>
  <c r="CD137" i="2"/>
  <c r="CD151" i="2"/>
  <c r="CD10" i="2"/>
  <c r="CD53" i="2"/>
  <c r="CD182" i="2"/>
  <c r="CD153" i="2"/>
  <c r="CD15" i="2"/>
  <c r="CD94" i="2"/>
  <c r="CD98" i="2"/>
  <c r="CD19" i="2"/>
  <c r="CD51" i="2"/>
  <c r="CD179" i="2"/>
  <c r="CD63" i="2"/>
  <c r="CD69" i="2"/>
  <c r="CD136" i="2"/>
  <c r="CD113" i="2"/>
  <c r="CD9" i="2"/>
  <c r="CD141" i="2"/>
  <c r="CD152" i="2"/>
  <c r="CD181" i="2"/>
  <c r="CD199" i="2"/>
  <c r="CD39" i="2"/>
  <c r="CD32" i="2"/>
  <c r="CD13" i="2"/>
  <c r="CD127" i="2"/>
  <c r="CD157" i="2"/>
  <c r="CD37" i="2"/>
  <c r="CD171" i="2"/>
  <c r="CD168" i="2"/>
  <c r="CD48" i="2"/>
  <c r="CD200" i="2"/>
  <c r="CD115" i="2"/>
  <c r="CD25" i="2"/>
  <c r="CD112" i="2"/>
  <c r="CD121" i="2"/>
  <c r="CD158" i="2"/>
  <c r="CD30" i="2"/>
  <c r="CD144" i="2"/>
  <c r="CD162" i="2"/>
  <c r="CD57" i="2"/>
  <c r="CD54" i="2"/>
  <c r="CD143" i="2"/>
  <c r="CD49" i="2"/>
  <c r="CD172" i="2"/>
  <c r="CD146" i="2"/>
  <c r="CD100" i="2"/>
  <c r="CD122" i="2"/>
  <c r="CD16" i="2"/>
  <c r="CD116" i="2"/>
  <c r="CD161" i="2"/>
  <c r="CD34" i="2"/>
  <c r="CD159" i="2"/>
  <c r="CD120" i="2"/>
  <c r="CD164" i="2"/>
  <c r="CD110" i="2"/>
  <c r="CD90" i="2"/>
  <c r="CD124" i="2"/>
  <c r="CD66" i="2"/>
  <c r="CD133" i="2"/>
  <c r="CD4" i="2"/>
  <c r="CD29" i="2"/>
  <c r="CD86" i="2"/>
  <c r="CD196" i="2"/>
  <c r="CD55" i="2"/>
  <c r="CD79" i="2"/>
  <c r="CD195" i="2"/>
  <c r="CD125" i="2"/>
  <c r="CD104" i="2"/>
  <c r="CD73" i="2"/>
  <c r="CD99" i="2"/>
  <c r="CD174" i="2"/>
  <c r="CD102" i="2"/>
  <c r="CD38" i="2"/>
  <c r="CD142" i="2"/>
  <c r="CD154" i="2"/>
  <c r="CD65" i="2"/>
  <c r="CD89" i="2"/>
  <c r="CD108" i="2"/>
  <c r="CD26" i="2"/>
  <c r="CD185" i="2"/>
  <c r="CD175" i="2"/>
  <c r="CD47" i="2"/>
  <c r="CD91" i="2"/>
  <c r="CD111" i="2"/>
  <c r="CD62" i="2"/>
  <c r="CD52" i="2"/>
  <c r="CD77" i="2"/>
  <c r="CD22" i="2"/>
  <c r="CD198" i="2"/>
  <c r="CD28" i="2"/>
  <c r="CD64" i="2"/>
  <c r="CD190" i="2"/>
  <c r="CD76" i="2"/>
  <c r="CD128" i="2"/>
  <c r="CD56" i="2"/>
  <c r="CD165" i="2"/>
  <c r="CD74" i="2"/>
  <c r="CD155" i="2"/>
  <c r="CD72" i="2"/>
  <c r="CD202" i="2"/>
  <c r="CD103" i="2"/>
  <c r="CD147" i="2"/>
  <c r="CD138" i="2"/>
  <c r="CD180" i="2"/>
  <c r="CD17" i="2"/>
  <c r="CD130" i="2"/>
  <c r="CD107" i="2"/>
  <c r="CD96" i="2"/>
  <c r="CD177" i="2"/>
  <c r="CD166" i="2"/>
  <c r="CD70" i="2"/>
  <c r="CY29" i="2"/>
  <c r="CY112" i="2"/>
  <c r="CY187" i="2"/>
  <c r="CY88" i="2"/>
  <c r="CY164" i="2"/>
  <c r="CY103" i="2"/>
  <c r="CY135" i="2"/>
  <c r="CY75" i="2"/>
  <c r="CY169" i="2"/>
  <c r="CY128" i="2"/>
  <c r="CY141" i="2"/>
  <c r="CY115" i="2"/>
  <c r="CY9" i="2"/>
  <c r="CY170" i="2"/>
  <c r="CY38" i="2"/>
  <c r="CY87" i="2"/>
  <c r="CY152" i="2"/>
  <c r="CY21" i="2"/>
  <c r="CY76" i="2"/>
  <c r="CY136" i="2"/>
  <c r="CY161" i="2"/>
  <c r="CY8" i="2"/>
  <c r="CY39" i="2"/>
  <c r="CY32" i="2"/>
  <c r="CY46" i="2"/>
  <c r="CY14" i="2"/>
  <c r="CY83" i="2"/>
  <c r="CY60" i="2"/>
  <c r="CY12" i="2"/>
  <c r="CY156" i="2"/>
  <c r="CY165" i="2"/>
  <c r="CY20" i="2"/>
  <c r="CY203" i="2"/>
  <c r="CY199" i="2"/>
  <c r="CY107" i="2"/>
  <c r="CY101" i="2"/>
  <c r="CY149" i="2"/>
  <c r="CY166" i="2"/>
  <c r="CY26" i="2"/>
  <c r="CY110" i="2"/>
  <c r="CY182" i="2"/>
  <c r="CY42" i="2"/>
  <c r="CY67" i="2"/>
  <c r="CY151" i="2"/>
  <c r="CY52" i="2"/>
  <c r="CY117" i="2"/>
  <c r="CY146" i="2"/>
  <c r="CY127" i="2"/>
  <c r="CY180" i="2"/>
  <c r="CY23" i="2"/>
  <c r="CY27" i="2"/>
  <c r="CY175" i="2"/>
  <c r="CY106" i="2"/>
  <c r="CY13" i="2"/>
  <c r="CY153" i="2"/>
  <c r="CY37" i="2"/>
  <c r="CY89" i="2"/>
  <c r="CY158" i="2"/>
  <c r="CY71" i="2"/>
  <c r="CY121" i="2"/>
  <c r="CY84" i="2"/>
  <c r="CY40" i="2"/>
  <c r="CY179" i="2"/>
  <c r="CY190" i="2"/>
  <c r="CY74" i="2"/>
  <c r="CY155" i="2"/>
  <c r="CY134" i="2"/>
  <c r="CY173" i="2"/>
  <c r="CY111" i="2"/>
  <c r="CY154" i="2"/>
  <c r="CY5" i="2"/>
  <c r="CY145" i="2"/>
  <c r="CY168" i="2"/>
  <c r="CY66" i="2"/>
  <c r="CY162" i="2"/>
  <c r="CY85" i="2"/>
  <c r="CY104" i="2"/>
  <c r="CY24" i="2"/>
  <c r="CY86" i="2"/>
  <c r="CY36" i="2"/>
  <c r="CY122" i="2"/>
  <c r="CY119" i="2"/>
  <c r="CY157" i="2"/>
  <c r="CY15" i="2"/>
  <c r="CY192" i="2"/>
  <c r="CY28" i="2"/>
  <c r="CY10" i="2"/>
  <c r="CY113" i="2"/>
  <c r="CY167" i="2"/>
  <c r="CY57" i="2"/>
  <c r="CY35" i="2"/>
  <c r="CY131" i="2"/>
  <c r="CY143" i="2"/>
  <c r="CY31" i="2"/>
  <c r="CY70" i="2"/>
  <c r="CY114" i="2"/>
  <c r="CY163" i="2"/>
  <c r="CY159" i="2"/>
  <c r="CY118" i="2"/>
  <c r="CY140" i="2"/>
  <c r="CY53" i="2"/>
  <c r="CY147" i="2"/>
  <c r="CY174" i="2"/>
  <c r="CY137" i="2"/>
  <c r="CY41" i="2"/>
  <c r="CY56" i="2"/>
  <c r="CY19" i="2"/>
  <c r="CY47" i="2"/>
  <c r="CY45" i="2"/>
  <c r="CY144" i="2"/>
  <c r="CY200" i="2"/>
  <c r="CY160" i="2"/>
  <c r="CY94" i="2"/>
  <c r="CY120" i="2"/>
  <c r="CY59" i="2"/>
  <c r="CY11" i="2"/>
  <c r="CY49" i="2"/>
  <c r="CY130" i="2"/>
  <c r="CY3" i="2"/>
  <c r="C10" i="4" s="1"/>
  <c r="E10" i="4" s="1"/>
  <c r="F10" i="4" s="1"/>
  <c r="G10" i="4" s="1"/>
  <c r="L10" i="4" s="1"/>
  <c r="CY17" i="2"/>
  <c r="CY196" i="2"/>
  <c r="CY63" i="2"/>
  <c r="CY123" i="2"/>
  <c r="CY4" i="2"/>
  <c r="CY132" i="2"/>
  <c r="CY181" i="2"/>
  <c r="CY77" i="2"/>
  <c r="CY78" i="2"/>
  <c r="CY126" i="2"/>
  <c r="CY82" i="2"/>
  <c r="CY96" i="2"/>
  <c r="CY69" i="2"/>
  <c r="CY194" i="2"/>
  <c r="CY185" i="2"/>
  <c r="CY109" i="2"/>
  <c r="CY72" i="2"/>
  <c r="CY48" i="2"/>
  <c r="CY138" i="2"/>
  <c r="CY80" i="2"/>
  <c r="CY129" i="2"/>
  <c r="CY65" i="2"/>
  <c r="CY34" i="2"/>
  <c r="CY44" i="2"/>
  <c r="CY191" i="2"/>
  <c r="CY150" i="2"/>
  <c r="CY97" i="2"/>
  <c r="CY193" i="2"/>
  <c r="CY62" i="2"/>
  <c r="CY116" i="2"/>
  <c r="CY133" i="2"/>
  <c r="CY183" i="2"/>
  <c r="CY189" i="2"/>
  <c r="CY177" i="2"/>
  <c r="CY176" i="2"/>
  <c r="CY61" i="2"/>
  <c r="CY7" i="2"/>
  <c r="CY172" i="2"/>
  <c r="CY124" i="2"/>
  <c r="CY92" i="2"/>
  <c r="CY64" i="2"/>
  <c r="CY90" i="2"/>
  <c r="CY18" i="2"/>
  <c r="CY98" i="2"/>
  <c r="CY81" i="2"/>
  <c r="CY188" i="2"/>
  <c r="CY102" i="2"/>
  <c r="CY178" i="2"/>
  <c r="CY30" i="2"/>
  <c r="CY99" i="2"/>
  <c r="CY6" i="2"/>
  <c r="CY58" i="2"/>
  <c r="CY68" i="2"/>
  <c r="CY93" i="2"/>
  <c r="CY201" i="2"/>
  <c r="CY33" i="2"/>
  <c r="CY55" i="2"/>
  <c r="CY171" i="2"/>
  <c r="CY100" i="2"/>
  <c r="CY202" i="2"/>
  <c r="CY91" i="2"/>
  <c r="CY16" i="2"/>
  <c r="CY148" i="2"/>
  <c r="CY186" i="2"/>
  <c r="CY198" i="2"/>
  <c r="CY195" i="2"/>
  <c r="CY197" i="2"/>
  <c r="CY43" i="2"/>
  <c r="CY184" i="2"/>
  <c r="CY125" i="2"/>
  <c r="CY79" i="2"/>
  <c r="CY51" i="2"/>
  <c r="CY73" i="2"/>
  <c r="CY139" i="2"/>
  <c r="CY95" i="2"/>
  <c r="CY25" i="2"/>
  <c r="CY54" i="2"/>
  <c r="CY22" i="2"/>
  <c r="CY142" i="2"/>
  <c r="CY50" i="2"/>
  <c r="CY108" i="2"/>
  <c r="CY105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<sst xmlns="http://schemas.openxmlformats.org/spreadsheetml/2006/main" count="1170" uniqueCount="324">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</sst>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1" sqref="E2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2.2000000000000002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2.2000000000000002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2.2000000000000002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53"/>
      <c r="C88" s="53"/>
      <c r="D88" s="5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Pin maritime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/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E19" sqref="E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2.2000000000000002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416.01996923890749</v>
      </c>
      <c r="G6" s="156">
        <f ca="1">F6*(100%-'Données projet'!$C$24)*(100%-'Données projet'!$C$25)*(100%-'Données projet'!$C$26)*(100%-'Données projet'!$C$27)</f>
        <v>318.25527646776425</v>
      </c>
      <c r="H6" s="157">
        <f>IF(OR('Données projet'!B9="",'Données projet'!C9="",'Données projet'!C9=0%),0,AVERAGE(Calculateur!$AC$3:$AC$33)*B6)</f>
        <v>33.072771509623607</v>
      </c>
      <c r="I6" s="158">
        <f>H6*(100%-'Données projet'!$C$24)*(100%-'Données projet'!$C$25)*(100%-'Données projet'!$C$26)*(100%-'Données projet'!$C$27)</f>
        <v>25.300670204862058</v>
      </c>
      <c r="J6" s="159">
        <f>IF(OR('Données projet'!B9="",'Données projet'!C9="",'Données projet'!C9=0%),0,SUM(Calculateur!$V$3:$V$33)*VLOOKUP('Données projet'!$B$9,Paramètres!$A$1:$I$89,9,0)*B6)</f>
        <v>573.71600000000001</v>
      </c>
      <c r="K6" s="160">
        <f>J6*(100%-'Données projet'!$C$24)*(100%-'Données projet'!$C$25)*(100%-'Données projet'!$C$26)*(100%-'Données projet'!$C$27)</f>
        <v>438.89274000000006</v>
      </c>
      <c r="L6" s="161">
        <f ca="1">G6+I6+K6</f>
        <v>782.44868667262631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416.01996923890749</v>
      </c>
      <c r="G16" s="175">
        <f t="shared" ca="1" si="3"/>
        <v>318.25527646776425</v>
      </c>
      <c r="H16" s="176">
        <f t="shared" si="3"/>
        <v>33.072771509623607</v>
      </c>
      <c r="I16" s="176">
        <f t="shared" si="3"/>
        <v>25.300670204862058</v>
      </c>
      <c r="J16" s="177">
        <f t="shared" si="3"/>
        <v>573.71600000000001</v>
      </c>
      <c r="K16" s="177">
        <f t="shared" si="3"/>
        <v>438.89274000000006</v>
      </c>
      <c r="L16" s="178">
        <f t="shared" ca="1" si="3"/>
        <v>782.44868667262631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Q1" zoomScale="90" zoomScaleNormal="90" workbookViewId="0">
      <selection activeCell="V22" sqref="V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4539.3616941828013</v>
      </c>
      <c r="U10" s="190">
        <f>'Données projet'!D9</f>
        <v>2.2000000000000002</v>
      </c>
      <c r="V10" s="189">
        <f>U10*T10</f>
        <v>9986.5957272021642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3155/2.2</f>
        <v>1434.090909090909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5</v>
      </c>
      <c r="I21" s="204">
        <f>3522/2.2</f>
        <v>1600.9090909090908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>
        <v>15</v>
      </c>
      <c r="D23" s="194">
        <f>B23*C23</f>
        <v>510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4005.3631414267547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>
        <v>20</v>
      </c>
      <c r="D24" s="194">
        <f t="shared" ref="D24:D42" si="2">B24*C24</f>
        <v>860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4564.2665756922606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120</v>
      </c>
      <c r="Q25" s="265"/>
      <c r="R25" s="25"/>
      <c r="S25" s="198" t="s">
        <v>266</v>
      </c>
      <c r="T25" s="336">
        <f ca="1">T23-T24</f>
        <v>-558.90343426550589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>
        <v>40</v>
      </c>
      <c r="D26" s="194">
        <f t="shared" si="2"/>
        <v>12360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2074.6666253146636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120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114.83253588516747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109.88759414848563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105.15559248658911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100.62736123118579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96.294125580082095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92.147488593380018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88.179414921894747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84.382215236262937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80.748531326567416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77.271321843605193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73.943848654167653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70.759663783892506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67.71259692238516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64.796743466397302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62.006453077892154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59.336318734825049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56.781166253421098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54.336044261646997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51.996214604446891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49.757143162150143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47.614491064258509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45.564106281587101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43.602015580466123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41.724416823412568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39.92767160135174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38.208298183111729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36.562964768527969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34.98848303208419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33.481801944578166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32.040001860840363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>
        <v>4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>
        <v>8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>
        <v>10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>
        <v>10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>
        <v>10</v>
      </c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>
        <v>10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>
        <v>15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>
        <v>15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>
        <v>15</v>
      </c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>
        <v>20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>
        <v>20</v>
      </c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>
        <v>20</v>
      </c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>
        <v>20</v>
      </c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>
        <v>20</v>
      </c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>
        <v>30</v>
      </c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>
        <v>30</v>
      </c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>
        <v>40</v>
      </c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>
        <v>50</v>
      </c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>
        <v>70</v>
      </c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>
        <v>150</v>
      </c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>
        <v>4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>
        <v>8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>
        <v>10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>
        <v>10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>
        <v>10</v>
      </c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>
        <v>10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>
        <v>15</v>
      </c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>
        <v>15</v>
      </c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>
        <v>15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>
        <v>20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>
        <v>20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>
        <v>20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>
        <v>20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>
        <v>20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>
        <v>30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>
        <v>30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>
        <v>40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>
        <v>50</v>
      </c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>
        <v>70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>
        <v>150</v>
      </c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2025-01-17T08:24:11Z</dcterms:modified>
</cp:coreProperties>
</file>