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LA JEMAYE (24) - DECOEUR (boisement)\Dossier à déposer\"/>
    </mc:Choice>
  </mc:AlternateContent>
  <xr:revisionPtr revIDLastSave="0" documentId="13_ncr:1_{4A1757E5-EEF7-45E3-84A7-E2D1D5238E4C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<sst xmlns="http://schemas.openxmlformats.org/spreadsheetml/2006/main" count="1170" uniqueCount="324">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</sst>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134.02171836924822</c:v>
                </c:pt>
                <c:pt idx="32">
                  <c:v>145.07460486529592</c:v>
                </c:pt>
                <c:pt idx="33">
                  <c:v>156.10734926897979</c:v>
                </c:pt>
                <c:pt idx="34">
                  <c:v>167.12157714245114</c:v>
                </c:pt>
                <c:pt idx="35">
                  <c:v>178.11868194628323</c:v>
                </c:pt>
                <c:pt idx="36">
                  <c:v>161.3963988836461</c:v>
                </c:pt>
                <c:pt idx="37">
                  <c:v>173.28198421740612</c:v>
                </c:pt>
                <c:pt idx="38">
                  <c:v>185.14840694275611</c:v>
                </c:pt>
                <c:pt idx="39">
                  <c:v>196.99706917130376</c:v>
                </c:pt>
                <c:pt idx="40">
                  <c:v>208.82919038278203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221.08320971383421</c:v>
                </c:pt>
                <c:pt idx="47">
                  <c:v>233.32164253354537</c:v>
                </c:pt>
                <c:pt idx="48">
                  <c:v>245.54542201156005</c:v>
                </c:pt>
                <c:pt idx="49">
                  <c:v>257.7553807542198</c:v>
                </c:pt>
                <c:pt idx="50">
                  <c:v>269.95226599479992</c:v>
                </c:pt>
                <c:pt idx="51">
                  <c:v>251.65208042823193</c:v>
                </c:pt>
                <c:pt idx="52">
                  <c:v>263.85541384215657</c:v>
                </c:pt>
                <c:pt idx="53">
                  <c:v>276.046019292822</c:v>
                </c:pt>
                <c:pt idx="54">
                  <c:v>288.22453829402536</c:v>
                </c:pt>
                <c:pt idx="55">
                  <c:v>300.3915536943141</c:v>
                </c:pt>
                <c:pt idx="56">
                  <c:v>282.13675189211068</c:v>
                </c:pt>
                <c:pt idx="57">
                  <c:v>294.30944959160257</c:v>
                </c:pt>
                <c:pt idx="58">
                  <c:v>306.47091553365232</c:v>
                </c:pt>
                <c:pt idx="59">
                  <c:v>318.62165837327228</c:v>
                </c:pt>
                <c:pt idx="60">
                  <c:v>330.76214478850392</c:v>
                </c:pt>
                <c:pt idx="61">
                  <c:v>311.67966166895121</c:v>
                </c:pt>
                <c:pt idx="62">
                  <c:v>322.95870071836038</c:v>
                </c:pt>
                <c:pt idx="63">
                  <c:v>334.22903233500955</c:v>
                </c:pt>
                <c:pt idx="64">
                  <c:v>345.49099163191596</c:v>
                </c:pt>
                <c:pt idx="65">
                  <c:v>356.74489008321876</c:v>
                </c:pt>
                <c:pt idx="66">
                  <c:v>337.69512740436579</c:v>
                </c:pt>
                <c:pt idx="67">
                  <c:v>348.95457429716549</c:v>
                </c:pt>
                <c:pt idx="68">
                  <c:v>360.20605180325543</c:v>
                </c:pt>
                <c:pt idx="69">
                  <c:v>371.44984402165892</c:v>
                </c:pt>
                <c:pt idx="70">
                  <c:v>382.68621644309695</c:v>
                </c:pt>
                <c:pt idx="71">
                  <c:v>362.80144525672193</c:v>
                </c:pt>
                <c:pt idx="72">
                  <c:v>373.17899323636624</c:v>
                </c:pt>
                <c:pt idx="73">
                  <c:v>383.55025268886453</c:v>
                </c:pt>
                <c:pt idx="74">
                  <c:v>393.91541769108909</c:v>
                </c:pt>
                <c:pt idx="75">
                  <c:v>404.27467126938285</c:v>
                </c:pt>
                <c:pt idx="76">
                  <c:v>383.98225493635533</c:v>
                </c:pt>
                <c:pt idx="77">
                  <c:v>393.91541769108909</c:v>
                </c:pt>
                <c:pt idx="78">
                  <c:v>403.84315144097815</c:v>
                </c:pt>
                <c:pt idx="79">
                  <c:v>413.7656085136046</c:v>
                </c:pt>
                <c:pt idx="80">
                  <c:v>423.68293333202655</c:v>
                </c:pt>
                <c:pt idx="81">
                  <c:v>402.98008185125144</c:v>
                </c:pt>
                <c:pt idx="82">
                  <c:v>412.47166904727516</c:v>
                </c:pt>
                <c:pt idx="83">
                  <c:v>421.95854377334359</c:v>
                </c:pt>
                <c:pt idx="84">
                  <c:v>431.44082695809334</c:v>
                </c:pt>
                <c:pt idx="85">
                  <c:v>440.91863377904127</c:v>
                </c:pt>
                <c:pt idx="86">
                  <c:v>419.80284331345206</c:v>
                </c:pt>
                <c:pt idx="87">
                  <c:v>428.85519840828539</c:v>
                </c:pt>
                <c:pt idx="88">
                  <c:v>437.90344674688322</c:v>
                </c:pt>
                <c:pt idx="89">
                  <c:v>446.94768518373326</c:v>
                </c:pt>
                <c:pt idx="90">
                  <c:v>455.98800633231912</c:v>
                </c:pt>
                <c:pt idx="91">
                  <c:v>434.02612258593155</c:v>
                </c:pt>
                <c:pt idx="92">
                  <c:v>442.21072127655128</c:v>
                </c:pt>
                <c:pt idx="93">
                  <c:v>450.39207405650836</c:v>
                </c:pt>
                <c:pt idx="94">
                  <c:v>458.57024822962609</c:v>
                </c:pt>
                <c:pt idx="95">
                  <c:v>466.74530850225341</c:v>
                </c:pt>
                <c:pt idx="96">
                  <c:v>444.36402075569305</c:v>
                </c:pt>
                <c:pt idx="97">
                  <c:v>452.114056877471</c:v>
                </c:pt>
                <c:pt idx="98">
                  <c:v>459.86125261266903</c:v>
                </c:pt>
                <c:pt idx="99">
                  <c:v>467.60566258446198</c:v>
                </c:pt>
                <c:pt idx="100">
                  <c:v>475.34733945827821</c:v>
                </c:pt>
                <c:pt idx="101">
                  <c:v>454.69676831549197</c:v>
                </c:pt>
                <c:pt idx="102">
                  <c:v>462.01275475576307</c:v>
                </c:pt>
                <c:pt idx="103">
                  <c:v>469.32626959947976</c:v>
                </c:pt>
                <c:pt idx="104">
                  <c:v>476.63735681327233</c:v>
                </c:pt>
                <c:pt idx="105">
                  <c:v>483.94605890429216</c:v>
                </c:pt>
                <c:pt idx="106">
                  <c:v>462.44302949249544</c:v>
                </c:pt>
                <c:pt idx="107">
                  <c:v>468.89613046728755</c:v>
                </c:pt>
                <c:pt idx="108">
                  <c:v>475.34733945827838</c:v>
                </c:pt>
                <c:pt idx="109">
                  <c:v>481.79668577992356</c:v>
                </c:pt>
                <c:pt idx="110">
                  <c:v>488.24419789739909</c:v>
                </c:pt>
                <c:pt idx="111">
                  <c:v>466.31511878642374</c:v>
                </c:pt>
                <c:pt idx="112">
                  <c:v>472.3370088245801</c:v>
                </c:pt>
                <c:pt idx="113">
                  <c:v>478.35726445603859</c:v>
                </c:pt>
                <c:pt idx="114">
                  <c:v>484.37590916507139</c:v>
                </c:pt>
                <c:pt idx="115">
                  <c:v>490.39296580436979</c:v>
                </c:pt>
                <c:pt idx="116">
                  <c:v>467.60566258446215</c:v>
                </c:pt>
                <c:pt idx="117">
                  <c:v>472.76708100439259</c:v>
                </c:pt>
                <c:pt idx="118">
                  <c:v>477.9272998945782</c:v>
                </c:pt>
                <c:pt idx="119">
                  <c:v>483.08633404340475</c:v>
                </c:pt>
                <c:pt idx="120">
                  <c:v>488.24419789739915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90" zoomScaleNormal="90" workbookViewId="0">
      <selection activeCell="G17" sqref="G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1.92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0.375</v>
      </c>
      <c r="D9" s="36">
        <f t="shared" ref="D9:D18" si="0">C9*$C$5</f>
        <v>0.72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12</v>
      </c>
      <c r="C10" s="35">
        <v>0.625</v>
      </c>
      <c r="D10" s="36">
        <f t="shared" si="0"/>
        <v>1.2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1.92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3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107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135</v>
      </c>
      <c r="C68" s="63">
        <v>7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149</v>
      </c>
      <c r="C69" s="53">
        <v>8</v>
      </c>
      <c r="D69" s="53">
        <v>14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161</v>
      </c>
      <c r="C70" s="53">
        <v>9</v>
      </c>
      <c r="D70" s="53">
        <v>14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173</v>
      </c>
      <c r="C71" s="53">
        <v>10</v>
      </c>
      <c r="D71" s="53">
        <v>14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183</v>
      </c>
      <c r="C72" s="53">
        <v>11</v>
      </c>
      <c r="D72" s="53">
        <v>14</v>
      </c>
      <c r="E72" s="54"/>
      <c r="F72" s="54"/>
      <c r="G72" s="54"/>
      <c r="H72" s="54"/>
      <c r="I72" s="52">
        <f t="shared" si="2"/>
        <v>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192</v>
      </c>
      <c r="C73" s="53">
        <v>12</v>
      </c>
      <c r="D73" s="5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200</v>
      </c>
      <c r="C74" s="53">
        <v>13</v>
      </c>
      <c r="D74" s="5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207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212</v>
      </c>
      <c r="C76" s="53">
        <v>15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216</v>
      </c>
      <c r="C77" s="53">
        <v>16</v>
      </c>
      <c r="D77" s="53">
        <v>13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220</v>
      </c>
      <c r="C78" s="53">
        <v>17</v>
      </c>
      <c r="D78" s="53">
        <v>13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222</v>
      </c>
      <c r="C79" s="53">
        <v>18</v>
      </c>
      <c r="D79" s="53">
        <v>13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223</v>
      </c>
      <c r="C80" s="53">
        <v>19</v>
      </c>
      <c r="D80" s="53">
        <v>13</v>
      </c>
      <c r="E80" s="54"/>
      <c r="F80" s="54"/>
      <c r="G80" s="54"/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222</v>
      </c>
      <c r="C81" s="53">
        <v>20</v>
      </c>
      <c r="D81" s="53">
        <v>222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/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Chêne pubescent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156.16603965614024</v>
      </c>
      <c r="T3" s="62">
        <f>IF('Données projet'!E9&gt;30,$R$33-$H$33,LOOKUP('Données projet'!$E$9,$A$3:$A$203,R3:R203)-LOOKUP('Données projet'!$E$9,$A$3:$A$203,$H$3:$H$203))</f>
        <v>378.21132402823287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191.44861868946344</v>
      </c>
      <c r="AO3" s="62">
        <f>IF('Données projet'!E10&gt;30,$AM$33-$H$33,LOOKUP('Données projet'!$E$10,$A$3:$A$203,AM3:AM203)-LOOKUP('Données projet'!$E$10,$A$3:$A$203,$H$3:$H$203))</f>
        <v>98.543169293276605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70">
        <f t="shared" ref="H4:H67" si="1">(B4+E4+F4)*44/12+(C4+D4)*0.475*44/12</f>
        <v>258.93888080135036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260.1434244379796</v>
      </c>
      <c r="S4" s="62">
        <f ca="1">AVERAGE(OFFSET($R$3,0,0,'Données projet'!$E$9+1,1))-AVERAGE(OFFSET($H$3,0,0,'Données projet'!$E$9+1,1))</f>
        <v>156.16603965614024</v>
      </c>
      <c r="T4" s="62">
        <f>$T$3</f>
        <v>378.21132402823287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1.161777082395637</v>
      </c>
      <c r="AK4" s="14">
        <f>EXP(-1.0587+0.8836*LN(AJ4)+0.284)</f>
        <v>0.52613182870286601</v>
      </c>
      <c r="AL4" s="22">
        <f t="shared" ref="AL4:AL67" si="4">(AJ4+AK4)*0.475*44/12</f>
        <v>2.9397746868298928</v>
      </c>
      <c r="AM4" s="62">
        <f t="shared" ref="AM4:AM67" si="5">AL4+(AD4+AE4)*44/12</f>
        <v>260.82866357571874</v>
      </c>
      <c r="AN4" s="62">
        <f ca="1">AVERAGE(OFFSET($AM$3,0,0,'Données projet'!$E$10+1,1))-AVERAGE(OFFSET($H$3,0,0,'Données projet'!$E$10+1,1))</f>
        <v>191.44861868946344</v>
      </c>
      <c r="AO4" s="62">
        <f>$AO$3</f>
        <v>98.543169293276605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70">
        <f t="shared" si="1"/>
        <v>261.0989294343297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262.38956383505422</v>
      </c>
      <c r="S5" s="62">
        <f ca="1">AVERAGE(OFFSET($R$3,0,0,'Données projet'!$E$9+1,1))-AVERAGE(OFFSET($H$3,0,0,'Données projet'!$E$9+1,1))</f>
        <v>156.16603965614024</v>
      </c>
      <c r="T5" s="62">
        <f t="shared" ref="T5:T68" si="34">$T$3</f>
        <v>378.21132402823287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1.3310907191121488</v>
      </c>
      <c r="AK5" s="14">
        <f t="shared" ref="AK5:AK68" si="35">EXP(-1.0587+0.8836*LN(AJ5)+0.284)</f>
        <v>0.59333770733536928</v>
      </c>
      <c r="AL5" s="22">
        <f t="shared" si="4"/>
        <v>3.3517128427294267</v>
      </c>
      <c r="AM5" s="62">
        <f t="shared" si="5"/>
        <v>262.4628239538406</v>
      </c>
      <c r="AN5" s="62">
        <f ca="1">AVERAGE(OFFSET($AM$3,0,0,'Données projet'!$E$10+1,1))-AVERAGE(OFFSET($H$3,0,0,'Données projet'!$E$10+1,1))</f>
        <v>191.44861868946344</v>
      </c>
      <c r="AO5" s="62">
        <f t="shared" ref="AO5:AO68" si="36">$AO$3</f>
        <v>98.543169293276605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70">
        <f t="shared" si="1"/>
        <v>263.22275424061456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265.10280709686913</v>
      </c>
      <c r="S6" s="62">
        <f ca="1">AVERAGE(OFFSET($R$3,0,0,'Données projet'!$E$9+1,1))-AVERAGE(OFFSET($H$3,0,0,'Données projet'!$E$9+1,1))</f>
        <v>156.16603965614024</v>
      </c>
      <c r="T6" s="62">
        <f t="shared" si="34"/>
        <v>378.21132402823287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1.525079577962547</v>
      </c>
      <c r="AK6" s="14">
        <f t="shared" si="35"/>
        <v>0.6691281837366525</v>
      </c>
      <c r="AL6" s="22">
        <f t="shared" si="4"/>
        <v>3.8215785182927724</v>
      </c>
      <c r="AM6" s="62">
        <f t="shared" si="5"/>
        <v>264.15491185162608</v>
      </c>
      <c r="AN6" s="62">
        <f ca="1">AVERAGE(OFFSET($AM$3,0,0,'Données projet'!$E$10+1,1))-AVERAGE(OFFSET($H$3,0,0,'Données projet'!$E$10+1,1))</f>
        <v>191.44861868946344</v>
      </c>
      <c r="AO6" s="62">
        <f t="shared" si="36"/>
        <v>98.543169293276605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70">
        <f t="shared" si="1"/>
        <v>265.32424983728947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268.49713617112559</v>
      </c>
      <c r="S7" s="62">
        <f ca="1">AVERAGE(OFFSET($R$3,0,0,'Données projet'!$E$9+1,1))-AVERAGE(OFFSET($H$3,0,0,'Données projet'!$E$9+1,1))</f>
        <v>156.16603965614024</v>
      </c>
      <c r="T7" s="62">
        <f t="shared" si="34"/>
        <v>378.21132402823287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1.7473397460616347</v>
      </c>
      <c r="AK7" s="14">
        <f t="shared" si="35"/>
        <v>0.7545998185105095</v>
      </c>
      <c r="AL7" s="22">
        <f t="shared" si="4"/>
        <v>4.3575447416298188</v>
      </c>
      <c r="AM7" s="62">
        <f t="shared" si="5"/>
        <v>265.91310029718534</v>
      </c>
      <c r="AN7" s="62">
        <f ca="1">AVERAGE(OFFSET($AM$3,0,0,'Données projet'!$E$10+1,1))-AVERAGE(OFFSET($H$3,0,0,'Données projet'!$E$10+1,1))</f>
        <v>191.44861868946344</v>
      </c>
      <c r="AO7" s="62">
        <f t="shared" si="36"/>
        <v>98.543169293276605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70">
        <f t="shared" si="1"/>
        <v>267.40971372031277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272.88493956505795</v>
      </c>
      <c r="S8" s="62">
        <f ca="1">AVERAGE(OFFSET($R$3,0,0,'Données projet'!$E$9+1,1))-AVERAGE(OFFSET($H$3,0,0,'Données projet'!$E$9+1,1))</f>
        <v>156.16603965614024</v>
      </c>
      <c r="T8" s="62">
        <f t="shared" si="34"/>
        <v>378.21132402823287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2.0019913926365076</v>
      </c>
      <c r="AK8" s="14">
        <f t="shared" si="35"/>
        <v>0.85098924232460604</v>
      </c>
      <c r="AL8" s="22">
        <f t="shared" si="4"/>
        <v>4.9689412725572728</v>
      </c>
      <c r="AM8" s="62">
        <f t="shared" si="5"/>
        <v>267.74671905033506</v>
      </c>
      <c r="AN8" s="62">
        <f ca="1">AVERAGE(OFFSET($AM$3,0,0,'Données projet'!$E$10+1,1))-AVERAGE(OFFSET($H$3,0,0,'Données projet'!$E$10+1,1))</f>
        <v>191.44861868946344</v>
      </c>
      <c r="AO8" s="62">
        <f t="shared" si="36"/>
        <v>98.543169293276605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70">
        <f t="shared" si="1"/>
        <v>269.48273824430697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278.72242949911606</v>
      </c>
      <c r="S9" s="62">
        <f ca="1">AVERAGE(OFFSET($R$3,0,0,'Données projet'!$E$9+1,1))-AVERAGE(OFFSET($H$3,0,0,'Données projet'!$E$9+1,1))</f>
        <v>156.16603965614024</v>
      </c>
      <c r="T9" s="62">
        <f t="shared" si="34"/>
        <v>378.21132402823287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2.2937551470595863</v>
      </c>
      <c r="AK9" s="14">
        <f t="shared" si="35"/>
        <v>0.95969104787443238</v>
      </c>
      <c r="AL9" s="22">
        <f t="shared" si="4"/>
        <v>5.6664187895100824</v>
      </c>
      <c r="AM9" s="62">
        <f t="shared" si="5"/>
        <v>269.66641878951009</v>
      </c>
      <c r="AN9" s="62">
        <f ca="1">AVERAGE(OFFSET($AM$3,0,0,'Données projet'!$E$10+1,1))-AVERAGE(OFFSET($H$3,0,0,'Données projet'!$E$10+1,1))</f>
        <v>191.44861868946344</v>
      </c>
      <c r="AO9" s="62">
        <f t="shared" si="36"/>
        <v>98.543169293276605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70">
        <f t="shared" si="1"/>
        <v>271.54563926139667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286.6760886613967</v>
      </c>
      <c r="S10" s="62">
        <f ca="1">AVERAGE(OFFSET($R$3,0,0,'Données projet'!$E$9+1,1))-AVERAGE(OFFSET($H$3,0,0,'Données projet'!$E$9+1,1))</f>
        <v>156.16603965614024</v>
      </c>
      <c r="T10" s="62">
        <f t="shared" si="34"/>
        <v>378.21132402823287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2.6280396079692911</v>
      </c>
      <c r="AK10" s="14">
        <f t="shared" si="35"/>
        <v>1.082277967291873</v>
      </c>
      <c r="AL10" s="22">
        <f t="shared" si="4"/>
        <v>6.4621364435798609</v>
      </c>
      <c r="AM10" s="62">
        <f t="shared" si="5"/>
        <v>271.68435866580211</v>
      </c>
      <c r="AN10" s="62">
        <f ca="1">AVERAGE(OFFSET($AM$3,0,0,'Données projet'!$E$10+1,1))-AVERAGE(OFFSET($H$3,0,0,'Données projet'!$E$10+1,1))</f>
        <v>191.44861868946344</v>
      </c>
      <c r="AO10" s="62">
        <f t="shared" si="36"/>
        <v>98.543169293276605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70">
        <f t="shared" si="1"/>
        <v>273.60002985401661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297.71991279004334</v>
      </c>
      <c r="S11" s="62">
        <f ca="1">AVERAGE(OFFSET($R$3,0,0,'Données projet'!$E$9+1,1))-AVERAGE(OFFSET($H$3,0,0,'Données projet'!$E$9+1,1))</f>
        <v>156.16603965614024</v>
      </c>
      <c r="T11" s="62">
        <f t="shared" si="34"/>
        <v>378.21132402823287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3.0110416056871174</v>
      </c>
      <c r="AK11" s="14">
        <f t="shared" si="35"/>
        <v>1.2205236269315363</v>
      </c>
      <c r="AL11" s="22">
        <f t="shared" si="4"/>
        <v>7.3699761134774882</v>
      </c>
      <c r="AM11" s="62">
        <f t="shared" si="5"/>
        <v>273.81442055792195</v>
      </c>
      <c r="AN11" s="62">
        <f ca="1">AVERAGE(OFFSET($AM$3,0,0,'Données projet'!$E$10+1,1))-AVERAGE(OFFSET($H$3,0,0,'Données projet'!$E$10+1,1))</f>
        <v>191.44861868946344</v>
      </c>
      <c r="AO11" s="62">
        <f t="shared" si="36"/>
        <v>98.543169293276605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70">
        <f t="shared" si="1"/>
        <v>275.64709565827621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313.27776290704742</v>
      </c>
      <c r="S12" s="62">
        <f ca="1">AVERAGE(OFFSET($R$3,0,0,'Données projet'!$E$9+1,1))-AVERAGE(OFFSET($H$3,0,0,'Données projet'!$E$9+1,1))</f>
        <v>156.16603965614024</v>
      </c>
      <c r="T12" s="62">
        <f t="shared" si="34"/>
        <v>378.21132402823287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3.4498610765552797</v>
      </c>
      <c r="AK12" s="14">
        <f t="shared" si="35"/>
        <v>1.3764282087582862</v>
      </c>
      <c r="AL12" s="22">
        <f t="shared" si="4"/>
        <v>8.4057871719211263</v>
      </c>
      <c r="AM12" s="62">
        <f t="shared" si="5"/>
        <v>276.07245383858782</v>
      </c>
      <c r="AN12" s="62">
        <f ca="1">AVERAGE(OFFSET($AM$3,0,0,'Données projet'!$E$10+1,1))-AVERAGE(OFFSET($H$3,0,0,'Données projet'!$E$10+1,1))</f>
        <v>191.44861868946344</v>
      </c>
      <c r="AO12" s="62">
        <f t="shared" si="36"/>
        <v>98.543169293276605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70">
        <f t="shared" si="1"/>
        <v>277.68774337881695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335.43181126874777</v>
      </c>
      <c r="S13" s="62">
        <f ca="1">AVERAGE(OFFSET($R$3,0,0,'Données projet'!$E$9+1,1))-AVERAGE(OFFSET($H$3,0,0,'Données projet'!$E$9+1,1))</f>
        <v>156.16603965614024</v>
      </c>
      <c r="T13" s="62">
        <f t="shared" si="34"/>
        <v>378.21132402823287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3.9526326786890178</v>
      </c>
      <c r="AK13" s="14">
        <f t="shared" si="35"/>
        <v>1.552247389613062</v>
      </c>
      <c r="AL13" s="22">
        <f t="shared" si="4"/>
        <v>9.5876661189594543</v>
      </c>
      <c r="AM13" s="62">
        <f t="shared" si="5"/>
        <v>278.47655500784833</v>
      </c>
      <c r="AN13" s="62">
        <f ca="1">AVERAGE(OFFSET($AM$3,0,0,'Données projet'!$E$10+1,1))-AVERAGE(OFFSET($H$3,0,0,'Données projet'!$E$10+1,1))</f>
        <v>191.44861868946344</v>
      </c>
      <c r="AO13" s="62">
        <f t="shared" si="36"/>
        <v>98.543169293276605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70">
        <f t="shared" si="1"/>
        <v>279.72268788563707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367.22785087914758</v>
      </c>
      <c r="S14" s="62">
        <f ca="1">AVERAGE(OFFSET($R$3,0,0,'Données projet'!$E$9+1,1))-AVERAGE(OFFSET($H$3,0,0,'Données projet'!$E$9+1,1))</f>
        <v>156.16603965614024</v>
      </c>
      <c r="T14" s="62">
        <f t="shared" si="34"/>
        <v>378.21132402823287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4.5286765889832141</v>
      </c>
      <c r="AK14" s="14">
        <f t="shared" si="35"/>
        <v>1.7505249770594407</v>
      </c>
      <c r="AL14" s="22">
        <f t="shared" si="4"/>
        <v>10.936276060857622</v>
      </c>
      <c r="AM14" s="62">
        <f t="shared" si="5"/>
        <v>281.04738717196875</v>
      </c>
      <c r="AN14" s="62">
        <f ca="1">AVERAGE(OFFSET($AM$3,0,0,'Données projet'!$E$10+1,1))-AVERAGE(OFFSET($H$3,0,0,'Données projet'!$E$10+1,1))</f>
        <v>191.44861868946344</v>
      </c>
      <c r="AO14" s="62">
        <f t="shared" si="36"/>
        <v>98.543169293276605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70">
        <f t="shared" si="1"/>
        <v>281.75250661735487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413.12259794811348</v>
      </c>
      <c r="S15" s="62">
        <f ca="1">AVERAGE(OFFSET($R$3,0,0,'Données projet'!$E$9+1,1))-AVERAGE(OFFSET($H$3,0,0,'Données projet'!$E$9+1,1))</f>
        <v>156.16603965614024</v>
      </c>
      <c r="T15" s="62">
        <f t="shared" si="34"/>
        <v>378.21132402823287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5.1886712767873213</v>
      </c>
      <c r="AK15" s="14">
        <f t="shared" si="35"/>
        <v>1.9741297139966976</v>
      </c>
      <c r="AL15" s="22">
        <f t="shared" si="4"/>
        <v>12.4752117256155</v>
      </c>
      <c r="AM15" s="62">
        <f t="shared" si="5"/>
        <v>283.80854505894882</v>
      </c>
      <c r="AN15" s="62">
        <f ca="1">AVERAGE(OFFSET($AM$3,0,0,'Données projet'!$E$10+1,1))-AVERAGE(OFFSET($H$3,0,0,'Données projet'!$E$10+1,1))</f>
        <v>191.44861868946344</v>
      </c>
      <c r="AO15" s="62">
        <f t="shared" si="36"/>
        <v>98.543169293276605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70">
        <f t="shared" si="1"/>
        <v>283.77767528482127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397.11674874565313</v>
      </c>
      <c r="S16" s="62">
        <f ca="1">AVERAGE(OFFSET($R$3,0,0,'Données projet'!$E$9+1,1))-AVERAGE(OFFSET($H$3,0,0,'Données projet'!$E$9+1,1))</f>
        <v>156.16603965614024</v>
      </c>
      <c r="T16" s="62">
        <f t="shared" si="34"/>
        <v>378.21132402823287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5.9448514570572168</v>
      </c>
      <c r="AK16" s="14">
        <f t="shared" si="35"/>
        <v>2.2262967845401667</v>
      </c>
      <c r="AL16" s="22">
        <f t="shared" si="4"/>
        <v>14.231416520782107</v>
      </c>
      <c r="AM16" s="62">
        <f t="shared" si="5"/>
        <v>286.78697207633763</v>
      </c>
      <c r="AN16" s="62">
        <f ca="1">AVERAGE(OFFSET($AM$3,0,0,'Données projet'!$E$10+1,1))-AVERAGE(OFFSET($H$3,0,0,'Données projet'!$E$10+1,1))</f>
        <v>191.44861868946344</v>
      </c>
      <c r="AO16" s="62">
        <f t="shared" si="36"/>
        <v>98.543169293276605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70">
        <f t="shared" si="1"/>
        <v>285.79859225515048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425.4630229177061</v>
      </c>
      <c r="S17" s="62">
        <f ca="1">AVERAGE(OFFSET($R$3,0,0,'Données projet'!$E$9+1,1))-AVERAGE(OFFSET($H$3,0,0,'Données projet'!$E$9+1,1))</f>
        <v>156.16603965614024</v>
      </c>
      <c r="T17" s="62">
        <f t="shared" si="34"/>
        <v>378.21132402823287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6.8112348925595523</v>
      </c>
      <c r="AK17" s="14">
        <f t="shared" si="35"/>
        <v>2.5106746216891089</v>
      </c>
      <c r="AL17" s="22">
        <f t="shared" si="4"/>
        <v>16.235659070649749</v>
      </c>
      <c r="AM17" s="62">
        <f t="shared" si="5"/>
        <v>290.01343684842755</v>
      </c>
      <c r="AN17" s="62">
        <f ca="1">AVERAGE(OFFSET($AM$3,0,0,'Données projet'!$E$10+1,1))-AVERAGE(OFFSET($H$3,0,0,'Données projet'!$E$10+1,1))</f>
        <v>191.44861868946344</v>
      </c>
      <c r="AO17" s="62">
        <f t="shared" si="36"/>
        <v>98.543169293276605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70">
        <f t="shared" si="1"/>
        <v>287.81559576110328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453.69346731764233</v>
      </c>
      <c r="S18" s="62">
        <f ca="1">AVERAGE(OFFSET($R$3,0,0,'Données projet'!$E$9+1,1))-AVERAGE(OFFSET($H$3,0,0,'Données projet'!$E$9+1,1))</f>
        <v>156.16603965614024</v>
      </c>
      <c r="T18" s="62">
        <f t="shared" si="34"/>
        <v>378.21132402823287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7.8038822494962501</v>
      </c>
      <c r="AK18" s="14">
        <f t="shared" si="35"/>
        <v>2.8313776940102406</v>
      </c>
      <c r="AL18" s="22">
        <f t="shared" si="4"/>
        <v>18.523077734940472</v>
      </c>
      <c r="AM18" s="62">
        <f t="shared" si="5"/>
        <v>293.52307773494044</v>
      </c>
      <c r="AN18" s="62">
        <f ca="1">AVERAGE(OFFSET($AM$3,0,0,'Données projet'!$E$10+1,1))-AVERAGE(OFFSET($H$3,0,0,'Données projet'!$E$10+1,1))</f>
        <v>191.44861868946344</v>
      </c>
      <c r="AO18" s="62">
        <f t="shared" si="36"/>
        <v>98.543169293276605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70">
        <f t="shared" si="1"/>
        <v>289.82897638635399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481.82808974199105</v>
      </c>
      <c r="S19" s="62">
        <f ca="1">AVERAGE(OFFSET($R$3,0,0,'Données projet'!$E$9+1,1))-AVERAGE(OFFSET($H$3,0,0,'Données projet'!$E$9+1,1))</f>
        <v>156.16603965614024</v>
      </c>
      <c r="T19" s="62">
        <f t="shared" si="34"/>
        <v>378.21132402823287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8.9411948236477841</v>
      </c>
      <c r="AK19" s="14">
        <f t="shared" si="35"/>
        <v>3.1930460350713803</v>
      </c>
      <c r="AL19" s="22">
        <f t="shared" si="4"/>
        <v>21.133802828935874</v>
      </c>
      <c r="AM19" s="62">
        <f t="shared" si="5"/>
        <v>297.3560250511581</v>
      </c>
      <c r="AN19" s="62">
        <f ca="1">AVERAGE(OFFSET($AM$3,0,0,'Données projet'!$E$10+1,1))-AVERAGE(OFFSET($H$3,0,0,'Données projet'!$E$10+1,1))</f>
        <v>191.44861868946344</v>
      </c>
      <c r="AO19" s="62">
        <f t="shared" si="36"/>
        <v>98.543169293276605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70">
        <f t="shared" si="1"/>
        <v>291.83898633863726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509.88120811744579</v>
      </c>
      <c r="S20" s="62">
        <f ca="1">AVERAGE(OFFSET($R$3,0,0,'Données projet'!$E$9+1,1))-AVERAGE(OFFSET($H$3,0,0,'Données projet'!$E$9+1,1))</f>
        <v>156.16603965614024</v>
      </c>
      <c r="T20" s="62">
        <f t="shared" si="34"/>
        <v>378.21132402823287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10.244255656162224</v>
      </c>
      <c r="AK20" s="14">
        <f t="shared" si="35"/>
        <v>3.6009123769158946</v>
      </c>
      <c r="AL20" s="22">
        <f t="shared" si="4"/>
        <v>24.113667657611057</v>
      </c>
      <c r="AM20" s="62">
        <f t="shared" si="5"/>
        <v>301.55811210205553</v>
      </c>
      <c r="AN20" s="62">
        <f ca="1">AVERAGE(OFFSET($AM$3,0,0,'Données projet'!$E$10+1,1))-AVERAGE(OFFSET($H$3,0,0,'Données projet'!$E$10+1,1))</f>
        <v>191.44861868946344</v>
      </c>
      <c r="AO20" s="62">
        <f t="shared" si="36"/>
        <v>98.543169293276605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70">
        <f t="shared" si="1"/>
        <v>293.8458464780249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481.1716507072569</v>
      </c>
      <c r="S21" s="62">
        <f ca="1">AVERAGE(OFFSET($R$3,0,0,'Données projet'!$E$9+1,1))-AVERAGE(OFFSET($H$3,0,0,'Données projet'!$E$9+1,1))</f>
        <v>156.16603965614024</v>
      </c>
      <c r="T21" s="62">
        <f t="shared" si="34"/>
        <v>378.21132402823287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11.737220362456757</v>
      </c>
      <c r="AK21" s="14">
        <f t="shared" si="35"/>
        <v>4.0608778588863084</v>
      </c>
      <c r="AL21" s="22">
        <f t="shared" si="4"/>
        <v>27.515021068839172</v>
      </c>
      <c r="AM21" s="62">
        <f t="shared" si="5"/>
        <v>306.18168773550588</v>
      </c>
      <c r="AN21" s="62">
        <f ca="1">AVERAGE(OFFSET($AM$3,0,0,'Données projet'!$E$10+1,1))-AVERAGE(OFFSET($H$3,0,0,'Données projet'!$E$10+1,1))</f>
        <v>191.44861868946344</v>
      </c>
      <c r="AO21" s="62">
        <f t="shared" si="36"/>
        <v>98.543169293276605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70">
        <f t="shared" si="1"/>
        <v>295.84975173858709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507.94492229456341</v>
      </c>
      <c r="S22" s="62">
        <f ca="1">AVERAGE(OFFSET($R$3,0,0,'Données projet'!$E$9+1,1))-AVERAGE(OFFSET($H$3,0,0,'Données projet'!$E$9+1,1))</f>
        <v>156.16603965614024</v>
      </c>
      <c r="T22" s="62">
        <f t="shared" si="34"/>
        <v>378.21132402823287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13.447764919260033</v>
      </c>
      <c r="AK22" s="14">
        <f t="shared" si="35"/>
        <v>4.5795974071762906</v>
      </c>
      <c r="AL22" s="22">
        <f t="shared" si="4"/>
        <v>31.397656051876599</v>
      </c>
      <c r="AM22" s="62">
        <f t="shared" si="5"/>
        <v>311.28654494076545</v>
      </c>
      <c r="AN22" s="62">
        <f ca="1">AVERAGE(OFFSET($AM$3,0,0,'Données projet'!$E$10+1,1))-AVERAGE(OFFSET($H$3,0,0,'Données projet'!$E$10+1,1))</f>
        <v>191.44861868946344</v>
      </c>
      <c r="AO22" s="62">
        <f t="shared" si="36"/>
        <v>98.543169293276605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70">
        <f t="shared" si="1"/>
        <v>297.85087537608922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534.65266281929757</v>
      </c>
      <c r="S23" s="62">
        <f ca="1">AVERAGE(OFFSET($R$3,0,0,'Données projet'!$E$9+1,1))-AVERAGE(OFFSET($H$3,0,0,'Données projet'!$E$9+1,1))</f>
        <v>156.16603965614024</v>
      </c>
      <c r="T23" s="62">
        <f t="shared" si="34"/>
        <v>378.21132402823287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15.407598710690648</v>
      </c>
      <c r="AK23" s="14">
        <f t="shared" si="35"/>
        <v>5.1645760204094255</v>
      </c>
      <c r="AL23" s="22">
        <f t="shared" si="4"/>
        <v>35.829870989999293</v>
      </c>
      <c r="AM23" s="62">
        <f t="shared" si="5"/>
        <v>316.94098210111042</v>
      </c>
      <c r="AN23" s="62">
        <f ca="1">AVERAGE(OFFSET($AM$3,0,0,'Données projet'!$E$10+1,1))-AVERAGE(OFFSET($H$3,0,0,'Données projet'!$E$10+1,1))</f>
        <v>191.44861868946344</v>
      </c>
      <c r="AO23" s="62">
        <f t="shared" si="36"/>
        <v>98.543169293276605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70">
        <f t="shared" si="1"/>
        <v>299.84937234200714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561.30238416423026</v>
      </c>
      <c r="S24" s="62">
        <f ca="1">AVERAGE(OFFSET($R$3,0,0,'Données projet'!$E$9+1,1))-AVERAGE(OFFSET($H$3,0,0,'Données projet'!$E$9+1,1))</f>
        <v>156.16603965614024</v>
      </c>
      <c r="T24" s="62">
        <f t="shared" si="34"/>
        <v>378.21132402823287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17.653052344012782</v>
      </c>
      <c r="AK24" s="14">
        <f t="shared" si="35"/>
        <v>5.8242773543349813</v>
      </c>
      <c r="AL24" s="22">
        <f t="shared" si="4"/>
        <v>40.889682557955688</v>
      </c>
      <c r="AM24" s="62">
        <f t="shared" si="5"/>
        <v>323.22301589128898</v>
      </c>
      <c r="AN24" s="62">
        <f ca="1">AVERAGE(OFFSET($AM$3,0,0,'Données projet'!$E$10+1,1))-AVERAGE(OFFSET($H$3,0,0,'Données projet'!$E$10+1,1))</f>
        <v>191.44861868946344</v>
      </c>
      <c r="AO24" s="62">
        <f t="shared" si="36"/>
        <v>98.543169293276605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70">
        <f t="shared" si="1"/>
        <v>301.84538199666349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587.9001157946177</v>
      </c>
      <c r="S25" s="62">
        <f ca="1">AVERAGE(OFFSET($R$3,0,0,'Données projet'!$E$9+1,1))-AVERAGE(OFFSET($H$3,0,0,'Données projet'!$E$9+1,1))</f>
        <v>156.16603965614024</v>
      </c>
      <c r="T25" s="62">
        <f t="shared" si="34"/>
        <v>378.21132402823287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20.225751131759992</v>
      </c>
      <c r="AK25" s="14">
        <f t="shared" si="35"/>
        <v>6.5682461766784241</v>
      </c>
      <c r="AL25" s="22">
        <f t="shared" si="4"/>
        <v>46.666211978863579</v>
      </c>
      <c r="AM25" s="62">
        <f t="shared" si="5"/>
        <v>330.22176753441914</v>
      </c>
      <c r="AN25" s="62">
        <f ca="1">AVERAGE(OFFSET($AM$3,0,0,'Données projet'!$E$10+1,1))-AVERAGE(OFFSET($H$3,0,0,'Données projet'!$E$10+1,1))</f>
        <v>191.44861868946344</v>
      </c>
      <c r="AO25" s="62">
        <f t="shared" si="36"/>
        <v>98.543169293276605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70">
        <f t="shared" si="1"/>
        <v>303.83903031512267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538.60859161500105</v>
      </c>
      <c r="S26" s="62">
        <f ca="1">AVERAGE(OFFSET($R$3,0,0,'Données projet'!$E$9+1,1))-AVERAGE(OFFSET($H$3,0,0,'Données projet'!$E$9+1,1))</f>
        <v>156.16603965614024</v>
      </c>
      <c r="T26" s="62">
        <f t="shared" si="34"/>
        <v>378.21132402823287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23.173386724966843</v>
      </c>
      <c r="AK26" s="14">
        <f t="shared" si="35"/>
        <v>7.4072464638622444</v>
      </c>
      <c r="AL26" s="22">
        <f t="shared" si="4"/>
        <v>53.261269470543994</v>
      </c>
      <c r="AM26" s="62">
        <f t="shared" si="5"/>
        <v>338.03904724832176</v>
      </c>
      <c r="AN26" s="62">
        <f ca="1">AVERAGE(OFFSET($AM$3,0,0,'Données projet'!$E$10+1,1))-AVERAGE(OFFSET($H$3,0,0,'Données projet'!$E$10+1,1))</f>
        <v>191.44861868946344</v>
      </c>
      <c r="AO26" s="62">
        <f t="shared" si="36"/>
        <v>98.543169293276605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70">
        <f t="shared" si="1"/>
        <v>305.83043169862646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561.18403886927126</v>
      </c>
      <c r="S27" s="62">
        <f ca="1">AVERAGE(OFFSET($R$3,0,0,'Données projet'!$E$9+1,1))-AVERAGE(OFFSET($H$3,0,0,'Données projet'!$E$9+1,1))</f>
        <v>156.16603965614024</v>
      </c>
      <c r="T27" s="62">
        <f t="shared" si="34"/>
        <v>378.21132402823287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26.550601201733496</v>
      </c>
      <c r="AK27" s="14">
        <f t="shared" si="35"/>
        <v>8.3534171376241328</v>
      </c>
      <c r="AL27" s="22">
        <f t="shared" si="4"/>
        <v>60.7911652743812</v>
      </c>
      <c r="AM27" s="62">
        <f t="shared" si="5"/>
        <v>346.79116527438123</v>
      </c>
      <c r="AN27" s="62">
        <f ca="1">AVERAGE(OFFSET($AM$3,0,0,'Données projet'!$E$10+1,1))-AVERAGE(OFFSET($H$3,0,0,'Données projet'!$E$10+1,1))</f>
        <v>191.44861868946344</v>
      </c>
      <c r="AO27" s="62">
        <f t="shared" si="36"/>
        <v>98.543169293276605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70">
        <f t="shared" si="1"/>
        <v>307.81969047561677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583.72227333286173</v>
      </c>
      <c r="S28" s="62">
        <f ca="1">AVERAGE(OFFSET($R$3,0,0,'Données projet'!$E$9+1,1))-AVERAGE(OFFSET($H$3,0,0,'Données projet'!$E$9+1,1))</f>
        <v>156.16603965614024</v>
      </c>
      <c r="T28" s="62">
        <f t="shared" si="34"/>
        <v>378.21132402823287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30.42</v>
      </c>
      <c r="AK28" s="14">
        <f t="shared" si="35"/>
        <v>9.4204476947792024</v>
      </c>
      <c r="AL28" s="22">
        <f t="shared" si="4"/>
        <v>69.388779735073783</v>
      </c>
      <c r="AM28" s="62">
        <f t="shared" si="5"/>
        <v>356.61100195729603</v>
      </c>
      <c r="AN28" s="62">
        <f ca="1">AVERAGE(OFFSET($AM$3,0,0,'Données projet'!$E$10+1,1))-AVERAGE(OFFSET($H$3,0,0,'Données projet'!$E$10+1,1))</f>
        <v>191.44861868946344</v>
      </c>
      <c r="AO28" s="62">
        <f t="shared" si="36"/>
        <v>98.543169293276605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70">
        <f t="shared" si="1"/>
        <v>309.80690215583428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606.22634543239269</v>
      </c>
      <c r="S29" s="62">
        <f ca="1">AVERAGE(OFFSET($R$3,0,0,'Données projet'!$E$9+1,1))-AVERAGE(OFFSET($H$3,0,0,'Données projet'!$E$9+1,1))</f>
        <v>156.16603965614024</v>
      </c>
      <c r="T29" s="62">
        <f t="shared" si="34"/>
        <v>378.21132402823287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35.287199999999999</v>
      </c>
      <c r="AK29" s="14">
        <f t="shared" si="35"/>
        <v>10.740552489323523</v>
      </c>
      <c r="AL29" s="22">
        <f t="shared" si="4"/>
        <v>80.165002252238452</v>
      </c>
      <c r="AM29" s="62">
        <f t="shared" si="5"/>
        <v>368.60944669668288</v>
      </c>
      <c r="AN29" s="62">
        <f ca="1">AVERAGE(OFFSET($AM$3,0,0,'Données projet'!$E$10+1,1))-AVERAGE(OFFSET($H$3,0,0,'Données projet'!$E$10+1,1))</f>
        <v>191.44861868946344</v>
      </c>
      <c r="AO29" s="62">
        <f t="shared" si="36"/>
        <v>98.543169293276605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70">
        <f t="shared" si="1"/>
        <v>311.79215448605208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628.69886366407695</v>
      </c>
      <c r="S30" s="62">
        <f ca="1">AVERAGE(OFFSET($R$3,0,0,'Données projet'!$E$9+1,1))-AVERAGE(OFFSET($H$3,0,0,'Données projet'!$E$9+1,1))</f>
        <v>156.16603965614024</v>
      </c>
      <c r="T30" s="62">
        <f t="shared" si="34"/>
        <v>378.21132402823287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40.154399999999995</v>
      </c>
      <c r="AK30" s="14">
        <f t="shared" si="35"/>
        <v>12.039561463286329</v>
      </c>
      <c r="AL30" s="22">
        <f t="shared" si="4"/>
        <v>90.90448288189036</v>
      </c>
      <c r="AM30" s="62">
        <f t="shared" si="5"/>
        <v>380.57114954855706</v>
      </c>
      <c r="AN30" s="62">
        <f ca="1">AVERAGE(OFFSET($AM$3,0,0,'Données projet'!$E$10+1,1))-AVERAGE(OFFSET($H$3,0,0,'Données projet'!$E$10+1,1))</f>
        <v>191.44861868946344</v>
      </c>
      <c r="AO30" s="62">
        <f t="shared" si="36"/>
        <v>98.543169293276605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70">
        <f t="shared" si="1"/>
        <v>313.77552834500773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651.14208288676889</v>
      </c>
      <c r="S31" s="62">
        <f ca="1">AVERAGE(OFFSET($R$3,0,0,'Données projet'!$E$9+1,1))-AVERAGE(OFFSET($H$3,0,0,'Données projet'!$E$9+1,1))</f>
        <v>156.16603965614024</v>
      </c>
      <c r="T31" s="62">
        <f t="shared" si="34"/>
        <v>378.21132402823287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45.021599999999992</v>
      </c>
      <c r="AK31" s="14">
        <f t="shared" si="35"/>
        <v>13.320324173992205</v>
      </c>
      <c r="AL31" s="22">
        <f t="shared" si="4"/>
        <v>101.6121846030364</v>
      </c>
      <c r="AM31" s="62">
        <f t="shared" si="5"/>
        <v>392.50107349192524</v>
      </c>
      <c r="AN31" s="62">
        <f ca="1">AVERAGE(OFFSET($AM$3,0,0,'Données projet'!$E$10+1,1))-AVERAGE(OFFSET($H$3,0,0,'Données projet'!$E$10+1,1))</f>
        <v>191.44861868946344</v>
      </c>
      <c r="AO31" s="62">
        <f t="shared" si="36"/>
        <v>98.543169293276605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70">
        <f t="shared" si="1"/>
        <v>315.75709850689469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673.55797070593519</v>
      </c>
      <c r="S32" s="62">
        <f ca="1">AVERAGE(OFFSET($R$3,0,0,'Données projet'!$E$9+1,1))-AVERAGE(OFFSET($H$3,0,0,'Données projet'!$E$9+1,1))</f>
        <v>156.16603965614024</v>
      </c>
      <c r="T32" s="62">
        <f t="shared" si="34"/>
        <v>378.21132402823287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49.888799999999989</v>
      </c>
      <c r="AK32" s="14">
        <f t="shared" si="35"/>
        <v>14.585038058304724</v>
      </c>
      <c r="AL32" s="22">
        <f t="shared" si="4"/>
        <v>112.29193461821403</v>
      </c>
      <c r="AM32" s="62">
        <f t="shared" si="5"/>
        <v>404.40304572932519</v>
      </c>
      <c r="AN32" s="62">
        <f ca="1">AVERAGE(OFFSET($AM$3,0,0,'Données projet'!$E$10+1,1))-AVERAGE(OFFSET($H$3,0,0,'Données projet'!$E$10+1,1))</f>
        <v>191.44861868946344</v>
      </c>
      <c r="AO32" s="62">
        <f t="shared" si="36"/>
        <v>98.543169293276605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70">
        <f t="shared" si="1"/>
        <v>317.73693429658658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156.16603965614024</v>
      </c>
      <c r="T33" s="62">
        <f t="shared" si="34"/>
        <v>378.21132402823287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54.755999999999993</v>
      </c>
      <c r="AK33" s="14">
        <f t="shared" si="35"/>
        <v>15.835447037242044</v>
      </c>
      <c r="AL33" s="22">
        <f t="shared" si="4"/>
        <v>122.94677025652987</v>
      </c>
      <c r="AM33" s="62">
        <f t="shared" si="5"/>
        <v>416.28010358986319</v>
      </c>
      <c r="AN33" s="62">
        <f ca="1">AVERAGE(OFFSET($AM$3,0,0,'Données projet'!$E$10+1,1))-AVERAGE(OFFSET($H$3,0,0,'Données projet'!$E$10+1,1))</f>
        <v>191.44861868946344</v>
      </c>
      <c r="AO33" s="62">
        <f t="shared" si="36"/>
        <v>98.543169293276605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70">
        <f t="shared" si="1"/>
        <v>319.71510015504356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156.16603965614024</v>
      </c>
      <c r="T34" s="62">
        <f t="shared" si="34"/>
        <v>378.21132402823287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59.825999999999993</v>
      </c>
      <c r="AK34" s="14">
        <f t="shared" si="35"/>
        <v>17.124268920142534</v>
      </c>
      <c r="AL34" s="22">
        <f t="shared" si="4"/>
        <v>134.02171836924822</v>
      </c>
      <c r="AM34" s="62">
        <f t="shared" si="5"/>
        <v>427.35505170258153</v>
      </c>
      <c r="AN34" s="62">
        <f ca="1">AVERAGE(OFFSET($AM$3,0,0,'Données projet'!$E$10+1,1))-AVERAGE(OFFSET($H$3,0,0,'Données projet'!$E$10+1,1))</f>
        <v>191.44861868946344</v>
      </c>
      <c r="AO34" s="62">
        <f t="shared" si="36"/>
        <v>98.543169293276605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70">
        <f t="shared" si="1"/>
        <v>321.69165612971409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156.16603965614024</v>
      </c>
      <c r="T35" s="62">
        <f t="shared" si="34"/>
        <v>378.21132402823287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64.895999999999987</v>
      </c>
      <c r="AK35" s="14">
        <f t="shared" si="35"/>
        <v>18.400423846102949</v>
      </c>
      <c r="AL35" s="22">
        <f t="shared" si="4"/>
        <v>145.07460486529592</v>
      </c>
      <c r="AM35" s="62">
        <f t="shared" si="5"/>
        <v>438.40793819862927</v>
      </c>
      <c r="AN35" s="62">
        <f ca="1">AVERAGE(OFFSET($AM$3,0,0,'Données projet'!$E$10+1,1))-AVERAGE(OFFSET($H$3,0,0,'Données projet'!$E$10+1,1))</f>
        <v>191.44861868946344</v>
      </c>
      <c r="AO35" s="62">
        <f t="shared" si="36"/>
        <v>98.543169293276605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70">
        <f t="shared" si="1"/>
        <v>323.66665830191403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156.16603965614024</v>
      </c>
      <c r="T36" s="62">
        <f t="shared" si="34"/>
        <v>378.21132402823287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69.965999999999994</v>
      </c>
      <c r="AK36" s="14">
        <f t="shared" si="35"/>
        <v>19.665013934342461</v>
      </c>
      <c r="AL36" s="22">
        <f t="shared" si="4"/>
        <v>156.10734926897979</v>
      </c>
      <c r="AM36" s="62">
        <f t="shared" si="5"/>
        <v>449.44068260231313</v>
      </c>
      <c r="AN36" s="62">
        <f ca="1">AVERAGE(OFFSET($AM$3,0,0,'Données projet'!$E$10+1,1))-AVERAGE(OFFSET($H$3,0,0,'Données projet'!$E$10+1,1))</f>
        <v>191.44861868946344</v>
      </c>
      <c r="AO36" s="62">
        <f t="shared" si="36"/>
        <v>98.543169293276605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70">
        <f t="shared" si="1"/>
        <v>325.64015916094684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156.16603965614024</v>
      </c>
      <c r="T37" s="62">
        <f t="shared" si="34"/>
        <v>378.21132402823287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75.035999999999987</v>
      </c>
      <c r="AK37" s="14">
        <f t="shared" si="35"/>
        <v>20.918972521981534</v>
      </c>
      <c r="AL37" s="22">
        <f t="shared" si="4"/>
        <v>167.12157714245114</v>
      </c>
      <c r="AM37" s="62">
        <f t="shared" si="5"/>
        <v>460.45491047578446</v>
      </c>
      <c r="AN37" s="62">
        <f ca="1">AVERAGE(OFFSET($AM$3,0,0,'Données projet'!$E$10+1,1))-AVERAGE(OFFSET($H$3,0,0,'Données projet'!$E$10+1,1))</f>
        <v>191.44861868946344</v>
      </c>
      <c r="AO37" s="62">
        <f t="shared" si="36"/>
        <v>98.543169293276605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70">
        <f t="shared" si="1"/>
        <v>327.61220793297304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156.16603965614024</v>
      </c>
      <c r="T38" s="62">
        <f t="shared" si="34"/>
        <v>378.21132402823287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80.105999999999995</v>
      </c>
      <c r="AK38" s="14">
        <f t="shared" si="35"/>
        <v>22.163099682076496</v>
      </c>
      <c r="AL38" s="22">
        <f t="shared" si="4"/>
        <v>178.11868194628323</v>
      </c>
      <c r="AM38" s="62">
        <f t="shared" si="5"/>
        <v>471.45201527961655</v>
      </c>
      <c r="AN38" s="62">
        <f ca="1">AVERAGE(OFFSET($AM$3,0,0,'Données projet'!$E$10+1,1))-AVERAGE(OFFSET($H$3,0,0,'Données projet'!$E$10+1,1))</f>
        <v>191.44861868946344</v>
      </c>
      <c r="AO38" s="62">
        <f t="shared" si="36"/>
        <v>98.543169293276605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70">
        <f t="shared" si="1"/>
        <v>329.58285087123795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156.16603965614024</v>
      </c>
      <c r="T39" s="62">
        <f t="shared" si="34"/>
        <v>378.21132402823287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72.399599999999992</v>
      </c>
      <c r="AK39" s="14">
        <f t="shared" si="35"/>
        <v>20.268188832715463</v>
      </c>
      <c r="AL39" s="22">
        <f t="shared" si="4"/>
        <v>161.3963988836461</v>
      </c>
      <c r="AM39" s="62">
        <f t="shared" si="5"/>
        <v>454.72973221697941</v>
      </c>
      <c r="AN39" s="62">
        <f ca="1">AVERAGE(OFFSET($AM$3,0,0,'Données projet'!$E$10+1,1))-AVERAGE(OFFSET($H$3,0,0,'Données projet'!$E$10+1,1))</f>
        <v>191.44861868946344</v>
      </c>
      <c r="AO39" s="62">
        <f t="shared" si="36"/>
        <v>98.543169293276605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70">
        <f t="shared" si="1"/>
        <v>331.55213151314524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156.16603965614024</v>
      </c>
      <c r="T40" s="62">
        <f t="shared" si="34"/>
        <v>378.21132402823287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77.875200000000007</v>
      </c>
      <c r="AK40" s="14">
        <f t="shared" si="35"/>
        <v>21.616848354491538</v>
      </c>
      <c r="AL40" s="22">
        <f t="shared" si="4"/>
        <v>173.28198421740612</v>
      </c>
      <c r="AM40" s="62">
        <f t="shared" si="5"/>
        <v>466.61531755073941</v>
      </c>
      <c r="AN40" s="62">
        <f ca="1">AVERAGE(OFFSET($AM$3,0,0,'Données projet'!$E$10+1,1))-AVERAGE(OFFSET($H$3,0,0,'Données projet'!$E$10+1,1))</f>
        <v>191.44861868946344</v>
      </c>
      <c r="AO40" s="62">
        <f t="shared" si="36"/>
        <v>98.543169293276605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70">
        <f t="shared" si="1"/>
        <v>333.52009090875754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156.16603965614024</v>
      </c>
      <c r="T41" s="62">
        <f t="shared" si="34"/>
        <v>378.21132402823287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83.350800000000007</v>
      </c>
      <c r="AK41" s="14">
        <f t="shared" si="35"/>
        <v>22.954505421678146</v>
      </c>
      <c r="AL41" s="22">
        <f t="shared" si="4"/>
        <v>185.14840694275611</v>
      </c>
      <c r="AM41" s="62">
        <f t="shared" si="5"/>
        <v>478.48174027608945</v>
      </c>
      <c r="AN41" s="62">
        <f ca="1">AVERAGE(OFFSET($AM$3,0,0,'Données projet'!$E$10+1,1))-AVERAGE(OFFSET($H$3,0,0,'Données projet'!$E$10+1,1))</f>
        <v>191.44861868946344</v>
      </c>
      <c r="AO41" s="62">
        <f t="shared" si="36"/>
        <v>98.543169293276605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70">
        <f t="shared" si="1"/>
        <v>335.48676782456732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156.16603965614024</v>
      </c>
      <c r="T42" s="62">
        <f t="shared" si="34"/>
        <v>378.21132402823287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88.826400000000007</v>
      </c>
      <c r="AK42" s="14">
        <f t="shared" si="35"/>
        <v>24.28196507443278</v>
      </c>
      <c r="AL42" s="22">
        <f t="shared" si="4"/>
        <v>196.99706917130376</v>
      </c>
      <c r="AM42" s="62">
        <f t="shared" si="5"/>
        <v>490.33040250463705</v>
      </c>
      <c r="AN42" s="62">
        <f ca="1">AVERAGE(OFFSET($AM$3,0,0,'Données projet'!$E$10+1,1))-AVERAGE(OFFSET($H$3,0,0,'Données projet'!$E$10+1,1))</f>
        <v>191.44861868946344</v>
      </c>
      <c r="AO42" s="62">
        <f t="shared" si="36"/>
        <v>98.543169293276605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70">
        <f t="shared" si="1"/>
        <v>337.45219892578052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156.16603965614024</v>
      </c>
      <c r="T43" s="62">
        <f t="shared" si="34"/>
        <v>378.21132402823287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94.302000000000021</v>
      </c>
      <c r="AK43" s="14">
        <f t="shared" si="35"/>
        <v>25.599927492506424</v>
      </c>
      <c r="AL43" s="22">
        <f t="shared" si="4"/>
        <v>208.82919038278203</v>
      </c>
      <c r="AM43" s="62">
        <f t="shared" si="5"/>
        <v>502.16252371611534</v>
      </c>
      <c r="AN43" s="62">
        <f ca="1">AVERAGE(OFFSET($AM$3,0,0,'Données projet'!$E$10+1,1))-AVERAGE(OFFSET($H$3,0,0,'Données projet'!$E$10+1,1))</f>
        <v>191.44861868946344</v>
      </c>
      <c r="AO43" s="62">
        <f t="shared" si="36"/>
        <v>98.543169293276605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70">
        <f t="shared" si="1"/>
        <v>339.41641893985832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156.16603965614024</v>
      </c>
      <c r="T44" s="62">
        <f t="shared" si="34"/>
        <v>378.21132402823287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85.784400000000019</v>
      </c>
      <c r="AK44" s="14">
        <f t="shared" si="35"/>
        <v>23.545702623664209</v>
      </c>
      <c r="AL44" s="22">
        <f t="shared" si="4"/>
        <v>190.41659540288185</v>
      </c>
      <c r="AM44" s="62">
        <f t="shared" si="5"/>
        <v>483.74992873621517</v>
      </c>
      <c r="AN44" s="62">
        <f ca="1">AVERAGE(OFFSET($AM$3,0,0,'Données projet'!$E$10+1,1))-AVERAGE(OFFSET($H$3,0,0,'Données projet'!$E$10+1,1))</f>
        <v>191.44861868946344</v>
      </c>
      <c r="AO44" s="62">
        <f t="shared" si="36"/>
        <v>98.543169293276605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70">
        <f t="shared" si="1"/>
        <v>341.37946080365469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156.16603965614024</v>
      </c>
      <c r="T45" s="62">
        <f t="shared" si="34"/>
        <v>378.21132402823287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91.462800000000001</v>
      </c>
      <c r="AK45" s="14">
        <f t="shared" si="35"/>
        <v>24.917685409456144</v>
      </c>
      <c r="AL45" s="22">
        <f t="shared" si="4"/>
        <v>202.69601208813609</v>
      </c>
      <c r="AM45" s="62">
        <f t="shared" si="5"/>
        <v>496.02934542146943</v>
      </c>
      <c r="AN45" s="62">
        <f ca="1">AVERAGE(OFFSET($AM$3,0,0,'Données projet'!$E$10+1,1))-AVERAGE(OFFSET($H$3,0,0,'Données projet'!$E$10+1,1))</f>
        <v>191.44861868946344</v>
      </c>
      <c r="AO45" s="62">
        <f t="shared" si="36"/>
        <v>98.543169293276605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70">
        <f t="shared" si="1"/>
        <v>343.34135579614605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156.16603965614024</v>
      </c>
      <c r="T46" s="62">
        <f t="shared" si="34"/>
        <v>378.21132402823287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97.141200000000012</v>
      </c>
      <c r="AK46" s="14">
        <f t="shared" si="35"/>
        <v>26.279782450761708</v>
      </c>
      <c r="AL46" s="22">
        <f t="shared" si="4"/>
        <v>214.95821110174333</v>
      </c>
      <c r="AM46" s="62">
        <f t="shared" si="5"/>
        <v>508.29154443507662</v>
      </c>
      <c r="AN46" s="62">
        <f ca="1">AVERAGE(OFFSET($AM$3,0,0,'Données projet'!$E$10+1,1))-AVERAGE(OFFSET($H$3,0,0,'Données projet'!$E$10+1,1))</f>
        <v>191.44861868946344</v>
      </c>
      <c r="AO46" s="62">
        <f t="shared" si="36"/>
        <v>98.543169293276605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70">
        <f t="shared" si="1"/>
        <v>345.30213365846572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156.16603965614024</v>
      </c>
      <c r="T47" s="62">
        <f t="shared" si="34"/>
        <v>378.21132402823287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102.81959999999999</v>
      </c>
      <c r="AK47" s="14">
        <f t="shared" si="35"/>
        <v>27.632637448562328</v>
      </c>
      <c r="AL47" s="22">
        <f t="shared" si="4"/>
        <v>227.20431355624603</v>
      </c>
      <c r="AM47" s="62">
        <f t="shared" si="5"/>
        <v>520.53764688957938</v>
      </c>
      <c r="AN47" s="62">
        <f ca="1">AVERAGE(OFFSET($AM$3,0,0,'Données projet'!$E$10+1,1))-AVERAGE(OFFSET($H$3,0,0,'Données projet'!$E$10+1,1))</f>
        <v>191.44861868946344</v>
      </c>
      <c r="AO47" s="62">
        <f t="shared" si="36"/>
        <v>98.543169293276605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70">
        <f t="shared" si="1"/>
        <v>347.2618227027192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156.16603965614024</v>
      </c>
      <c r="T48" s="62">
        <f t="shared" si="34"/>
        <v>378.21132402823287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108.498</v>
      </c>
      <c r="AK48" s="14">
        <f t="shared" si="35"/>
        <v>28.976818989145283</v>
      </c>
      <c r="AL48" s="22">
        <f t="shared" si="4"/>
        <v>239.43530973942802</v>
      </c>
      <c r="AM48" s="62">
        <f t="shared" si="5"/>
        <v>532.76864307276128</v>
      </c>
      <c r="AN48" s="62">
        <f ca="1">AVERAGE(OFFSET($AM$3,0,0,'Données projet'!$E$10+1,1))-AVERAGE(OFFSET($H$3,0,0,'Données projet'!$E$10+1,1))</f>
        <v>191.44861868946344</v>
      </c>
      <c r="AO48" s="62">
        <f t="shared" si="36"/>
        <v>98.543169293276605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70">
        <f t="shared" si="1"/>
        <v>349.22044991085374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156.16603965614024</v>
      </c>
      <c r="T49" s="62">
        <f t="shared" si="34"/>
        <v>378.21132402823287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99.980399999999989</v>
      </c>
      <c r="AK49" s="14">
        <f t="shared" si="35"/>
        <v>26.957328065359373</v>
      </c>
      <c r="AL49" s="22">
        <f t="shared" si="4"/>
        <v>221.08320971383421</v>
      </c>
      <c r="AM49" s="62">
        <f t="shared" si="5"/>
        <v>514.41654304716758</v>
      </c>
      <c r="AN49" s="62">
        <f ca="1">AVERAGE(OFFSET($AM$3,0,0,'Données projet'!$E$10+1,1))-AVERAGE(OFFSET($H$3,0,0,'Données projet'!$E$10+1,1))</f>
        <v>191.44861868946344</v>
      </c>
      <c r="AO49" s="62">
        <f t="shared" si="36"/>
        <v>98.543169293276605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70">
        <f t="shared" si="1"/>
        <v>351.17804102468818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156.16603965614024</v>
      </c>
      <c r="T50" s="62">
        <f t="shared" si="34"/>
        <v>378.21132402823287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105.65879999999999</v>
      </c>
      <c r="AK50" s="14">
        <f t="shared" si="35"/>
        <v>28.305779445097851</v>
      </c>
      <c r="AL50" s="22">
        <f t="shared" si="4"/>
        <v>233.32164253354537</v>
      </c>
      <c r="AM50" s="62">
        <f t="shared" si="5"/>
        <v>526.65497586687866</v>
      </c>
      <c r="AN50" s="62">
        <f ca="1">AVERAGE(OFFSET($AM$3,0,0,'Données projet'!$E$10+1,1))-AVERAGE(OFFSET($H$3,0,0,'Données projet'!$E$10+1,1))</f>
        <v>191.44861868946344</v>
      </c>
      <c r="AO50" s="62">
        <f t="shared" si="36"/>
        <v>98.543169293276605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70">
        <f t="shared" si="1"/>
        <v>353.13462062806445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156.16603965614024</v>
      </c>
      <c r="T51" s="62">
        <f t="shared" si="34"/>
        <v>378.21132402823287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111.33719999999997</v>
      </c>
      <c r="AK51" s="14">
        <f t="shared" si="35"/>
        <v>29.645817422905317</v>
      </c>
      <c r="AL51" s="22">
        <f t="shared" si="4"/>
        <v>245.54542201156005</v>
      </c>
      <c r="AM51" s="62">
        <f t="shared" si="5"/>
        <v>538.87875534489331</v>
      </c>
      <c r="AN51" s="62">
        <f ca="1">AVERAGE(OFFSET($AM$3,0,0,'Données projet'!$E$10+1,1))-AVERAGE(OFFSET($H$3,0,0,'Données projet'!$E$10+1,1))</f>
        <v>191.44861868946344</v>
      </c>
      <c r="AO51" s="62">
        <f t="shared" si="36"/>
        <v>98.543169293276605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70">
        <f t="shared" si="1"/>
        <v>355.09021222196009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156.16603965614024</v>
      </c>
      <c r="T52" s="62">
        <f t="shared" si="34"/>
        <v>378.21132402823287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117.01559999999996</v>
      </c>
      <c r="AK52" s="14">
        <f t="shared" si="35"/>
        <v>30.977920050269788</v>
      </c>
      <c r="AL52" s="22">
        <f t="shared" si="4"/>
        <v>257.7553807542198</v>
      </c>
      <c r="AM52" s="62">
        <f t="shared" si="5"/>
        <v>551.08871408755317</v>
      </c>
      <c r="AN52" s="62">
        <f ca="1">AVERAGE(OFFSET($AM$3,0,0,'Données projet'!$E$10+1,1))-AVERAGE(OFFSET($H$3,0,0,'Données projet'!$E$10+1,1))</f>
        <v>191.44861868946344</v>
      </c>
      <c r="AO52" s="62">
        <f t="shared" si="36"/>
        <v>98.543169293276605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70">
        <f t="shared" si="1"/>
        <v>357.0448382932957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156.16603965614024</v>
      </c>
      <c r="T53" s="62">
        <f t="shared" si="34"/>
        <v>378.21132402823287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122.69399999999997</v>
      </c>
      <c r="AK53" s="14">
        <f t="shared" si="35"/>
        <v>32.302516360650685</v>
      </c>
      <c r="AL53" s="22">
        <f t="shared" si="4"/>
        <v>269.95226599479992</v>
      </c>
      <c r="AM53" s="62">
        <f t="shared" si="5"/>
        <v>563.28559932813323</v>
      </c>
      <c r="AN53" s="62">
        <f ca="1">AVERAGE(OFFSET($AM$3,0,0,'Données projet'!$E$10+1,1))-AVERAGE(OFFSET($H$3,0,0,'Données projet'!$E$10+1,1))</f>
        <v>191.44861868946344</v>
      </c>
      <c r="AO53" s="62">
        <f t="shared" si="36"/>
        <v>98.543169293276605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70">
        <f t="shared" si="1"/>
        <v>358.99852037808239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156.16603965614024</v>
      </c>
      <c r="T54" s="62">
        <f t="shared" si="34"/>
        <v>378.21132402823287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114.17639999999996</v>
      </c>
      <c r="AK54" s="14">
        <f t="shared" si="35"/>
        <v>30.312832781759997</v>
      </c>
      <c r="AL54" s="22">
        <f t="shared" si="4"/>
        <v>251.65208042823193</v>
      </c>
      <c r="AM54" s="62">
        <f t="shared" si="5"/>
        <v>544.98541376156527</v>
      </c>
      <c r="AN54" s="62">
        <f ca="1">AVERAGE(OFFSET($AM$3,0,0,'Données projet'!$E$10+1,1))-AVERAGE(OFFSET($H$3,0,0,'Données projet'!$E$10+1,1))</f>
        <v>191.44861868946344</v>
      </c>
      <c r="AO54" s="62">
        <f t="shared" si="36"/>
        <v>98.543169293276605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70">
        <f t="shared" si="1"/>
        <v>360.95127911947662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156.16603965614024</v>
      </c>
      <c r="T55" s="62">
        <f t="shared" si="34"/>
        <v>378.21132402823287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119.85479999999995</v>
      </c>
      <c r="AK55" s="14">
        <f t="shared" si="35"/>
        <v>31.641131392625841</v>
      </c>
      <c r="AL55" s="22">
        <f t="shared" si="4"/>
        <v>263.85541384215657</v>
      </c>
      <c r="AM55" s="62">
        <f t="shared" si="5"/>
        <v>557.18874717548988</v>
      </c>
      <c r="AN55" s="62">
        <f ca="1">AVERAGE(OFFSET($AM$3,0,0,'Données projet'!$E$10+1,1))-AVERAGE(OFFSET($H$3,0,0,'Données projet'!$E$10+1,1))</f>
        <v>191.44861868946344</v>
      </c>
      <c r="AO55" s="62">
        <f t="shared" si="36"/>
        <v>98.543169293276605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70">
        <f t="shared" si="1"/>
        <v>362.90313432124293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156.16603965614024</v>
      </c>
      <c r="T56" s="62">
        <f t="shared" si="34"/>
        <v>378.21132402823287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125.53319999999997</v>
      </c>
      <c r="AK56" s="14">
        <f t="shared" si="35"/>
        <v>32.962122082003134</v>
      </c>
      <c r="AL56" s="22">
        <f t="shared" si="4"/>
        <v>276.046019292822</v>
      </c>
      <c r="AM56" s="62">
        <f t="shared" si="5"/>
        <v>569.37935262615531</v>
      </c>
      <c r="AN56" s="62">
        <f ca="1">AVERAGE(OFFSET($AM$3,0,0,'Données projet'!$E$10+1,1))-AVERAGE(OFFSET($H$3,0,0,'Données projet'!$E$10+1,1))</f>
        <v>191.44861868946344</v>
      </c>
      <c r="AO56" s="62">
        <f t="shared" si="36"/>
        <v>98.543169293276605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70">
        <f t="shared" si="1"/>
        <v>364.85410499706774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156.16603965614024</v>
      </c>
      <c r="T57" s="62">
        <f t="shared" si="34"/>
        <v>378.21132402823287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131.21159999999995</v>
      </c>
      <c r="AK57" s="14">
        <f t="shared" si="35"/>
        <v>34.276173183172517</v>
      </c>
      <c r="AL57" s="22">
        <f t="shared" si="4"/>
        <v>288.22453829402536</v>
      </c>
      <c r="AM57" s="62">
        <f t="shared" si="5"/>
        <v>581.55787162735874</v>
      </c>
      <c r="AN57" s="62">
        <f ca="1">AVERAGE(OFFSET($AM$3,0,0,'Données projet'!$E$10+1,1))-AVERAGE(OFFSET($H$3,0,0,'Données projet'!$E$10+1,1))</f>
        <v>191.44861868946344</v>
      </c>
      <c r="AO57" s="62">
        <f t="shared" si="36"/>
        <v>98.543169293276605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70">
        <f t="shared" si="1"/>
        <v>366.80420941611692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156.16603965614024</v>
      </c>
      <c r="T58" s="62">
        <f t="shared" si="34"/>
        <v>378.21132402823287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136.88999999999996</v>
      </c>
      <c r="AK58" s="14">
        <f t="shared" si="35"/>
        <v>35.583619346017713</v>
      </c>
      <c r="AL58" s="22">
        <f t="shared" si="4"/>
        <v>300.3915536943141</v>
      </c>
      <c r="AM58" s="62">
        <f t="shared" si="5"/>
        <v>593.72488702764736</v>
      </c>
      <c r="AN58" s="62">
        <f ca="1">AVERAGE(OFFSET($AM$3,0,0,'Données projet'!$E$10+1,1))-AVERAGE(OFFSET($H$3,0,0,'Données projet'!$E$10+1,1))</f>
        <v>191.44861868946344</v>
      </c>
      <c r="AO58" s="62">
        <f t="shared" si="36"/>
        <v>98.543169293276605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70">
        <f t="shared" si="1"/>
        <v>368.75346514518651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156.16603965614024</v>
      </c>
      <c r="T59" s="62">
        <f t="shared" si="34"/>
        <v>378.21132402823287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5.6</v>
      </c>
      <c r="AI59" s="14">
        <f>IF('Données projet'!$A$62&gt;35,AI58+AH59-AQ58,IF(A59&lt;'Données projet'!$A$62,$AF$205^A59,IF(A59='Données projet'!$A$62,'Données projet'!$B$62,AI58+AH59-AQ58)))</f>
        <v>126.59999999999994</v>
      </c>
      <c r="AJ59" s="14">
        <f>AI59*VLOOKUP('Données projet'!$B$10,Paramètres!$A$1:$I$89,3,0)*VLOOKUP('Données projet'!$B$10,Paramètres!$A$1:$I$89,5,0)</f>
        <v>128.37239999999994</v>
      </c>
      <c r="AK59" s="14">
        <f t="shared" si="35"/>
        <v>33.61999343087701</v>
      </c>
      <c r="AL59" s="22">
        <f t="shared" si="4"/>
        <v>282.13675189211068</v>
      </c>
      <c r="AM59" s="62">
        <f t="shared" si="5"/>
        <v>575.470085225444</v>
      </c>
      <c r="AN59" s="62">
        <f ca="1">AVERAGE(OFFSET($AM$3,0,0,'Données projet'!$E$10+1,1))-AVERAGE(OFFSET($H$3,0,0,'Données projet'!$E$10+1,1))</f>
        <v>191.44861868946344</v>
      </c>
      <c r="AO59" s="62">
        <f t="shared" si="36"/>
        <v>98.543169293276605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70">
        <f t="shared" si="1"/>
        <v>370.70188908775697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156.16603965614024</v>
      </c>
      <c r="T60" s="62">
        <f t="shared" si="34"/>
        <v>378.21132402823287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5.6</v>
      </c>
      <c r="AI60" s="14">
        <f>IF('Données projet'!$A$62&gt;35,AI59+AH60-AQ59,IF(A60&lt;'Données projet'!$A$62,$AF$205^A60,IF(A60='Données projet'!$A$62,'Données projet'!$B$62,AI59+AH60-AQ59)))</f>
        <v>132.19999999999993</v>
      </c>
      <c r="AJ60" s="14">
        <f>AI60*VLOOKUP('Données projet'!$B$10,Paramètres!$A$1:$I$89,3,0)*VLOOKUP('Données projet'!$B$10,Paramètres!$A$1:$I$89,5,0)</f>
        <v>134.05079999999995</v>
      </c>
      <c r="AK60" s="14">
        <f t="shared" si="35"/>
        <v>34.930702157857986</v>
      </c>
      <c r="AL60" s="22">
        <f t="shared" si="4"/>
        <v>294.30944959160257</v>
      </c>
      <c r="AM60" s="62">
        <f t="shared" si="5"/>
        <v>587.64278292493589</v>
      </c>
      <c r="AN60" s="62">
        <f ca="1">AVERAGE(OFFSET($AM$3,0,0,'Données projet'!$E$10+1,1))-AVERAGE(OFFSET($H$3,0,0,'Données projet'!$E$10+1,1))</f>
        <v>191.44861868946344</v>
      </c>
      <c r="AO60" s="62">
        <f t="shared" si="36"/>
        <v>98.543169293276605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70">
        <f t="shared" si="1"/>
        <v>372.6494975202296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156.16603965614024</v>
      </c>
      <c r="T61" s="62">
        <f t="shared" si="34"/>
        <v>378.21132402823287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5.6</v>
      </c>
      <c r="AI61" s="14">
        <f>IF('Données projet'!$A$62&gt;35,AI60+AH61-AQ60,IF(A61&lt;'Données projet'!$A$62,$AF$205^A61,IF(A61='Données projet'!$A$62,'Données projet'!$B$62,AI60+AH61-AQ60)))</f>
        <v>137.79999999999993</v>
      </c>
      <c r="AJ61" s="14">
        <f>AI61*VLOOKUP('Données projet'!$B$10,Paramètres!$A$1:$I$89,3,0)*VLOOKUP('Données projet'!$B$10,Paramètres!$A$1:$I$89,5,0)</f>
        <v>139.72919999999993</v>
      </c>
      <c r="AK61" s="14">
        <f t="shared" si="35"/>
        <v>36.234962028891381</v>
      </c>
      <c r="AL61" s="22">
        <f t="shared" si="4"/>
        <v>306.47091553365232</v>
      </c>
      <c r="AM61" s="62">
        <f t="shared" si="5"/>
        <v>599.80424886698563</v>
      </c>
      <c r="AN61" s="62">
        <f ca="1">AVERAGE(OFFSET($AM$3,0,0,'Données projet'!$E$10+1,1))-AVERAGE(OFFSET($H$3,0,0,'Données projet'!$E$10+1,1))</f>
        <v>191.44861868946344</v>
      </c>
      <c r="AO61" s="62">
        <f t="shared" si="36"/>
        <v>98.543169293276605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70">
        <f t="shared" si="1"/>
        <v>374.59630612559323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156.16603965614024</v>
      </c>
      <c r="T62" s="62">
        <f t="shared" si="34"/>
        <v>378.21132402823287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5.6</v>
      </c>
      <c r="AI62" s="14">
        <f>IF('Données projet'!$A$62&gt;35,AI61+AH62-AQ61,IF(A62&lt;'Données projet'!$A$62,$AF$205^A62,IF(A62='Données projet'!$A$62,'Données projet'!$B$62,AI61+AH62-AQ61)))</f>
        <v>143.39999999999992</v>
      </c>
      <c r="AJ62" s="14">
        <f>AI62*VLOOKUP('Données projet'!$B$10,Paramètres!$A$1:$I$89,3,0)*VLOOKUP('Données projet'!$B$10,Paramètres!$A$1:$I$89,5,0)</f>
        <v>145.40759999999992</v>
      </c>
      <c r="AK62" s="14">
        <f t="shared" si="35"/>
        <v>37.533065094701904</v>
      </c>
      <c r="AL62" s="22">
        <f t="shared" si="4"/>
        <v>318.62165837327228</v>
      </c>
      <c r="AM62" s="62">
        <f t="shared" si="5"/>
        <v>611.9549917066056</v>
      </c>
      <c r="AN62" s="62">
        <f ca="1">AVERAGE(OFFSET($AM$3,0,0,'Données projet'!$E$10+1,1))-AVERAGE(OFFSET($H$3,0,0,'Données projet'!$E$10+1,1))</f>
        <v>191.44861868946344</v>
      </c>
      <c r="AO62" s="62">
        <f t="shared" si="36"/>
        <v>98.543169293276605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70">
        <f t="shared" si="1"/>
        <v>376.54233002474325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156.16603965614024</v>
      </c>
      <c r="T63" s="62">
        <f t="shared" si="34"/>
        <v>378.21132402823287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5.6</v>
      </c>
      <c r="AH63" s="13">
        <f t="array" ref="AH63">INDEX(AG:AG,MIN(IF(ISNUMBER(AG63:AG259),ROW(AG63:AG259),"")))</f>
        <v>5.6</v>
      </c>
      <c r="AI63" s="14">
        <f>IF('Données projet'!$A$62&gt;35,AI62+AH63-AQ62,IF(A63&lt;'Données projet'!$A$62,$AF$205^A63,IF(A63='Données projet'!$A$62,'Données projet'!$B$62,AI62+AH63-AQ62)))</f>
        <v>148.99999999999991</v>
      </c>
      <c r="AJ63" s="14">
        <f>AI63*VLOOKUP('Données projet'!$B$10,Paramètres!$A$1:$I$89,3,0)*VLOOKUP('Données projet'!$B$10,Paramètres!$A$1:$I$89,5,0)</f>
        <v>151.08599999999993</v>
      </c>
      <c r="AK63" s="14">
        <f t="shared" si="35"/>
        <v>38.825279304404233</v>
      </c>
      <c r="AL63" s="22">
        <f t="shared" si="4"/>
        <v>330.76214478850392</v>
      </c>
      <c r="AM63" s="62">
        <f t="shared" si="5"/>
        <v>624.09547812183723</v>
      </c>
      <c r="AN63" s="62">
        <f ca="1">AVERAGE(OFFSET($AM$3,0,0,'Données projet'!$E$10+1,1))-AVERAGE(OFFSET($H$3,0,0,'Données projet'!$E$10+1,1))</f>
        <v>191.44861868946344</v>
      </c>
      <c r="AO63" s="62">
        <f t="shared" si="36"/>
        <v>98.543169293276605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70">
        <f t="shared" si="1"/>
        <v>378.48758380565391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156.16603965614024</v>
      </c>
      <c r="T64" s="62">
        <f t="shared" si="34"/>
        <v>378.21132402823287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140.1999999999999</v>
      </c>
      <c r="AJ64" s="14">
        <f>AI64*VLOOKUP('Données projet'!$B$10,Paramètres!$A$1:$I$89,3,0)*VLOOKUP('Données projet'!$B$10,Paramètres!$A$1:$I$89,5,0)</f>
        <v>142.16279999999992</v>
      </c>
      <c r="AK64" s="14">
        <f t="shared" si="35"/>
        <v>36.792029666383577</v>
      </c>
      <c r="AL64" s="22">
        <f t="shared" si="4"/>
        <v>311.67966166895121</v>
      </c>
      <c r="AM64" s="62">
        <f t="shared" si="5"/>
        <v>605.01299500228447</v>
      </c>
      <c r="AN64" s="62">
        <f ca="1">AVERAGE(OFFSET($AM$3,0,0,'Données projet'!$E$10+1,1))-AVERAGE(OFFSET($H$3,0,0,'Données projet'!$E$10+1,1))</f>
        <v>191.44861868946344</v>
      </c>
      <c r="AO64" s="62">
        <f t="shared" si="36"/>
        <v>98.543169293276605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70">
        <f t="shared" si="1"/>
        <v>380.43208155058352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156.16603965614024</v>
      </c>
      <c r="T65" s="62">
        <f t="shared" si="34"/>
        <v>378.21132402823287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145.39999999999989</v>
      </c>
      <c r="AJ65" s="14">
        <f>AI65*VLOOKUP('Données projet'!$B$10,Paramètres!$A$1:$I$89,3,0)*VLOOKUP('Données projet'!$B$10,Paramètres!$A$1:$I$89,5,0)</f>
        <v>147.43559999999991</v>
      </c>
      <c r="AK65" s="14">
        <f t="shared" si="35"/>
        <v>37.995232948340991</v>
      </c>
      <c r="AL65" s="22">
        <f t="shared" si="4"/>
        <v>322.95870071836038</v>
      </c>
      <c r="AM65" s="62">
        <f t="shared" si="5"/>
        <v>616.29203405169369</v>
      </c>
      <c r="AN65" s="62">
        <f ca="1">AVERAGE(OFFSET($AM$3,0,0,'Données projet'!$E$10+1,1))-AVERAGE(OFFSET($H$3,0,0,'Données projet'!$E$10+1,1))</f>
        <v>191.44861868946344</v>
      </c>
      <c r="AO65" s="62">
        <f t="shared" si="36"/>
        <v>98.543169293276605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70">
        <f t="shared" si="1"/>
        <v>382.37583686147428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156.16603965614024</v>
      </c>
      <c r="T66" s="62">
        <f t="shared" si="34"/>
        <v>378.21132402823287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150.59999999999988</v>
      </c>
      <c r="AJ66" s="14">
        <f>AI66*VLOOKUP('Données projet'!$B$10,Paramètres!$A$1:$I$89,3,0)*VLOOKUP('Données projet'!$B$10,Paramètres!$A$1:$I$89,5,0)</f>
        <v>152.7083999999999</v>
      </c>
      <c r="AK66" s="14">
        <f t="shared" si="35"/>
        <v>39.193436747373994</v>
      </c>
      <c r="AL66" s="22">
        <f t="shared" si="4"/>
        <v>334.22903233500955</v>
      </c>
      <c r="AM66" s="62">
        <f t="shared" si="5"/>
        <v>627.56236566834286</v>
      </c>
      <c r="AN66" s="62">
        <f ca="1">AVERAGE(OFFSET($AM$3,0,0,'Données projet'!$E$10+1,1))-AVERAGE(OFFSET($H$3,0,0,'Données projet'!$E$10+1,1))</f>
        <v>191.44861868946344</v>
      </c>
      <c r="AO66" s="62">
        <f t="shared" si="36"/>
        <v>98.543169293276605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70">
        <f t="shared" si="1"/>
        <v>384.31886288369424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156.16603965614024</v>
      </c>
      <c r="T67" s="62">
        <f t="shared" si="34"/>
        <v>378.21132402823287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155.79999999999987</v>
      </c>
      <c r="AJ67" s="14">
        <f>AI67*VLOOKUP('Données projet'!$B$10,Paramètres!$A$1:$I$89,3,0)*VLOOKUP('Données projet'!$B$10,Paramètres!$A$1:$I$89,5,0)</f>
        <v>157.98119999999989</v>
      </c>
      <c r="AK67" s="14">
        <f t="shared" si="35"/>
        <v>40.386833472870542</v>
      </c>
      <c r="AL67" s="22">
        <f t="shared" si="4"/>
        <v>345.49099163191596</v>
      </c>
      <c r="AM67" s="62">
        <f t="shared" si="5"/>
        <v>638.82432496524928</v>
      </c>
      <c r="AN67" s="62">
        <f ca="1">AVERAGE(OFFSET($AM$3,0,0,'Données projet'!$E$10+1,1))-AVERAGE(OFFSET($H$3,0,0,'Données projet'!$E$10+1,1))</f>
        <v>191.44861868946344</v>
      </c>
      <c r="AO67" s="62">
        <f t="shared" si="36"/>
        <v>98.543169293276605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70">
        <f t="shared" ref="H68:H131" si="56">(B68+E68+F68)*44/12+(C68+D68)*0.475*44/12</f>
        <v>386.26117232825266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156.16603965614024</v>
      </c>
      <c r="T68" s="62">
        <f t="shared" si="34"/>
        <v>378.21132402823287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160.99999999999986</v>
      </c>
      <c r="AJ68" s="14">
        <f>AI68*VLOOKUP('Données projet'!$B$10,Paramètres!$A$1:$I$89,3,0)*VLOOKUP('Données projet'!$B$10,Paramètres!$A$1:$I$89,5,0)</f>
        <v>163.25399999999985</v>
      </c>
      <c r="AK68" s="14">
        <f t="shared" si="35"/>
        <v>41.575601961656879</v>
      </c>
      <c r="AL68" s="22">
        <f t="shared" ref="AL68:AL131" si="58">(AJ68+AK68)*0.475*44/12</f>
        <v>356.74489008321876</v>
      </c>
      <c r="AM68" s="62">
        <f t="shared" ref="AM68:AM131" si="59">AL68+(AD68+AE68)*44/12</f>
        <v>650.07822341655208</v>
      </c>
      <c r="AN68" s="62">
        <f ca="1">AVERAGE(OFFSET($AM$3,0,0,'Données projet'!$E$10+1,1))-AVERAGE(OFFSET($H$3,0,0,'Données projet'!$E$10+1,1))</f>
        <v>191.44861868946344</v>
      </c>
      <c r="AO68" s="62">
        <f t="shared" si="36"/>
        <v>98.543169293276605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70">
        <f t="shared" si="56"/>
        <v>388.20277749261015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156.16603965614024</v>
      </c>
      <c r="T69" s="62">
        <f t="shared" ref="T69:T132" si="88">$T$3</f>
        <v>378.21132402823287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152.19999999999985</v>
      </c>
      <c r="AJ69" s="14">
        <f>AI69*VLOOKUP('Données projet'!$B$10,Paramètres!$A$1:$I$89,3,0)*VLOOKUP('Données projet'!$B$10,Paramètres!$A$1:$I$89,5,0)</f>
        <v>154.33079999999987</v>
      </c>
      <c r="AK69" s="14">
        <f t="shared" ref="AK69:AK132" si="89">EXP(-1.0587+0.8836*LN(AJ69)+0.284)</f>
        <v>39.561139179540312</v>
      </c>
      <c r="AL69" s="22">
        <f t="shared" si="58"/>
        <v>337.69512740436579</v>
      </c>
      <c r="AM69" s="62">
        <f t="shared" si="59"/>
        <v>631.02846073769911</v>
      </c>
      <c r="AN69" s="62">
        <f ca="1">AVERAGE(OFFSET($AM$3,0,0,'Données projet'!$E$10+1,1))-AVERAGE(OFFSET($H$3,0,0,'Données projet'!$E$10+1,1))</f>
        <v>191.44861868946344</v>
      </c>
      <c r="AO69" s="62">
        <f t="shared" ref="AO69:AO132" si="90">$AO$3</f>
        <v>98.543169293276605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70">
        <f t="shared" si="56"/>
        <v>390.14369028019127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156.16603965614024</v>
      </c>
      <c r="T70" s="62">
        <f t="shared" si="88"/>
        <v>378.21132402823287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157.39999999999984</v>
      </c>
      <c r="AJ70" s="14">
        <f>AI70*VLOOKUP('Données projet'!$B$10,Paramètres!$A$1:$I$89,3,0)*VLOOKUP('Données projet'!$B$10,Paramètres!$A$1:$I$89,5,0)</f>
        <v>159.60359999999986</v>
      </c>
      <c r="AK70" s="14">
        <f t="shared" si="89"/>
        <v>40.753093376363118</v>
      </c>
      <c r="AL70" s="22">
        <f t="shared" si="58"/>
        <v>348.95457429716549</v>
      </c>
      <c r="AM70" s="62">
        <f t="shared" si="59"/>
        <v>642.28790763049881</v>
      </c>
      <c r="AN70" s="62">
        <f ca="1">AVERAGE(OFFSET($AM$3,0,0,'Données projet'!$E$10+1,1))-AVERAGE(OFFSET($H$3,0,0,'Données projet'!$E$10+1,1))</f>
        <v>191.44861868946344</v>
      </c>
      <c r="AO70" s="62">
        <f t="shared" si="90"/>
        <v>98.543169293276605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70">
        <f t="shared" si="56"/>
        <v>392.08392221869906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156.16603965614024</v>
      </c>
      <c r="T71" s="62">
        <f t="shared" si="88"/>
        <v>378.21132402823287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162.59999999999982</v>
      </c>
      <c r="AJ71" s="14">
        <f>AI71*VLOOKUP('Données projet'!$B$10,Paramètres!$A$1:$I$89,3,0)*VLOOKUP('Données projet'!$B$10,Paramètres!$A$1:$I$89,5,0)</f>
        <v>164.87639999999982</v>
      </c>
      <c r="AK71" s="14">
        <f t="shared" si="89"/>
        <v>41.94047184875933</v>
      </c>
      <c r="AL71" s="22">
        <f t="shared" si="58"/>
        <v>360.20605180325543</v>
      </c>
      <c r="AM71" s="62">
        <f t="shared" si="59"/>
        <v>653.53938513658875</v>
      </c>
      <c r="AN71" s="62">
        <f ca="1">AVERAGE(OFFSET($AM$3,0,0,'Données projet'!$E$10+1,1))-AVERAGE(OFFSET($H$3,0,0,'Données projet'!$E$10+1,1))</f>
        <v>191.44861868946344</v>
      </c>
      <c r="AO71" s="62">
        <f t="shared" si="90"/>
        <v>98.543169293276605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70">
        <f t="shared" si="56"/>
        <v>394.02348447732243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156.16603965614024</v>
      </c>
      <c r="T72" s="62">
        <f t="shared" si="88"/>
        <v>378.21132402823287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167.79999999999981</v>
      </c>
      <c r="AJ72" s="14">
        <f>AI72*VLOOKUP('Données projet'!$B$10,Paramètres!$A$1:$I$89,3,0)*VLOOKUP('Données projet'!$B$10,Paramètres!$A$1:$I$89,5,0)</f>
        <v>170.14919999999981</v>
      </c>
      <c r="AK72" s="14">
        <f t="shared" si="89"/>
        <v>43.123437715785229</v>
      </c>
      <c r="AL72" s="22">
        <f t="shared" si="58"/>
        <v>371.44984402165892</v>
      </c>
      <c r="AM72" s="62">
        <f t="shared" si="59"/>
        <v>664.78317735499218</v>
      </c>
      <c r="AN72" s="62">
        <f ca="1">AVERAGE(OFFSET($AM$3,0,0,'Données projet'!$E$10+1,1))-AVERAGE(OFFSET($H$3,0,0,'Données projet'!$E$10+1,1))</f>
        <v>191.44861868946344</v>
      </c>
      <c r="AO72" s="62">
        <f t="shared" si="90"/>
        <v>98.543169293276605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70">
        <f t="shared" si="56"/>
        <v>395.96238788291669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156.16603965614024</v>
      </c>
      <c r="T73" s="62">
        <f t="shared" si="88"/>
        <v>378.21132402823287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173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172.9999999999998</v>
      </c>
      <c r="AJ73" s="14">
        <f>AI73*VLOOKUP('Données projet'!$B$10,Paramètres!$A$1:$I$89,3,0)*VLOOKUP('Données projet'!$B$10,Paramètres!$A$1:$I$89,5,0)</f>
        <v>175.4219999999998</v>
      </c>
      <c r="AK73" s="14">
        <f t="shared" si="89"/>
        <v>44.302143412304694</v>
      </c>
      <c r="AL73" s="22">
        <f t="shared" si="58"/>
        <v>382.68621644309695</v>
      </c>
      <c r="AM73" s="62">
        <f t="shared" si="59"/>
        <v>676.01954977643027</v>
      </c>
      <c r="AN73" s="62">
        <f ca="1">AVERAGE(OFFSET($AM$3,0,0,'Données projet'!$E$10+1,1))-AVERAGE(OFFSET($H$3,0,0,'Données projet'!$E$10+1,1))</f>
        <v>191.44861868946344</v>
      </c>
      <c r="AO73" s="62">
        <f t="shared" si="90"/>
        <v>98.543169293276605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70">
        <f t="shared" si="56"/>
        <v>397.90064293523346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156.16603965614024</v>
      </c>
      <c r="T74" s="62">
        <f t="shared" si="88"/>
        <v>378.21132402823287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163.79999999999981</v>
      </c>
      <c r="AJ74" s="14">
        <f>AI74*VLOOKUP('Données projet'!$B$10,Paramètres!$A$1:$I$89,3,0)*VLOOKUP('Données projet'!$B$10,Paramètres!$A$1:$I$89,5,0)</f>
        <v>166.09319999999983</v>
      </c>
      <c r="AK74" s="14">
        <f t="shared" si="89"/>
        <v>42.213849908165869</v>
      </c>
      <c r="AL74" s="22">
        <f t="shared" si="58"/>
        <v>362.80144525672193</v>
      </c>
      <c r="AM74" s="62">
        <f t="shared" si="59"/>
        <v>656.13477859005525</v>
      </c>
      <c r="AN74" s="62">
        <f ca="1">AVERAGE(OFFSET($AM$3,0,0,'Données projet'!$E$10+1,1))-AVERAGE(OFFSET($H$3,0,0,'Données projet'!$E$10+1,1))</f>
        <v>191.44861868946344</v>
      </c>
      <c r="AO74" s="62">
        <f t="shared" si="90"/>
        <v>98.543169293276605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70">
        <f t="shared" si="56"/>
        <v>399.83825982126905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156.16603965614024</v>
      </c>
      <c r="T75" s="62">
        <f t="shared" si="88"/>
        <v>378.21132402823287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168.59999999999982</v>
      </c>
      <c r="AJ75" s="14">
        <f>AI75*VLOOKUP('Données projet'!$B$10,Paramètres!$A$1:$I$89,3,0)*VLOOKUP('Données projet'!$B$10,Paramètres!$A$1:$I$89,5,0)</f>
        <v>170.96039999999982</v>
      </c>
      <c r="AK75" s="14">
        <f t="shared" si="89"/>
        <v>43.305050662028606</v>
      </c>
      <c r="AL75" s="22">
        <f t="shared" si="58"/>
        <v>373.17899323636624</v>
      </c>
      <c r="AM75" s="62">
        <f t="shared" si="59"/>
        <v>666.51232656969955</v>
      </c>
      <c r="AN75" s="62">
        <f ca="1">AVERAGE(OFFSET($AM$3,0,0,'Données projet'!$E$10+1,1))-AVERAGE(OFFSET($H$3,0,0,'Données projet'!$E$10+1,1))</f>
        <v>191.44861868946344</v>
      </c>
      <c r="AO75" s="62">
        <f t="shared" si="90"/>
        <v>98.543169293276605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70">
        <f t="shared" si="56"/>
        <v>401.77524842879154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156.16603965614024</v>
      </c>
      <c r="T76" s="62">
        <f t="shared" si="88"/>
        <v>378.21132402823287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173.39999999999984</v>
      </c>
      <c r="AJ76" s="14">
        <f>AI76*VLOOKUP('Données projet'!$B$10,Paramètres!$A$1:$I$89,3,0)*VLOOKUP('Données projet'!$B$10,Paramètres!$A$1:$I$89,5,0)</f>
        <v>175.82759999999985</v>
      </c>
      <c r="AK76" s="14">
        <f t="shared" si="89"/>
        <v>44.392640778295565</v>
      </c>
      <c r="AL76" s="22">
        <f t="shared" si="58"/>
        <v>383.55025268886453</v>
      </c>
      <c r="AM76" s="62">
        <f t="shared" si="59"/>
        <v>676.88358602219785</v>
      </c>
      <c r="AN76" s="62">
        <f ca="1">AVERAGE(OFFSET($AM$3,0,0,'Données projet'!$E$10+1,1))-AVERAGE(OFFSET($H$3,0,0,'Données projet'!$E$10+1,1))</f>
        <v>191.44861868946344</v>
      </c>
      <c r="AO76" s="62">
        <f t="shared" si="90"/>
        <v>98.543169293276605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70">
        <f t="shared" si="56"/>
        <v>403.71161835910709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156.16603965614024</v>
      </c>
      <c r="T77" s="62">
        <f t="shared" si="88"/>
        <v>378.21132402823287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178.19999999999985</v>
      </c>
      <c r="AJ77" s="14">
        <f>AI77*VLOOKUP('Données projet'!$B$10,Paramètres!$A$1:$I$89,3,0)*VLOOKUP('Données projet'!$B$10,Paramètres!$A$1:$I$89,5,0)</f>
        <v>180.69479999999984</v>
      </c>
      <c r="AK77" s="14">
        <f t="shared" si="89"/>
        <v>45.476731688663754</v>
      </c>
      <c r="AL77" s="22">
        <f t="shared" si="58"/>
        <v>393.91541769108909</v>
      </c>
      <c r="AM77" s="62">
        <f t="shared" si="59"/>
        <v>687.2487510244224</v>
      </c>
      <c r="AN77" s="62">
        <f ca="1">AVERAGE(OFFSET($AM$3,0,0,'Données projet'!$E$10+1,1))-AVERAGE(OFFSET($H$3,0,0,'Données projet'!$E$10+1,1))</f>
        <v>191.44861868946344</v>
      </c>
      <c r="AO77" s="62">
        <f t="shared" si="90"/>
        <v>98.543169293276605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70">
        <f t="shared" si="56"/>
        <v>405.64737893911513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156.16603965614024</v>
      </c>
      <c r="T78" s="62">
        <f t="shared" si="88"/>
        <v>378.21132402823287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182.99999999999986</v>
      </c>
      <c r="AJ78" s="14">
        <f>AI78*VLOOKUP('Données projet'!$B$10,Paramètres!$A$1:$I$89,3,0)*VLOOKUP('Données projet'!$B$10,Paramètres!$A$1:$I$89,5,0)</f>
        <v>185.56199999999987</v>
      </c>
      <c r="AK78" s="14">
        <f t="shared" si="89"/>
        <v>46.557428480028548</v>
      </c>
      <c r="AL78" s="22">
        <f t="shared" si="58"/>
        <v>404.27467126938285</v>
      </c>
      <c r="AM78" s="62">
        <f t="shared" si="59"/>
        <v>697.60800460271616</v>
      </c>
      <c r="AN78" s="62">
        <f ca="1">AVERAGE(OFFSET($AM$3,0,0,'Données projet'!$E$10+1,1))-AVERAGE(OFFSET($H$3,0,0,'Données projet'!$E$10+1,1))</f>
        <v>191.44861868946344</v>
      </c>
      <c r="AO78" s="62">
        <f t="shared" si="90"/>
        <v>98.543169293276605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70">
        <f t="shared" si="56"/>
        <v>407.58253923270354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156.16603965614024</v>
      </c>
      <c r="T79" s="62">
        <f t="shared" si="88"/>
        <v>378.21132402823287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173.59999999999985</v>
      </c>
      <c r="AJ79" s="14">
        <f>AI79*VLOOKUP('Données projet'!$B$10,Paramètres!$A$1:$I$89,3,0)*VLOOKUP('Données projet'!$B$10,Paramètres!$A$1:$I$89,5,0)</f>
        <v>176.03039999999984</v>
      </c>
      <c r="AK79" s="14">
        <f t="shared" si="89"/>
        <v>44.437880346232902</v>
      </c>
      <c r="AL79" s="22">
        <f t="shared" si="58"/>
        <v>383.98225493635533</v>
      </c>
      <c r="AM79" s="62">
        <f t="shared" si="59"/>
        <v>677.31558826968865</v>
      </c>
      <c r="AN79" s="62">
        <f ca="1">AVERAGE(OFFSET($AM$3,0,0,'Données projet'!$E$10+1,1))-AVERAGE(OFFSET($H$3,0,0,'Données projet'!$E$10+1,1))</f>
        <v>191.44861868946344</v>
      </c>
      <c r="AO79" s="62">
        <f t="shared" si="90"/>
        <v>98.543169293276605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70">
        <f t="shared" si="56"/>
        <v>409.51710805152618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156.16603965614024</v>
      </c>
      <c r="T80" s="62">
        <f t="shared" si="88"/>
        <v>378.21132402823287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178.19999999999985</v>
      </c>
      <c r="AJ80" s="14">
        <f>AI80*VLOOKUP('Données projet'!$B$10,Paramètres!$A$1:$I$89,3,0)*VLOOKUP('Données projet'!$B$10,Paramètres!$A$1:$I$89,5,0)</f>
        <v>180.69479999999984</v>
      </c>
      <c r="AK80" s="14">
        <f t="shared" si="89"/>
        <v>45.476731688663754</v>
      </c>
      <c r="AL80" s="22">
        <f t="shared" si="58"/>
        <v>393.91541769108909</v>
      </c>
      <c r="AM80" s="62">
        <f t="shared" si="59"/>
        <v>687.2487510244224</v>
      </c>
      <c r="AN80" s="62">
        <f ca="1">AVERAGE(OFFSET($AM$3,0,0,'Données projet'!$E$10+1,1))-AVERAGE(OFFSET($H$3,0,0,'Données projet'!$E$10+1,1))</f>
        <v>191.44861868946344</v>
      </c>
      <c r="AO80" s="62">
        <f t="shared" si="90"/>
        <v>98.543169293276605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70">
        <f t="shared" si="56"/>
        <v>411.45109396520513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156.16603965614024</v>
      </c>
      <c r="T81" s="62">
        <f t="shared" si="88"/>
        <v>378.21132402823287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182.79999999999984</v>
      </c>
      <c r="AJ81" s="14">
        <f>AI81*VLOOKUP('Données projet'!$B$10,Paramètres!$A$1:$I$89,3,0)*VLOOKUP('Données projet'!$B$10,Paramètres!$A$1:$I$89,5,0)</f>
        <v>185.35919999999984</v>
      </c>
      <c r="AK81" s="14">
        <f t="shared" si="89"/>
        <v>46.51246589912639</v>
      </c>
      <c r="AL81" s="22">
        <f t="shared" si="58"/>
        <v>403.84315144097815</v>
      </c>
      <c r="AM81" s="62">
        <f t="shared" si="59"/>
        <v>697.17648477431146</v>
      </c>
      <c r="AN81" s="62">
        <f ca="1">AVERAGE(OFFSET($AM$3,0,0,'Données projet'!$E$10+1,1))-AVERAGE(OFFSET($H$3,0,0,'Données projet'!$E$10+1,1))</f>
        <v>191.44861868946344</v>
      </c>
      <c r="AO81" s="62">
        <f t="shared" si="90"/>
        <v>98.543169293276605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70">
        <f t="shared" si="56"/>
        <v>413.38450531099431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156.16603965614024</v>
      </c>
      <c r="T82" s="62">
        <f t="shared" si="88"/>
        <v>378.21132402823287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187.39999999999984</v>
      </c>
      <c r="AJ82" s="14">
        <f>AI82*VLOOKUP('Données projet'!$B$10,Paramètres!$A$1:$I$89,3,0)*VLOOKUP('Données projet'!$B$10,Paramètres!$A$1:$I$89,5,0)</f>
        <v>190.02359999999985</v>
      </c>
      <c r="AK82" s="14">
        <f t="shared" si="89"/>
        <v>47.545170438433438</v>
      </c>
      <c r="AL82" s="22">
        <f t="shared" si="58"/>
        <v>413.7656085136046</v>
      </c>
      <c r="AM82" s="62">
        <f t="shared" si="59"/>
        <v>707.09894184693792</v>
      </c>
      <c r="AN82" s="62">
        <f ca="1">AVERAGE(OFFSET($AM$3,0,0,'Données projet'!$E$10+1,1))-AVERAGE(OFFSET($H$3,0,0,'Données projet'!$E$10+1,1))</f>
        <v>191.44861868946344</v>
      </c>
      <c r="AO82" s="62">
        <f t="shared" si="90"/>
        <v>98.543169293276605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70">
        <f t="shared" si="56"/>
        <v>415.31735020294059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156.16603965614024</v>
      </c>
      <c r="T83" s="62">
        <f t="shared" si="88"/>
        <v>378.21132402823287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191.99999999999983</v>
      </c>
      <c r="AJ83" s="14">
        <f>AI83*VLOOKUP('Données projet'!$B$10,Paramètres!$A$1:$I$89,3,0)*VLOOKUP('Données projet'!$B$10,Paramètres!$A$1:$I$89,5,0)</f>
        <v>194.68799999999985</v>
      </c>
      <c r="AK83" s="14">
        <f t="shared" si="89"/>
        <v>48.574928228914935</v>
      </c>
      <c r="AL83" s="22">
        <f t="shared" si="58"/>
        <v>423.68293333202655</v>
      </c>
      <c r="AM83" s="62">
        <f t="shared" si="59"/>
        <v>717.01626666535981</v>
      </c>
      <c r="AN83" s="62">
        <f ca="1">AVERAGE(OFFSET($AM$3,0,0,'Données projet'!$E$10+1,1))-AVERAGE(OFFSET($H$3,0,0,'Données projet'!$E$10+1,1))</f>
        <v>191.44861868946344</v>
      </c>
      <c r="AO83" s="62">
        <f t="shared" si="90"/>
        <v>98.543169293276605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70">
        <f t="shared" si="56"/>
        <v>417.24963654057308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156.16603965614024</v>
      </c>
      <c r="T84" s="62">
        <f t="shared" si="88"/>
        <v>378.21132402823287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182.39999999999984</v>
      </c>
      <c r="AJ84" s="14">
        <f>AI84*VLOOKUP('Données projet'!$B$10,Paramètres!$A$1:$I$89,3,0)*VLOOKUP('Données projet'!$B$10,Paramètres!$A$1:$I$89,5,0)</f>
        <v>184.95359999999985</v>
      </c>
      <c r="AK84" s="14">
        <f t="shared" si="89"/>
        <v>46.422523550957948</v>
      </c>
      <c r="AL84" s="22">
        <f t="shared" si="58"/>
        <v>402.98008185125144</v>
      </c>
      <c r="AM84" s="62">
        <f t="shared" si="59"/>
        <v>696.31341518458476</v>
      </c>
      <c r="AN84" s="62">
        <f ca="1">AVERAGE(OFFSET($AM$3,0,0,'Données projet'!$E$10+1,1))-AVERAGE(OFFSET($H$3,0,0,'Données projet'!$E$10+1,1))</f>
        <v>191.44861868946344</v>
      </c>
      <c r="AO84" s="62">
        <f t="shared" si="90"/>
        <v>98.543169293276605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70">
        <f t="shared" si="56"/>
        <v>419.18137201715149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156.16603965614024</v>
      </c>
      <c r="T85" s="62">
        <f t="shared" si="88"/>
        <v>378.21132402823287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186.79999999999984</v>
      </c>
      <c r="AJ85" s="14">
        <f>AI85*VLOOKUP('Données projet'!$B$10,Paramètres!$A$1:$I$89,3,0)*VLOOKUP('Données projet'!$B$10,Paramètres!$A$1:$I$89,5,0)</f>
        <v>189.41519999999986</v>
      </c>
      <c r="AK85" s="14">
        <f t="shared" si="89"/>
        <v>47.410638687430875</v>
      </c>
      <c r="AL85" s="22">
        <f t="shared" si="58"/>
        <v>412.47166904727516</v>
      </c>
      <c r="AM85" s="62">
        <f t="shared" si="59"/>
        <v>705.80500238060847</v>
      </c>
      <c r="AN85" s="62">
        <f ca="1">AVERAGE(OFFSET($AM$3,0,0,'Données projet'!$E$10+1,1))-AVERAGE(OFFSET($H$3,0,0,'Données projet'!$E$10+1,1))</f>
        <v>191.44861868946344</v>
      </c>
      <c r="AO85" s="62">
        <f t="shared" si="90"/>
        <v>98.543169293276605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70">
        <f t="shared" si="56"/>
        <v>421.1125641275006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156.16603965614024</v>
      </c>
      <c r="T86" s="62">
        <f t="shared" si="88"/>
        <v>378.21132402823287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191.19999999999985</v>
      </c>
      <c r="AJ86" s="14">
        <f>AI86*VLOOKUP('Données projet'!$B$10,Paramètres!$A$1:$I$89,3,0)*VLOOKUP('Données projet'!$B$10,Paramètres!$A$1:$I$89,5,0)</f>
        <v>193.87679999999986</v>
      </c>
      <c r="AK86" s="14">
        <f t="shared" si="89"/>
        <v>48.396048099527562</v>
      </c>
      <c r="AL86" s="22">
        <f t="shared" si="58"/>
        <v>421.95854377334359</v>
      </c>
      <c r="AM86" s="62">
        <f t="shared" si="59"/>
        <v>715.29187710667691</v>
      </c>
      <c r="AN86" s="62">
        <f ca="1">AVERAGE(OFFSET($AM$3,0,0,'Données projet'!$E$10+1,1))-AVERAGE(OFFSET($H$3,0,0,'Données projet'!$E$10+1,1))</f>
        <v>191.44861868946344</v>
      </c>
      <c r="AO86" s="62">
        <f t="shared" si="90"/>
        <v>98.543169293276605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70">
        <f t="shared" si="56"/>
        <v>423.0432201754565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156.16603965614024</v>
      </c>
      <c r="T87" s="62">
        <f t="shared" si="88"/>
        <v>378.21132402823287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195.59999999999985</v>
      </c>
      <c r="AJ87" s="14">
        <f>AI87*VLOOKUP('Données projet'!$B$10,Paramètres!$A$1:$I$89,3,0)*VLOOKUP('Données projet'!$B$10,Paramètres!$A$1:$I$89,5,0)</f>
        <v>198.33839999999987</v>
      </c>
      <c r="AK87" s="14">
        <f t="shared" si="89"/>
        <v>49.378821219958034</v>
      </c>
      <c r="AL87" s="22">
        <f t="shared" si="58"/>
        <v>431.44082695809334</v>
      </c>
      <c r="AM87" s="62">
        <f t="shared" si="59"/>
        <v>724.7741602914266</v>
      </c>
      <c r="AN87" s="62">
        <f ca="1">AVERAGE(OFFSET($AM$3,0,0,'Données projet'!$E$10+1,1))-AVERAGE(OFFSET($H$3,0,0,'Données projet'!$E$10+1,1))</f>
        <v>191.44861868946344</v>
      </c>
      <c r="AO87" s="62">
        <f t="shared" si="90"/>
        <v>98.543169293276605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70">
        <f t="shared" si="56"/>
        <v>424.97334728094779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156.16603965614024</v>
      </c>
      <c r="T88" s="62">
        <f t="shared" si="88"/>
        <v>378.21132402823287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199.99999999999986</v>
      </c>
      <c r="AJ88" s="14">
        <f>AI88*VLOOKUP('Données projet'!$B$10,Paramètres!$A$1:$I$89,3,0)*VLOOKUP('Données projet'!$B$10,Paramètres!$A$1:$I$89,5,0)</f>
        <v>202.79999999999987</v>
      </c>
      <c r="AK88" s="14">
        <f t="shared" si="89"/>
        <v>50.359024179353973</v>
      </c>
      <c r="AL88" s="22">
        <f t="shared" si="58"/>
        <v>440.91863377904127</v>
      </c>
      <c r="AM88" s="62">
        <f t="shared" si="59"/>
        <v>734.25196711237459</v>
      </c>
      <c r="AN88" s="62">
        <f ca="1">AVERAGE(OFFSET($AM$3,0,0,'Données projet'!$E$10+1,1))-AVERAGE(OFFSET($H$3,0,0,'Données projet'!$E$10+1,1))</f>
        <v>191.44861868946344</v>
      </c>
      <c r="AO88" s="62">
        <f t="shared" si="90"/>
        <v>98.543169293276605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70">
        <f t="shared" si="56"/>
        <v>426.9029523867344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156.16603965614024</v>
      </c>
      <c r="T89" s="62">
        <f t="shared" si="88"/>
        <v>378.21132402823287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190.19999999999985</v>
      </c>
      <c r="AJ89" s="14">
        <f>AI89*VLOOKUP('Données projet'!$B$10,Paramètres!$A$1:$I$89,3,0)*VLOOKUP('Données projet'!$B$10,Paramètres!$A$1:$I$89,5,0)</f>
        <v>192.86279999999988</v>
      </c>
      <c r="AK89" s="14">
        <f t="shared" si="89"/>
        <v>48.172325347436733</v>
      </c>
      <c r="AL89" s="22">
        <f t="shared" si="58"/>
        <v>419.80284331345206</v>
      </c>
      <c r="AM89" s="62">
        <f t="shared" si="59"/>
        <v>713.13617664678532</v>
      </c>
      <c r="AN89" s="62">
        <f ca="1">AVERAGE(OFFSET($AM$3,0,0,'Données projet'!$E$10+1,1))-AVERAGE(OFFSET($H$3,0,0,'Données projet'!$E$10+1,1))</f>
        <v>191.44861868946344</v>
      </c>
      <c r="AO89" s="62">
        <f t="shared" si="90"/>
        <v>98.543169293276605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70">
        <f t="shared" si="56"/>
        <v>428.83204226482388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156.16603965614024</v>
      </c>
      <c r="T90" s="62">
        <f t="shared" si="88"/>
        <v>378.21132402823287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194.39999999999984</v>
      </c>
      <c r="AJ90" s="14">
        <f>AI90*VLOOKUP('Données projet'!$B$10,Paramètres!$A$1:$I$89,3,0)*VLOOKUP('Données projet'!$B$10,Paramètres!$A$1:$I$89,5,0)</f>
        <v>197.12159999999986</v>
      </c>
      <c r="AK90" s="14">
        <f t="shared" si="89"/>
        <v>49.111049803800405</v>
      </c>
      <c r="AL90" s="22">
        <f t="shared" si="58"/>
        <v>428.85519840828539</v>
      </c>
      <c r="AM90" s="62">
        <f t="shared" si="59"/>
        <v>722.1885317416187</v>
      </c>
      <c r="AN90" s="62">
        <f ca="1">AVERAGE(OFFSET($AM$3,0,0,'Données projet'!$E$10+1,1))-AVERAGE(OFFSET($H$3,0,0,'Données projet'!$E$10+1,1))</f>
        <v>191.44861868946344</v>
      </c>
      <c r="AO90" s="62">
        <f t="shared" si="90"/>
        <v>98.543169293276605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70">
        <f t="shared" si="56"/>
        <v>430.76062352258458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156.16603965614024</v>
      </c>
      <c r="T91" s="62">
        <f t="shared" si="88"/>
        <v>378.21132402823287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198.59999999999982</v>
      </c>
      <c r="AJ91" s="14">
        <f>AI91*VLOOKUP('Données projet'!$B$10,Paramètres!$A$1:$I$89,3,0)*VLOOKUP('Données projet'!$B$10,Paramètres!$A$1:$I$89,5,0)</f>
        <v>201.38039999999984</v>
      </c>
      <c r="AK91" s="14">
        <f t="shared" si="89"/>
        <v>50.047416314000095</v>
      </c>
      <c r="AL91" s="22">
        <f t="shared" si="58"/>
        <v>437.90344674688322</v>
      </c>
      <c r="AM91" s="62">
        <f t="shared" si="59"/>
        <v>731.23678008021648</v>
      </c>
      <c r="AN91" s="62">
        <f ca="1">AVERAGE(OFFSET($AM$3,0,0,'Données projet'!$E$10+1,1))-AVERAGE(OFFSET($H$3,0,0,'Données projet'!$E$10+1,1))</f>
        <v>191.44861868946344</v>
      </c>
      <c r="AO91" s="62">
        <f t="shared" si="90"/>
        <v>98.543169293276605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70">
        <f t="shared" si="56"/>
        <v>432.68870260857216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156.16603965614024</v>
      </c>
      <c r="T92" s="62">
        <f t="shared" si="88"/>
        <v>378.21132402823287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202.79999999999981</v>
      </c>
      <c r="AJ92" s="14">
        <f>AI92*VLOOKUP('Données projet'!$B$10,Paramètres!$A$1:$I$89,3,0)*VLOOKUP('Données projet'!$B$10,Paramètres!$A$1:$I$89,5,0)</f>
        <v>205.63919999999982</v>
      </c>
      <c r="AK92" s="14">
        <f t="shared" si="89"/>
        <v>50.981480488268076</v>
      </c>
      <c r="AL92" s="22">
        <f t="shared" si="58"/>
        <v>446.94768518373326</v>
      </c>
      <c r="AM92" s="62">
        <f t="shared" si="59"/>
        <v>740.28101851706651</v>
      </c>
      <c r="AN92" s="62">
        <f ca="1">AVERAGE(OFFSET($AM$3,0,0,'Données projet'!$E$10+1,1))-AVERAGE(OFFSET($H$3,0,0,'Données projet'!$E$10+1,1))</f>
        <v>191.44861868946344</v>
      </c>
      <c r="AO92" s="62">
        <f t="shared" si="90"/>
        <v>98.543169293276605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70">
        <f t="shared" si="56"/>
        <v>434.61628581808787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156.16603965614024</v>
      </c>
      <c r="T93" s="62">
        <f t="shared" si="88"/>
        <v>378.21132402823287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206.9999999999998</v>
      </c>
      <c r="AJ93" s="14">
        <f>AI93*VLOOKUP('Données projet'!$B$10,Paramètres!$A$1:$I$89,3,0)*VLOOKUP('Données projet'!$B$10,Paramètres!$A$1:$I$89,5,0)</f>
        <v>209.8979999999998</v>
      </c>
      <c r="AK93" s="14">
        <f t="shared" si="89"/>
        <v>51.913295501810218</v>
      </c>
      <c r="AL93" s="22">
        <f t="shared" si="58"/>
        <v>455.98800633231912</v>
      </c>
      <c r="AM93" s="62">
        <f t="shared" si="59"/>
        <v>749.32133966565243</v>
      </c>
      <c r="AN93" s="62">
        <f ca="1">AVERAGE(OFFSET($AM$3,0,0,'Données projet'!$E$10+1,1))-AVERAGE(OFFSET($H$3,0,0,'Données projet'!$E$10+1,1))</f>
        <v>191.44861868946344</v>
      </c>
      <c r="AO93" s="62">
        <f t="shared" si="90"/>
        <v>98.543169293276605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70">
        <f t="shared" si="56"/>
        <v>436.54337929848225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156.16603965614024</v>
      </c>
      <c r="T94" s="62">
        <f t="shared" si="88"/>
        <v>378.21132402823287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196.79999999999981</v>
      </c>
      <c r="AJ94" s="14">
        <f>AI94*VLOOKUP('Données projet'!$B$10,Paramètres!$A$1:$I$89,3,0)*VLOOKUP('Données projet'!$B$10,Paramètres!$A$1:$I$89,5,0)</f>
        <v>199.55519999999984</v>
      </c>
      <c r="AK94" s="14">
        <f t="shared" si="89"/>
        <v>49.646401484745567</v>
      </c>
      <c r="AL94" s="22">
        <f t="shared" si="58"/>
        <v>434.02612258593155</v>
      </c>
      <c r="AM94" s="62">
        <f t="shared" si="59"/>
        <v>727.35945591926486</v>
      </c>
      <c r="AN94" s="62">
        <f ca="1">AVERAGE(OFFSET($AM$3,0,0,'Données projet'!$E$10+1,1))-AVERAGE(OFFSET($H$3,0,0,'Données projet'!$E$10+1,1))</f>
        <v>191.44861868946344</v>
      </c>
      <c r="AO94" s="62">
        <f t="shared" si="90"/>
        <v>98.543169293276605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70">
        <f t="shared" si="56"/>
        <v>438.46998905421867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156.16603965614024</v>
      </c>
      <c r="T95" s="62">
        <f t="shared" si="88"/>
        <v>378.21132402823287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200.59999999999982</v>
      </c>
      <c r="AJ95" s="14">
        <f>AI95*VLOOKUP('Données projet'!$B$10,Paramètres!$A$1:$I$89,3,0)*VLOOKUP('Données projet'!$B$10,Paramètres!$A$1:$I$89,5,0)</f>
        <v>203.40839999999986</v>
      </c>
      <c r="AK95" s="14">
        <f t="shared" si="89"/>
        <v>50.492492598976959</v>
      </c>
      <c r="AL95" s="22">
        <f t="shared" si="58"/>
        <v>442.21072127655128</v>
      </c>
      <c r="AM95" s="62">
        <f t="shared" si="59"/>
        <v>735.5440546098846</v>
      </c>
      <c r="AN95" s="62">
        <f ca="1">AVERAGE(OFFSET($AM$3,0,0,'Données projet'!$E$10+1,1))-AVERAGE(OFFSET($H$3,0,0,'Données projet'!$E$10+1,1))</f>
        <v>191.44861868946344</v>
      </c>
      <c r="AO95" s="62">
        <f t="shared" si="90"/>
        <v>98.543169293276605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70">
        <f t="shared" si="56"/>
        <v>440.39612095171111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156.16603965614024</v>
      </c>
      <c r="T96" s="62">
        <f t="shared" si="88"/>
        <v>378.21132402823287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204.39999999999984</v>
      </c>
      <c r="AJ96" s="14">
        <f>AI96*VLOOKUP('Données projet'!$B$10,Paramètres!$A$1:$I$89,3,0)*VLOOKUP('Données projet'!$B$10,Paramètres!$A$1:$I$89,5,0)</f>
        <v>207.26159999999985</v>
      </c>
      <c r="AK96" s="14">
        <f t="shared" si="89"/>
        <v>51.3367200324452</v>
      </c>
      <c r="AL96" s="22">
        <f t="shared" si="58"/>
        <v>450.39207405650836</v>
      </c>
      <c r="AM96" s="62">
        <f t="shared" si="59"/>
        <v>743.72540738984162</v>
      </c>
      <c r="AN96" s="62">
        <f ca="1">AVERAGE(OFFSET($AM$3,0,0,'Données projet'!$E$10+1,1))-AVERAGE(OFFSET($H$3,0,0,'Données projet'!$E$10+1,1))</f>
        <v>191.44861868946344</v>
      </c>
      <c r="AO96" s="62">
        <f t="shared" si="90"/>
        <v>98.543169293276605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70">
        <f t="shared" si="56"/>
        <v>442.32178072394748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156.16603965614024</v>
      </c>
      <c r="T97" s="62">
        <f t="shared" si="88"/>
        <v>378.21132402823287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208.19999999999985</v>
      </c>
      <c r="AJ97" s="14">
        <f>AI97*VLOOKUP('Données projet'!$B$10,Paramètres!$A$1:$I$89,3,0)*VLOOKUP('Données projet'!$B$10,Paramètres!$A$1:$I$89,5,0)</f>
        <v>211.11479999999986</v>
      </c>
      <c r="AK97" s="14">
        <f t="shared" si="89"/>
        <v>52.179122428493628</v>
      </c>
      <c r="AL97" s="22">
        <f t="shared" si="58"/>
        <v>458.57024822962609</v>
      </c>
      <c r="AM97" s="62">
        <f t="shared" si="59"/>
        <v>751.9035815629594</v>
      </c>
      <c r="AN97" s="62">
        <f ca="1">AVERAGE(OFFSET($AM$3,0,0,'Données projet'!$E$10+1,1))-AVERAGE(OFFSET($H$3,0,0,'Données projet'!$E$10+1,1))</f>
        <v>191.44861868946344</v>
      </c>
      <c r="AO97" s="62">
        <f t="shared" si="90"/>
        <v>98.543169293276605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70">
        <f t="shared" si="56"/>
        <v>444.24697397491065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156.16603965614024</v>
      </c>
      <c r="T98" s="62">
        <f t="shared" si="88"/>
        <v>378.21132402823287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211.99999999999986</v>
      </c>
      <c r="AJ98" s="14">
        <f>AI98*VLOOKUP('Données projet'!$B$10,Paramètres!$A$1:$I$89,3,0)*VLOOKUP('Données projet'!$B$10,Paramètres!$A$1:$I$89,5,0)</f>
        <v>214.9679999999999</v>
      </c>
      <c r="AK98" s="14">
        <f t="shared" si="89"/>
        <v>53.019736939092994</v>
      </c>
      <c r="AL98" s="22">
        <f t="shared" si="58"/>
        <v>466.74530850225341</v>
      </c>
      <c r="AM98" s="62">
        <f t="shared" si="59"/>
        <v>760.07864183558672</v>
      </c>
      <c r="AN98" s="62">
        <f ca="1">AVERAGE(OFFSET($AM$3,0,0,'Données projet'!$E$10+1,1))-AVERAGE(OFFSET($H$3,0,0,'Données projet'!$E$10+1,1))</f>
        <v>191.44861868946344</v>
      </c>
      <c r="AO98" s="62">
        <f t="shared" si="90"/>
        <v>98.543169293276605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70">
        <f t="shared" si="56"/>
        <v>446.17170618380828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156.16603965614024</v>
      </c>
      <c r="T99" s="62">
        <f t="shared" si="88"/>
        <v>378.21132402823287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201.59999999999985</v>
      </c>
      <c r="AJ99" s="14">
        <f>AI99*VLOOKUP('Données projet'!$B$10,Paramètres!$A$1:$I$89,3,0)*VLOOKUP('Données projet'!$B$10,Paramètres!$A$1:$I$89,5,0)</f>
        <v>204.42239999999987</v>
      </c>
      <c r="AK99" s="14">
        <f t="shared" si="89"/>
        <v>50.714836797527262</v>
      </c>
      <c r="AL99" s="22">
        <f t="shared" si="58"/>
        <v>444.36402075569305</v>
      </c>
      <c r="AM99" s="62">
        <f t="shared" si="59"/>
        <v>737.69735408902636</v>
      </c>
      <c r="AN99" s="62">
        <f ca="1">AVERAGE(OFFSET($AM$3,0,0,'Données projet'!$E$10+1,1))-AVERAGE(OFFSET($H$3,0,0,'Données projet'!$E$10+1,1))</f>
        <v>191.44861868946344</v>
      </c>
      <c r="AO99" s="62">
        <f t="shared" si="90"/>
        <v>98.543169293276605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70">
        <f t="shared" si="56"/>
        <v>448.09598270912102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156.16603965614024</v>
      </c>
      <c r="T100" s="62">
        <f t="shared" si="88"/>
        <v>378.21132402823287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205.19999999999985</v>
      </c>
      <c r="AJ100" s="14">
        <f>AI100*VLOOKUP('Données projet'!$B$10,Paramètres!$A$1:$I$89,3,0)*VLOOKUP('Données projet'!$B$10,Paramètres!$A$1:$I$89,5,0)</f>
        <v>208.07279999999986</v>
      </c>
      <c r="AK100" s="14">
        <f t="shared" si="89"/>
        <v>51.514218302854317</v>
      </c>
      <c r="AL100" s="22">
        <f t="shared" si="58"/>
        <v>452.114056877471</v>
      </c>
      <c r="AM100" s="62">
        <f t="shared" si="59"/>
        <v>745.44739021080431</v>
      </c>
      <c r="AN100" s="62">
        <f ca="1">AVERAGE(OFFSET($AM$3,0,0,'Données projet'!$E$10+1,1))-AVERAGE(OFFSET($H$3,0,0,'Données projet'!$E$10+1,1))</f>
        <v>191.44861868946344</v>
      </c>
      <c r="AO100" s="62">
        <f t="shared" si="90"/>
        <v>98.543169293276605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70">
        <f t="shared" si="56"/>
        <v>450.01980879247901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156.16603965614024</v>
      </c>
      <c r="T101" s="62">
        <f t="shared" si="88"/>
        <v>378.21132402823287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208.79999999999984</v>
      </c>
      <c r="AJ101" s="14">
        <f>AI101*VLOOKUP('Données projet'!$B$10,Paramètres!$A$1:$I$89,3,0)*VLOOKUP('Données projet'!$B$10,Paramètres!$A$1:$I$89,5,0)</f>
        <v>211.72319999999988</v>
      </c>
      <c r="AK101" s="14">
        <f t="shared" si="89"/>
        <v>52.311968964212028</v>
      </c>
      <c r="AL101" s="22">
        <f t="shared" si="58"/>
        <v>459.86125261266903</v>
      </c>
      <c r="AM101" s="62">
        <f t="shared" si="59"/>
        <v>753.19458594600235</v>
      </c>
      <c r="AN101" s="62">
        <f ca="1">AVERAGE(OFFSET($AM$3,0,0,'Données projet'!$E$10+1,1))-AVERAGE(OFFSET($H$3,0,0,'Données projet'!$E$10+1,1))</f>
        <v>191.44861868946344</v>
      </c>
      <c r="AO101" s="62">
        <f t="shared" si="90"/>
        <v>98.543169293276605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70">
        <f t="shared" si="56"/>
        <v>451.94318956237618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156.16603965614024</v>
      </c>
      <c r="T102" s="62">
        <f t="shared" si="88"/>
        <v>378.21132402823287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212.39999999999984</v>
      </c>
      <c r="AJ102" s="14">
        <f>AI102*VLOOKUP('Données projet'!$B$10,Paramètres!$A$1:$I$89,3,0)*VLOOKUP('Données projet'!$B$10,Paramètres!$A$1:$I$89,5,0)</f>
        <v>215.37359999999984</v>
      </c>
      <c r="AK102" s="14">
        <f t="shared" si="89"/>
        <v>53.108120144188867</v>
      </c>
      <c r="AL102" s="22">
        <f t="shared" si="58"/>
        <v>467.60566258446198</v>
      </c>
      <c r="AM102" s="62">
        <f t="shared" si="59"/>
        <v>760.9389959177953</v>
      </c>
      <c r="AN102" s="62">
        <f ca="1">AVERAGE(OFFSET($AM$3,0,0,'Données projet'!$E$10+1,1))-AVERAGE(OFFSET($H$3,0,0,'Données projet'!$E$10+1,1))</f>
        <v>191.44861868946344</v>
      </c>
      <c r="AO102" s="62">
        <f t="shared" si="90"/>
        <v>98.543169293276605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70">
        <f t="shared" si="56"/>
        <v>453.86613003772942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156.16603965614024</v>
      </c>
      <c r="T103" s="62">
        <f t="shared" si="88"/>
        <v>378.21132402823287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215.99999999999983</v>
      </c>
      <c r="AJ103" s="14">
        <f>AI103*VLOOKUP('Données projet'!$B$10,Paramètres!$A$1:$I$89,3,0)*VLOOKUP('Données projet'!$B$10,Paramètres!$A$1:$I$89,5,0)</f>
        <v>219.02399999999983</v>
      </c>
      <c r="AK103" s="14">
        <f t="shared" si="89"/>
        <v>53.902702081308306</v>
      </c>
      <c r="AL103" s="22">
        <f t="shared" si="58"/>
        <v>475.34733945827821</v>
      </c>
      <c r="AM103" s="62">
        <f t="shared" si="59"/>
        <v>768.68067279161153</v>
      </c>
      <c r="AN103" s="62">
        <f ca="1">AVERAGE(OFFSET($AM$3,0,0,'Données projet'!$E$10+1,1))-AVERAGE(OFFSET($H$3,0,0,'Données projet'!$E$10+1,1))</f>
        <v>191.44861868946344</v>
      </c>
      <c r="AO103" s="62">
        <f t="shared" si="90"/>
        <v>98.543169293276605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70">
        <f t="shared" si="56"/>
        <v>455.78863513129187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156.16603965614024</v>
      </c>
      <c r="T104" s="62">
        <f t="shared" si="88"/>
        <v>378.21132402823287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206.39999999999984</v>
      </c>
      <c r="AJ104" s="14">
        <f>AI104*VLOOKUP('Données projet'!$B$10,Paramètres!$A$1:$I$89,3,0)*VLOOKUP('Données projet'!$B$10,Paramètres!$A$1:$I$89,5,0)</f>
        <v>209.28959999999987</v>
      </c>
      <c r="AK104" s="14">
        <f t="shared" si="89"/>
        <v>51.780314822292169</v>
      </c>
      <c r="AL104" s="22">
        <f t="shared" si="58"/>
        <v>454.69676831549197</v>
      </c>
      <c r="AM104" s="62">
        <f t="shared" si="59"/>
        <v>748.03010164882528</v>
      </c>
      <c r="AN104" s="62">
        <f ca="1">AVERAGE(OFFSET($AM$3,0,0,'Données projet'!$E$10+1,1))-AVERAGE(OFFSET($H$3,0,0,'Données projet'!$E$10+1,1))</f>
        <v>191.44861868946344</v>
      </c>
      <c r="AO104" s="62">
        <f t="shared" si="90"/>
        <v>98.543169293276605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70">
        <f t="shared" si="56"/>
        <v>457.71070965292688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156.16603965614024</v>
      </c>
      <c r="T105" s="62">
        <f t="shared" si="88"/>
        <v>378.21132402823287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209.79999999999984</v>
      </c>
      <c r="AJ105" s="14">
        <f>AI105*VLOOKUP('Données projet'!$B$10,Paramètres!$A$1:$I$89,3,0)*VLOOKUP('Données projet'!$B$10,Paramètres!$A$1:$I$89,5,0)</f>
        <v>212.73719999999983</v>
      </c>
      <c r="AK105" s="14">
        <f t="shared" si="89"/>
        <v>52.533281199481387</v>
      </c>
      <c r="AL105" s="22">
        <f t="shared" si="58"/>
        <v>462.01275475576307</v>
      </c>
      <c r="AM105" s="62">
        <f t="shared" si="59"/>
        <v>755.34608808909638</v>
      </c>
      <c r="AN105" s="62">
        <f ca="1">AVERAGE(OFFSET($AM$3,0,0,'Données projet'!$E$10+1,1))-AVERAGE(OFFSET($H$3,0,0,'Données projet'!$E$10+1,1))</f>
        <v>191.44861868946344</v>
      </c>
      <c r="AO105" s="62">
        <f t="shared" si="90"/>
        <v>98.543169293276605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70">
        <f t="shared" si="56"/>
        <v>459.63235831274994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156.16603965614024</v>
      </c>
      <c r="T106" s="62">
        <f t="shared" si="88"/>
        <v>378.21132402823287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213.19999999999985</v>
      </c>
      <c r="AJ106" s="14">
        <f>AI106*VLOOKUP('Données projet'!$B$10,Paramètres!$A$1:$I$89,3,0)*VLOOKUP('Données projet'!$B$10,Paramètres!$A$1:$I$89,5,0)</f>
        <v>216.18479999999985</v>
      </c>
      <c r="AK106" s="14">
        <f t="shared" si="89"/>
        <v>53.284828478170326</v>
      </c>
      <c r="AL106" s="22">
        <f t="shared" si="58"/>
        <v>469.32626959947976</v>
      </c>
      <c r="AM106" s="62">
        <f t="shared" si="59"/>
        <v>762.65960293281307</v>
      </c>
      <c r="AN106" s="62">
        <f ca="1">AVERAGE(OFFSET($AM$3,0,0,'Données projet'!$E$10+1,1))-AVERAGE(OFFSET($H$3,0,0,'Données projet'!$E$10+1,1))</f>
        <v>191.44861868946344</v>
      </c>
      <c r="AO106" s="62">
        <f t="shared" si="90"/>
        <v>98.543169293276605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70">
        <f t="shared" si="56"/>
        <v>461.55358572414536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156.16603965614024</v>
      </c>
      <c r="T107" s="62">
        <f t="shared" si="88"/>
        <v>378.21132402823287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216.59999999999985</v>
      </c>
      <c r="AJ107" s="14">
        <f>AI107*VLOOKUP('Données projet'!$B$10,Paramètres!$A$1:$I$89,3,0)*VLOOKUP('Données projet'!$B$10,Paramètres!$A$1:$I$89,5,0)</f>
        <v>219.63239999999988</v>
      </c>
      <c r="AK107" s="14">
        <f t="shared" si="89"/>
        <v>54.034981902357458</v>
      </c>
      <c r="AL107" s="22">
        <f t="shared" si="58"/>
        <v>476.63735681327233</v>
      </c>
      <c r="AM107" s="62">
        <f t="shared" si="59"/>
        <v>769.97069014660565</v>
      </c>
      <c r="AN107" s="62">
        <f ca="1">AVERAGE(OFFSET($AM$3,0,0,'Données projet'!$E$10+1,1))-AVERAGE(OFFSET($H$3,0,0,'Données projet'!$E$10+1,1))</f>
        <v>191.44861868946344</v>
      </c>
      <c r="AO107" s="62">
        <f t="shared" si="90"/>
        <v>98.543169293276605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70">
        <f t="shared" si="56"/>
        <v>463.47439640666329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156.16603965614024</v>
      </c>
      <c r="T108" s="62">
        <f t="shared" si="88"/>
        <v>378.21132402823287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220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219.99999999999986</v>
      </c>
      <c r="AJ108" s="14">
        <f>AI108*VLOOKUP('Données projet'!$B$10,Paramètres!$A$1:$I$89,3,0)*VLOOKUP('Données projet'!$B$10,Paramètres!$A$1:$I$89,5,0)</f>
        <v>223.07999999999987</v>
      </c>
      <c r="AK108" s="14">
        <f t="shared" si="89"/>
        <v>54.783765878062617</v>
      </c>
      <c r="AL108" s="22">
        <f t="shared" si="58"/>
        <v>483.94605890429216</v>
      </c>
      <c r="AM108" s="62">
        <f t="shared" si="59"/>
        <v>777.27939223762542</v>
      </c>
      <c r="AN108" s="62">
        <f ca="1">AVERAGE(OFFSET($AM$3,0,0,'Données projet'!$E$10+1,1))-AVERAGE(OFFSET($H$3,0,0,'Données projet'!$E$10+1,1))</f>
        <v>191.44861868946344</v>
      </c>
      <c r="AO108" s="62">
        <f t="shared" si="90"/>
        <v>98.543169293276605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70">
        <f t="shared" si="56"/>
        <v>465.39479478880332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156.16603965614024</v>
      </c>
      <c r="T109" s="62">
        <f t="shared" si="88"/>
        <v>378.21132402823287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209.99999999999986</v>
      </c>
      <c r="AJ109" s="14">
        <f>AI109*VLOOKUP('Données projet'!$B$10,Paramètres!$A$1:$I$89,3,0)*VLOOKUP('Données projet'!$B$10,Paramètres!$A$1:$I$89,5,0)</f>
        <v>212.93999999999988</v>
      </c>
      <c r="AK109" s="14">
        <f t="shared" si="89"/>
        <v>52.577528895212815</v>
      </c>
      <c r="AL109" s="22">
        <f t="shared" si="58"/>
        <v>462.44302949249544</v>
      </c>
      <c r="AM109" s="62">
        <f t="shared" si="59"/>
        <v>755.77636282582876</v>
      </c>
      <c r="AN109" s="62">
        <f ca="1">AVERAGE(OFFSET($AM$3,0,0,'Données projet'!$E$10+1,1))-AVERAGE(OFFSET($H$3,0,0,'Données projet'!$E$10+1,1))</f>
        <v>191.44861868946344</v>
      </c>
      <c r="AO109" s="62">
        <f t="shared" si="90"/>
        <v>98.543169293276605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70">
        <f t="shared" si="56"/>
        <v>467.3147852106901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156.16603965614024</v>
      </c>
      <c r="T110" s="62">
        <f t="shared" si="88"/>
        <v>378.21132402823287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212.99999999999986</v>
      </c>
      <c r="AJ110" s="14">
        <f>AI110*VLOOKUP('Données projet'!$B$10,Paramètres!$A$1:$I$89,3,0)*VLOOKUP('Données projet'!$B$10,Paramètres!$A$1:$I$89,5,0)</f>
        <v>215.98199999999986</v>
      </c>
      <c r="AK110" s="14">
        <f t="shared" si="89"/>
        <v>53.240658641504993</v>
      </c>
      <c r="AL110" s="22">
        <f t="shared" si="58"/>
        <v>468.89613046728755</v>
      </c>
      <c r="AM110" s="62">
        <f t="shared" si="59"/>
        <v>762.22946380062081</v>
      </c>
      <c r="AN110" s="62">
        <f ca="1">AVERAGE(OFFSET($AM$3,0,0,'Données projet'!$E$10+1,1))-AVERAGE(OFFSET($H$3,0,0,'Données projet'!$E$10+1,1))</f>
        <v>191.44861868946344</v>
      </c>
      <c r="AO110" s="62">
        <f t="shared" si="90"/>
        <v>98.543169293276605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70">
        <f t="shared" si="56"/>
        <v>469.23437192664602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156.16603965614024</v>
      </c>
      <c r="T111" s="62">
        <f t="shared" si="88"/>
        <v>378.21132402823287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215.99999999999986</v>
      </c>
      <c r="AJ111" s="14">
        <f>AI111*VLOOKUP('Données projet'!$B$10,Paramètres!$A$1:$I$89,3,0)*VLOOKUP('Données projet'!$B$10,Paramètres!$A$1:$I$89,5,0)</f>
        <v>219.02399999999989</v>
      </c>
      <c r="AK111" s="14">
        <f t="shared" si="89"/>
        <v>53.902702081308306</v>
      </c>
      <c r="AL111" s="22">
        <f t="shared" si="58"/>
        <v>475.34733945827838</v>
      </c>
      <c r="AM111" s="62">
        <f t="shared" si="59"/>
        <v>768.68067279161164</v>
      </c>
      <c r="AN111" s="62">
        <f ca="1">AVERAGE(OFFSET($AM$3,0,0,'Données projet'!$E$10+1,1))-AVERAGE(OFFSET($H$3,0,0,'Données projet'!$E$10+1,1))</f>
        <v>191.44861868946344</v>
      </c>
      <c r="AO111" s="62">
        <f t="shared" si="90"/>
        <v>98.543169293276605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70">
        <f t="shared" si="56"/>
        <v>471.15355910766601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156.16603965614024</v>
      </c>
      <c r="T112" s="62">
        <f t="shared" si="88"/>
        <v>378.21132402823287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218.99999999999986</v>
      </c>
      <c r="AJ112" s="14">
        <f>AI112*VLOOKUP('Données projet'!$B$10,Paramètres!$A$1:$I$89,3,0)*VLOOKUP('Données projet'!$B$10,Paramètres!$A$1:$I$89,5,0)</f>
        <v>222.06599999999986</v>
      </c>
      <c r="AK112" s="14">
        <f t="shared" si="89"/>
        <v>54.563676045889295</v>
      </c>
      <c r="AL112" s="22">
        <f t="shared" si="58"/>
        <v>481.79668577992356</v>
      </c>
      <c r="AM112" s="62">
        <f t="shared" si="59"/>
        <v>775.13001911325682</v>
      </c>
      <c r="AN112" s="62">
        <f ca="1">AVERAGE(OFFSET($AM$3,0,0,'Données projet'!$E$10+1,1))-AVERAGE(OFFSET($H$3,0,0,'Données projet'!$E$10+1,1))</f>
        <v>191.44861868946344</v>
      </c>
      <c r="AO112" s="62">
        <f t="shared" si="90"/>
        <v>98.543169293276605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70">
        <f t="shared" si="56"/>
        <v>473.0723508437984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156.16603965614024</v>
      </c>
      <c r="T113" s="62">
        <f t="shared" si="88"/>
        <v>378.21132402823287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222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221.99999999999986</v>
      </c>
      <c r="AJ113" s="14">
        <f>AI113*VLOOKUP('Données projet'!$B$10,Paramètres!$A$1:$I$89,3,0)*VLOOKUP('Données projet'!$B$10,Paramètres!$A$1:$I$89,5,0)</f>
        <v>225.10799999999989</v>
      </c>
      <c r="AK113" s="14">
        <f t="shared" si="89"/>
        <v>55.223596878889587</v>
      </c>
      <c r="AL113" s="22">
        <f t="shared" si="58"/>
        <v>488.24419789739909</v>
      </c>
      <c r="AM113" s="62">
        <f t="shared" si="59"/>
        <v>781.57753123073235</v>
      </c>
      <c r="AN113" s="62">
        <f ca="1">AVERAGE(OFFSET($AM$3,0,0,'Données projet'!$E$10+1,1))-AVERAGE(OFFSET($H$3,0,0,'Données projet'!$E$10+1,1))</f>
        <v>191.44861868946344</v>
      </c>
      <c r="AO113" s="62">
        <f t="shared" si="90"/>
        <v>98.543169293276605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70">
        <f t="shared" si="56"/>
        <v>474.99075114643767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156.16603965614024</v>
      </c>
      <c r="T114" s="62">
        <f t="shared" si="88"/>
        <v>378.21132402823287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211.79999999999987</v>
      </c>
      <c r="AJ114" s="14">
        <f>AI114*VLOOKUP('Données projet'!$B$10,Paramètres!$A$1:$I$89,3,0)*VLOOKUP('Données projet'!$B$10,Paramètres!$A$1:$I$89,5,0)</f>
        <v>214.76519999999991</v>
      </c>
      <c r="AK114" s="14">
        <f t="shared" si="89"/>
        <v>52.975538059190747</v>
      </c>
      <c r="AL114" s="22">
        <f t="shared" si="58"/>
        <v>466.31511878642374</v>
      </c>
      <c r="AM114" s="62">
        <f t="shared" si="59"/>
        <v>759.64845211975705</v>
      </c>
      <c r="AN114" s="62">
        <f ca="1">AVERAGE(OFFSET($AM$3,0,0,'Données projet'!$E$10+1,1))-AVERAGE(OFFSET($H$3,0,0,'Données projet'!$E$10+1,1))</f>
        <v>191.44861868946344</v>
      </c>
      <c r="AO114" s="62">
        <f t="shared" si="90"/>
        <v>98.543169293276605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70">
        <f t="shared" si="56"/>
        <v>476.90876395053112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156.16603965614024</v>
      </c>
      <c r="T115" s="62">
        <f t="shared" si="88"/>
        <v>378.21132402823287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214.59999999999988</v>
      </c>
      <c r="AJ115" s="14">
        <f>AI115*VLOOKUP('Données projet'!$B$10,Paramètres!$A$1:$I$89,3,0)*VLOOKUP('Données projet'!$B$10,Paramètres!$A$1:$I$89,5,0)</f>
        <v>217.60439999999988</v>
      </c>
      <c r="AK115" s="14">
        <f t="shared" si="89"/>
        <v>53.593882578706356</v>
      </c>
      <c r="AL115" s="22">
        <f t="shared" si="58"/>
        <v>472.3370088245801</v>
      </c>
      <c r="AM115" s="62">
        <f t="shared" si="59"/>
        <v>765.67034215791341</v>
      </c>
      <c r="AN115" s="62">
        <f ca="1">AVERAGE(OFFSET($AM$3,0,0,'Données projet'!$E$10+1,1))-AVERAGE(OFFSET($H$3,0,0,'Données projet'!$E$10+1,1))</f>
        <v>191.44861868946344</v>
      </c>
      <c r="AO115" s="62">
        <f t="shared" si="90"/>
        <v>98.543169293276605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70">
        <f t="shared" si="56"/>
        <v>478.82639311670562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156.16603965614024</v>
      </c>
      <c r="T116" s="62">
        <f t="shared" si="88"/>
        <v>378.21132402823287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217.39999999999989</v>
      </c>
      <c r="AJ116" s="14">
        <f>AI116*VLOOKUP('Données projet'!$B$10,Paramètres!$A$1:$I$89,3,0)*VLOOKUP('Données projet'!$B$10,Paramètres!$A$1:$I$89,5,0)</f>
        <v>220.44359999999992</v>
      </c>
      <c r="AK116" s="14">
        <f t="shared" si="89"/>
        <v>54.211288682893063</v>
      </c>
      <c r="AL116" s="22">
        <f t="shared" si="58"/>
        <v>478.35726445603859</v>
      </c>
      <c r="AM116" s="62">
        <f t="shared" si="59"/>
        <v>771.69059778937185</v>
      </c>
      <c r="AN116" s="62">
        <f ca="1">AVERAGE(OFFSET($AM$3,0,0,'Données projet'!$E$10+1,1))-AVERAGE(OFFSET($H$3,0,0,'Données projet'!$E$10+1,1))</f>
        <v>191.44861868946344</v>
      </c>
      <c r="AO116" s="62">
        <f t="shared" si="90"/>
        <v>98.543169293276605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70">
        <f t="shared" si="56"/>
        <v>480.74364243331581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156.16603965614024</v>
      </c>
      <c r="T117" s="62">
        <f t="shared" si="88"/>
        <v>378.21132402823287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220.1999999999999</v>
      </c>
      <c r="AJ117" s="14">
        <f>AI117*VLOOKUP('Données projet'!$B$10,Paramètres!$A$1:$I$89,3,0)*VLOOKUP('Données projet'!$B$10,Paramètres!$A$1:$I$89,5,0)</f>
        <v>223.28279999999992</v>
      </c>
      <c r="AK117" s="14">
        <f t="shared" si="89"/>
        <v>54.82776985554348</v>
      </c>
      <c r="AL117" s="22">
        <f t="shared" si="58"/>
        <v>484.37590916507139</v>
      </c>
      <c r="AM117" s="62">
        <f t="shared" si="59"/>
        <v>777.70924249840471</v>
      </c>
      <c r="AN117" s="62">
        <f ca="1">AVERAGE(OFFSET($AM$3,0,0,'Données projet'!$E$10+1,1))-AVERAGE(OFFSET($H$3,0,0,'Données projet'!$E$10+1,1))</f>
        <v>191.44861868946344</v>
      </c>
      <c r="AO117" s="62">
        <f t="shared" si="90"/>
        <v>98.543169293276605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70">
        <f t="shared" si="56"/>
        <v>482.66051561841903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156.16603965614024</v>
      </c>
      <c r="T118" s="62">
        <f t="shared" si="88"/>
        <v>378.21132402823287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223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222.99999999999991</v>
      </c>
      <c r="AJ118" s="14">
        <f>AI118*VLOOKUP('Données projet'!$B$10,Paramètres!$A$1:$I$89,3,0)*VLOOKUP('Données projet'!$B$10,Paramètres!$A$1:$I$89,5,0)</f>
        <v>226.12199999999996</v>
      </c>
      <c r="AK118" s="14">
        <f t="shared" si="89"/>
        <v>55.443339217820046</v>
      </c>
      <c r="AL118" s="22">
        <f t="shared" si="58"/>
        <v>490.39296580436979</v>
      </c>
      <c r="AM118" s="62">
        <f t="shared" si="59"/>
        <v>783.72629913770311</v>
      </c>
      <c r="AN118" s="62">
        <f ca="1">AVERAGE(OFFSET($AM$3,0,0,'Données projet'!$E$10+1,1))-AVERAGE(OFFSET($H$3,0,0,'Données projet'!$E$10+1,1))</f>
        <v>191.44861868946344</v>
      </c>
      <c r="AO118" s="62">
        <f t="shared" si="90"/>
        <v>98.543169293276605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70">
        <f t="shared" si="56"/>
        <v>484.57701632167959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156.16603965614024</v>
      </c>
      <c r="T119" s="62">
        <f t="shared" si="88"/>
        <v>378.21132402823287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212.39999999999992</v>
      </c>
      <c r="AJ119" s="14">
        <f>AI119*VLOOKUP('Données projet'!$B$10,Paramètres!$A$1:$I$89,3,0)*VLOOKUP('Données projet'!$B$10,Paramètres!$A$1:$I$89,5,0)</f>
        <v>215.37359999999993</v>
      </c>
      <c r="AK119" s="14">
        <f t="shared" si="89"/>
        <v>53.108120144188916</v>
      </c>
      <c r="AL119" s="22">
        <f t="shared" si="58"/>
        <v>467.60566258446215</v>
      </c>
      <c r="AM119" s="62">
        <f t="shared" si="59"/>
        <v>760.93899591779541</v>
      </c>
      <c r="AN119" s="62">
        <f ca="1">AVERAGE(OFFSET($AM$3,0,0,'Données projet'!$E$10+1,1))-AVERAGE(OFFSET($H$3,0,0,'Données projet'!$E$10+1,1))</f>
        <v>191.44861868946344</v>
      </c>
      <c r="AO119" s="62">
        <f t="shared" si="90"/>
        <v>98.543169293276605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70">
        <f t="shared" si="56"/>
        <v>486.49314812620531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156.16603965614024</v>
      </c>
      <c r="T120" s="62">
        <f t="shared" si="88"/>
        <v>378.21132402823287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214.79999999999993</v>
      </c>
      <c r="AJ120" s="14">
        <f>AI120*VLOOKUP('Données projet'!$B$10,Paramètres!$A$1:$I$89,3,0)*VLOOKUP('Données projet'!$B$10,Paramètres!$A$1:$I$89,5,0)</f>
        <v>217.80719999999994</v>
      </c>
      <c r="AK120" s="14">
        <f t="shared" si="89"/>
        <v>53.638013973813976</v>
      </c>
      <c r="AL120" s="22">
        <f t="shared" si="58"/>
        <v>472.76708100439259</v>
      </c>
      <c r="AM120" s="62">
        <f t="shared" si="59"/>
        <v>766.10041433772585</v>
      </c>
      <c r="AN120" s="62">
        <f ca="1">AVERAGE(OFFSET($AM$3,0,0,'Données projet'!$E$10+1,1))-AVERAGE(OFFSET($H$3,0,0,'Données projet'!$E$10+1,1))</f>
        <v>191.44861868946344</v>
      </c>
      <c r="AO120" s="62">
        <f t="shared" si="90"/>
        <v>98.543169293276605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70">
        <f t="shared" si="56"/>
        <v>488.40891455031931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156.16603965614024</v>
      </c>
      <c r="T121" s="62">
        <f t="shared" si="88"/>
        <v>378.21132402823287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217.19999999999993</v>
      </c>
      <c r="AJ121" s="14">
        <f>AI121*VLOOKUP('Données projet'!$B$10,Paramètres!$A$1:$I$89,3,0)*VLOOKUP('Données projet'!$B$10,Paramètres!$A$1:$I$89,5,0)</f>
        <v>220.24079999999992</v>
      </c>
      <c r="AK121" s="14">
        <f t="shared" si="89"/>
        <v>54.167219078226751</v>
      </c>
      <c r="AL121" s="22">
        <f t="shared" si="58"/>
        <v>477.9272998945782</v>
      </c>
      <c r="AM121" s="62">
        <f t="shared" si="59"/>
        <v>771.26063322791151</v>
      </c>
      <c r="AN121" s="62">
        <f ca="1">AVERAGE(OFFSET($AM$3,0,0,'Données projet'!$E$10+1,1))-AVERAGE(OFFSET($H$3,0,0,'Données projet'!$E$10+1,1))</f>
        <v>191.44861868946344</v>
      </c>
      <c r="AO121" s="62">
        <f t="shared" si="90"/>
        <v>98.543169293276605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70">
        <f t="shared" si="56"/>
        <v>490.32431904927057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156.16603965614024</v>
      </c>
      <c r="T122" s="62">
        <f t="shared" si="88"/>
        <v>378.21132402823287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219.59999999999994</v>
      </c>
      <c r="AJ122" s="14">
        <f>AI122*VLOOKUP('Données projet'!$B$10,Paramètres!$A$1:$I$89,3,0)*VLOOKUP('Données projet'!$B$10,Paramètres!$A$1:$I$89,5,0)</f>
        <v>222.67439999999993</v>
      </c>
      <c r="AK122" s="14">
        <f t="shared" si="89"/>
        <v>54.695743948366427</v>
      </c>
      <c r="AL122" s="22">
        <f t="shared" si="58"/>
        <v>483.08633404340475</v>
      </c>
      <c r="AM122" s="62">
        <f t="shared" si="59"/>
        <v>776.41966737673806</v>
      </c>
      <c r="AN122" s="62">
        <f ca="1">AVERAGE(OFFSET($AM$3,0,0,'Données projet'!$E$10+1,1))-AVERAGE(OFFSET($H$3,0,0,'Données projet'!$E$10+1,1))</f>
        <v>191.44861868946344</v>
      </c>
      <c r="AO122" s="62">
        <f t="shared" si="90"/>
        <v>98.543169293276605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70">
        <f t="shared" si="56"/>
        <v>492.23936501688451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156.16603965614024</v>
      </c>
      <c r="T123" s="62">
        <f t="shared" si="88"/>
        <v>378.21132402823287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222</v>
      </c>
      <c r="AG123" s="13">
        <f>VLOOKUP(A123,'Données projet'!$A$61:$I$81,9,0)</f>
        <v>2.4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221.99999999999994</v>
      </c>
      <c r="AJ123" s="14">
        <f>AI123*VLOOKUP('Données projet'!$B$10,Paramètres!$A$1:$I$89,3,0)*VLOOKUP('Données projet'!$B$10,Paramètres!$A$1:$I$89,5,0)</f>
        <v>225.10799999999995</v>
      </c>
      <c r="AK123" s="14">
        <f t="shared" si="89"/>
        <v>55.223596878889587</v>
      </c>
      <c r="AL123" s="22">
        <f t="shared" si="58"/>
        <v>488.24419789739915</v>
      </c>
      <c r="AM123" s="62">
        <f t="shared" si="59"/>
        <v>781.57753123073246</v>
      </c>
      <c r="AN123" s="62">
        <f ca="1">AVERAGE(OFFSET($AM$3,0,0,'Données projet'!$E$10+1,1))-AVERAGE(OFFSET($H$3,0,0,'Données projet'!$E$10+1,1))</f>
        <v>191.44861868946344</v>
      </c>
      <c r="AO123" s="62">
        <f t="shared" si="90"/>
        <v>98.543169293276605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70">
        <f t="shared" si="56"/>
        <v>494.15405578715797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156.16603965614024</v>
      </c>
      <c r="T124" s="62">
        <f t="shared" si="88"/>
        <v>378.21132402823287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-5.7639226724859328E-14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191.44861868946344</v>
      </c>
      <c r="AO124" s="62">
        <f t="shared" si="90"/>
        <v>98.543169293276605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70">
        <f t="shared" si="56"/>
        <v>496.06839463579934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156.16603965614024</v>
      </c>
      <c r="T125" s="62">
        <f t="shared" si="88"/>
        <v>378.21132402823287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-5.7639226724859328E-14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191.44861868946344</v>
      </c>
      <c r="AO125" s="62">
        <f t="shared" si="90"/>
        <v>98.543169293276605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70">
        <f t="shared" si="56"/>
        <v>497.98238478171629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156.16603965614024</v>
      </c>
      <c r="T126" s="62">
        <f t="shared" si="88"/>
        <v>378.21132402823287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-5.7639226724859328E-14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191.44861868946344</v>
      </c>
      <c r="AO126" s="62">
        <f t="shared" si="90"/>
        <v>98.543169293276605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70">
        <f t="shared" si="56"/>
        <v>499.89602938845536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156.16603965614024</v>
      </c>
      <c r="T127" s="62">
        <f t="shared" si="88"/>
        <v>378.21132402823287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-5.7639226724859328E-14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191.44861868946344</v>
      </c>
      <c r="AO127" s="62">
        <f t="shared" si="90"/>
        <v>98.543169293276605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70">
        <f t="shared" si="56"/>
        <v>501.80933156559138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156.16603965614024</v>
      </c>
      <c r="T128" s="62">
        <f t="shared" si="88"/>
        <v>378.21132402823287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-5.7639226724859328E-14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191.44861868946344</v>
      </c>
      <c r="AO128" s="62">
        <f t="shared" si="90"/>
        <v>98.543169293276605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70">
        <f t="shared" si="56"/>
        <v>503.72229437007394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156.16603965614024</v>
      </c>
      <c r="T129" s="62">
        <f t="shared" si="88"/>
        <v>378.21132402823287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-5.7639226724859328E-14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191.44861868946344</v>
      </c>
      <c r="AO129" s="62">
        <f t="shared" si="90"/>
        <v>98.543169293276605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70">
        <f t="shared" si="56"/>
        <v>505.63492080752712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156.16603965614024</v>
      </c>
      <c r="T130" s="62">
        <f t="shared" si="88"/>
        <v>378.21132402823287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-5.7639226724859328E-14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191.44861868946344</v>
      </c>
      <c r="AO130" s="62">
        <f t="shared" si="90"/>
        <v>98.543169293276605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70">
        <f t="shared" si="56"/>
        <v>507.5472138335092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156.16603965614024</v>
      </c>
      <c r="T131" s="62">
        <f t="shared" si="88"/>
        <v>378.21132402823287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-5.7639226724859328E-14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191.44861868946344</v>
      </c>
      <c r="AO131" s="62">
        <f t="shared" si="90"/>
        <v>98.543169293276605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70">
        <f t="shared" ref="H132:H195" si="110">(B132+E132+F132)*44/12+(C132+D132)*0.475*44/12</f>
        <v>509.45917635473086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156.16603965614024</v>
      </c>
      <c r="T132" s="62">
        <f t="shared" si="88"/>
        <v>378.21132402823287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-5.7639226724859328E-14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191.44861868946344</v>
      </c>
      <c r="AO132" s="62">
        <f t="shared" si="90"/>
        <v>98.543169293276605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70">
        <f t="shared" si="110"/>
        <v>511.37081123023484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156.16603965614024</v>
      </c>
      <c r="T133" s="62">
        <f t="shared" ref="T133:T196" si="142">$T$3</f>
        <v>378.21132402823287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-5.7639226724859328E-14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191.44861868946344</v>
      </c>
      <c r="AO133" s="62">
        <f t="shared" ref="AO133:AO196" si="144">$AO$3</f>
        <v>98.543169293276605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70">
        <f t="shared" si="110"/>
        <v>513.28212127253823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156.16603965614024</v>
      </c>
      <c r="T134" s="62">
        <f t="shared" si="142"/>
        <v>378.21132402823287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-5.7639226724859328E-14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191.44861868946344</v>
      </c>
      <c r="AO134" s="62">
        <f t="shared" si="144"/>
        <v>98.543169293276605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70">
        <f t="shared" si="110"/>
        <v>515.19310924873832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156.16603965614024</v>
      </c>
      <c r="T135" s="62">
        <f t="shared" si="142"/>
        <v>378.21132402823287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-5.7639226724859328E-14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191.44861868946344</v>
      </c>
      <c r="AO135" s="62">
        <f t="shared" si="144"/>
        <v>98.543169293276605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70">
        <f t="shared" si="110"/>
        <v>517.10377788158553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156.16603965614024</v>
      </c>
      <c r="T136" s="62">
        <f t="shared" si="142"/>
        <v>378.21132402823287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-5.7639226724859328E-14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191.44861868946344</v>
      </c>
      <c r="AO136" s="62">
        <f t="shared" si="144"/>
        <v>98.543169293276605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70">
        <f t="shared" si="110"/>
        <v>519.01412985052093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156.16603965614024</v>
      </c>
      <c r="T137" s="62">
        <f t="shared" si="142"/>
        <v>378.21132402823287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-5.7639226724859328E-14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191.44861868946344</v>
      </c>
      <c r="AO137" s="62">
        <f t="shared" si="144"/>
        <v>98.543169293276605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70">
        <f t="shared" si="110"/>
        <v>520.9241677926841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156.16603965614024</v>
      </c>
      <c r="T138" s="62">
        <f t="shared" si="142"/>
        <v>378.21132402823287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-5.7639226724859328E-14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191.44861868946344</v>
      </c>
      <c r="AO138" s="62">
        <f t="shared" si="144"/>
        <v>98.543169293276605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70">
        <f t="shared" si="110"/>
        <v>522.83389430388831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156.16603965614024</v>
      </c>
      <c r="T139" s="62">
        <f t="shared" si="142"/>
        <v>378.21132402823287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-5.7639226724859328E-14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191.44861868946344</v>
      </c>
      <c r="AO139" s="62">
        <f t="shared" si="144"/>
        <v>98.543169293276605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70">
        <f t="shared" si="110"/>
        <v>524.74331193956789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156.16603965614024</v>
      </c>
      <c r="T140" s="62">
        <f t="shared" si="142"/>
        <v>378.21132402823287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-5.7639226724859328E-14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191.44861868946344</v>
      </c>
      <c r="AO140" s="62">
        <f t="shared" si="144"/>
        <v>98.543169293276605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70">
        <f t="shared" si="110"/>
        <v>526.65242321569622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156.16603965614024</v>
      </c>
      <c r="T141" s="62">
        <f t="shared" si="142"/>
        <v>378.21132402823287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-5.7639226724859328E-14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191.44861868946344</v>
      </c>
      <c r="AO141" s="62">
        <f t="shared" si="144"/>
        <v>98.543169293276605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70">
        <f t="shared" si="110"/>
        <v>528.56123060967593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156.16603965614024</v>
      </c>
      <c r="T142" s="62">
        <f t="shared" si="142"/>
        <v>378.21132402823287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-5.7639226724859328E-14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191.44861868946344</v>
      </c>
      <c r="AO142" s="62">
        <f t="shared" si="144"/>
        <v>98.543169293276605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70">
        <f t="shared" si="110"/>
        <v>530.4697365612044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156.16603965614024</v>
      </c>
      <c r="T143" s="62">
        <f t="shared" si="142"/>
        <v>378.21132402823287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-5.7639226724859328E-14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191.44861868946344</v>
      </c>
      <c r="AO143" s="62">
        <f t="shared" si="144"/>
        <v>98.543169293276605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70">
        <f t="shared" si="110"/>
        <v>532.3779434731116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156.16603965614024</v>
      </c>
      <c r="T144" s="62">
        <f t="shared" si="142"/>
        <v>378.21132402823287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-5.7639226724859328E-14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191.44861868946344</v>
      </c>
      <c r="AO144" s="62">
        <f t="shared" si="144"/>
        <v>98.543169293276605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70">
        <f t="shared" si="110"/>
        <v>534.28585371217559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156.16603965614024</v>
      </c>
      <c r="T145" s="62">
        <f t="shared" si="142"/>
        <v>378.21132402823287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-5.7639226724859328E-14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191.44861868946344</v>
      </c>
      <c r="AO145" s="62">
        <f t="shared" si="144"/>
        <v>98.543169293276605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70">
        <f t="shared" si="110"/>
        <v>536.19346960991265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156.16603965614024</v>
      </c>
      <c r="T146" s="62">
        <f t="shared" si="142"/>
        <v>378.21132402823287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-5.7639226724859328E-14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191.44861868946344</v>
      </c>
      <c r="AO146" s="62">
        <f t="shared" si="144"/>
        <v>98.543169293276605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70">
        <f t="shared" si="110"/>
        <v>538.10079346334646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156.16603965614024</v>
      </c>
      <c r="T147" s="62">
        <f t="shared" si="142"/>
        <v>378.21132402823287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-5.7639226724859328E-14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191.44861868946344</v>
      </c>
      <c r="AO147" s="62">
        <f t="shared" si="144"/>
        <v>98.543169293276605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70">
        <f t="shared" si="110"/>
        <v>540.00782753575277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156.16603965614024</v>
      </c>
      <c r="T148" s="62">
        <f t="shared" si="142"/>
        <v>378.21132402823287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-5.7639226724859328E-14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191.44861868946344</v>
      </c>
      <c r="AO148" s="62">
        <f t="shared" si="144"/>
        <v>98.543169293276605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70">
        <f t="shared" si="110"/>
        <v>541.91457405738606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156.16603965614024</v>
      </c>
      <c r="T149" s="62">
        <f t="shared" si="142"/>
        <v>378.21132402823287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-5.7639226724859328E-14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191.44861868946344</v>
      </c>
      <c r="AO149" s="62">
        <f t="shared" si="144"/>
        <v>98.543169293276605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70">
        <f t="shared" si="110"/>
        <v>543.82103522618308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156.16603965614024</v>
      </c>
      <c r="T150" s="62">
        <f t="shared" si="142"/>
        <v>378.21132402823287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-5.7639226724859328E-14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191.44861868946344</v>
      </c>
      <c r="AO150" s="62">
        <f t="shared" si="144"/>
        <v>98.543169293276605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70">
        <f t="shared" si="110"/>
        <v>545.72721320844835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156.16603965614024</v>
      </c>
      <c r="T151" s="62">
        <f t="shared" si="142"/>
        <v>378.21132402823287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-5.7639226724859328E-14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191.44861868946344</v>
      </c>
      <c r="AO151" s="62">
        <f t="shared" si="144"/>
        <v>98.543169293276605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70">
        <f t="shared" si="110"/>
        <v>547.63311013951943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156.16603965614024</v>
      </c>
      <c r="T152" s="62">
        <f t="shared" si="142"/>
        <v>378.21132402823287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-5.7639226724859328E-14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191.44861868946344</v>
      </c>
      <c r="AO152" s="62">
        <f t="shared" si="144"/>
        <v>98.543169293276605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70">
        <f t="shared" si="110"/>
        <v>549.53872812441477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156.16603965614024</v>
      </c>
      <c r="T153" s="62">
        <f t="shared" si="142"/>
        <v>378.21132402823287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-5.7639226724859328E-14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191.44861868946344</v>
      </c>
      <c r="AO153" s="62">
        <f t="shared" si="144"/>
        <v>98.543169293276605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70">
        <f t="shared" si="110"/>
        <v>551.4440692384635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156.16603965614024</v>
      </c>
      <c r="T154" s="62">
        <f t="shared" si="142"/>
        <v>378.21132402823287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-5.7639226724859328E-14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191.44861868946344</v>
      </c>
      <c r="AO154" s="62">
        <f t="shared" si="144"/>
        <v>98.543169293276605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70">
        <f t="shared" si="110"/>
        <v>553.34913552791727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156.16603965614024</v>
      </c>
      <c r="T155" s="62">
        <f t="shared" si="142"/>
        <v>378.21132402823287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-5.7639226724859328E-14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191.44861868946344</v>
      </c>
      <c r="AO155" s="62">
        <f t="shared" si="144"/>
        <v>98.543169293276605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70">
        <f t="shared" si="110"/>
        <v>555.25392901054693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156.16603965614024</v>
      </c>
      <c r="T156" s="62">
        <f t="shared" si="142"/>
        <v>378.21132402823287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-5.7639226724859328E-14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191.44861868946344</v>
      </c>
      <c r="AO156" s="62">
        <f t="shared" si="144"/>
        <v>98.543169293276605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70">
        <f t="shared" si="110"/>
        <v>557.1584516762224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156.16603965614024</v>
      </c>
      <c r="T157" s="62">
        <f t="shared" si="142"/>
        <v>378.21132402823287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-5.7639226724859328E-14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191.44861868946344</v>
      </c>
      <c r="AO157" s="62">
        <f t="shared" si="144"/>
        <v>98.543169293276605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70">
        <f t="shared" si="110"/>
        <v>559.06270548747648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156.16603965614024</v>
      </c>
      <c r="T158" s="62">
        <f t="shared" si="142"/>
        <v>378.21132402823287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-5.7639226724859328E-14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191.44861868946344</v>
      </c>
      <c r="AO158" s="62">
        <f t="shared" si="144"/>
        <v>98.543169293276605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70">
        <f t="shared" si="110"/>
        <v>560.96669238005484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156.16603965614024</v>
      </c>
      <c r="T159" s="62">
        <f t="shared" si="142"/>
        <v>378.21132402823287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-5.7639226724859328E-14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191.44861868946344</v>
      </c>
      <c r="AO159" s="62">
        <f t="shared" si="144"/>
        <v>98.543169293276605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70">
        <f t="shared" si="110"/>
        <v>562.8704142634507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156.16603965614024</v>
      </c>
      <c r="T160" s="62">
        <f t="shared" si="142"/>
        <v>378.21132402823287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-5.7639226724859328E-14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191.44861868946344</v>
      </c>
      <c r="AO160" s="62">
        <f t="shared" si="144"/>
        <v>98.543169293276605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70">
        <f t="shared" si="110"/>
        <v>564.77387302142597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156.16603965614024</v>
      </c>
      <c r="T161" s="62">
        <f t="shared" si="142"/>
        <v>378.21132402823287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-5.7639226724859328E-14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191.44861868946344</v>
      </c>
      <c r="AO161" s="62">
        <f t="shared" si="144"/>
        <v>98.543169293276605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70">
        <f t="shared" si="110"/>
        <v>566.67707051251875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156.16603965614024</v>
      </c>
      <c r="T162" s="62">
        <f t="shared" si="142"/>
        <v>378.21132402823287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-5.7639226724859328E-14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191.44861868946344</v>
      </c>
      <c r="AO162" s="62">
        <f t="shared" si="144"/>
        <v>98.543169293276605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70">
        <f t="shared" si="110"/>
        <v>568.58000857053662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156.16603965614024</v>
      </c>
      <c r="T163" s="62">
        <f t="shared" si="142"/>
        <v>378.21132402823287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-5.7639226724859328E-14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191.44861868946344</v>
      </c>
      <c r="AO163" s="62">
        <f t="shared" si="144"/>
        <v>98.543169293276605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70">
        <f t="shared" si="110"/>
        <v>570.48268900503945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156.16603965614024</v>
      </c>
      <c r="T164" s="62">
        <f t="shared" si="142"/>
        <v>378.21132402823287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-5.7639226724859328E-14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191.44861868946344</v>
      </c>
      <c r="AO164" s="62">
        <f t="shared" si="144"/>
        <v>98.543169293276605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70">
        <f t="shared" si="110"/>
        <v>572.38511360180746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156.16603965614024</v>
      </c>
      <c r="T165" s="62">
        <f t="shared" si="142"/>
        <v>378.21132402823287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-5.7639226724859328E-14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191.44861868946344</v>
      </c>
      <c r="AO165" s="62">
        <f t="shared" si="144"/>
        <v>98.543169293276605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70">
        <f t="shared" si="110"/>
        <v>574.28728412329951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156.16603965614024</v>
      </c>
      <c r="T166" s="62">
        <f t="shared" si="142"/>
        <v>378.21132402823287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-5.7639226724859328E-14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191.44861868946344</v>
      </c>
      <c r="AO166" s="62">
        <f t="shared" si="144"/>
        <v>98.543169293276605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70">
        <f t="shared" si="110"/>
        <v>576.18920230909794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156.16603965614024</v>
      </c>
      <c r="T167" s="62">
        <f t="shared" si="142"/>
        <v>378.21132402823287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-5.7639226724859328E-14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191.44861868946344</v>
      </c>
      <c r="AO167" s="62">
        <f t="shared" si="144"/>
        <v>98.543169293276605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70">
        <f t="shared" si="110"/>
        <v>578.09086987634385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156.16603965614024</v>
      </c>
      <c r="T168" s="62">
        <f t="shared" si="142"/>
        <v>378.21132402823287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-5.7639226724859328E-14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191.44861868946344</v>
      </c>
      <c r="AO168" s="62">
        <f t="shared" si="144"/>
        <v>98.543169293276605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70">
        <f t="shared" si="110"/>
        <v>579.99228852016029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156.16603965614024</v>
      </c>
      <c r="T169" s="62">
        <f t="shared" si="142"/>
        <v>378.21132402823287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-5.7639226724859328E-14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191.44861868946344</v>
      </c>
      <c r="AO169" s="62">
        <f t="shared" si="144"/>
        <v>98.543169293276605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70">
        <f t="shared" si="110"/>
        <v>581.89345991406594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156.16603965614024</v>
      </c>
      <c r="T170" s="62">
        <f t="shared" si="142"/>
        <v>378.21132402823287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-5.7639226724859328E-14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191.44861868946344</v>
      </c>
      <c r="AO170" s="62">
        <f t="shared" si="144"/>
        <v>98.543169293276605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70">
        <f t="shared" si="110"/>
        <v>583.79438571037758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156.16603965614024</v>
      </c>
      <c r="T171" s="62">
        <f t="shared" si="142"/>
        <v>378.21132402823287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-5.7639226724859328E-14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191.44861868946344</v>
      </c>
      <c r="AO171" s="62">
        <f t="shared" si="144"/>
        <v>98.543169293276605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70">
        <f t="shared" si="110"/>
        <v>585.69506754060376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156.16603965614024</v>
      </c>
      <c r="T172" s="62">
        <f t="shared" si="142"/>
        <v>378.21132402823287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-5.7639226724859328E-14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191.44861868946344</v>
      </c>
      <c r="AO172" s="62">
        <f t="shared" si="144"/>
        <v>98.543169293276605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70">
        <f t="shared" si="110"/>
        <v>587.5955070158285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156.16603965614024</v>
      </c>
      <c r="T173" s="62">
        <f t="shared" si="142"/>
        <v>378.21132402823287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-5.7639226724859328E-14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191.44861868946344</v>
      </c>
      <c r="AO173" s="62">
        <f t="shared" si="144"/>
        <v>98.543169293276605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70">
        <f t="shared" si="110"/>
        <v>589.49570572708467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156.16603965614024</v>
      </c>
      <c r="T174" s="62">
        <f t="shared" si="142"/>
        <v>378.21132402823287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-5.7639226724859328E-14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191.44861868946344</v>
      </c>
      <c r="AO174" s="62">
        <f t="shared" si="144"/>
        <v>98.543169293276605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70">
        <f t="shared" si="110"/>
        <v>591.39566524572035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156.16603965614024</v>
      </c>
      <c r="T175" s="62">
        <f t="shared" si="142"/>
        <v>378.21132402823287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-5.7639226724859328E-14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191.44861868946344</v>
      </c>
      <c r="AO175" s="62">
        <f t="shared" si="144"/>
        <v>98.543169293276605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70">
        <f t="shared" si="110"/>
        <v>593.29538712375495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156.16603965614024</v>
      </c>
      <c r="T176" s="62">
        <f t="shared" si="142"/>
        <v>378.21132402823287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-5.7639226724859328E-14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191.44861868946344</v>
      </c>
      <c r="AO176" s="62">
        <f t="shared" si="144"/>
        <v>98.543169293276605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70">
        <f t="shared" si="110"/>
        <v>595.19487289422705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156.16603965614024</v>
      </c>
      <c r="T177" s="62">
        <f t="shared" si="142"/>
        <v>378.21132402823287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-5.7639226724859328E-14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191.44861868946344</v>
      </c>
      <c r="AO177" s="62">
        <f t="shared" si="144"/>
        <v>98.543169293276605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70">
        <f t="shared" si="110"/>
        <v>597.09412407153457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156.16603965614024</v>
      </c>
      <c r="T178" s="62">
        <f t="shared" si="142"/>
        <v>378.21132402823287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-5.7639226724859328E-14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191.44861868946344</v>
      </c>
      <c r="AO178" s="62">
        <f t="shared" si="144"/>
        <v>98.543169293276605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70">
        <f t="shared" si="110"/>
        <v>598.99314215176662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156.16603965614024</v>
      </c>
      <c r="T179" s="62">
        <f t="shared" si="142"/>
        <v>378.21132402823287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-5.7639226724859328E-14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191.44861868946344</v>
      </c>
      <c r="AO179" s="62">
        <f t="shared" si="144"/>
        <v>98.543169293276605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70">
        <f t="shared" si="110"/>
        <v>600.89192861302752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156.16603965614024</v>
      </c>
      <c r="T180" s="62">
        <f t="shared" si="142"/>
        <v>378.21132402823287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-5.7639226724859328E-14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191.44861868946344</v>
      </c>
      <c r="AO180" s="62">
        <f t="shared" si="144"/>
        <v>98.543169293276605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70">
        <f t="shared" si="110"/>
        <v>602.79048491575327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156.16603965614024</v>
      </c>
      <c r="T181" s="62">
        <f t="shared" si="142"/>
        <v>378.21132402823287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-5.7639226724859328E-14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191.44861868946344</v>
      </c>
      <c r="AO181" s="62">
        <f t="shared" si="144"/>
        <v>98.543169293276605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70">
        <f t="shared" si="110"/>
        <v>604.6888125030207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156.16603965614024</v>
      </c>
      <c r="T182" s="62">
        <f t="shared" si="142"/>
        <v>378.21132402823287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-5.7639226724859328E-14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191.44861868946344</v>
      </c>
      <c r="AO182" s="62">
        <f t="shared" si="144"/>
        <v>98.543169293276605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70">
        <f t="shared" si="110"/>
        <v>606.58691280085009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156.16603965614024</v>
      </c>
      <c r="T183" s="62">
        <f t="shared" si="142"/>
        <v>378.21132402823287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-5.7639226724859328E-14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191.44861868946344</v>
      </c>
      <c r="AO183" s="62">
        <f t="shared" si="144"/>
        <v>98.543169293276605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70">
        <f t="shared" si="110"/>
        <v>608.48478721849972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156.16603965614024</v>
      </c>
      <c r="T184" s="62">
        <f t="shared" si="142"/>
        <v>378.21132402823287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-5.7639226724859328E-14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191.44861868946344</v>
      </c>
      <c r="AO184" s="62">
        <f t="shared" si="144"/>
        <v>98.543169293276605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70">
        <f t="shared" si="110"/>
        <v>610.38243714875489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156.16603965614024</v>
      </c>
      <c r="T185" s="62">
        <f t="shared" si="142"/>
        <v>378.21132402823287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-5.7639226724859328E-14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191.44861868946344</v>
      </c>
      <c r="AO185" s="62">
        <f t="shared" si="144"/>
        <v>98.543169293276605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70">
        <f t="shared" si="110"/>
        <v>612.27986396820972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156.16603965614024</v>
      </c>
      <c r="T186" s="62">
        <f t="shared" si="142"/>
        <v>378.21132402823287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-5.7639226724859328E-14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191.44861868946344</v>
      </c>
      <c r="AO186" s="62">
        <f t="shared" si="144"/>
        <v>98.543169293276605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70">
        <f t="shared" si="110"/>
        <v>614.17706903754288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156.16603965614024</v>
      </c>
      <c r="T187" s="62">
        <f t="shared" si="142"/>
        <v>378.21132402823287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-5.7639226724859328E-14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191.44861868946344</v>
      </c>
      <c r="AO187" s="62">
        <f t="shared" si="144"/>
        <v>98.543169293276605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70">
        <f t="shared" si="110"/>
        <v>616.07405370178697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156.16603965614024</v>
      </c>
      <c r="T188" s="62">
        <f t="shared" si="142"/>
        <v>378.21132402823287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-5.7639226724859328E-14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191.44861868946344</v>
      </c>
      <c r="AO188" s="62">
        <f t="shared" si="144"/>
        <v>98.543169293276605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70">
        <f t="shared" si="110"/>
        <v>617.97081929059186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156.16603965614024</v>
      </c>
      <c r="T189" s="62">
        <f t="shared" si="142"/>
        <v>378.21132402823287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-5.7639226724859328E-14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191.44861868946344</v>
      </c>
      <c r="AO189" s="62">
        <f t="shared" si="144"/>
        <v>98.543169293276605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70">
        <f t="shared" si="110"/>
        <v>619.86736711848266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156.16603965614024</v>
      </c>
      <c r="T190" s="62">
        <f t="shared" si="142"/>
        <v>378.21132402823287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-5.7639226724859328E-14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191.44861868946344</v>
      </c>
      <c r="AO190" s="62">
        <f t="shared" si="144"/>
        <v>98.543169293276605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70">
        <f t="shared" si="110"/>
        <v>621.7636984851116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156.16603965614024</v>
      </c>
      <c r="T191" s="62">
        <f t="shared" si="142"/>
        <v>378.21132402823287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-5.7639226724859328E-14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191.44861868946344</v>
      </c>
      <c r="AO191" s="62">
        <f t="shared" si="144"/>
        <v>98.543169293276605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70">
        <f t="shared" si="110"/>
        <v>623.65981467550444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156.16603965614024</v>
      </c>
      <c r="T192" s="62">
        <f t="shared" si="142"/>
        <v>378.21132402823287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-5.7639226724859328E-14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191.44861868946344</v>
      </c>
      <c r="AO192" s="62">
        <f t="shared" si="144"/>
        <v>98.543169293276605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70">
        <f t="shared" si="110"/>
        <v>625.55571696030165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156.16603965614024</v>
      </c>
      <c r="T193" s="62">
        <f t="shared" si="142"/>
        <v>378.21132402823287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-5.7639226724859328E-14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191.44861868946344</v>
      </c>
      <c r="AO193" s="62">
        <f t="shared" si="144"/>
        <v>98.543169293276605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70">
        <f t="shared" si="110"/>
        <v>627.45140659599406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156.16603965614024</v>
      </c>
      <c r="T194" s="62">
        <f t="shared" si="142"/>
        <v>378.21132402823287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-5.7639226724859328E-14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191.44861868946344</v>
      </c>
      <c r="AO194" s="62">
        <f t="shared" si="144"/>
        <v>98.543169293276605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70">
        <f t="shared" si="110"/>
        <v>629.34688482515401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156.16603965614024</v>
      </c>
      <c r="T195" s="62">
        <f t="shared" si="142"/>
        <v>378.21132402823287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-5.7639226724859328E-14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191.44861868946344</v>
      </c>
      <c r="AO195" s="62">
        <f t="shared" si="144"/>
        <v>98.543169293276605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70">
        <f t="shared" ref="H196:H203" si="192">(B196+E196+F196)*44/12+(C196+D196)*0.475*44/12</f>
        <v>631.24215287666095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156.16603965614024</v>
      </c>
      <c r="T196" s="62">
        <f t="shared" si="142"/>
        <v>378.21132402823287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-5.7639226724859328E-14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191.44861868946344</v>
      </c>
      <c r="AO196" s="62">
        <f t="shared" si="144"/>
        <v>98.543169293276605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70">
        <f t="shared" si="192"/>
        <v>633.13721196592269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156.16603965614024</v>
      </c>
      <c r="T197" s="62">
        <f t="shared" ref="T197:T203" si="204">$T$3</f>
        <v>378.21132402823287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-5.7639226724859328E-14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191.44861868946344</v>
      </c>
      <c r="AO197" s="62">
        <f t="shared" ref="AO197:AO203" si="205">$AO$3</f>
        <v>98.543169293276605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70">
        <f t="shared" si="192"/>
        <v>635.0320632950918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156.16603965614024</v>
      </c>
      <c r="T198" s="62">
        <f t="shared" si="204"/>
        <v>378.21132402823287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-5.7639226724859328E-14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191.44861868946344</v>
      </c>
      <c r="AO198" s="62">
        <f t="shared" si="205"/>
        <v>98.543169293276605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70">
        <f t="shared" si="192"/>
        <v>636.92670805327657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156.16603965614024</v>
      </c>
      <c r="T199" s="62">
        <f t="shared" si="204"/>
        <v>378.21132402823287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-5.7639226724859328E-14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191.44861868946344</v>
      </c>
      <c r="AO199" s="62">
        <f t="shared" si="205"/>
        <v>98.543169293276605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70">
        <f t="shared" si="192"/>
        <v>638.82114741674945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156.16603965614024</v>
      </c>
      <c r="T200" s="62">
        <f t="shared" si="204"/>
        <v>378.21132402823287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-5.7639226724859328E-14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191.44861868946344</v>
      </c>
      <c r="AO200" s="62">
        <f t="shared" si="205"/>
        <v>98.543169293276605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70">
        <f t="shared" si="192"/>
        <v>640.71538254914947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156.16603965614024</v>
      </c>
      <c r="T201" s="62">
        <f t="shared" si="204"/>
        <v>378.21132402823287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-5.7639226724859328E-14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191.44861868946344</v>
      </c>
      <c r="AO201" s="62">
        <f t="shared" si="205"/>
        <v>98.543169293276605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70">
        <f t="shared" si="192"/>
        <v>642.60941460168146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156.16603965614024</v>
      </c>
      <c r="T202" s="62">
        <f t="shared" si="204"/>
        <v>378.21132402823287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-5.7639226724859328E-14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191.44861868946344</v>
      </c>
      <c r="AO202" s="62">
        <f t="shared" si="205"/>
        <v>98.543169293276605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70">
        <f t="shared" si="192"/>
        <v>644.5032447133101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156.16603965614024</v>
      </c>
      <c r="T203" s="62">
        <f t="shared" si="204"/>
        <v>378.21132402823287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-5.7639226724859328E-14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191.44861868946344</v>
      </c>
      <c r="AO203" s="62">
        <f t="shared" si="205"/>
        <v>98.543169293276605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N12" sqref="N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0.72</v>
      </c>
      <c r="C6" s="156">
        <f ca="1">IF(OR('Données projet'!B9="",'Données projet'!C9="",'Données projet'!C9=0%),0,Calculateur!S3)</f>
        <v>156.16603965614024</v>
      </c>
      <c r="D6" s="156">
        <f>IF(OR('Données projet'!B9="",'Données projet'!C9="",'Données projet'!C9=0%),0,Calculateur!T3)</f>
        <v>378.21132402823287</v>
      </c>
      <c r="E6" s="156">
        <f ca="1">MIN(C6,D6)</f>
        <v>156.16603965614024</v>
      </c>
      <c r="F6" s="156">
        <f ca="1">E6*B6</f>
        <v>112.43954855242097</v>
      </c>
      <c r="G6" s="156">
        <f ca="1">F6*(100%-'Données projet'!$C$24)*(100%-'Données projet'!$C$25)*(100%-'Données projet'!$C$26)*(100%-'Données projet'!$C$27)</f>
        <v>86.01625464260205</v>
      </c>
      <c r="H6" s="157">
        <f>IF(OR('Données projet'!B9="",'Données projet'!C9="",'Données projet'!C9=0%),0,AVERAGE(Calculateur!$AC$3:$AC$33)*B6)</f>
        <v>10.823816130422271</v>
      </c>
      <c r="I6" s="158">
        <f>H6*(100%-'Données projet'!$C$24)*(100%-'Données projet'!$C$25)*(100%-'Données projet'!$C$26)*(100%-'Données projet'!$C$27)</f>
        <v>8.280219339773037</v>
      </c>
      <c r="J6" s="159">
        <f>IF(OR('Données projet'!B9="",'Données projet'!C9="",'Données projet'!C9=0%),0,SUM(Calculateur!$V$3:$V$33)*VLOOKUP('Données projet'!$B$9,Paramètres!$A$1:$I$89,9,0)*B6)</f>
        <v>187.76159999999999</v>
      </c>
      <c r="K6" s="160">
        <f>J6*(100%-'Données projet'!$C$24)*(100%-'Données projet'!$C$25)*(100%-'Données projet'!$C$26)*(100%-'Données projet'!$C$27)</f>
        <v>143.63762399999999</v>
      </c>
      <c r="L6" s="161">
        <f ca="1">G6+I6+K6</f>
        <v>237.93409798237508</v>
      </c>
      <c r="M6" s="25">
        <f ca="1">L6/B6</f>
        <v>330.46402497552094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Chêne pubescent</v>
      </c>
      <c r="B7" s="163">
        <f>'Données projet'!D10</f>
        <v>1.2</v>
      </c>
      <c r="C7" s="156">
        <f ca="1">IF(OR('Données projet'!B10="",'Données projet'!C10="",'Données projet'!C10=0%),0,Calculateur!AN3)</f>
        <v>191.44861868946344</v>
      </c>
      <c r="D7" s="156">
        <f>IF(OR('Données projet'!B10="",'Données projet'!C10="",'Données projet'!C10=0%),0,Calculateur!AO3)</f>
        <v>98.543169293276605</v>
      </c>
      <c r="E7" s="156">
        <f t="shared" ref="E7:E15" ca="1" si="0">MIN(C7,D7)</f>
        <v>98.543169293276605</v>
      </c>
      <c r="F7" s="156">
        <f t="shared" ref="F7:F15" ca="1" si="1">E7*B7</f>
        <v>118.25180315193192</v>
      </c>
      <c r="G7" s="156">
        <f ca="1">F7*(100%-'Données projet'!$C$24)*(100%-'Données projet'!$C$25)*(100%-'Données projet'!$C$26)*(100%-'Données projet'!$C$27)</f>
        <v>90.462629411227923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90.462629411227923</v>
      </c>
      <c r="M7" s="25">
        <f ca="1">L7/B7</f>
        <v>75.3855245093566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230.69135170435288</v>
      </c>
      <c r="G16" s="175">
        <f t="shared" ca="1" si="3"/>
        <v>176.47888405382997</v>
      </c>
      <c r="H16" s="176">
        <f t="shared" si="3"/>
        <v>10.823816130422271</v>
      </c>
      <c r="I16" s="176">
        <f t="shared" si="3"/>
        <v>8.280219339773037</v>
      </c>
      <c r="J16" s="177">
        <f t="shared" si="3"/>
        <v>187.76159999999999</v>
      </c>
      <c r="K16" s="177">
        <f t="shared" si="3"/>
        <v>143.63762399999999</v>
      </c>
      <c r="L16" s="178">
        <f t="shared" ca="1" si="3"/>
        <v>328.39672739360299</v>
      </c>
      <c r="M16" s="25">
        <f ca="1">L16/6.42</f>
        <v>51.15213822330265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5" zoomScale="90" zoomScaleNormal="90" workbookViewId="0">
      <selection activeCell="A26" sqref="A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4749.9009382432268</v>
      </c>
      <c r="U10" s="190">
        <f>'Données projet'!D9</f>
        <v>0.72</v>
      </c>
      <c r="V10" s="189">
        <f>U10*T10</f>
        <v>3419.9286755351231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372.2305674265192</v>
      </c>
      <c r="U11" s="190">
        <f>'Données projet'!D10</f>
        <v>1.2</v>
      </c>
      <c r="V11" s="189">
        <f t="shared" ref="V11" si="0">U11*T11</f>
        <v>446.67668091182304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60.000000000000057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1200.0000000000011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3969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600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>
        <v>10</v>
      </c>
      <c r="D23" s="194">
        <f>B23*C23</f>
        <v>340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-5911.1878918761249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>
        <v>15</v>
      </c>
      <c r="D24" s="194">
        <f t="shared" ref="D24:D42" si="2">B24*C24</f>
        <v>645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164.24987507882474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>
        <v>25</v>
      </c>
      <c r="D25" s="194">
        <f t="shared" si="2"/>
        <v>1400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-6075.4377669549494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>
        <v>45</v>
      </c>
      <c r="D26" s="194">
        <f t="shared" si="2"/>
        <v>13905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92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92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92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14</v>
      </c>
      <c r="C57" s="292">
        <v>10</v>
      </c>
      <c r="D57" s="191">
        <f t="shared" si="4"/>
        <v>140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14</v>
      </c>
      <c r="C58" s="292">
        <v>10</v>
      </c>
      <c r="D58" s="191">
        <f t="shared" si="4"/>
        <v>140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14</v>
      </c>
      <c r="C59" s="292">
        <v>10</v>
      </c>
      <c r="D59" s="191">
        <f t="shared" si="4"/>
        <v>140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14</v>
      </c>
      <c r="C60" s="292">
        <v>15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14</v>
      </c>
      <c r="C61" s="292">
        <v>15</v>
      </c>
      <c r="D61" s="191">
        <f t="shared" si="4"/>
        <v>210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14</v>
      </c>
      <c r="C62" s="292">
        <v>15</v>
      </c>
      <c r="D62" s="191">
        <f t="shared" si="4"/>
        <v>210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14</v>
      </c>
      <c r="C63" s="292">
        <v>20</v>
      </c>
      <c r="D63" s="191">
        <f t="shared" si="4"/>
        <v>280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14</v>
      </c>
      <c r="C64" s="292">
        <v>20</v>
      </c>
      <c r="D64" s="191">
        <f t="shared" si="4"/>
        <v>280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14</v>
      </c>
      <c r="C65" s="292">
        <v>20</v>
      </c>
      <c r="D65" s="191">
        <f t="shared" si="4"/>
        <v>280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14</v>
      </c>
      <c r="C66" s="292">
        <v>20</v>
      </c>
      <c r="D66" s="191">
        <f t="shared" si="4"/>
        <v>280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14</v>
      </c>
      <c r="C67" s="292">
        <v>20</v>
      </c>
      <c r="D67" s="191">
        <f t="shared" si="4"/>
        <v>280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14</v>
      </c>
      <c r="C68" s="292">
        <v>30</v>
      </c>
      <c r="D68" s="191">
        <f t="shared" si="4"/>
        <v>420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13</v>
      </c>
      <c r="C69" s="292">
        <v>30</v>
      </c>
      <c r="D69" s="191">
        <f t="shared" si="4"/>
        <v>390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13</v>
      </c>
      <c r="C70" s="292">
        <v>40</v>
      </c>
      <c r="D70" s="191">
        <f t="shared" si="4"/>
        <v>520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13</v>
      </c>
      <c r="C71" s="292">
        <v>50</v>
      </c>
      <c r="D71" s="191">
        <f t="shared" si="4"/>
        <v>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13</v>
      </c>
      <c r="C72" s="292">
        <v>70</v>
      </c>
      <c r="D72" s="191">
        <f t="shared" si="4"/>
        <v>910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222</v>
      </c>
      <c r="C73" s="292">
        <v>150</v>
      </c>
      <c r="D73" s="191">
        <f t="shared" si="4"/>
        <v>33300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2025-01-23T09:58:46Z</dcterms:modified>
</cp:coreProperties>
</file>