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LE FRECHE 2 (40) - LEVADOU Marie-Thérèse\Dossier à déposer\"/>
    </mc:Choice>
  </mc:AlternateContent>
  <xr:revisionPtr revIDLastSave="0" documentId="13_ncr:1_{0C7B1D9D-6764-4780-8EB0-14E4F0742CD0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<sst xmlns="http://schemas.openxmlformats.org/spreadsheetml/2006/main" count="1169" uniqueCount="324">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</sst>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f>2.45+1.65</f>
        <v>4.0999999999999996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4.0999999999999996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4.0999999999999996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9" sqref="C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24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138.36036869646148</v>
      </c>
      <c r="T3" s="62">
        <f>IF('Données projet'!E9&gt;30,$R$33-$H$33,LOOKUP('Données projet'!$E$9,$A$3:$A$203,R3:R203)-LOOKUP('Données projet'!$E$9,$A$3:$A$203,$H$3:$H$203))</f>
        <v>342.58646405631845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2">
        <f>IFERROR(EXP(-1.0587+0.8836*LN(C4)+0.284),0)</f>
        <v>0.40897418972440713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70">
        <f t="shared" ref="H4:H67" si="1">(B4+E4+F4)*44/12+(C4+D4)*0.475*44/12</f>
        <v>295.56715004710333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138.36036869646148</v>
      </c>
      <c r="T4" s="62">
        <f>$T$3</f>
        <v>342.58646405631845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2">
        <f t="shared" ref="D5:D68" si="32">IFERROR(EXP(-1.0587+0.8836*LN(C5)+0.284),0)</f>
        <v>0.75454649280048791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70">
        <f t="shared" si="1"/>
        <v>297.69054180829414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138.36036869646148</v>
      </c>
      <c r="T5" s="62">
        <f t="shared" ref="T5:T68" si="34">$T$3</f>
        <v>342.58646405631845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2">
        <f t="shared" si="32"/>
        <v>1.0796431690647796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70">
        <f t="shared" si="1"/>
        <v>299.77827185278778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138.36036869646148</v>
      </c>
      <c r="T6" s="62">
        <f t="shared" si="34"/>
        <v>342.58646405631845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2">
        <f t="shared" si="32"/>
        <v>1.392118192547003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70">
        <f t="shared" si="1"/>
        <v>301.84401918535269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138.36036869646148</v>
      </c>
      <c r="T7" s="62">
        <f t="shared" si="34"/>
        <v>342.58646405631845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2">
        <f t="shared" si="32"/>
        <v>1.6955312417477204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70">
        <f t="shared" si="1"/>
        <v>303.89398357937728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138.36036869646148</v>
      </c>
      <c r="T8" s="62">
        <f t="shared" si="34"/>
        <v>342.58646405631845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2">
        <f t="shared" si="32"/>
        <v>1.9919129059043814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70">
        <f t="shared" si="1"/>
        <v>305.93170164445013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138.36036869646148</v>
      </c>
      <c r="T9" s="62">
        <f t="shared" si="34"/>
        <v>342.58646405631845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2">
        <f t="shared" si="32"/>
        <v>2.2825722273844922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70">
        <f t="shared" si="1"/>
        <v>307.95945329602796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138.36036869646148</v>
      </c>
      <c r="T10" s="62">
        <f t="shared" si="34"/>
        <v>342.58646405631845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2">
        <f t="shared" si="32"/>
        <v>2.5684210058779833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70">
        <f t="shared" si="1"/>
        <v>309.97882658523747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138.36036869646148</v>
      </c>
      <c r="T11" s="62">
        <f t="shared" si="34"/>
        <v>342.58646405631845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2">
        <f t="shared" si="32"/>
        <v>2.8501294257559762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70">
        <f t="shared" si="1"/>
        <v>311.99098874985827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138.36036869646148</v>
      </c>
      <c r="T12" s="62">
        <f t="shared" si="34"/>
        <v>342.58646405631845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2">
        <f t="shared" si="32"/>
        <v>3.1282100045396772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70">
        <f t="shared" si="1"/>
        <v>313.99683242457326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138.36036869646148</v>
      </c>
      <c r="T13" s="62">
        <f t="shared" si="34"/>
        <v>342.58646405631845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2">
        <f t="shared" si="32"/>
        <v>3.4030668246422189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70">
        <f t="shared" si="1"/>
        <v>315.99706138625186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138.36036869646148</v>
      </c>
      <c r="T14" s="62">
        <f t="shared" si="34"/>
        <v>342.58646405631845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2">
        <f t="shared" si="32"/>
        <v>3.6750262849765409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70">
        <f t="shared" si="1"/>
        <v>317.99224411300077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138.36036869646148</v>
      </c>
      <c r="T15" s="62">
        <f t="shared" si="34"/>
        <v>342.58646405631845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2">
        <f t="shared" si="32"/>
        <v>3.9443572825295607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70">
        <f t="shared" si="1"/>
        <v>319.98284893373898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138.36036869646148</v>
      </c>
      <c r="T16" s="62">
        <f t="shared" si="34"/>
        <v>342.58646405631845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2">
        <f t="shared" si="32"/>
        <v>4.2112849955088034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70">
        <f t="shared" si="1"/>
        <v>321.96926803384446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138.36036869646148</v>
      </c>
      <c r="T17" s="62">
        <f t="shared" si="34"/>
        <v>342.58646405631845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2">
        <f t="shared" si="32"/>
        <v>4.4760006109979766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70">
        <f t="shared" si="1"/>
        <v>323.95183439748814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138.36036869646148</v>
      </c>
      <c r="T18" s="62">
        <f t="shared" si="34"/>
        <v>342.58646405631845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2">
        <f t="shared" si="32"/>
        <v>4.7386683822915021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70">
        <f t="shared" si="1"/>
        <v>325.93083409915766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138.36036869646148</v>
      </c>
      <c r="T19" s="62">
        <f t="shared" si="34"/>
        <v>342.58646405631845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2">
        <f t="shared" si="32"/>
        <v>4.9994308705687178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70">
        <f t="shared" si="1"/>
        <v>327.90651543290716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138.36036869646148</v>
      </c>
      <c r="T20" s="62">
        <f t="shared" si="34"/>
        <v>342.58646405631845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2">
        <f t="shared" si="32"/>
        <v>5.2584129176484726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70">
        <f t="shared" si="1"/>
        <v>329.87909583157108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138.36036869646148</v>
      </c>
      <c r="T21" s="62">
        <f t="shared" si="34"/>
        <v>342.58646405631845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2">
        <f t="shared" si="32"/>
        <v>5.5157247105992537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70">
        <f t="shared" si="1"/>
        <v>331.84876720429367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138.36036869646148</v>
      </c>
      <c r="T22" s="62">
        <f t="shared" si="34"/>
        <v>342.58646405631845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2">
        <f t="shared" si="32"/>
        <v>5.7714641827626956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70">
        <f t="shared" si="1"/>
        <v>333.81570011831167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138.36036869646148</v>
      </c>
      <c r="T23" s="62">
        <f t="shared" si="34"/>
        <v>342.58646405631845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2">
        <f t="shared" si="32"/>
        <v>6.0257189209257707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70">
        <f t="shared" si="1"/>
        <v>335.78004712061238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138.36036869646148</v>
      </c>
      <c r="T24" s="62">
        <f t="shared" si="34"/>
        <v>342.58646405631845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2">
        <f t="shared" si="32"/>
        <v>6.2785676989293835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70">
        <f t="shared" si="1"/>
        <v>337.74194540896866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138.36036869646148</v>
      </c>
      <c r="T25" s="62">
        <f t="shared" si="34"/>
        <v>342.58646405631845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2">
        <f t="shared" si="32"/>
        <v>6.5300817245569407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70">
        <f t="shared" si="1"/>
        <v>339.70151900360332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138.36036869646148</v>
      </c>
      <c r="T26" s="62">
        <f t="shared" si="34"/>
        <v>342.58646405631845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2">
        <f t="shared" si="32"/>
        <v>6.7803256634538833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70">
        <f t="shared" si="1"/>
        <v>341.65888053051549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138.36036869646148</v>
      </c>
      <c r="T27" s="62">
        <f t="shared" si="34"/>
        <v>342.58646405631845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2">
        <f t="shared" si="32"/>
        <v>7.0293584875852613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70">
        <f t="shared" si="1"/>
        <v>343.61413269921098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138.36036869646148</v>
      </c>
      <c r="T28" s="62">
        <f t="shared" si="34"/>
        <v>342.58646405631845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2">
        <f t="shared" si="32"/>
        <v>7.2772341841187966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70">
        <f t="shared" si="1"/>
        <v>345.5673695373402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138.36036869646148</v>
      </c>
      <c r="T29" s="62">
        <f t="shared" si="34"/>
        <v>342.58646405631845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2">
        <f t="shared" si="32"/>
        <v>7.5240023521814967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70">
        <f t="shared" si="1"/>
        <v>347.51867743004942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138.36036869646148</v>
      </c>
      <c r="T30" s="62">
        <f t="shared" si="34"/>
        <v>342.58646405631845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2">
        <f t="shared" si="32"/>
        <v>7.7697087087225771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70">
        <f t="shared" si="1"/>
        <v>349.46813600102513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138.36036869646148</v>
      </c>
      <c r="T31" s="62">
        <f t="shared" si="34"/>
        <v>342.58646405631845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2">
        <f t="shared" si="32"/>
        <v>8.0143955200794537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70">
        <f t="shared" si="1"/>
        <v>351.41581886413837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138.36036869646148</v>
      </c>
      <c r="T32" s="62">
        <f t="shared" si="34"/>
        <v>342.58646405631845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2">
        <f t="shared" si="32"/>
        <v>8.258101972345095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70">
        <f t="shared" si="1"/>
        <v>353.361794268501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138.36036869646148</v>
      </c>
      <c r="T33" s="62">
        <f t="shared" si="34"/>
        <v>342.58646405631845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2">
        <f t="shared" si="32"/>
        <v>8.5008644909657693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70">
        <f t="shared" si="1"/>
        <v>355.3061256550987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138.36036869646148</v>
      </c>
      <c r="T34" s="62">
        <f t="shared" si="34"/>
        <v>342.58646405631845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2">
        <f t="shared" si="32"/>
        <v>8.7427170179419935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70">
        <f t="shared" si="1"/>
        <v>357.24887213958226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138.36036869646148</v>
      </c>
      <c r="T35" s="62">
        <f t="shared" si="34"/>
        <v>342.58646405631845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2">
        <f t="shared" si="32"/>
        <v>8.9836912534059454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70">
        <f t="shared" si="1"/>
        <v>359.19008893301532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138.36036869646148</v>
      </c>
      <c r="T36" s="62">
        <f t="shared" si="34"/>
        <v>342.58646405631845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2">
        <f t="shared" si="32"/>
        <v>9.223816867094067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70">
        <f t="shared" si="1"/>
        <v>361.12982771018881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138.36036869646148</v>
      </c>
      <c r="T37" s="62">
        <f t="shared" si="34"/>
        <v>342.58646405631845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2">
        <f t="shared" si="32"/>
        <v>9.4631216842413828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70">
        <f t="shared" si="1"/>
        <v>363.06813693338705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138.36036869646148</v>
      </c>
      <c r="T38" s="62">
        <f t="shared" si="34"/>
        <v>342.58646405631845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2">
        <f t="shared" si="32"/>
        <v>9.7016318496336797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70">
        <f t="shared" si="1"/>
        <v>365.00506213811195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138.36036869646148</v>
      </c>
      <c r="T39" s="62">
        <f t="shared" si="34"/>
        <v>342.58646405631845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2">
        <f t="shared" si="32"/>
        <v>9.9393719729191492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70">
        <f t="shared" si="1"/>
        <v>366.9406461861675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138.36036869646148</v>
      </c>
      <c r="T40" s="62">
        <f t="shared" si="34"/>
        <v>342.58646405631845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2">
        <f t="shared" si="32"/>
        <v>10.176365257768927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70">
        <f t="shared" si="1"/>
        <v>368.87492949061419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138.36036869646148</v>
      </c>
      <c r="T41" s="62">
        <f t="shared" si="34"/>
        <v>342.58646405631845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2">
        <f t="shared" si="32"/>
        <v>10.412633617059315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70">
        <f t="shared" si="1"/>
        <v>370.80795021637829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138.36036869646148</v>
      </c>
      <c r="T42" s="62">
        <f t="shared" si="34"/>
        <v>342.58646405631845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2">
        <f t="shared" si="32"/>
        <v>10.648197775908045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70">
        <f t="shared" si="1"/>
        <v>372.73974445970651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138.36036869646148</v>
      </c>
      <c r="T43" s="62">
        <f t="shared" si="34"/>
        <v>342.58646405631845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2">
        <f t="shared" si="32"/>
        <v>10.883077364116859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70">
        <f t="shared" si="1"/>
        <v>374.67034640917018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138.36036869646148</v>
      </c>
      <c r="T44" s="62">
        <f t="shared" si="34"/>
        <v>342.58646405631845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2">
        <f t="shared" si="32"/>
        <v>11.117290999341371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70">
        <f t="shared" si="1"/>
        <v>376.59978849051953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138.36036869646148</v>
      </c>
      <c r="T45" s="62">
        <f t="shared" si="34"/>
        <v>342.58646405631845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2">
        <f t="shared" si="32"/>
        <v>11.350856362116874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70">
        <f t="shared" si="1"/>
        <v>378.52810149735353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138.36036869646148</v>
      </c>
      <c r="T46" s="62">
        <f t="shared" si="34"/>
        <v>342.58646405631845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2">
        <f t="shared" si="32"/>
        <v>11.583790263708345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70">
        <f t="shared" si="1"/>
        <v>380.45531470929205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138.36036869646148</v>
      </c>
      <c r="T47" s="62">
        <f t="shared" si="34"/>
        <v>342.58646405631845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2">
        <f t="shared" si="32"/>
        <v>11.816108707618405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70">
        <f t="shared" si="1"/>
        <v>382.38145599910206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138.36036869646148</v>
      </c>
      <c r="T48" s="62">
        <f t="shared" si="34"/>
        <v>342.58646405631845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2">
        <f t="shared" si="32"/>
        <v>12.047826945473741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70">
        <f t="shared" si="1"/>
        <v>384.30655193003344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138.36036869646148</v>
      </c>
      <c r="T49" s="62">
        <f t="shared" si="34"/>
        <v>342.58646405631845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2">
        <f t="shared" si="32"/>
        <v>12.278959527914754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70">
        <f t="shared" si="1"/>
        <v>386.23062784445153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138.36036869646148</v>
      </c>
      <c r="T50" s="62">
        <f t="shared" si="34"/>
        <v>342.58646405631845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2">
        <f t="shared" si="32"/>
        <v>12.50952035103195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70">
        <f t="shared" si="1"/>
        <v>388.15370794471403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138.36036869646148</v>
      </c>
      <c r="T51" s="62">
        <f t="shared" si="34"/>
        <v>342.58646405631845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2">
        <f t="shared" si="32"/>
        <v>12.739522698823436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70">
        <f t="shared" si="1"/>
        <v>390.07581536711751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138.36036869646148</v>
      </c>
      <c r="T52" s="62">
        <f t="shared" si="34"/>
        <v>342.58646405631845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2">
        <f t="shared" si="32"/>
        <v>12.96897928208859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70">
        <f t="shared" si="1"/>
        <v>391.99697224963768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138.36036869646148</v>
      </c>
      <c r="T53" s="62">
        <f t="shared" si="34"/>
        <v>342.58646405631845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2">
        <f t="shared" si="32"/>
        <v>13.19790227412237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70">
        <f t="shared" si="1"/>
        <v>393.91719979409652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138.36036869646148</v>
      </c>
      <c r="T54" s="62">
        <f t="shared" si="34"/>
        <v>342.58646405631845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2">
        <f t="shared" si="32"/>
        <v>13.42630334353094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70">
        <f t="shared" si="1"/>
        <v>395.83651832331645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138.36036869646148</v>
      </c>
      <c r="T55" s="62">
        <f t="shared" si="34"/>
        <v>342.58646405631845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2">
        <f t="shared" si="32"/>
        <v>13.654193684451673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70">
        <f t="shared" si="1"/>
        <v>397.75494733375336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138.36036869646148</v>
      </c>
      <c r="T56" s="62">
        <f t="shared" si="34"/>
        <v>342.58646405631845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2">
        <f t="shared" si="32"/>
        <v>13.881584044427944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70">
        <f t="shared" si="1"/>
        <v>399.67250554404541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138.36036869646148</v>
      </c>
      <c r="T57" s="62">
        <f t="shared" si="34"/>
        <v>342.58646405631845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2">
        <f t="shared" si="32"/>
        <v>14.108484750160635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70">
        <f t="shared" si="1"/>
        <v>401.58921093986316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138.36036869646148</v>
      </c>
      <c r="T58" s="62">
        <f t="shared" si="34"/>
        <v>342.58646405631845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2">
        <f t="shared" si="32"/>
        <v>14.334905731333885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70">
        <f t="shared" si="1"/>
        <v>403.50508081540659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138.36036869646148</v>
      </c>
      <c r="T59" s="62">
        <f t="shared" si="34"/>
        <v>342.58646405631845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2">
        <f t="shared" si="32"/>
        <v>14.560856542690793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70">
        <f t="shared" si="1"/>
        <v>405.4201318118532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138.36036869646148</v>
      </c>
      <c r="T60" s="62">
        <f t="shared" si="34"/>
        <v>342.58646405631845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2">
        <f t="shared" si="32"/>
        <v>14.786346384516133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70">
        <f t="shared" si="1"/>
        <v>407.33437995303234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138.36036869646148</v>
      </c>
      <c r="T61" s="62">
        <f t="shared" si="34"/>
        <v>342.58646405631845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2">
        <f t="shared" si="32"/>
        <v>15.011384121666367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70">
        <f t="shared" si="1"/>
        <v>409.24784067856899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138.36036869646148</v>
      </c>
      <c r="T62" s="62">
        <f t="shared" si="34"/>
        <v>342.58646405631845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2">
        <f t="shared" si="32"/>
        <v>15.235978301273043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70">
        <f t="shared" si="1"/>
        <v>411.16052887471733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138.36036869646148</v>
      </c>
      <c r="T63" s="62">
        <f t="shared" si="34"/>
        <v>342.58646405631845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2">
        <f t="shared" si="32"/>
        <v>15.460137169232445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70">
        <f t="shared" si="1"/>
        <v>413.07245890307996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138.36036869646148</v>
      </c>
      <c r="T64" s="62">
        <f t="shared" si="34"/>
        <v>342.58646405631845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2">
        <f t="shared" si="32"/>
        <v>15.683868685583311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70">
        <f t="shared" si="1"/>
        <v>414.98364462739102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138.36036869646148</v>
      </c>
      <c r="T65" s="62">
        <f t="shared" si="34"/>
        <v>342.58646405631845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2">
        <f t="shared" si="32"/>
        <v>15.90718053886436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70">
        <f t="shared" si="1"/>
        <v>416.89409943852223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138.36036869646148</v>
      </c>
      <c r="T66" s="62">
        <f t="shared" si="34"/>
        <v>342.58646405631845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2">
        <f t="shared" si="32"/>
        <v>16.130080159534312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70">
        <f t="shared" si="1"/>
        <v>418.80383627785574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138.36036869646148</v>
      </c>
      <c r="T67" s="62">
        <f t="shared" si="34"/>
        <v>342.58646405631845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2">
        <f t="shared" si="32"/>
        <v>16.352574732529369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70">
        <f t="shared" ref="H68:H131" si="56">(B68+E68+F68)*44/12+(C68+D68)*0.475*44/12</f>
        <v>420.71286765915545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138.36036869646148</v>
      </c>
      <c r="T68" s="62">
        <f t="shared" si="34"/>
        <v>342.58646405631845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2">
        <f t="shared" ref="D69:D132" si="86">IFERROR(EXP(-1.0587+0.8836*LN(C69)+0.284),0)</f>
        <v>16.574671209026054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70">
        <f t="shared" si="56"/>
        <v>422.6212056890538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138.36036869646148</v>
      </c>
      <c r="T69" s="62">
        <f t="shared" ref="T69:T132" si="88">$T$3</f>
        <v>342.58646405631845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2">
        <f t="shared" si="86"/>
        <v>16.796376317470774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70">
        <f t="shared" si="56"/>
        <v>424.52886208626171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138.36036869646148</v>
      </c>
      <c r="T70" s="62">
        <f t="shared" si="88"/>
        <v>342.58646405631845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2">
        <f t="shared" si="86"/>
        <v>17.017696573932405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70">
        <f t="shared" si="56"/>
        <v>426.43584819959909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138.36036869646148</v>
      </c>
      <c r="T71" s="62">
        <f t="shared" si="88"/>
        <v>342.58646405631845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2">
        <f t="shared" si="86"/>
        <v>17.238638291828423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70">
        <f t="shared" si="56"/>
        <v>428.34217502493465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138.36036869646148</v>
      </c>
      <c r="T72" s="62">
        <f t="shared" si="88"/>
        <v>342.58646405631845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2">
        <f t="shared" si="86"/>
        <v>17.45920759107128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70">
        <f t="shared" si="56"/>
        <v>430.24785322111597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138.36036869646148</v>
      </c>
      <c r="T73" s="62">
        <f t="shared" si="88"/>
        <v>342.58646405631845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2">
        <f t="shared" si="86"/>
        <v>17.679410406677235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70">
        <f t="shared" si="56"/>
        <v>432.15289312496304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138.36036869646148</v>
      </c>
      <c r="T74" s="62">
        <f t="shared" si="88"/>
        <v>342.58646405631845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2">
        <f t="shared" si="86"/>
        <v>17.899252496876439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70">
        <f t="shared" si="56"/>
        <v>434.05730476539327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138.36036869646148</v>
      </c>
      <c r="T75" s="62">
        <f t="shared" si="88"/>
        <v>342.58646405631845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2">
        <f t="shared" si="86"/>
        <v>18.118739450759591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70">
        <f t="shared" si="56"/>
        <v>435.96109787673976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138.36036869646148</v>
      </c>
      <c r="T76" s="62">
        <f t="shared" si="88"/>
        <v>342.58646405631845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2">
        <f t="shared" si="86"/>
        <v>18.337876695493698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70">
        <f t="shared" si="56"/>
        <v>437.86428191131836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138.36036869646148</v>
      </c>
      <c r="T77" s="62">
        <f t="shared" si="88"/>
        <v>342.58646405631845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2">
        <f t="shared" si="86"/>
        <v>18.556669503136749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70">
        <f t="shared" si="56"/>
        <v>439.76686605129669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138.36036869646148</v>
      </c>
      <c r="T78" s="62">
        <f t="shared" si="88"/>
        <v>342.58646405631845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2">
        <f t="shared" si="86"/>
        <v>18.775122997078551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70">
        <f t="shared" si="56"/>
        <v>441.66885921991195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138.36036869646148</v>
      </c>
      <c r="T79" s="62">
        <f t="shared" si="88"/>
        <v>342.58646405631845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2">
        <f t="shared" si="86"/>
        <v>18.993242158132951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70">
        <f t="shared" si="56"/>
        <v>443.57027009208173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138.36036869646148</v>
      </c>
      <c r="T80" s="62">
        <f t="shared" si="88"/>
        <v>342.58646405631845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2">
        <f t="shared" si="86"/>
        <v>19.211031830304485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70">
        <f t="shared" si="56"/>
        <v>445.47110710444713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138.36036869646148</v>
      </c>
      <c r="T81" s="62">
        <f t="shared" si="88"/>
        <v>342.58646405631845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2">
        <f t="shared" si="86"/>
        <v>19.428496726251062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70">
        <f t="shared" si="56"/>
        <v>447.37137846488741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138.36036869646148</v>
      </c>
      <c r="T82" s="62">
        <f t="shared" si="88"/>
        <v>342.58646405631845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2">
        <f t="shared" si="86"/>
        <v>19.645641432461971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70">
        <f t="shared" si="56"/>
        <v>449.27109216153804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138.36036869646148</v>
      </c>
      <c r="T83" s="62">
        <f t="shared" si="88"/>
        <v>342.58646405631845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2">
        <f t="shared" si="86"/>
        <v>19.862470414169785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70">
        <f t="shared" si="56"/>
        <v>451.1702559713458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138.36036869646148</v>
      </c>
      <c r="T84" s="62">
        <f t="shared" si="88"/>
        <v>342.58646405631845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2">
        <f t="shared" si="86"/>
        <v>20.078988020012666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70">
        <f t="shared" si="56"/>
        <v>453.06887746818882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138.36036869646148</v>
      </c>
      <c r="T85" s="62">
        <f t="shared" si="88"/>
        <v>342.58646405631845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2">
        <f t="shared" si="86"/>
        <v>20.295198486462844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70">
        <f t="shared" si="56"/>
        <v>454.96696403058957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138.36036869646148</v>
      </c>
      <c r="T86" s="62">
        <f t="shared" si="88"/>
        <v>342.58646405631845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2">
        <f t="shared" si="86"/>
        <v>20.511105942035563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70">
        <f t="shared" si="56"/>
        <v>456.86452284904533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138.36036869646148</v>
      </c>
      <c r="T87" s="62">
        <f t="shared" si="88"/>
        <v>342.58646405631845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2">
        <f t="shared" si="86"/>
        <v>20.726714411291841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70">
        <f t="shared" si="56"/>
        <v>458.76156093300006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138.36036869646148</v>
      </c>
      <c r="T88" s="62">
        <f t="shared" si="88"/>
        <v>342.58646405631845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2">
        <f t="shared" si="86"/>
        <v>20.942027818647599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70">
        <f t="shared" si="56"/>
        <v>460.65808511747798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138.36036869646148</v>
      </c>
      <c r="T89" s="62">
        <f t="shared" si="88"/>
        <v>342.58646405631845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2">
        <f t="shared" si="86"/>
        <v>21.157049992000456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70">
        <f t="shared" si="56"/>
        <v>462.55410206940087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138.36036869646148</v>
      </c>
      <c r="T90" s="62">
        <f t="shared" si="88"/>
        <v>342.58646405631845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2">
        <f t="shared" si="86"/>
        <v>21.371784666185135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70">
        <f t="shared" si="56"/>
        <v>464.44961829360585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138.36036869646148</v>
      </c>
      <c r="T91" s="62">
        <f t="shared" si="88"/>
        <v>342.58646405631845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2">
        <f t="shared" si="86"/>
        <v>21.586235486267142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70">
        <f t="shared" si="56"/>
        <v>466.34464013858201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138.36036869646148</v>
      </c>
      <c r="T92" s="62">
        <f t="shared" si="88"/>
        <v>342.58646405631845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2">
        <f t="shared" si="86"/>
        <v>21.800406010684462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70">
        <f t="shared" si="56"/>
        <v>468.23917380194217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138.36036869646148</v>
      </c>
      <c r="T93" s="62">
        <f t="shared" si="88"/>
        <v>342.58646405631845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2">
        <f t="shared" si="86"/>
        <v>22.014299714245357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70">
        <f t="shared" si="56"/>
        <v>470.13322533564406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138.36036869646148</v>
      </c>
      <c r="T94" s="62">
        <f t="shared" si="88"/>
        <v>342.58646405631845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2">
        <f t="shared" si="86"/>
        <v>22.227919990990831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70">
        <f t="shared" si="56"/>
        <v>472.0268006509757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138.36036869646148</v>
      </c>
      <c r="T95" s="62">
        <f t="shared" si="88"/>
        <v>342.58646405631845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2">
        <f t="shared" si="86"/>
        <v>22.441270156928979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70">
        <f t="shared" si="56"/>
        <v>473.91990552331799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138.36036869646148</v>
      </c>
      <c r="T96" s="62">
        <f t="shared" si="88"/>
        <v>342.58646405631845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2">
        <f t="shared" si="86"/>
        <v>22.654353452648408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70">
        <f t="shared" si="56"/>
        <v>475.81254559669605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138.36036869646148</v>
      </c>
      <c r="T97" s="62">
        <f t="shared" si="88"/>
        <v>342.58646405631845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2">
        <f t="shared" si="86"/>
        <v>22.867173045817324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70">
        <f t="shared" si="56"/>
        <v>477.70472638813186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138.36036869646148</v>
      </c>
      <c r="T98" s="62">
        <f t="shared" si="88"/>
        <v>342.58646405631845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2">
        <f t="shared" si="86"/>
        <v>23.079732033574274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70">
        <f t="shared" si="56"/>
        <v>479.59645329180853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138.36036869646148</v>
      </c>
      <c r="T99" s="62">
        <f t="shared" si="88"/>
        <v>342.58646405631845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2">
        <f t="shared" si="86"/>
        <v>23.292033444816514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70">
        <f t="shared" si="56"/>
        <v>481.48773158305545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138.36036869646148</v>
      </c>
      <c r="T100" s="62">
        <f t="shared" si="88"/>
        <v>342.58646405631845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2">
        <f t="shared" si="86"/>
        <v>23.504080242391282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70">
        <f t="shared" si="56"/>
        <v>483.37856642216479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138.36036869646148</v>
      </c>
      <c r="T101" s="62">
        <f t="shared" si="88"/>
        <v>342.58646405631845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2">
        <f t="shared" si="86"/>
        <v>23.715875325195146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70">
        <f t="shared" si="56"/>
        <v>485.26896285804821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138.36036869646148</v>
      </c>
      <c r="T102" s="62">
        <f t="shared" si="88"/>
        <v>342.58646405631845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2">
        <f t="shared" si="86"/>
        <v>23.927421530185931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70">
        <f t="shared" si="56"/>
        <v>487.15892583174048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138.36036869646148</v>
      </c>
      <c r="T103" s="62">
        <f t="shared" si="88"/>
        <v>342.58646405631845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2">
        <f t="shared" si="86"/>
        <v>24.138721634312098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70">
        <f t="shared" si="56"/>
        <v>489.04846017976024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138.36036869646148</v>
      </c>
      <c r="T104" s="62">
        <f t="shared" si="88"/>
        <v>342.58646405631845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2">
        <f t="shared" si="86"/>
        <v>24.349778356363352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70">
        <f t="shared" si="56"/>
        <v>490.93757063733278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138.36036869646148</v>
      </c>
      <c r="T105" s="62">
        <f t="shared" si="88"/>
        <v>342.58646405631845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2">
        <f t="shared" si="86"/>
        <v>24.560594358746627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70">
        <f t="shared" si="56"/>
        <v>492.82626184148364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138.36036869646148</v>
      </c>
      <c r="T106" s="62">
        <f t="shared" si="88"/>
        <v>342.58646405631845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2">
        <f t="shared" si="86"/>
        <v>24.771172249191284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70">
        <f t="shared" si="56"/>
        <v>494.71453833400813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138.36036869646148</v>
      </c>
      <c r="T107" s="62">
        <f t="shared" si="88"/>
        <v>342.58646405631845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2">
        <f t="shared" si="86"/>
        <v>24.981514582386563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70">
        <f t="shared" si="56"/>
        <v>496.60240456432325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138.36036869646148</v>
      </c>
      <c r="T108" s="62">
        <f t="shared" si="88"/>
        <v>342.58646405631845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2">
        <f t="shared" si="86"/>
        <v>25.191623861555186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70">
        <f t="shared" si="56"/>
        <v>498.48986489220857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138.36036869646148</v>
      </c>
      <c r="T109" s="62">
        <f t="shared" si="88"/>
        <v>342.58646405631845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2">
        <f t="shared" si="86"/>
        <v>25.401502539965662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70">
        <f t="shared" si="56"/>
        <v>500.37692359044013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138.36036869646148</v>
      </c>
      <c r="T110" s="62">
        <f t="shared" si="88"/>
        <v>342.58646405631845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2">
        <f t="shared" si="86"/>
        <v>25.611153022386461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70">
        <f t="shared" si="56"/>
        <v>502.26358484732305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138.36036869646148</v>
      </c>
      <c r="T111" s="62">
        <f t="shared" si="88"/>
        <v>342.58646405631845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2">
        <f t="shared" si="86"/>
        <v>25.820577666484969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70">
        <f t="shared" si="56"/>
        <v>504.1498527691279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138.36036869646148</v>
      </c>
      <c r="T112" s="62">
        <f t="shared" si="88"/>
        <v>342.58646405631845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2">
        <f t="shared" si="86"/>
        <v>26.029778784173352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70">
        <f t="shared" si="56"/>
        <v>506.03573138243519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138.36036869646148</v>
      </c>
      <c r="T113" s="62">
        <f t="shared" si="88"/>
        <v>342.58646405631845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2">
        <f t="shared" si="86"/>
        <v>26.238758642904312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70">
        <f t="shared" si="56"/>
        <v>507.92122463639157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138.36036869646148</v>
      </c>
      <c r="T114" s="62">
        <f t="shared" si="88"/>
        <v>342.58646405631845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2">
        <f t="shared" si="86"/>
        <v>26.447519466918756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70">
        <f t="shared" si="56"/>
        <v>509.80633640488338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138.36036869646148</v>
      </c>
      <c r="T115" s="62">
        <f t="shared" si="88"/>
        <v>342.58646405631845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2">
        <f t="shared" si="86"/>
        <v>26.656063438447475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70">
        <f t="shared" si="56"/>
        <v>511.69107048862929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138.36036869646148</v>
      </c>
      <c r="T116" s="62">
        <f t="shared" si="88"/>
        <v>342.58646405631845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2">
        <f t="shared" si="86"/>
        <v>26.864392698869324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70">
        <f t="shared" si="56"/>
        <v>513.5754306171973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138.36036869646148</v>
      </c>
      <c r="T117" s="62">
        <f t="shared" si="88"/>
        <v>342.58646405631845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2">
        <f t="shared" si="86"/>
        <v>27.072509349827456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70">
        <f t="shared" si="56"/>
        <v>515.45942045094944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138.36036869646148</v>
      </c>
      <c r="T118" s="62">
        <f t="shared" si="88"/>
        <v>342.58646405631845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2">
        <f t="shared" si="86"/>
        <v>27.28041545430554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70">
        <f t="shared" si="56"/>
        <v>517.34304358291536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138.36036869646148</v>
      </c>
      <c r="T119" s="62">
        <f t="shared" si="88"/>
        <v>342.58646405631845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2">
        <f t="shared" si="86"/>
        <v>27.488113037666018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70">
        <f t="shared" si="56"/>
        <v>519.22630354060152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138.36036869646148</v>
      </c>
      <c r="T120" s="62">
        <f t="shared" si="88"/>
        <v>342.58646405631845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2">
        <f t="shared" si="86"/>
        <v>27.69560408865161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70">
        <f t="shared" si="56"/>
        <v>521.10920378773471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138.36036869646148</v>
      </c>
      <c r="T121" s="62">
        <f t="shared" si="88"/>
        <v>342.58646405631845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2">
        <f t="shared" si="86"/>
        <v>27.902890560352166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70">
        <f t="shared" si="56"/>
        <v>522.99174772594654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138.36036869646148</v>
      </c>
      <c r="T122" s="62">
        <f t="shared" si="88"/>
        <v>342.58646405631845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2">
        <f t="shared" si="86"/>
        <v>28.109974371137692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70">
        <f t="shared" si="56"/>
        <v>524.873938696398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138.36036869646148</v>
      </c>
      <c r="T123" s="62">
        <f t="shared" si="88"/>
        <v>342.58646405631845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2">
        <f t="shared" si="86"/>
        <v>28.316857405559968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70">
        <f t="shared" si="56"/>
        <v>526.75577998135009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138.36036869646148</v>
      </c>
      <c r="T124" s="62">
        <f t="shared" si="88"/>
        <v>342.58646405631845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2">
        <f t="shared" si="86"/>
        <v>28.523541515222913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70">
        <f t="shared" si="56"/>
        <v>528.63727480567968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138.36036869646148</v>
      </c>
      <c r="T125" s="62">
        <f t="shared" si="88"/>
        <v>342.58646405631845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2">
        <f t="shared" si="86"/>
        <v>28.730028519623875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70">
        <f t="shared" si="56"/>
        <v>530.51842633834474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138.36036869646148</v>
      </c>
      <c r="T126" s="62">
        <f t="shared" si="88"/>
        <v>342.58646405631845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2">
        <f t="shared" si="86"/>
        <v>28.936320206966858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70">
        <f t="shared" si="56"/>
        <v>532.39923769380039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138.36036869646148</v>
      </c>
      <c r="T127" s="62">
        <f t="shared" si="88"/>
        <v>342.58646405631845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2">
        <f t="shared" si="86"/>
        <v>29.142418334948587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70">
        <f t="shared" si="56"/>
        <v>534.27971193336862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138.36036869646148</v>
      </c>
      <c r="T128" s="62">
        <f t="shared" si="88"/>
        <v>342.58646405631845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2">
        <f t="shared" si="86"/>
        <v>29.348324631518803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70">
        <f t="shared" si="56"/>
        <v>536.15985206656171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138.36036869646148</v>
      </c>
      <c r="T129" s="62">
        <f t="shared" si="88"/>
        <v>342.58646405631845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2">
        <f t="shared" si="86"/>
        <v>29.554040795615606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70">
        <f t="shared" si="56"/>
        <v>538.03966105236361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138.36036869646148</v>
      </c>
      <c r="T130" s="62">
        <f t="shared" si="88"/>
        <v>342.58646405631845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2">
        <f t="shared" si="86"/>
        <v>29.759568497877233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70">
        <f t="shared" si="56"/>
        <v>539.91914180046933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138.36036869646148</v>
      </c>
      <c r="T131" s="62">
        <f t="shared" si="88"/>
        <v>342.58646405631845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2">
        <f t="shared" si="86"/>
        <v>29.964909381330607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70">
        <f t="shared" ref="H132:H195" si="110">(B132+E132+F132)*44/12+(C132+D132)*0.475*44/12</f>
        <v>541.7982971724839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138.36036869646148</v>
      </c>
      <c r="T132" s="62">
        <f t="shared" si="88"/>
        <v>342.58646405631845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2">
        <f t="shared" ref="D133:D196" si="140">IFERROR(EXP(-1.0587+0.8836*LN(C133)+0.284),0)</f>
        <v>30.170065062058185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70">
        <f t="shared" si="110"/>
        <v>543.67712998308446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138.36036869646148</v>
      </c>
      <c r="T133" s="62">
        <f t="shared" ref="T133:T196" si="142">$T$3</f>
        <v>342.58646405631845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2">
        <f t="shared" si="140"/>
        <v>30.37503712984369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70">
        <f t="shared" si="110"/>
        <v>545.55564300114418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138.36036869646148</v>
      </c>
      <c r="T134" s="62">
        <f t="shared" si="142"/>
        <v>342.58646405631845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2">
        <f t="shared" si="140"/>
        <v>30.579827148797293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70">
        <f t="shared" si="110"/>
        <v>547.43383895082161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138.36036869646148</v>
      </c>
      <c r="T135" s="62">
        <f t="shared" si="142"/>
        <v>342.58646405631845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2">
        <f t="shared" si="140"/>
        <v>30.784436657961677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70">
        <f t="shared" si="110"/>
        <v>549.31172051261638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138.36036869646148</v>
      </c>
      <c r="T136" s="62">
        <f t="shared" si="142"/>
        <v>342.58646405631845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2">
        <f t="shared" si="140"/>
        <v>30.988867171899123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70">
        <f t="shared" si="110"/>
        <v>551.18929032439075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138.36036869646148</v>
      </c>
      <c r="T137" s="62">
        <f t="shared" si="142"/>
        <v>342.58646405631845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2">
        <f t="shared" si="140"/>
        <v>31.193120181260472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70">
        <f t="shared" si="110"/>
        <v>553.06655098236172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138.36036869646148</v>
      </c>
      <c r="T138" s="62">
        <f t="shared" si="142"/>
        <v>342.58646405631845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2">
        <f t="shared" si="140"/>
        <v>31.397197153337192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70">
        <f t="shared" si="110"/>
        <v>554.94350504206204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138.36036869646148</v>
      </c>
      <c r="T139" s="62">
        <f t="shared" si="142"/>
        <v>342.58646405631845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2">
        <f t="shared" si="140"/>
        <v>31.601099532596137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70">
        <f t="shared" si="110"/>
        <v>556.8201550192714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138.36036869646148</v>
      </c>
      <c r="T140" s="62">
        <f t="shared" si="142"/>
        <v>342.58646405631845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2">
        <f t="shared" si="140"/>
        <v>31.804828741198751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70">
        <f t="shared" si="110"/>
        <v>558.69650339092095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138.36036869646148</v>
      </c>
      <c r="T141" s="62">
        <f t="shared" si="142"/>
        <v>342.58646405631845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2">
        <f t="shared" si="140"/>
        <v>32.008386179504427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70">
        <f t="shared" si="110"/>
        <v>560.57255259596991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138.36036869646148</v>
      </c>
      <c r="T142" s="62">
        <f t="shared" si="142"/>
        <v>342.58646405631845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2">
        <f t="shared" si="140"/>
        <v>32.211773226559345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70">
        <f t="shared" si="110"/>
        <v>562.44830503625724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138.36036869646148</v>
      </c>
      <c r="T143" s="62">
        <f t="shared" si="142"/>
        <v>342.58646405631845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2">
        <f t="shared" si="140"/>
        <v>32.414991240570387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70">
        <f t="shared" si="110"/>
        <v>564.32376307732648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138.36036869646148</v>
      </c>
      <c r="T144" s="62">
        <f t="shared" si="142"/>
        <v>342.58646405631845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2">
        <f t="shared" si="140"/>
        <v>32.618041559365949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70">
        <f t="shared" si="110"/>
        <v>566.1989290492287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138.36036869646148</v>
      </c>
      <c r="T145" s="62">
        <f t="shared" si="142"/>
        <v>342.58646405631845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2">
        <f t="shared" si="140"/>
        <v>32.820925500842684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70">
        <f t="shared" si="110"/>
        <v>568.0738052473007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138.36036869646148</v>
      </c>
      <c r="T146" s="62">
        <f t="shared" si="142"/>
        <v>342.58646405631845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2">
        <f t="shared" si="140"/>
        <v>33.023644363399924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70">
        <f t="shared" si="110"/>
        <v>569.94839393292125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138.36036869646148</v>
      </c>
      <c r="T147" s="62">
        <f t="shared" si="142"/>
        <v>342.58646405631845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2">
        <f t="shared" si="140"/>
        <v>33.226199426361291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70">
        <f t="shared" si="110"/>
        <v>571.82269733424562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138.36036869646148</v>
      </c>
      <c r="T148" s="62">
        <f t="shared" si="142"/>
        <v>342.58646405631845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2">
        <f t="shared" si="140"/>
        <v>33.428591950384771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70">
        <f t="shared" si="110"/>
        <v>573.69671764691986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138.36036869646148</v>
      </c>
      <c r="T149" s="62">
        <f t="shared" si="142"/>
        <v>342.58646405631845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2">
        <f t="shared" si="140"/>
        <v>33.630823177860727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70">
        <f t="shared" si="110"/>
        <v>575.57045703477377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138.36036869646148</v>
      </c>
      <c r="T150" s="62">
        <f t="shared" si="142"/>
        <v>342.58646405631845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2">
        <f t="shared" si="140"/>
        <v>33.832894333299215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70">
        <f t="shared" si="110"/>
        <v>577.44391763049589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138.36036869646148</v>
      </c>
      <c r="T151" s="62">
        <f t="shared" si="142"/>
        <v>342.58646405631845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2">
        <f t="shared" si="140"/>
        <v>34.034806623706274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70">
        <f t="shared" si="110"/>
        <v>579.31710153628819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138.36036869646148</v>
      </c>
      <c r="T152" s="62">
        <f t="shared" si="142"/>
        <v>342.58646405631845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2">
        <f t="shared" si="140"/>
        <v>34.236561238949889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70">
        <f t="shared" si="110"/>
        <v>581.19001082450416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138.36036869646148</v>
      </c>
      <c r="T153" s="62">
        <f t="shared" si="142"/>
        <v>342.58646405631845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2">
        <f t="shared" si="140"/>
        <v>34.438159352115974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70">
        <f t="shared" si="110"/>
        <v>583.06264753826849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138.36036869646148</v>
      </c>
      <c r="T154" s="62">
        <f t="shared" si="142"/>
        <v>342.58646405631845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2">
        <f t="shared" si="140"/>
        <v>34.63960211985458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70">
        <f t="shared" si="110"/>
        <v>584.93501369207979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138.36036869646148</v>
      </c>
      <c r="T155" s="62">
        <f t="shared" si="142"/>
        <v>342.58646405631845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2">
        <f t="shared" si="140"/>
        <v>34.840890682716719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70">
        <f t="shared" si="110"/>
        <v>586.80711127239806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138.36036869646148</v>
      </c>
      <c r="T156" s="62">
        <f t="shared" si="142"/>
        <v>342.58646405631845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2">
        <f t="shared" si="140"/>
        <v>35.042026165482199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70">
        <f t="shared" si="110"/>
        <v>588.67894223821463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138.36036869646148</v>
      </c>
      <c r="T157" s="62">
        <f t="shared" si="142"/>
        <v>342.58646405631845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2">
        <f t="shared" si="140"/>
        <v>35.243009677478732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70">
        <f t="shared" si="110"/>
        <v>590.55050852160866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138.36036869646148</v>
      </c>
      <c r="T158" s="62">
        <f t="shared" si="142"/>
        <v>342.58646405631845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2">
        <f t="shared" si="140"/>
        <v>35.443842312892279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70">
        <f t="shared" si="110"/>
        <v>592.42181202828726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138.36036869646148</v>
      </c>
      <c r="T159" s="62">
        <f t="shared" si="142"/>
        <v>342.58646405631845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2">
        <f t="shared" si="140"/>
        <v>35.644525151069693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70">
        <f t="shared" si="110"/>
        <v>594.29285463811289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138.36036869646148</v>
      </c>
      <c r="T160" s="62">
        <f t="shared" si="142"/>
        <v>342.58646405631845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2">
        <f t="shared" si="140"/>
        <v>35.845059256813073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70">
        <f t="shared" si="110"/>
        <v>596.16363820561605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138.36036869646148</v>
      </c>
      <c r="T161" s="62">
        <f t="shared" si="142"/>
        <v>342.58646405631845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2">
        <f t="shared" si="140"/>
        <v>36.045445680666425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70">
        <f t="shared" si="110"/>
        <v>598.03416456049399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138.36036869646148</v>
      </c>
      <c r="T162" s="62">
        <f t="shared" si="142"/>
        <v>342.58646405631845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2">
        <f t="shared" si="140"/>
        <v>36.245685459195286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70">
        <f t="shared" si="110"/>
        <v>599.90443550809846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138.36036869646148</v>
      </c>
      <c r="T163" s="62">
        <f t="shared" si="142"/>
        <v>342.58646405631845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2">
        <f t="shared" si="140"/>
        <v>36.445779615258601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70">
        <f t="shared" si="110"/>
        <v>601.77445282990868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138.36036869646148</v>
      </c>
      <c r="T164" s="62">
        <f t="shared" si="142"/>
        <v>342.58646405631845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2">
        <f t="shared" si="140"/>
        <v>36.645729158274158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70">
        <f t="shared" si="110"/>
        <v>603.64421828399406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138.36036869646148</v>
      </c>
      <c r="T165" s="62">
        <f t="shared" si="142"/>
        <v>342.58646405631845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2">
        <f t="shared" si="140"/>
        <v>36.845535084476985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70">
        <f t="shared" si="110"/>
        <v>605.51373360546404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138.36036869646148</v>
      </c>
      <c r="T166" s="62">
        <f t="shared" si="142"/>
        <v>342.58646405631845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2">
        <f t="shared" si="140"/>
        <v>37.045198377171303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70">
        <f t="shared" si="110"/>
        <v>607.38300050690668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138.36036869646148</v>
      </c>
      <c r="T167" s="62">
        <f t="shared" si="142"/>
        <v>342.58646405631845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2">
        <f t="shared" si="140"/>
        <v>37.244720006976252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70">
        <f t="shared" si="110"/>
        <v>609.25202067881696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138.36036869646148</v>
      </c>
      <c r="T168" s="62">
        <f t="shared" si="142"/>
        <v>342.58646405631845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2">
        <f t="shared" si="140"/>
        <v>37.444100932065233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70">
        <f t="shared" si="110"/>
        <v>611.12079579001363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138.36036869646148</v>
      </c>
      <c r="T169" s="62">
        <f t="shared" si="142"/>
        <v>342.58646405631845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2">
        <f t="shared" si="140"/>
        <v>37.643342098399685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70">
        <f t="shared" si="110"/>
        <v>612.98932748804623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138.36036869646148</v>
      </c>
      <c r="T170" s="62">
        <f t="shared" si="142"/>
        <v>342.58646405631845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2">
        <f t="shared" si="140"/>
        <v>37.842444439956665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70">
        <f t="shared" si="110"/>
        <v>614.85761739959128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138.36036869646148</v>
      </c>
      <c r="T171" s="62">
        <f t="shared" si="142"/>
        <v>342.58646405631845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2">
        <f t="shared" si="140"/>
        <v>38.04140887895133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70">
        <f t="shared" si="110"/>
        <v>616.72566713084029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138.36036869646148</v>
      </c>
      <c r="T172" s="62">
        <f t="shared" si="142"/>
        <v>342.58646405631845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2">
        <f t="shared" si="140"/>
        <v>38.240236326053541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70">
        <f t="shared" si="110"/>
        <v>618.59347826787666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138.36036869646148</v>
      </c>
      <c r="T173" s="62">
        <f t="shared" si="142"/>
        <v>342.58646405631845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2">
        <f t="shared" si="140"/>
        <v>38.438927680599626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70">
        <f t="shared" si="110"/>
        <v>620.46105237704444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138.36036869646148</v>
      </c>
      <c r="T174" s="62">
        <f t="shared" si="142"/>
        <v>342.58646405631845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2">
        <f t="shared" si="140"/>
        <v>38.637483830798757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70">
        <f t="shared" si="110"/>
        <v>622.32839100530805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138.36036869646148</v>
      </c>
      <c r="T175" s="62">
        <f t="shared" si="142"/>
        <v>342.58646405631845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2">
        <f t="shared" si="140"/>
        <v>38.835905653934461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70">
        <f t="shared" si="110"/>
        <v>624.19549568060279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138.36036869646148</v>
      </c>
      <c r="T176" s="62">
        <f t="shared" si="142"/>
        <v>342.58646405631845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2">
        <f t="shared" si="140"/>
        <v>39.034194016561486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70">
        <f t="shared" si="110"/>
        <v>626.06236791217816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138.36036869646148</v>
      </c>
      <c r="T177" s="62">
        <f t="shared" si="142"/>
        <v>342.58646405631845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2">
        <f t="shared" si="140"/>
        <v>39.232349774697887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70">
        <f t="shared" si="110"/>
        <v>627.92900919093245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138.36036869646148</v>
      </c>
      <c r="T178" s="62">
        <f t="shared" si="142"/>
        <v>342.58646405631845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2">
        <f t="shared" si="140"/>
        <v>39.430373774012395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70">
        <f t="shared" si="110"/>
        <v>629.79542098973843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138.36036869646148</v>
      </c>
      <c r="T179" s="62">
        <f t="shared" si="142"/>
        <v>342.58646405631845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2">
        <f t="shared" si="140"/>
        <v>39.628266850007975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70">
        <f t="shared" si="110"/>
        <v>631.6616047637641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138.36036869646148</v>
      </c>
      <c r="T180" s="62">
        <f t="shared" si="142"/>
        <v>342.58646405631845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2">
        <f t="shared" si="140"/>
        <v>39.826029828200369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70">
        <f t="shared" si="110"/>
        <v>633.52756195078257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138.36036869646148</v>
      </c>
      <c r="T181" s="62">
        <f t="shared" si="142"/>
        <v>342.58646405631845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2">
        <f t="shared" si="140"/>
        <v>40.023663524293241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70">
        <f t="shared" si="110"/>
        <v>635.39329397147765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138.36036869646148</v>
      </c>
      <c r="T182" s="62">
        <f t="shared" si="142"/>
        <v>342.58646405631845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2">
        <f t="shared" si="140"/>
        <v>40.221168744348681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70">
        <f t="shared" si="110"/>
        <v>637.25880222974092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138.36036869646148</v>
      </c>
      <c r="T183" s="62">
        <f t="shared" si="142"/>
        <v>342.58646405631845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2">
        <f t="shared" si="140"/>
        <v>40.418546284954282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70">
        <f t="shared" si="110"/>
        <v>639.12408811296234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138.36036869646148</v>
      </c>
      <c r="T184" s="62">
        <f t="shared" si="142"/>
        <v>342.58646405631845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2">
        <f t="shared" si="140"/>
        <v>40.615796933386079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70">
        <f t="shared" si="110"/>
        <v>640.9891529923143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138.36036869646148</v>
      </c>
      <c r="T185" s="62">
        <f t="shared" si="142"/>
        <v>342.58646405631845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2">
        <f t="shared" si="140"/>
        <v>40.812921467768071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70">
        <f t="shared" si="110"/>
        <v>642.85399822302975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138.36036869646148</v>
      </c>
      <c r="T186" s="62">
        <f t="shared" si="142"/>
        <v>342.58646405631845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2">
        <f t="shared" si="140"/>
        <v>41.00992065722788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70">
        <f t="shared" si="110"/>
        <v>644.71862514467216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138.36036869646148</v>
      </c>
      <c r="T187" s="62">
        <f t="shared" si="142"/>
        <v>342.58646405631845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2">
        <f t="shared" si="140"/>
        <v>41.206795262049248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70">
        <f t="shared" si="110"/>
        <v>646.58303508140284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138.36036869646148</v>
      </c>
      <c r="T188" s="62">
        <f t="shared" si="142"/>
        <v>342.58646405631845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2">
        <f t="shared" si="140"/>
        <v>41.403546033820732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70">
        <f t="shared" si="110"/>
        <v>648.44722934223819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138.36036869646148</v>
      </c>
      <c r="T189" s="62">
        <f t="shared" si="142"/>
        <v>342.58646405631845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2">
        <f t="shared" si="140"/>
        <v>41.600173715581704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70">
        <f t="shared" si="110"/>
        <v>650.31120922130515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138.36036869646148</v>
      </c>
      <c r="T190" s="62">
        <f t="shared" si="142"/>
        <v>342.58646405631845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2">
        <f t="shared" si="140"/>
        <v>41.796679041964389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70">
        <f t="shared" si="110"/>
        <v>652.17497599808837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138.36036869646148</v>
      </c>
      <c r="T191" s="62">
        <f t="shared" si="142"/>
        <v>342.58646405631845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2">
        <f t="shared" si="140"/>
        <v>41.993062739333524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70">
        <f t="shared" si="110"/>
        <v>654.03853093767293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138.36036869646148</v>
      </c>
      <c r="T192" s="62">
        <f t="shared" si="142"/>
        <v>342.58646405631845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2">
        <f t="shared" si="140"/>
        <v>42.189325525922321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70">
        <f t="shared" si="110"/>
        <v>655.90187529098182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138.36036869646148</v>
      </c>
      <c r="T193" s="62">
        <f t="shared" si="142"/>
        <v>342.58646405631845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2">
        <f t="shared" si="140"/>
        <v>42.385468111966134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70">
        <f t="shared" si="110"/>
        <v>657.7650102950081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138.36036869646148</v>
      </c>
      <c r="T194" s="62">
        <f t="shared" si="142"/>
        <v>342.58646405631845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2">
        <f t="shared" si="140"/>
        <v>42.581491199832726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70">
        <f t="shared" si="110"/>
        <v>659.62793717304248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138.36036869646148</v>
      </c>
      <c r="T195" s="62">
        <f t="shared" si="142"/>
        <v>342.58646405631845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2">
        <f t="shared" si="140"/>
        <v>42.777395484149835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70">
        <f t="shared" ref="H196:H203" si="192">(B196+E196+F196)*44/12+(C196+D196)*0.475*44/12</f>
        <v>661.49065713489483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138.36036869646148</v>
      </c>
      <c r="T196" s="62">
        <f t="shared" si="142"/>
        <v>342.58646405631845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2">
        <f t="shared" ref="D197:D203" si="202">IFERROR(EXP(-1.0587+0.8836*LN(C197)+0.284),0)</f>
        <v>42.97318165193041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70">
        <f t="shared" si="192"/>
        <v>663.35317137711263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138.36036869646148</v>
      </c>
      <c r="T197" s="62">
        <f t="shared" ref="T197:T203" si="204">$T$3</f>
        <v>342.58646405631845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2">
        <f t="shared" si="202"/>
        <v>43.168850382694565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70">
        <f t="shared" si="192"/>
        <v>665.21548108319348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138.36036869646148</v>
      </c>
      <c r="T198" s="62">
        <f t="shared" si="204"/>
        <v>342.58646405631845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2">
        <f t="shared" si="202"/>
        <v>43.364402348589593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70">
        <f t="shared" si="192"/>
        <v>667.07758742379417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138.36036869646148</v>
      </c>
      <c r="T199" s="62">
        <f t="shared" si="204"/>
        <v>342.58646405631845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2">
        <f t="shared" si="202"/>
        <v>43.559838214507067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70">
        <f t="shared" si="192"/>
        <v>668.93949155693372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138.36036869646148</v>
      </c>
      <c r="T200" s="62">
        <f t="shared" si="204"/>
        <v>342.58646405631845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2">
        <f t="shared" si="202"/>
        <v>43.755158638197358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70">
        <f t="shared" si="192"/>
        <v>670.80119462819425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138.36036869646148</v>
      </c>
      <c r="T201" s="62">
        <f t="shared" si="204"/>
        <v>342.58646405631845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2">
        <f t="shared" si="202"/>
        <v>43.950364270382373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70">
        <f t="shared" si="192"/>
        <v>672.66269777091657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138.36036869646148</v>
      </c>
      <c r="T202" s="62">
        <f t="shared" si="204"/>
        <v>342.58646405631845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2">
        <f t="shared" si="202"/>
        <v>44.145455754865324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70">
        <f t="shared" si="192"/>
        <v>674.52400210639098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138.36036869646148</v>
      </c>
      <c r="T203" s="62">
        <f t="shared" si="204"/>
        <v>342.58646405631845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2" sqref="M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4.0999999999999996</v>
      </c>
      <c r="C6" s="156">
        <f ca="1">IF(OR('Données projet'!B9="",'Données projet'!C9="",'Données projet'!C9=0%),0,Calculateur!S3)</f>
        <v>138.36036869646148</v>
      </c>
      <c r="D6" s="156">
        <f>IF(OR('Données projet'!B9="",'Données projet'!C9="",'Données projet'!C9=0%),0,Calculateur!T3)</f>
        <v>342.58646405631845</v>
      </c>
      <c r="E6" s="156">
        <f ca="1">MIN(C6,D6)</f>
        <v>138.36036869646148</v>
      </c>
      <c r="F6" s="156">
        <f ca="1">E6*B6</f>
        <v>567.27751165549205</v>
      </c>
      <c r="G6" s="156">
        <f ca="1">F6*(100%-'Données projet'!$C$24)*(100%-'Données projet'!$C$25)*(100%-'Données projet'!$C$26)*(100%-'Données projet'!$C$27)</f>
        <v>347.17383713316116</v>
      </c>
      <c r="H6" s="157">
        <f>IF(OR('Données projet'!B9="",'Données projet'!C9="",'Données projet'!C9=0%),0,AVERAGE(Calculateur!$AC$3:$AC$33)*B6)</f>
        <v>61.635619631571259</v>
      </c>
      <c r="I6" s="158">
        <f>H6*(100%-'Données projet'!$C$24)*(100%-'Données projet'!$C$25)*(100%-'Données projet'!$C$26)*(100%-'Données projet'!$C$27)</f>
        <v>37.720999214521612</v>
      </c>
      <c r="J6" s="159">
        <f>IF(OR('Données projet'!B9="",'Données projet'!C9="",'Données projet'!C9=0%),0,SUM(Calculateur!$V$3:$V$33)*VLOOKUP('Données projet'!$B$9,Paramètres!$A$1:$I$89,9,0)*B6)</f>
        <v>779.24599999999998</v>
      </c>
      <c r="K6" s="160">
        <f>J6*(100%-'Données projet'!$C$24)*(100%-'Données projet'!$C$25)*(100%-'Données projet'!$C$26)*(100%-'Données projet'!$C$27)</f>
        <v>476.89855200000005</v>
      </c>
      <c r="L6" s="161">
        <f ca="1">G6+I6+K6</f>
        <v>861.79338834768282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567.27751165549205</v>
      </c>
      <c r="G16" s="175">
        <f t="shared" ca="1" si="3"/>
        <v>347.17383713316116</v>
      </c>
      <c r="H16" s="176">
        <f t="shared" si="3"/>
        <v>61.635619631571259</v>
      </c>
      <c r="I16" s="176">
        <f t="shared" si="3"/>
        <v>37.720999214521612</v>
      </c>
      <c r="J16" s="177">
        <f t="shared" si="3"/>
        <v>779.24599999999998</v>
      </c>
      <c r="K16" s="177">
        <f t="shared" si="3"/>
        <v>476.89855200000005</v>
      </c>
      <c r="L16" s="178">
        <f t="shared" ca="1" si="3"/>
        <v>861.79338834768282</v>
      </c>
      <c r="M16" s="25">
        <f ca="1">L16/4.1</f>
        <v>210.19350935309339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D21" sqref="D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4.0999999999999996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2024-12-12T10:44:20Z</dcterms:modified>
</cp:coreProperties>
</file>