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Benjamin LEFRANC/Saumos (Claude. Guillem)/"/>
    </mc:Choice>
  </mc:AlternateContent>
  <xr:revisionPtr revIDLastSave="78" documentId="8_{C3F55166-8CA1-4B7E-A342-6C1DCD5193E9}" xr6:coauthVersionLast="47" xr6:coauthVersionMax="47" xr10:uidLastSave="{C7117AC5-3741-4121-9C03-978F12DFBA8A}"/>
  <bookViews>
    <workbookView xWindow="-110" yWindow="-110" windowWidth="19420" windowHeight="11500" tabRatio="866" firstSheet="2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6" l="1"/>
  <c r="E18" i="6"/>
  <c r="I20" i="6"/>
  <c r="I22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FQ4" i="2"/>
  <c r="EC4" i="2"/>
  <c r="F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HG28" i="2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HH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FQ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H38" i="2"/>
  <c r="HG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H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HH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H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HH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HH155" i="2"/>
  <c r="EA155" i="2"/>
  <c r="ED155" i="2" s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HH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EA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B165" i="2"/>
  <c r="HH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DG167" i="2"/>
  <c r="EA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EV168" i="2"/>
  <c r="EY168" i="2" s="1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B185" i="2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EV192" i="2"/>
  <c r="EY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B195" i="2"/>
  <c r="FQ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AA197" i="2"/>
  <c r="EC197" i="2"/>
  <c r="HH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FS201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X202" i="2"/>
  <c r="HH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43" i="2" a="1"/>
  <c r="FD43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FY126" i="2" l="1" a="1"/>
  <c r="FY126" i="2" s="1"/>
  <c r="FY188" i="2" a="1"/>
  <c r="FY188" i="2" s="1"/>
  <c r="FY140" i="2" a="1"/>
  <c r="FY140" i="2" s="1"/>
  <c r="FY143" i="2" a="1"/>
  <c r="FY143" i="2" s="1"/>
  <c r="FY121" i="2" a="1"/>
  <c r="FY121" i="2" s="1"/>
  <c r="FY35" i="2" a="1"/>
  <c r="FY35" i="2" s="1"/>
  <c r="FY167" i="2" a="1"/>
  <c r="FY167" i="2" s="1"/>
  <c r="CS129" i="2" a="1"/>
  <c r="CS129" i="2" s="1"/>
  <c r="FY124" i="2" a="1"/>
  <c r="FY124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BX107" i="2" a="1"/>
  <c r="BX107" i="2" s="1"/>
  <c r="CS114" i="2" a="1"/>
  <c r="CS114" i="2" s="1"/>
  <c r="CS120" i="2" a="1"/>
  <c r="CS120" i="2" s="1"/>
  <c r="FD131" i="2" a="1"/>
  <c r="FD131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15" i="2" a="1"/>
  <c r="FY115" i="2" s="1"/>
  <c r="FY173" i="2" a="1"/>
  <c r="FY173" i="2" s="1"/>
  <c r="FY133" i="2" a="1"/>
  <c r="FY133" i="2" s="1"/>
  <c r="FY79" i="2" a="1"/>
  <c r="FY79" i="2" s="1"/>
  <c r="FY24" i="2" a="1"/>
  <c r="FY24" i="2" s="1"/>
  <c r="CS105" i="2" a="1"/>
  <c r="CS105" i="2" s="1"/>
  <c r="FY165" i="2" a="1"/>
  <c r="FY165" i="2" s="1"/>
  <c r="CS161" i="2" a="1"/>
  <c r="CS161" i="2" s="1"/>
  <c r="CS72" i="2" a="1"/>
  <c r="CS72" i="2" s="1"/>
  <c r="CS116" i="2" a="1"/>
  <c r="CS116" i="2" s="1"/>
  <c r="CS66" i="2" a="1"/>
  <c r="CS66" i="2" s="1"/>
  <c r="FY69" i="2" a="1"/>
  <c r="FY69" i="2" s="1"/>
  <c r="FD64" i="2" a="1"/>
  <c r="FD64" i="2" s="1"/>
  <c r="FY42" i="2" a="1"/>
  <c r="FY42" i="2" s="1"/>
  <c r="AH199" i="2" a="1"/>
  <c r="AH199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FY28" i="2" a="1"/>
  <c r="FY28" i="2" s="1"/>
  <c r="FY47" i="2" a="1"/>
  <c r="FY47" i="2" s="1"/>
  <c r="FY78" i="2" a="1"/>
  <c r="FY78" i="2" s="1"/>
  <c r="FY110" i="2" a="1"/>
  <c r="FY110" i="2" s="1"/>
  <c r="AH62" i="2" a="1"/>
  <c r="AH62" i="2" s="1"/>
  <c r="FY190" i="2" a="1"/>
  <c r="FY190" i="2" s="1"/>
  <c r="FY22" i="2" a="1"/>
  <c r="FY22" i="2" s="1"/>
  <c r="CS134" i="2" a="1"/>
  <c r="CS134" i="2" s="1"/>
  <c r="CS185" i="2" a="1"/>
  <c r="CS185" i="2" s="1"/>
  <c r="FD189" i="2" a="1"/>
  <c r="FD189" i="2" s="1"/>
  <c r="FY196" i="2" a="1"/>
  <c r="FY196" i="2" s="1"/>
  <c r="AH166" i="2" a="1"/>
  <c r="AH166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FY34" i="2" a="1"/>
  <c r="FY34" i="2" s="1"/>
  <c r="FY109" i="2" a="1"/>
  <c r="FY109" i="2" s="1"/>
  <c r="FY86" i="2" a="1"/>
  <c r="FY86" i="2" s="1"/>
  <c r="FY164" i="2" a="1"/>
  <c r="FY164" i="2" s="1"/>
  <c r="FY159" i="2" a="1"/>
  <c r="FY159" i="2" s="1"/>
  <c r="FY58" i="2" a="1"/>
  <c r="FY58" i="2" s="1"/>
  <c r="FY149" i="2" a="1"/>
  <c r="FY149" i="2" s="1"/>
  <c r="FY29" i="2" a="1"/>
  <c r="FY29" i="2" s="1"/>
  <c r="FY191" i="2" a="1"/>
  <c r="FY191" i="2" s="1"/>
  <c r="CS137" i="2" a="1"/>
  <c r="CS137" i="2" s="1"/>
  <c r="FY174" i="2" a="1"/>
  <c r="FY174" i="2" s="1"/>
  <c r="FY142" i="2" a="1"/>
  <c r="FY142" i="2" s="1"/>
  <c r="CS56" i="2" a="1"/>
  <c r="CS56" i="2" s="1"/>
  <c r="FY30" i="2" a="1"/>
  <c r="FY30" i="2" s="1"/>
  <c r="FY92" i="2" a="1"/>
  <c r="FY92" i="2" s="1"/>
  <c r="CS24" i="2" a="1"/>
  <c r="CS24" i="2" s="1"/>
  <c r="FD187" i="2" a="1"/>
  <c r="FD187" i="2" s="1"/>
  <c r="FD14" i="2" a="1"/>
  <c r="FD1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tc={76ABF4B8-EB2C-4932-957B-1EEB328FB713}</author>
    <author>tc={344F4E54-6370-4A40-A40A-F0A95765A147}</author>
    <author>tc={C6CF9D51-7946-4742-9DEC-8EE802577FE6}</author>
    <author>tc={DC7EAE70-5316-4FAE-B421-8CE8ED344C6E}</author>
  </authors>
  <commentList>
    <comment ref="E17" authorId="0" shapeId="0" xr:uid="{76ABF4B8-EB2C-4932-957B-1EEB328FB71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Fourniture de pin maritime par ha</t>
      </text>
    </comment>
    <comment ref="E18" authorId="1" shapeId="0" xr:uid="{344F4E54-6370-4A40-A40A-F0A95765A14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Opération plantation (or fourniture du pin maritime)</t>
      </text>
    </comment>
    <comment ref="I21" authorId="2" shapeId="0" xr:uid="{C6CF9D51-7946-4742-9DEC-8EE802577FE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Débroussaillement à 3ans</t>
      </text>
    </comment>
    <comment ref="I22" authorId="3" shapeId="0" xr:uid="{DC7EAE70-5316-4FAE-B421-8CE8ED344C6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Débroussaillement à 5ans</t>
      </text>
    </comment>
  </commentList>
</comments>
</file>

<file path=xl/sharedStrings.xml><?xml version="1.0" encoding="utf-8"?>
<sst xmlns="http://schemas.openxmlformats.org/spreadsheetml/2006/main" count="1170" uniqueCount="324">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</sst>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ucie CAUCHOIS" id="{0DD1752D-0568-4FD7-8E9E-EA55A3CEAB31}" userId="S::lucie.cauchois@oklima.fr::673eb329-28ae-4828-a327-67589683f74c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dT="2024-07-19T07:38:27.46" personId="{0DD1752D-0568-4FD7-8E9E-EA55A3CEAB31}" id="{76ABF4B8-EB2C-4932-957B-1EEB328FB713}">
    <text>Fourniture de pin maritime par ha</text>
  </threadedComment>
  <threadedComment ref="E18" dT="2024-07-19T07:41:21.39" personId="{0DD1752D-0568-4FD7-8E9E-EA55A3CEAB31}" id="{344F4E54-6370-4A40-A40A-F0A95765A147}">
    <text>Opération plantation (or fourniture du pin maritime)</text>
  </threadedComment>
  <threadedComment ref="I21" dT="2024-07-19T07:39:35.66" personId="{0DD1752D-0568-4FD7-8E9E-EA55A3CEAB31}" id="{C6CF9D51-7946-4742-9DEC-8EE802577FE6}">
    <text>Débroussaillement à 3ans</text>
  </threadedComment>
  <threadedComment ref="I22" dT="2024-07-19T07:39:46.27" personId="{0DD1752D-0568-4FD7-8E9E-EA55A3CEAB31}" id="{DC7EAE70-5316-4FAE-B421-8CE8ED344C6E}">
    <text>Débroussaillement à 5ans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0" zoomScale="80" zoomScaleNormal="80" workbookViewId="0">
      <selection activeCell="H22" sqref="H22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1.85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1</v>
      </c>
      <c r="D9" s="33">
        <f t="shared" ref="D9:D18" si="0">C9*$C$5</f>
        <v>1.85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19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20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21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22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23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24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25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26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27</v>
      </c>
      <c r="C19" s="37">
        <f>SUM(C9:C18)</f>
        <v>1</v>
      </c>
      <c r="D19" s="38">
        <f>SUM(D9:D18)</f>
        <v>1.85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28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29</v>
      </c>
      <c r="B24" s="42" t="s">
        <v>30</v>
      </c>
      <c r="C24" s="43">
        <v>0</v>
      </c>
      <c r="D24" s="44" t="s">
        <v>31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32</v>
      </c>
      <c r="B25" s="42" t="s">
        <v>33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34</v>
      </c>
      <c r="B26" s="42" t="s">
        <v>35</v>
      </c>
      <c r="C26" s="43">
        <v>0.15</v>
      </c>
      <c r="D26" s="44" t="s">
        <v>36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37</v>
      </c>
      <c r="B27" s="42" t="s">
        <v>38</v>
      </c>
      <c r="C27" s="43">
        <v>0</v>
      </c>
      <c r="D27" s="44" t="s">
        <v>39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40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41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42</v>
      </c>
      <c r="C34" s="258" t="s">
        <v>43</v>
      </c>
      <c r="D34" s="258"/>
      <c r="E34" s="259" t="s">
        <v>44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45</v>
      </c>
      <c r="B35" s="36" t="s">
        <v>46</v>
      </c>
      <c r="C35" s="48" t="s">
        <v>47</v>
      </c>
      <c r="D35" s="48" t="s">
        <v>48</v>
      </c>
      <c r="E35" s="36" t="s">
        <v>49</v>
      </c>
      <c r="F35" s="36" t="s">
        <v>50</v>
      </c>
      <c r="G35" s="36" t="s">
        <v>51</v>
      </c>
      <c r="H35" s="36" t="s">
        <v>52</v>
      </c>
      <c r="I35" s="48" t="s">
        <v>53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/>
      </c>
      <c r="D58" s="229" t="s">
        <v>41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42</v>
      </c>
      <c r="C60" s="258" t="s">
        <v>43</v>
      </c>
      <c r="D60" s="258"/>
      <c r="E60" s="259" t="s">
        <v>44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45</v>
      </c>
      <c r="B61" s="36" t="s">
        <v>46</v>
      </c>
      <c r="C61" s="48" t="s">
        <v>47</v>
      </c>
      <c r="D61" s="48" t="s">
        <v>48</v>
      </c>
      <c r="E61" s="36" t="s">
        <v>49</v>
      </c>
      <c r="F61" s="36" t="s">
        <v>50</v>
      </c>
      <c r="G61" s="36" t="s">
        <v>51</v>
      </c>
      <c r="H61" s="36" t="s">
        <v>52</v>
      </c>
      <c r="I61" s="48" t="s">
        <v>53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19</v>
      </c>
      <c r="B84" s="52" t="str">
        <f>IF(B11="","",B11)</f>
        <v/>
      </c>
      <c r="D84" s="229" t="s">
        <v>41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42</v>
      </c>
      <c r="C86" s="258" t="s">
        <v>43</v>
      </c>
      <c r="D86" s="258"/>
      <c r="E86" s="259" t="s">
        <v>44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45</v>
      </c>
      <c r="B87" s="36" t="s">
        <v>46</v>
      </c>
      <c r="C87" s="48" t="s">
        <v>47</v>
      </c>
      <c r="D87" s="48" t="s">
        <v>48</v>
      </c>
      <c r="E87" s="36" t="s">
        <v>49</v>
      </c>
      <c r="F87" s="36" t="s">
        <v>50</v>
      </c>
      <c r="G87" s="36" t="s">
        <v>51</v>
      </c>
      <c r="H87" s="36" t="s">
        <v>52</v>
      </c>
      <c r="I87" s="48" t="s">
        <v>53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20</v>
      </c>
      <c r="B110" s="52" t="str">
        <f>IF(B12="","",B12)</f>
        <v/>
      </c>
      <c r="D110" s="229" t="s">
        <v>41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42</v>
      </c>
      <c r="C112" s="258" t="s">
        <v>43</v>
      </c>
      <c r="D112" s="258"/>
      <c r="E112" s="259" t="s">
        <v>44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45</v>
      </c>
      <c r="B113" s="36" t="s">
        <v>46</v>
      </c>
      <c r="C113" s="48" t="s">
        <v>47</v>
      </c>
      <c r="D113" s="48" t="s">
        <v>48</v>
      </c>
      <c r="E113" s="36" t="s">
        <v>49</v>
      </c>
      <c r="F113" s="36" t="s">
        <v>50</v>
      </c>
      <c r="G113" s="36" t="s">
        <v>51</v>
      </c>
      <c r="H113" s="36" t="s">
        <v>52</v>
      </c>
      <c r="I113" s="48" t="s">
        <v>53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21</v>
      </c>
      <c r="B136" s="52" t="str">
        <f>IF(B13="","",B13)</f>
        <v/>
      </c>
      <c r="D136" s="229" t="s">
        <v>41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42</v>
      </c>
      <c r="C138" s="258" t="s">
        <v>43</v>
      </c>
      <c r="D138" s="258"/>
      <c r="E138" s="259" t="s">
        <v>44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45</v>
      </c>
      <c r="B139" s="36" t="s">
        <v>46</v>
      </c>
      <c r="C139" s="48" t="s">
        <v>47</v>
      </c>
      <c r="D139" s="48" t="s">
        <v>48</v>
      </c>
      <c r="E139" s="36" t="s">
        <v>49</v>
      </c>
      <c r="F139" s="36" t="s">
        <v>50</v>
      </c>
      <c r="G139" s="36" t="s">
        <v>51</v>
      </c>
      <c r="H139" s="36" t="s">
        <v>52</v>
      </c>
      <c r="I139" s="48" t="s">
        <v>53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22</v>
      </c>
      <c r="B162" s="52" t="str">
        <f>IF(B14="","",B14)</f>
        <v/>
      </c>
      <c r="D162" s="229" t="s">
        <v>41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42</v>
      </c>
      <c r="C164" s="258" t="s">
        <v>43</v>
      </c>
      <c r="D164" s="258"/>
      <c r="E164" s="259" t="s">
        <v>44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45</v>
      </c>
      <c r="B165" s="36" t="s">
        <v>46</v>
      </c>
      <c r="C165" s="48" t="s">
        <v>47</v>
      </c>
      <c r="D165" s="48" t="s">
        <v>48</v>
      </c>
      <c r="E165" s="36" t="s">
        <v>49</v>
      </c>
      <c r="F165" s="36" t="s">
        <v>50</v>
      </c>
      <c r="G165" s="36" t="s">
        <v>51</v>
      </c>
      <c r="H165" s="36" t="s">
        <v>52</v>
      </c>
      <c r="I165" s="48" t="s">
        <v>53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23</v>
      </c>
      <c r="B188" s="52" t="str">
        <f>IF(B15="","",B15)</f>
        <v/>
      </c>
      <c r="D188" s="229" t="s">
        <v>41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42</v>
      </c>
      <c r="C190" s="258" t="s">
        <v>43</v>
      </c>
      <c r="D190" s="258"/>
      <c r="E190" s="259" t="s">
        <v>44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45</v>
      </c>
      <c r="B191" s="36" t="s">
        <v>46</v>
      </c>
      <c r="C191" s="48" t="s">
        <v>47</v>
      </c>
      <c r="D191" s="48" t="s">
        <v>48</v>
      </c>
      <c r="E191" s="36" t="s">
        <v>49</v>
      </c>
      <c r="F191" s="36" t="s">
        <v>50</v>
      </c>
      <c r="G191" s="36" t="s">
        <v>51</v>
      </c>
      <c r="H191" s="36" t="s">
        <v>52</v>
      </c>
      <c r="I191" s="48" t="s">
        <v>53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24</v>
      </c>
      <c r="B214" s="52" t="str">
        <f>IF(B16="","",B16)</f>
        <v/>
      </c>
      <c r="D214" s="229" t="s">
        <v>41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42</v>
      </c>
      <c r="C216" s="258" t="s">
        <v>43</v>
      </c>
      <c r="D216" s="258"/>
      <c r="E216" s="259" t="s">
        <v>44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45</v>
      </c>
      <c r="B217" s="36" t="s">
        <v>46</v>
      </c>
      <c r="C217" s="48" t="s">
        <v>47</v>
      </c>
      <c r="D217" s="48" t="s">
        <v>48</v>
      </c>
      <c r="E217" s="36" t="s">
        <v>49</v>
      </c>
      <c r="F217" s="36" t="s">
        <v>50</v>
      </c>
      <c r="G217" s="36" t="s">
        <v>51</v>
      </c>
      <c r="H217" s="36" t="s">
        <v>52</v>
      </c>
      <c r="I217" s="48" t="s">
        <v>53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25</v>
      </c>
      <c r="B240" s="52" t="str">
        <f>IF(B17="","",B17)</f>
        <v/>
      </c>
      <c r="D240" s="229" t="s">
        <v>41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42</v>
      </c>
      <c r="C242" s="258" t="s">
        <v>43</v>
      </c>
      <c r="D242" s="258"/>
      <c r="E242" s="259" t="s">
        <v>44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45</v>
      </c>
      <c r="B243" s="36" t="s">
        <v>46</v>
      </c>
      <c r="C243" s="48" t="s">
        <v>47</v>
      </c>
      <c r="D243" s="48" t="s">
        <v>48</v>
      </c>
      <c r="E243" s="36" t="s">
        <v>49</v>
      </c>
      <c r="F243" s="36" t="s">
        <v>50</v>
      </c>
      <c r="G243" s="36" t="s">
        <v>51</v>
      </c>
      <c r="H243" s="36" t="s">
        <v>52</v>
      </c>
      <c r="I243" s="48" t="s">
        <v>53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26</v>
      </c>
      <c r="B266" s="52" t="str">
        <f>IF(B18="","",B18)</f>
        <v/>
      </c>
      <c r="D266" s="229" t="s">
        <v>41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42</v>
      </c>
      <c r="C268" s="258" t="s">
        <v>43</v>
      </c>
      <c r="D268" s="258"/>
      <c r="E268" s="259" t="s">
        <v>44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45</v>
      </c>
      <c r="B269" s="36" t="s">
        <v>46</v>
      </c>
      <c r="C269" s="48" t="s">
        <v>47</v>
      </c>
      <c r="D269" s="48" t="s">
        <v>48</v>
      </c>
      <c r="E269" s="36" t="s">
        <v>49</v>
      </c>
      <c r="F269" s="36" t="s">
        <v>50</v>
      </c>
      <c r="G269" s="36" t="s">
        <v>51</v>
      </c>
      <c r="H269" s="36" t="s">
        <v>52</v>
      </c>
      <c r="I269" s="48" t="s">
        <v>53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5" zoomScaleNormal="100" workbookViewId="0">
      <selection activeCell="C22" sqref="C22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54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55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56</v>
      </c>
      <c r="C7" s="100" t="s">
        <v>57</v>
      </c>
      <c r="D7" s="215"/>
      <c r="E7" s="101"/>
      <c r="F7" s="26" t="s">
        <v>56</v>
      </c>
      <c r="G7" s="100" t="s">
        <v>58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59</v>
      </c>
      <c r="D8" s="23"/>
      <c r="E8" s="105">
        <v>4</v>
      </c>
      <c r="F8" s="61">
        <v>1</v>
      </c>
      <c r="G8" s="102" t="s">
        <v>60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61</v>
      </c>
      <c r="D9" s="23"/>
      <c r="E9" s="105">
        <v>5</v>
      </c>
      <c r="F9" s="61">
        <v>0</v>
      </c>
      <c r="G9" s="103" t="s">
        <v>62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63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64</v>
      </c>
      <c r="D13" s="216"/>
      <c r="E13" s="99"/>
      <c r="F13" s="107"/>
      <c r="G13" s="98" t="s">
        <v>65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66</v>
      </c>
      <c r="D14" s="216"/>
      <c r="E14" s="99"/>
      <c r="F14" s="107"/>
      <c r="G14" s="98" t="s">
        <v>67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56</v>
      </c>
      <c r="C15" s="4"/>
      <c r="D15" s="23"/>
      <c r="E15" s="4"/>
      <c r="F15" s="4"/>
      <c r="G15" s="2" t="s">
        <v>16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49</v>
      </c>
      <c r="X2" s="7" t="s">
        <v>50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49</v>
      </c>
      <c r="AS2" s="7" t="s">
        <v>50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49</v>
      </c>
      <c r="BN2" s="7" t="s">
        <v>50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49</v>
      </c>
      <c r="CI2" s="7" t="s">
        <v>50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49</v>
      </c>
      <c r="DD2" s="7" t="s">
        <v>50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49</v>
      </c>
      <c r="DY2" s="7" t="s">
        <v>50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49</v>
      </c>
      <c r="ET2" s="7" t="s">
        <v>50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49</v>
      </c>
      <c r="FO2" s="7" t="s">
        <v>50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49</v>
      </c>
      <c r="GJ2" s="7" t="s">
        <v>50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49</v>
      </c>
      <c r="HE2" s="7" t="s">
        <v>50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195.14508560011791</v>
      </c>
      <c r="T3" s="59">
        <f>IF('Données projet'!E9&gt;30,$R$33-$H$33,LOOKUP('Données projet'!$E$9,$A$3:$A$203,R3:R203)-LOOKUP('Données projet'!$E$9,$A$3:$A$203,$H$3:$H$203))</f>
        <v>285.1531413455931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195.14508560011791</v>
      </c>
      <c r="T4" s="59">
        <f>$T$3</f>
        <v>285.1531413455931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195.14508560011791</v>
      </c>
      <c r="T5" s="59">
        <f t="shared" ref="T5:T68" si="34">$T$3</f>
        <v>285.1531413455931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195.14508560011791</v>
      </c>
      <c r="T6" s="59">
        <f t="shared" si="34"/>
        <v>285.1531413455931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195.14508560011791</v>
      </c>
      <c r="T7" s="59">
        <f t="shared" si="34"/>
        <v>285.1531413455931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195.14508560011791</v>
      </c>
      <c r="T8" s="59">
        <f t="shared" si="34"/>
        <v>285.1531413455931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195.14508560011791</v>
      </c>
      <c r="T9" s="59">
        <f t="shared" si="34"/>
        <v>285.1531413455931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195.14508560011791</v>
      </c>
      <c r="T10" s="59">
        <f t="shared" si="34"/>
        <v>285.1531413455931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195.14508560011791</v>
      </c>
      <c r="T11" s="59">
        <f t="shared" si="34"/>
        <v>285.1531413455931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195.14508560011791</v>
      </c>
      <c r="T12" s="59">
        <f t="shared" si="34"/>
        <v>285.1531413455931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195.14508560011791</v>
      </c>
      <c r="T13" s="59">
        <f t="shared" si="34"/>
        <v>285.1531413455931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195.14508560011791</v>
      </c>
      <c r="T14" s="59">
        <f t="shared" si="34"/>
        <v>285.1531413455931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195.14508560011791</v>
      </c>
      <c r="T15" s="59">
        <f t="shared" si="34"/>
        <v>285.1531413455931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195.14508560011791</v>
      </c>
      <c r="T16" s="59">
        <f t="shared" si="34"/>
        <v>285.1531413455931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195.14508560011791</v>
      </c>
      <c r="T17" s="59">
        <f t="shared" si="34"/>
        <v>285.1531413455931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195.14508560011791</v>
      </c>
      <c r="T18" s="59">
        <f t="shared" si="34"/>
        <v>285.1531413455931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195.14508560011791</v>
      </c>
      <c r="T19" s="59">
        <f t="shared" si="34"/>
        <v>285.1531413455931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195.14508560011791</v>
      </c>
      <c r="T20" s="59">
        <f t="shared" si="34"/>
        <v>285.1531413455931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195.14508560011791</v>
      </c>
      <c r="T21" s="59">
        <f t="shared" si="34"/>
        <v>285.1531413455931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195.14508560011791</v>
      </c>
      <c r="T22" s="59">
        <f t="shared" si="34"/>
        <v>285.1531413455931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195.14508560011791</v>
      </c>
      <c r="T23" s="59">
        <f t="shared" si="34"/>
        <v>285.1531413455931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195.14508560011791</v>
      </c>
      <c r="T24" s="59">
        <f t="shared" si="34"/>
        <v>285.1531413455931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195.14508560011791</v>
      </c>
      <c r="T25" s="59">
        <f t="shared" si="34"/>
        <v>285.1531413455931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195.14508560011791</v>
      </c>
      <c r="T26" s="59">
        <f t="shared" si="34"/>
        <v>285.1531413455931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195.14508560011791</v>
      </c>
      <c r="T27" s="59">
        <f t="shared" si="34"/>
        <v>285.1531413455931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195.14508560011791</v>
      </c>
      <c r="T28" s="59">
        <f t="shared" si="34"/>
        <v>285.1531413455931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195.14508560011791</v>
      </c>
      <c r="T29" s="59">
        <f t="shared" si="34"/>
        <v>285.1531413455931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195.14508560011791</v>
      </c>
      <c r="T30" s="59">
        <f t="shared" si="34"/>
        <v>285.1531413455931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195.14508560011791</v>
      </c>
      <c r="T31" s="59">
        <f t="shared" si="34"/>
        <v>285.1531413455931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195.14508560011791</v>
      </c>
      <c r="T32" s="59">
        <f t="shared" si="34"/>
        <v>285.1531413455931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195.14508560011791</v>
      </c>
      <c r="T33" s="59">
        <f t="shared" si="34"/>
        <v>285.1531413455931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195.14508560011791</v>
      </c>
      <c r="T34" s="59">
        <f t="shared" si="34"/>
        <v>285.1531413455931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195.14508560011791</v>
      </c>
      <c r="T35" s="59">
        <f t="shared" si="34"/>
        <v>285.1531413455931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195.14508560011791</v>
      </c>
      <c r="T36" s="59">
        <f t="shared" si="34"/>
        <v>285.1531413455931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195.14508560011791</v>
      </c>
      <c r="T37" s="59">
        <f t="shared" si="34"/>
        <v>285.1531413455931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195.14508560011791</v>
      </c>
      <c r="T38" s="59">
        <f t="shared" si="34"/>
        <v>285.1531413455931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195.14508560011791</v>
      </c>
      <c r="T39" s="59">
        <f t="shared" si="34"/>
        <v>285.1531413455931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195.14508560011791</v>
      </c>
      <c r="T40" s="59">
        <f t="shared" si="34"/>
        <v>285.1531413455931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195.14508560011791</v>
      </c>
      <c r="T41" s="59">
        <f t="shared" si="34"/>
        <v>285.1531413455931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195.14508560011791</v>
      </c>
      <c r="T42" s="59">
        <f t="shared" si="34"/>
        <v>285.1531413455931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195.14508560011791</v>
      </c>
      <c r="T43" s="59">
        <f t="shared" si="34"/>
        <v>285.1531413455931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195.14508560011791</v>
      </c>
      <c r="T44" s="59">
        <f t="shared" si="34"/>
        <v>285.1531413455931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195.14508560011791</v>
      </c>
      <c r="T45" s="59">
        <f t="shared" si="34"/>
        <v>285.1531413455931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195.14508560011791</v>
      </c>
      <c r="T46" s="59">
        <f t="shared" si="34"/>
        <v>285.1531413455931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195.14508560011791</v>
      </c>
      <c r="T47" s="59">
        <f t="shared" si="34"/>
        <v>285.1531413455931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195.14508560011791</v>
      </c>
      <c r="T48" s="59">
        <f t="shared" si="34"/>
        <v>285.1531413455931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195.14508560011791</v>
      </c>
      <c r="T49" s="59">
        <f t="shared" si="34"/>
        <v>285.1531413455931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195.14508560011791</v>
      </c>
      <c r="T50" s="59">
        <f t="shared" si="34"/>
        <v>285.1531413455931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195.14508560011791</v>
      </c>
      <c r="T51" s="59">
        <f t="shared" si="34"/>
        <v>285.1531413455931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195.14508560011791</v>
      </c>
      <c r="T52" s="59">
        <f t="shared" si="34"/>
        <v>285.1531413455931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195.14508560011791</v>
      </c>
      <c r="T53" s="59">
        <f t="shared" si="34"/>
        <v>285.1531413455931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195.14508560011791</v>
      </c>
      <c r="T54" s="59">
        <f t="shared" si="34"/>
        <v>285.1531413455931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195.14508560011791</v>
      </c>
      <c r="T55" s="59">
        <f t="shared" si="34"/>
        <v>285.1531413455931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195.14508560011791</v>
      </c>
      <c r="T56" s="59">
        <f t="shared" si="34"/>
        <v>285.1531413455931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195.14508560011791</v>
      </c>
      <c r="T57" s="59">
        <f t="shared" si="34"/>
        <v>285.1531413455931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195.14508560011791</v>
      </c>
      <c r="T58" s="59">
        <f t="shared" si="34"/>
        <v>285.1531413455931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195.14508560011791</v>
      </c>
      <c r="T59" s="59">
        <f t="shared" si="34"/>
        <v>285.1531413455931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195.14508560011791</v>
      </c>
      <c r="T60" s="59">
        <f t="shared" si="34"/>
        <v>285.1531413455931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195.14508560011791</v>
      </c>
      <c r="T61" s="59">
        <f t="shared" si="34"/>
        <v>285.1531413455931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195.14508560011791</v>
      </c>
      <c r="T62" s="59">
        <f t="shared" si="34"/>
        <v>285.1531413455931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195.14508560011791</v>
      </c>
      <c r="T63" s="59">
        <f t="shared" si="34"/>
        <v>285.1531413455931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195.14508560011791</v>
      </c>
      <c r="T64" s="59">
        <f t="shared" si="34"/>
        <v>285.1531413455931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195.14508560011791</v>
      </c>
      <c r="T65" s="59">
        <f t="shared" si="34"/>
        <v>285.1531413455931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195.14508560011791</v>
      </c>
      <c r="T66" s="59">
        <f t="shared" si="34"/>
        <v>285.1531413455931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195.14508560011791</v>
      </c>
      <c r="T67" s="59">
        <f t="shared" si="34"/>
        <v>285.1531413455931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195.14508560011791</v>
      </c>
      <c r="T68" s="59">
        <f t="shared" si="34"/>
        <v>285.1531413455931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195.14508560011791</v>
      </c>
      <c r="T69" s="59">
        <f t="shared" ref="T69:T132" si="88">$T$3</f>
        <v>285.1531413455931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195.14508560011791</v>
      </c>
      <c r="T70" s="59">
        <f t="shared" si="88"/>
        <v>285.1531413455931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195.14508560011791</v>
      </c>
      <c r="T71" s="59">
        <f t="shared" si="88"/>
        <v>285.1531413455931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195.14508560011791</v>
      </c>
      <c r="T72" s="59">
        <f t="shared" si="88"/>
        <v>285.1531413455931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195.14508560011791</v>
      </c>
      <c r="T73" s="59">
        <f t="shared" si="88"/>
        <v>285.1531413455931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195.14508560011791</v>
      </c>
      <c r="T74" s="59">
        <f t="shared" si="88"/>
        <v>285.1531413455931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195.14508560011791</v>
      </c>
      <c r="T75" s="59">
        <f t="shared" si="88"/>
        <v>285.1531413455931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195.14508560011791</v>
      </c>
      <c r="T76" s="59">
        <f t="shared" si="88"/>
        <v>285.1531413455931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195.14508560011791</v>
      </c>
      <c r="T77" s="59">
        <f t="shared" si="88"/>
        <v>285.1531413455931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195.14508560011791</v>
      </c>
      <c r="T78" s="59">
        <f t="shared" si="88"/>
        <v>285.1531413455931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195.14508560011791</v>
      </c>
      <c r="T79" s="59">
        <f t="shared" si="88"/>
        <v>285.1531413455931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195.14508560011791</v>
      </c>
      <c r="T80" s="59">
        <f t="shared" si="88"/>
        <v>285.1531413455931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195.14508560011791</v>
      </c>
      <c r="T81" s="59">
        <f t="shared" si="88"/>
        <v>285.1531413455931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195.14508560011791</v>
      </c>
      <c r="T82" s="59">
        <f t="shared" si="88"/>
        <v>285.1531413455931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195.14508560011791</v>
      </c>
      <c r="T83" s="59">
        <f t="shared" si="88"/>
        <v>285.1531413455931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195.14508560011791</v>
      </c>
      <c r="T84" s="59">
        <f t="shared" si="88"/>
        <v>285.1531413455931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195.14508560011791</v>
      </c>
      <c r="T85" s="59">
        <f t="shared" si="88"/>
        <v>285.1531413455931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195.14508560011791</v>
      </c>
      <c r="T86" s="59">
        <f t="shared" si="88"/>
        <v>285.1531413455931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195.14508560011791</v>
      </c>
      <c r="T87" s="59">
        <f t="shared" si="88"/>
        <v>285.1531413455931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195.14508560011791</v>
      </c>
      <c r="T88" s="59">
        <f t="shared" si="88"/>
        <v>285.1531413455931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195.14508560011791</v>
      </c>
      <c r="T89" s="59">
        <f t="shared" si="88"/>
        <v>285.1531413455931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195.14508560011791</v>
      </c>
      <c r="T90" s="59">
        <f t="shared" si="88"/>
        <v>285.1531413455931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195.14508560011791</v>
      </c>
      <c r="T91" s="59">
        <f t="shared" si="88"/>
        <v>285.1531413455931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195.14508560011791</v>
      </c>
      <c r="T92" s="59">
        <f t="shared" si="88"/>
        <v>285.1531413455931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195.14508560011791</v>
      </c>
      <c r="T93" s="59">
        <f t="shared" si="88"/>
        <v>285.1531413455931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195.14508560011791</v>
      </c>
      <c r="T94" s="59">
        <f t="shared" si="88"/>
        <v>285.1531413455931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195.14508560011791</v>
      </c>
      <c r="T95" s="59">
        <f t="shared" si="88"/>
        <v>285.1531413455931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195.14508560011791</v>
      </c>
      <c r="T96" s="59">
        <f t="shared" si="88"/>
        <v>285.1531413455931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195.14508560011791</v>
      </c>
      <c r="T97" s="59">
        <f t="shared" si="88"/>
        <v>285.1531413455931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195.14508560011791</v>
      </c>
      <c r="T98" s="59">
        <f t="shared" si="88"/>
        <v>285.1531413455931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195.14508560011791</v>
      </c>
      <c r="T99" s="59">
        <f t="shared" si="88"/>
        <v>285.1531413455931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195.14508560011791</v>
      </c>
      <c r="T100" s="59">
        <f t="shared" si="88"/>
        <v>285.1531413455931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195.14508560011791</v>
      </c>
      <c r="T101" s="59">
        <f t="shared" si="88"/>
        <v>285.1531413455931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195.14508560011791</v>
      </c>
      <c r="T102" s="59">
        <f t="shared" si="88"/>
        <v>285.1531413455931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195.14508560011791</v>
      </c>
      <c r="T103" s="59">
        <f t="shared" si="88"/>
        <v>285.1531413455931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195.14508560011791</v>
      </c>
      <c r="T104" s="59">
        <f t="shared" si="88"/>
        <v>285.1531413455931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195.14508560011791</v>
      </c>
      <c r="T105" s="59">
        <f t="shared" si="88"/>
        <v>285.1531413455931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195.14508560011791</v>
      </c>
      <c r="T106" s="59">
        <f t="shared" si="88"/>
        <v>285.1531413455931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195.14508560011791</v>
      </c>
      <c r="T107" s="59">
        <f t="shared" si="88"/>
        <v>285.1531413455931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195.14508560011791</v>
      </c>
      <c r="T108" s="59">
        <f t="shared" si="88"/>
        <v>285.1531413455931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195.14508560011791</v>
      </c>
      <c r="T109" s="59">
        <f t="shared" si="88"/>
        <v>285.1531413455931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195.14508560011791</v>
      </c>
      <c r="T110" s="59">
        <f t="shared" si="88"/>
        <v>285.1531413455931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195.14508560011791</v>
      </c>
      <c r="T111" s="59">
        <f t="shared" si="88"/>
        <v>285.1531413455931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195.14508560011791</v>
      </c>
      <c r="T112" s="59">
        <f t="shared" si="88"/>
        <v>285.1531413455931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195.14508560011791</v>
      </c>
      <c r="T113" s="59">
        <f t="shared" si="88"/>
        <v>285.1531413455931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195.14508560011791</v>
      </c>
      <c r="T114" s="59">
        <f t="shared" si="88"/>
        <v>285.1531413455931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195.14508560011791</v>
      </c>
      <c r="T115" s="59">
        <f t="shared" si="88"/>
        <v>285.1531413455931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195.14508560011791</v>
      </c>
      <c r="T116" s="59">
        <f t="shared" si="88"/>
        <v>285.1531413455931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195.14508560011791</v>
      </c>
      <c r="T117" s="59">
        <f t="shared" si="88"/>
        <v>285.1531413455931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195.14508560011791</v>
      </c>
      <c r="T118" s="59">
        <f t="shared" si="88"/>
        <v>285.1531413455931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195.14508560011791</v>
      </c>
      <c r="T119" s="59">
        <f t="shared" si="88"/>
        <v>285.1531413455931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195.14508560011791</v>
      </c>
      <c r="T120" s="59">
        <f t="shared" si="88"/>
        <v>285.1531413455931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195.14508560011791</v>
      </c>
      <c r="T121" s="59">
        <f t="shared" si="88"/>
        <v>285.1531413455931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195.14508560011791</v>
      </c>
      <c r="T122" s="59">
        <f t="shared" si="88"/>
        <v>285.1531413455931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195.14508560011791</v>
      </c>
      <c r="T123" s="59">
        <f t="shared" si="88"/>
        <v>285.1531413455931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195.14508560011791</v>
      </c>
      <c r="T124" s="59">
        <f t="shared" si="88"/>
        <v>285.1531413455931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195.14508560011791</v>
      </c>
      <c r="T125" s="59">
        <f t="shared" si="88"/>
        <v>285.1531413455931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195.14508560011791</v>
      </c>
      <c r="T126" s="59">
        <f t="shared" si="88"/>
        <v>285.1531413455931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195.14508560011791</v>
      </c>
      <c r="T127" s="59">
        <f t="shared" si="88"/>
        <v>285.1531413455931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195.14508560011791</v>
      </c>
      <c r="T128" s="59">
        <f t="shared" si="88"/>
        <v>285.1531413455931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195.14508560011791</v>
      </c>
      <c r="T129" s="59">
        <f t="shared" si="88"/>
        <v>285.1531413455931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195.14508560011791</v>
      </c>
      <c r="T130" s="59">
        <f t="shared" si="88"/>
        <v>285.1531413455931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195.14508560011791</v>
      </c>
      <c r="T131" s="59">
        <f t="shared" si="88"/>
        <v>285.1531413455931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195.14508560011791</v>
      </c>
      <c r="T132" s="59">
        <f t="shared" si="88"/>
        <v>285.1531413455931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195.14508560011791</v>
      </c>
      <c r="T133" s="59">
        <f t="shared" ref="T133:T196" si="142">$T$3</f>
        <v>285.1531413455931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195.14508560011791</v>
      </c>
      <c r="T134" s="59">
        <f t="shared" si="142"/>
        <v>285.1531413455931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195.14508560011791</v>
      </c>
      <c r="T135" s="59">
        <f t="shared" si="142"/>
        <v>285.1531413455931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195.14508560011791</v>
      </c>
      <c r="T136" s="59">
        <f t="shared" si="142"/>
        <v>285.1531413455931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195.14508560011791</v>
      </c>
      <c r="T137" s="59">
        <f t="shared" si="142"/>
        <v>285.1531413455931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195.14508560011791</v>
      </c>
      <c r="T138" s="59">
        <f t="shared" si="142"/>
        <v>285.1531413455931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195.14508560011791</v>
      </c>
      <c r="T139" s="59">
        <f t="shared" si="142"/>
        <v>285.1531413455931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195.14508560011791</v>
      </c>
      <c r="T140" s="59">
        <f t="shared" si="142"/>
        <v>285.1531413455931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195.14508560011791</v>
      </c>
      <c r="T141" s="59">
        <f t="shared" si="142"/>
        <v>285.1531413455931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195.14508560011791</v>
      </c>
      <c r="T142" s="59">
        <f t="shared" si="142"/>
        <v>285.1531413455931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195.14508560011791</v>
      </c>
      <c r="T143" s="59">
        <f t="shared" si="142"/>
        <v>285.1531413455931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195.14508560011791</v>
      </c>
      <c r="T144" s="59">
        <f t="shared" si="142"/>
        <v>285.1531413455931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195.14508560011791</v>
      </c>
      <c r="T145" s="59">
        <f t="shared" si="142"/>
        <v>285.1531413455931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195.14508560011791</v>
      </c>
      <c r="T146" s="59">
        <f t="shared" si="142"/>
        <v>285.1531413455931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195.14508560011791</v>
      </c>
      <c r="T147" s="59">
        <f t="shared" si="142"/>
        <v>285.1531413455931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195.14508560011791</v>
      </c>
      <c r="T148" s="59">
        <f t="shared" si="142"/>
        <v>285.1531413455931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195.14508560011791</v>
      </c>
      <c r="T149" s="59">
        <f t="shared" si="142"/>
        <v>285.1531413455931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195.14508560011791</v>
      </c>
      <c r="T150" s="59">
        <f t="shared" si="142"/>
        <v>285.1531413455931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195.14508560011791</v>
      </c>
      <c r="T151" s="59">
        <f t="shared" si="142"/>
        <v>285.1531413455931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195.14508560011791</v>
      </c>
      <c r="T152" s="59">
        <f t="shared" si="142"/>
        <v>285.1531413455931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195.14508560011791</v>
      </c>
      <c r="T153" s="59">
        <f t="shared" si="142"/>
        <v>285.1531413455931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195.14508560011791</v>
      </c>
      <c r="T154" s="59">
        <f t="shared" si="142"/>
        <v>285.1531413455931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195.14508560011791</v>
      </c>
      <c r="T155" s="59">
        <f t="shared" si="142"/>
        <v>285.1531413455931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195.14508560011791</v>
      </c>
      <c r="T156" s="59">
        <f t="shared" si="142"/>
        <v>285.1531413455931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195.14508560011791</v>
      </c>
      <c r="T157" s="59">
        <f t="shared" si="142"/>
        <v>285.1531413455931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195.14508560011791</v>
      </c>
      <c r="T158" s="59">
        <f t="shared" si="142"/>
        <v>285.1531413455931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195.14508560011791</v>
      </c>
      <c r="T159" s="59">
        <f t="shared" si="142"/>
        <v>285.1531413455931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195.14508560011791</v>
      </c>
      <c r="T160" s="59">
        <f t="shared" si="142"/>
        <v>285.1531413455931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195.14508560011791</v>
      </c>
      <c r="T161" s="59">
        <f t="shared" si="142"/>
        <v>285.1531413455931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195.14508560011791</v>
      </c>
      <c r="T162" s="59">
        <f t="shared" si="142"/>
        <v>285.1531413455931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195.14508560011791</v>
      </c>
      <c r="T163" s="59">
        <f t="shared" si="142"/>
        <v>285.1531413455931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195.14508560011791</v>
      </c>
      <c r="T164" s="59">
        <f t="shared" si="142"/>
        <v>285.1531413455931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195.14508560011791</v>
      </c>
      <c r="T165" s="59">
        <f t="shared" si="142"/>
        <v>285.1531413455931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195.14508560011791</v>
      </c>
      <c r="T166" s="59">
        <f t="shared" si="142"/>
        <v>285.1531413455931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195.14508560011791</v>
      </c>
      <c r="T167" s="59">
        <f t="shared" si="142"/>
        <v>285.1531413455931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195.14508560011791</v>
      </c>
      <c r="T168" s="59">
        <f t="shared" si="142"/>
        <v>285.1531413455931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195.14508560011791</v>
      </c>
      <c r="T169" s="59">
        <f t="shared" si="142"/>
        <v>285.1531413455931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195.14508560011791</v>
      </c>
      <c r="T170" s="59">
        <f t="shared" si="142"/>
        <v>285.1531413455931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195.14508560011791</v>
      </c>
      <c r="T171" s="59">
        <f t="shared" si="142"/>
        <v>285.1531413455931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195.14508560011791</v>
      </c>
      <c r="T172" s="59">
        <f t="shared" si="142"/>
        <v>285.1531413455931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195.14508560011791</v>
      </c>
      <c r="T173" s="59">
        <f t="shared" si="142"/>
        <v>285.1531413455931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195.14508560011791</v>
      </c>
      <c r="T174" s="59">
        <f t="shared" si="142"/>
        <v>285.1531413455931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195.14508560011791</v>
      </c>
      <c r="T175" s="59">
        <f t="shared" si="142"/>
        <v>285.1531413455931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195.14508560011791</v>
      </c>
      <c r="T176" s="59">
        <f t="shared" si="142"/>
        <v>285.1531413455931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195.14508560011791</v>
      </c>
      <c r="T177" s="59">
        <f t="shared" si="142"/>
        <v>285.1531413455931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195.14508560011791</v>
      </c>
      <c r="T178" s="59">
        <f t="shared" si="142"/>
        <v>285.1531413455931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195.14508560011791</v>
      </c>
      <c r="T179" s="59">
        <f t="shared" si="142"/>
        <v>285.1531413455931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195.14508560011791</v>
      </c>
      <c r="T180" s="59">
        <f t="shared" si="142"/>
        <v>285.1531413455931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195.14508560011791</v>
      </c>
      <c r="T181" s="59">
        <f t="shared" si="142"/>
        <v>285.1531413455931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195.14508560011791</v>
      </c>
      <c r="T182" s="59">
        <f t="shared" si="142"/>
        <v>285.1531413455931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195.14508560011791</v>
      </c>
      <c r="T183" s="59">
        <f t="shared" si="142"/>
        <v>285.1531413455931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195.14508560011791</v>
      </c>
      <c r="T184" s="59">
        <f t="shared" si="142"/>
        <v>285.1531413455931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195.14508560011791</v>
      </c>
      <c r="T185" s="59">
        <f t="shared" si="142"/>
        <v>285.1531413455931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195.14508560011791</v>
      </c>
      <c r="T186" s="59">
        <f t="shared" si="142"/>
        <v>285.1531413455931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195.14508560011791</v>
      </c>
      <c r="T187" s="59">
        <f t="shared" si="142"/>
        <v>285.1531413455931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195.14508560011791</v>
      </c>
      <c r="T188" s="59">
        <f t="shared" si="142"/>
        <v>285.1531413455931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195.14508560011791</v>
      </c>
      <c r="T189" s="59">
        <f t="shared" si="142"/>
        <v>285.1531413455931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195.14508560011791</v>
      </c>
      <c r="T190" s="59">
        <f t="shared" si="142"/>
        <v>285.1531413455931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195.14508560011791</v>
      </c>
      <c r="T191" s="59">
        <f t="shared" si="142"/>
        <v>285.1531413455931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195.14508560011791</v>
      </c>
      <c r="T192" s="59">
        <f t="shared" si="142"/>
        <v>285.1531413455931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195.14508560011791</v>
      </c>
      <c r="T193" s="59">
        <f t="shared" si="142"/>
        <v>285.1531413455931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195.14508560011791</v>
      </c>
      <c r="T194" s="59">
        <f t="shared" si="142"/>
        <v>285.1531413455931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195.14508560011791</v>
      </c>
      <c r="T195" s="59">
        <f t="shared" si="142"/>
        <v>285.1531413455931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195.14508560011791</v>
      </c>
      <c r="T196" s="59">
        <f t="shared" si="142"/>
        <v>285.1531413455931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195.14508560011791</v>
      </c>
      <c r="T197" s="59">
        <f t="shared" ref="T197:T203" si="204">$T$3</f>
        <v>285.1531413455931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195.14508560011791</v>
      </c>
      <c r="T198" s="59">
        <f t="shared" si="204"/>
        <v>285.1531413455931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195.14508560011791</v>
      </c>
      <c r="T199" s="59">
        <f t="shared" si="204"/>
        <v>285.1531413455931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195.14508560011791</v>
      </c>
      <c r="T200" s="59">
        <f t="shared" si="204"/>
        <v>285.1531413455931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195.14508560011791</v>
      </c>
      <c r="T201" s="59">
        <f t="shared" si="204"/>
        <v>285.1531413455931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195.14508560011791</v>
      </c>
      <c r="T202" s="59">
        <f t="shared" si="204"/>
        <v>285.1531413455931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195.14508560011791</v>
      </c>
      <c r="T203" s="59">
        <f t="shared" si="204"/>
        <v>285.1531413455931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16</v>
      </c>
      <c r="B67" s="123" t="s">
        <v>229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230</v>
      </c>
      <c r="B68" s="123" t="s">
        <v>231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232</v>
      </c>
      <c r="B69" s="123" t="s">
        <v>233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234</v>
      </c>
      <c r="B70" s="123" t="s">
        <v>235</v>
      </c>
      <c r="C70" s="124">
        <v>0.48</v>
      </c>
      <c r="D70" s="124" t="s">
        <v>107</v>
      </c>
      <c r="E70" s="124">
        <v>2.4</v>
      </c>
      <c r="F70" s="124" t="s">
        <v>236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237</v>
      </c>
      <c r="B71" s="123" t="s">
        <v>238</v>
      </c>
      <c r="C71" s="124">
        <v>0.46</v>
      </c>
      <c r="D71" s="124" t="s">
        <v>239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240</v>
      </c>
      <c r="B72" s="123" t="s">
        <v>241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242</v>
      </c>
      <c r="B73" s="123" t="s">
        <v>243</v>
      </c>
      <c r="C73" s="124">
        <v>0.46</v>
      </c>
      <c r="D73" s="124" t="s">
        <v>244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245</v>
      </c>
      <c r="B74" s="123" t="s">
        <v>246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247</v>
      </c>
      <c r="B75" s="123" t="s">
        <v>248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249</v>
      </c>
      <c r="B76" s="123" t="s">
        <v>250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251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252</v>
      </c>
      <c r="B77" s="123" t="s">
        <v>253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254</v>
      </c>
      <c r="B78" s="123" t="s">
        <v>255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256</v>
      </c>
      <c r="B79" s="123" t="s">
        <v>257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258</v>
      </c>
      <c r="B80" s="123" t="s">
        <v>259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260</v>
      </c>
      <c r="B81" s="123" t="s">
        <v>261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262</v>
      </c>
      <c r="B82" s="123" t="s">
        <v>263</v>
      </c>
      <c r="C82" s="124">
        <v>0.35</v>
      </c>
      <c r="D82" s="124" t="s">
        <v>264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265</v>
      </c>
      <c r="B83" s="123" t="s">
        <v>266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267</v>
      </c>
      <c r="B84" s="123" t="s">
        <v>268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269</v>
      </c>
      <c r="B85" s="123" t="s">
        <v>270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271</v>
      </c>
      <c r="B86" s="123" t="s">
        <v>272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273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274</v>
      </c>
      <c r="B87" s="252" t="s">
        <v>275</v>
      </c>
      <c r="C87" s="253">
        <v>0.41</v>
      </c>
      <c r="D87" s="253" t="s">
        <v>276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D19" sqref="D19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1.85</v>
      </c>
      <c r="C6" s="147">
        <f ca="1">IF(OR('Données projet'!B9="",'Données projet'!C9="",'Données projet'!C9=0%),0,Calculateur!S3)</f>
        <v>195.14508560011791</v>
      </c>
      <c r="D6" s="147">
        <f>IF(OR('Données projet'!B9="",'Données projet'!C9="",'Données projet'!C9=0%),0,Calculateur!T3)</f>
        <v>285.1531413455931</v>
      </c>
      <c r="E6" s="147">
        <f ca="1">MIN(C6,D6)</f>
        <v>195.14508560011791</v>
      </c>
      <c r="F6" s="147">
        <f ca="1">E6*B6</f>
        <v>361.01840836021813</v>
      </c>
      <c r="G6" s="147">
        <f ca="1">F6*(100%-'Données projet'!$C$24)*(100%-'Données projet'!$C$25)*(100%-'Données projet'!$C$26)*(100%-'Données projet'!$C$27)</f>
        <v>276.17908239556687</v>
      </c>
      <c r="H6" s="148">
        <f>IF(OR('Données projet'!B9="",'Données projet'!C9="",'Données projet'!C9=0%),0,AVERAGE(Calculateur!$AC$3:$AC$33)*B6)</f>
        <v>24.41848986384446</v>
      </c>
      <c r="I6" s="149">
        <f>H6*(100%-'Données projet'!$C$24)*(100%-'Données projet'!$C$25)*(100%-'Données projet'!$C$26)*(100%-'Données projet'!$C$27)</f>
        <v>18.680144745841012</v>
      </c>
      <c r="J6" s="150">
        <f>IF(OR('Données projet'!B9="",'Données projet'!C9="",'Données projet'!C9=0%),0,SUM(Calculateur!$V$3:$V$33)*VLOOKUP('Données projet'!$B$9,Paramètres!$A$1:$I$89,9,0)*B6)</f>
        <v>156.93251153846157</v>
      </c>
      <c r="K6" s="151">
        <f>J6*(100%-'Données projet'!$C$24)*(100%-'Données projet'!$C$25)*(100%-'Données projet'!$C$26)*(100%-'Données projet'!$C$27)</f>
        <v>120.0533713269231</v>
      </c>
      <c r="L6" s="152">
        <f ca="1">G6+I6+K6</f>
        <v>414.912598468331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361.01840836021813</v>
      </c>
      <c r="G16" s="166">
        <f t="shared" ca="1" si="3"/>
        <v>276.17908239556687</v>
      </c>
      <c r="H16" s="167">
        <f t="shared" si="3"/>
        <v>24.41848986384446</v>
      </c>
      <c r="I16" s="167">
        <f t="shared" si="3"/>
        <v>18.680144745841012</v>
      </c>
      <c r="J16" s="168">
        <f t="shared" si="3"/>
        <v>156.93251153846157</v>
      </c>
      <c r="K16" s="168">
        <f t="shared" si="3"/>
        <v>120.0533713269231</v>
      </c>
      <c r="L16" s="169">
        <f t="shared" ca="1" si="3"/>
        <v>414.912598468331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12" zoomScale="80" zoomScaleNormal="80" workbookViewId="0">
      <selection activeCell="F24" sqref="F24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54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668.82372831780526</v>
      </c>
      <c r="U10" s="178">
        <f>'Données projet'!D9</f>
        <v>1.85</v>
      </c>
      <c r="V10" s="177">
        <f>U10*T10</f>
        <v>1237.3238973879397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306</v>
      </c>
      <c r="H15" s="190">
        <v>1</v>
      </c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45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45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>
        <f>(768.6/1.855)</f>
        <v>414.33962264150944</v>
      </c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44.999999999999979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>
        <f>(185+1484+352.45+333.9+166.95+494.1+274.5+796.35)/1.855</f>
        <v>2203.3692722371966</v>
      </c>
      <c r="F18" s="230"/>
      <c r="G18" s="289"/>
      <c r="J18" s="202"/>
      <c r="K18" s="208"/>
      <c r="L18" s="259" t="s">
        <v>308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289"/>
      <c r="H19" s="212" t="s">
        <v>72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1799.9999999999991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289"/>
      <c r="H20" s="190">
        <v>1</v>
      </c>
      <c r="I20" s="191">
        <f>((5863.39)-204-204)/1.855</f>
        <v>2940.9110512129382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3</v>
      </c>
      <c r="I21" s="191">
        <f xml:space="preserve"> 204.05/1.855</f>
        <v>110.00000000000001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5</v>
      </c>
      <c r="I22" s="191">
        <f xml:space="preserve"> 204.05/1.855</f>
        <v>110.00000000000001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 t="shared" ref="D23:D32" si="2">B23*C23</f>
        <v>359.69230769230768</v>
      </c>
      <c r="E23" s="193">
        <v>150</v>
      </c>
      <c r="F23" s="230"/>
      <c r="H23" s="190"/>
      <c r="I23" s="191"/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-4310.6988042790099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si="2"/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459.42133914994787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-4770.1201434289578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150</v>
      </c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150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ref="D33:D42" si="3">B33*C33</f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45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5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5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5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5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5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5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5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19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45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6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6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6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6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6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7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7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7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7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7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7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7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7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7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7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7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20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45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21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45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22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45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23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45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24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45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25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45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26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45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18F9DD-407B-4402-A290-6DE3A8134033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2.xml><?xml version="1.0" encoding="utf-8"?>
<ds:datastoreItem xmlns:ds="http://schemas.openxmlformats.org/officeDocument/2006/customXml" ds:itemID="{512BAEF1-AAC4-49E2-A6BD-04B7D7FEFD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775708-4DD2-400D-B2ED-1B48B0E570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Lucie CAUCHOIS</cp:lastModifiedBy>
  <cp:revision/>
  <dcterms:created xsi:type="dcterms:W3CDTF">2021-02-01T08:22:39Z</dcterms:created>
  <dcterms:modified xsi:type="dcterms:W3CDTF">2024-07-23T13:27:43Z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