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Monget (40)\Dossier d_instruction\"/>
    </mc:Choice>
  </mc:AlternateContent>
  <xr:revisionPtr revIDLastSave="0" documentId="13_ncr:1_{8E37F7C7-B531-406A-B5A5-2C7B5AF63E24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119" i="2" l="1"/>
  <c r="AN100" i="2"/>
  <c r="AN202" i="2"/>
  <c r="AN174" i="2"/>
  <c r="AN97" i="2"/>
  <c r="AN98" i="2"/>
  <c r="AN22" i="2"/>
  <c r="AN43" i="2"/>
  <c r="AN194" i="2"/>
  <c r="AN159" i="2"/>
  <c r="AN67" i="2"/>
  <c r="AN182" i="2"/>
  <c r="AN136" i="2"/>
  <c r="AN105" i="2"/>
  <c r="AN106" i="2"/>
  <c r="AN35" i="2"/>
  <c r="AN203" i="2"/>
  <c r="AN198" i="2"/>
  <c r="AN133" i="2"/>
  <c r="AN20" i="2"/>
  <c r="AN148" i="2"/>
  <c r="AN165" i="2"/>
  <c r="AN107" i="2"/>
  <c r="AN15" i="2"/>
  <c r="AN147" i="2"/>
  <c r="AN166" i="2"/>
  <c r="AN58" i="2"/>
  <c r="AN85" i="2"/>
  <c r="AN69" i="2"/>
  <c r="AN30" i="2"/>
  <c r="AN172" i="2"/>
  <c r="AN138" i="2"/>
  <c r="AN123" i="2"/>
  <c r="AN156" i="2"/>
  <c r="AN37" i="2"/>
  <c r="AN191" i="2"/>
  <c r="AN44" i="2"/>
  <c r="AN95" i="2"/>
  <c r="AN70" i="2"/>
  <c r="AN75" i="2"/>
  <c r="AN10" i="2"/>
  <c r="AN83" i="2"/>
  <c r="AN11" i="2"/>
  <c r="AN126" i="2"/>
  <c r="AN168" i="2"/>
  <c r="AN47" i="2"/>
  <c r="AN66" i="2"/>
  <c r="AN150" i="2"/>
  <c r="AN129" i="2"/>
  <c r="AN23" i="2"/>
  <c r="AN72" i="2"/>
  <c r="AN39" i="2"/>
  <c r="AN137" i="2"/>
  <c r="AN177" i="2"/>
  <c r="AN162" i="2"/>
  <c r="AN163" i="2"/>
  <c r="AN104" i="2"/>
  <c r="AN87" i="2"/>
  <c r="AN17" i="2"/>
  <c r="AN77" i="2"/>
  <c r="AN82" i="2"/>
  <c r="AN6" i="2"/>
  <c r="AN76" i="2"/>
  <c r="AN131" i="2"/>
  <c r="AN112" i="2"/>
  <c r="AN7" i="2"/>
  <c r="AN62" i="2"/>
  <c r="AN109" i="2"/>
  <c r="AN73" i="2"/>
  <c r="AN89" i="2"/>
  <c r="AN42" i="2"/>
  <c r="AN186" i="2"/>
  <c r="AN111" i="2"/>
  <c r="AN40" i="2"/>
  <c r="AN161" i="2"/>
  <c r="AN13" i="2"/>
  <c r="AN113" i="2"/>
  <c r="AN201" i="2"/>
  <c r="AN25" i="2"/>
  <c r="AN170" i="2"/>
  <c r="AN140" i="2"/>
  <c r="AN146" i="2"/>
  <c r="AN52" i="2"/>
  <c r="AN151" i="2"/>
  <c r="AN26" i="2"/>
  <c r="AN195" i="2"/>
  <c r="AN93" i="2"/>
  <c r="AN8" i="2"/>
  <c r="AN189" i="2"/>
  <c r="AN53" i="2"/>
  <c r="AN155" i="2"/>
  <c r="AN149" i="2"/>
  <c r="AN80" i="2"/>
  <c r="AN34" i="2"/>
  <c r="AN50" i="2"/>
  <c r="AN45" i="2"/>
  <c r="AN116" i="2"/>
  <c r="AN27" i="2"/>
  <c r="AN16" i="2"/>
  <c r="AN103" i="2"/>
  <c r="AN141" i="2"/>
  <c r="AN54" i="2"/>
  <c r="AN179" i="2"/>
  <c r="AN184" i="2"/>
  <c r="AN19" i="2"/>
  <c r="AN81" i="2"/>
  <c r="AN101" i="2"/>
  <c r="AN144" i="2"/>
  <c r="AN128" i="2"/>
  <c r="AN118" i="2"/>
  <c r="AN157" i="2"/>
  <c r="AN124" i="2"/>
  <c r="AN41" i="2"/>
  <c r="AN115" i="2"/>
  <c r="AN55" i="2"/>
  <c r="AN48" i="2"/>
  <c r="AN60" i="2"/>
  <c r="AN24" i="2"/>
  <c r="AN36" i="2"/>
  <c r="AN121" i="2"/>
  <c r="AN38" i="2"/>
  <c r="AN4" i="2"/>
  <c r="AN139" i="2"/>
  <c r="AN99" i="2"/>
  <c r="AN88" i="2"/>
  <c r="AN175" i="2"/>
  <c r="AN102" i="2"/>
  <c r="AN160" i="2"/>
  <c r="AN28" i="2"/>
  <c r="AN142" i="2"/>
  <c r="AN86" i="2"/>
  <c r="AN51" i="2"/>
  <c r="AN90" i="2"/>
  <c r="AN71" i="2"/>
  <c r="AN152" i="2"/>
  <c r="AN21" i="2"/>
  <c r="AN92" i="2"/>
  <c r="AN96" i="2"/>
  <c r="AN193" i="2"/>
  <c r="AN153" i="2"/>
  <c r="AN134" i="2"/>
  <c r="AN127" i="2"/>
  <c r="AN143" i="2"/>
  <c r="AN183" i="2"/>
  <c r="AN169" i="2"/>
  <c r="AN196" i="2"/>
  <c r="AN94" i="2"/>
  <c r="AN59" i="2"/>
  <c r="AN46" i="2"/>
  <c r="AN130" i="2"/>
  <c r="AN154" i="2"/>
  <c r="AN190" i="2"/>
  <c r="AN192" i="2"/>
  <c r="AN200" i="2"/>
  <c r="AN158" i="2"/>
  <c r="AN79" i="2"/>
  <c r="AN120" i="2"/>
  <c r="AN173" i="2"/>
  <c r="AN117" i="2"/>
  <c r="AN64" i="2"/>
  <c r="AN180" i="2"/>
  <c r="AN12" i="2"/>
  <c r="AN31" i="2"/>
  <c r="AN29" i="2"/>
  <c r="AN3" i="2"/>
  <c r="C7" i="4" s="1"/>
  <c r="E7" i="4" s="1"/>
  <c r="F7" i="4" s="1"/>
  <c r="G7" i="4" s="1"/>
  <c r="L7" i="4" s="1"/>
  <c r="AN114" i="2"/>
  <c r="AN57" i="2"/>
  <c r="AN32" i="2"/>
  <c r="AN178" i="2"/>
  <c r="AN5" i="2"/>
  <c r="AN122" i="2"/>
  <c r="AN63" i="2"/>
  <c r="AN14" i="2"/>
  <c r="AN108" i="2"/>
  <c r="AN56" i="2"/>
  <c r="AN135" i="2"/>
  <c r="AN68" i="2"/>
  <c r="AN49" i="2"/>
  <c r="AN145" i="2"/>
  <c r="AN167" i="2"/>
  <c r="AN132" i="2"/>
  <c r="AN164" i="2"/>
  <c r="AN185" i="2"/>
  <c r="AN84" i="2"/>
  <c r="AN187" i="2"/>
  <c r="AN181" i="2"/>
  <c r="AN78" i="2"/>
  <c r="AN188" i="2"/>
  <c r="AN197" i="2"/>
  <c r="AN33" i="2"/>
  <c r="AN61" i="2"/>
  <c r="AN74" i="2"/>
  <c r="AN125" i="2"/>
  <c r="AN65" i="2"/>
  <c r="AN91" i="2"/>
  <c r="AN176" i="2"/>
  <c r="AN110" i="2"/>
  <c r="AN199" i="2"/>
  <c r="AN18" i="2"/>
  <c r="AN9" i="2"/>
  <c r="AN171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<sst xmlns="http://schemas.openxmlformats.org/spreadsheetml/2006/main" count="1174" uniqueCount="326">
  <si>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</si>
  <si>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</si>
  <si>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</si>
  <si>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</si>
  <si>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</si>
  <si>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</si>
  <si>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</si>
  <si>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</si>
  <si>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</si>
  <si>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</si>
  <si>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</si>
  <si>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</si>
  <si>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</si>
  <si>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</si>
  <si>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</si>
  <si>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</si>
  <si>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</si>
  <si>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</si>
  <si>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</si>
  <si>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</si>
  <si>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</si>
  <si>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</si>
  <si>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</si>
  <si>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</si>
  <si>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</si>
  <si>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</si>
  <si>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</si>
  <si>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</si>
  <si>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</si>
  <si>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</si>
  <si>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</si>
  <si>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</si>
  <si>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</si>
  <si>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</si>
  <si>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</si>
  <si>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</si>
  <si>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</si>
  <si>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</si>
  <si>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</si>
  <si>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</si>
  <si>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</si>
  <si>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</si>
  <si>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</si>
  <si>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</si>
  <si>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</si>
  <si>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</si>
  <si>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</si>
  <si>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</si>
  <si>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</si>
  <si>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</si>
  <si>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</si>
  <si>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</si>
  <si>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</si>
  <si>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</si>
  <si>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</si>
  <si>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</si>
  <si>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</si>
  <si>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</si>
  <si>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</si>
  <si>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</si>
  <si>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</si>
  <si>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</si>
  <si>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</si>
  <si>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</si>
  <si>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</si>
  <si>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</si>
  <si>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</si>
  <si>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</si>
  <si>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</si>
  <si>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</si>
  <si>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</si>
  <si>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</si>
  <si>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</si>
  <si>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</si>
  <si>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</si>
  <si>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</si>
  <si>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</si>
  <si>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</si>
  <si>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</si>
  <si>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</si>
  <si>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</si>
  <si>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</si>
  <si>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</si>
  <si>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</si>
  <si>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</si>
  <si>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</si>
  <si>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</si>
  <si>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</si>
  <si>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</si>
  <si>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</si>
  <si>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</si>
  <si>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</si>
  <si>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</si>
  <si>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</si>
  <si>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</si>
  <si>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</si>
  <si>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</si>
  <si>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</si>
  <si>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</si>
  <si>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</si>
  <si>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</si>
  <si>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</si>
  <si>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</si>
  <si>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</si>
  <si>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</si>
  <si>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</si>
  <si>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</si>
  <si>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</si>
  <si>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</si>
  <si>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</si>
  <si>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</si>
  <si>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</si>
  <si>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</si>
  <si>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</si>
  <si>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</si>
  <si>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</si>
  <si>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</si>
  <si>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</si>
  <si>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</si>
  <si>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</si>
  <si>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</si>
  <si>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</si>
  <si>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</si>
  <si>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</si>
  <si>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</si>
  <si>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</si>
  <si>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</si>
  <si>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</si>
  <si>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</si>
  <si>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</si>
  <si>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</si>
  <si>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</si>
  <si>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</si>
  <si>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</si>
  <si>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</si>
  <si>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</si>
  <si>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</si>
  <si>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</si>
  <si>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</si>
  <si>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</si>
  <si>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</si>
  <si>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</si>
  <si>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</si>
  <si>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</si>
  <si>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</si>
  <si>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</si>
  <si>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</si>
  <si>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</si>
  <si>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</si>
  <si>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</si>
  <si>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</si>
  <si>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</si>
  <si>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</si>
  <si>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</si>
  <si>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</si>
  <si>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</si>
  <si>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</si>
  <si>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</si>
  <si>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</si>
  <si>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</si>
  <si>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</si>
  <si>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</si>
  <si>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</si>
  <si>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</si>
  <si>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</si>
  <si>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</si>
  <si>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</si>
  <si>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</si>
  <si>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</si>
  <si>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</si>
  <si>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</si>
  <si>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</si>
  <si>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</si>
  <si>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</si>
  <si>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</si>
  <si>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</si>
  <si>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</si>
  <si>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</si>
  <si>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</si>
  <si>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</si>
  <si>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</si>
  <si>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</si>
  <si>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</si>
  <si>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</si>
  <si>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</si>
  <si>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</si>
  <si>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</si>
  <si>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</si>
  <si>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</si>
  <si>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</si>
  <si>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</si>
  <si>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</si>
  <si>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</si>
  <si>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</si>
  <si>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</si>
  <si>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</si>
  <si>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</si>
  <si>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</si>
  <si>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</si>
  <si>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</si>
  <si>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</si>
  <si>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</si>
  <si>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</si>
  <si>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</si>
  <si>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</si>
  <si>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</si>
  <si>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</si>
  <si>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</si>
  <si>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</si>
  <si>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</si>
  <si>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</si>
  <si>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</si>
  <si>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</si>
  <si>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</si>
  <si>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</si>
  <si>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</si>
  <si>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</si>
  <si>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</si>
  <si>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</si>
  <si>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</si>
  <si>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</si>
  <si>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</si>
  <si>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</si>
  <si>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</si>
  <si>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</si>
  <si>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</si>
  <si>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</si>
  <si>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</si>
  <si>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</si>
  <si>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</si>
  <si>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</si>
  <si>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</si>
  <si>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</si>
  <si>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</si>
  <si>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</si>
  <si>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</si>
  <si>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</si>
  <si>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</si>
  <si>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</si>
  <si>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</si>
  <si>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</si>
  <si>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</si>
  <si>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</si>
  <si>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</si>
  <si>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</si>
  <si>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</si>
  <si>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</si>
  <si>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</si>
  <si>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</si>
  <si>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</si>
  <si>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</si>
  <si>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</si>
  <si>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</si>
  <si>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</si>
  <si>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</si>
  <si>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</si>
  <si>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</si>
  <si>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</si>
  <si>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</si>
  <si>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</si>
  <si>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</si>
  <si>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</si>
  <si>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</si>
  <si>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</si>
  <si>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</si>
  <si>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</si>
  <si>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</si>
  <si>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</si>
  <si>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</si>
  <si>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</si>
  <si>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</si>
  <si>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</si>
  <si>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</si>
  <si>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</si>
  <si>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</si>
  <si>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</si>
  <si>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</si>
  <si>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</si>
  <si>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</si>
  <si>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</si>
  <si>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</si>
  <si>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</si>
  <si>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</si>
  <si>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</si>
  <si>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</si>
  <si>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</si>
  <si>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</si>
  <si>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</si>
  <si>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</si>
  <si>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</si>
  <si>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</si>
  <si>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</si>
  <si>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</si>
  <si>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</si>
  <si>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</si>
  <si>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</si>
  <si>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</si>
  <si>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</si>
  <si>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</si>
  <si>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</si>
  <si>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</si>
  <si>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</si>
  <si>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</si>
  <si>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</si>
  <si>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</si>
  <si>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</si>
  <si>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</si>
  <si>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</si>
  <si>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</si>
  <si>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</si>
  <si>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</si>
  <si>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</si>
  <si>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</si>
  <si>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</si>
  <si>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</si>
  <si>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</si>
  <si>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</si>
  <si>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</si>
  <si>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</si>
  <si>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</si>
  <si>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</si>
  <si>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</si>
  <si>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</si>
  <si>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</si>
  <si>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équivalence pin taeda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</si>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</sst>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H22" sqref="H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3.72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H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0.7958623601</v>
      </c>
      <c r="D9" s="33">
        <f t="shared" ref="D9:D18" si="0">C9*$C$5</f>
        <v>2.9606079795719999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0.2041376399</v>
      </c>
      <c r="D10" s="33">
        <f t="shared" si="0"/>
        <v>0.75939202042800003</v>
      </c>
      <c r="E10" s="265">
        <v>159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3.7199999999999998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/>
      <c r="F42" s="260">
        <v>1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/>
      <c r="F47" s="260">
        <v>1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/>
      <c r="F55" s="260">
        <v>1</v>
      </c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108.4230769</v>
      </c>
      <c r="C62" s="261"/>
      <c r="D62" s="261"/>
      <c r="E62" s="260"/>
      <c r="F62" s="260"/>
      <c r="G62" s="260"/>
      <c r="H62" s="260"/>
      <c r="I62" s="53">
        <f>IFERROR(B62/A62,"")</f>
        <v>3.6141025633333332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34</v>
      </c>
      <c r="B63" s="261">
        <v>173.04</v>
      </c>
      <c r="C63" s="261">
        <v>1</v>
      </c>
      <c r="D63" s="261">
        <v>35.450000000000003</v>
      </c>
      <c r="E63" s="260">
        <v>1</v>
      </c>
      <c r="F63" s="260"/>
      <c r="G63" s="260"/>
      <c r="H63" s="260"/>
      <c r="I63" s="49">
        <f>IF(A63&lt;&gt;0,(B63-(B62-D62))/(A63-A62),"")</f>
        <v>16.154230774999998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42</v>
      </c>
      <c r="B64" s="261">
        <v>248.01</v>
      </c>
      <c r="C64" s="261">
        <v>2</v>
      </c>
      <c r="D64" s="261">
        <v>55.41</v>
      </c>
      <c r="E64" s="260">
        <v>1</v>
      </c>
      <c r="F64" s="260"/>
      <c r="G64" s="260"/>
      <c r="H64" s="260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50</v>
      </c>
      <c r="B65" s="261">
        <v>304.72000000000003</v>
      </c>
      <c r="C65" s="261">
        <v>3</v>
      </c>
      <c r="D65" s="261">
        <v>66.62</v>
      </c>
      <c r="E65" s="260">
        <v>1</v>
      </c>
      <c r="F65" s="260"/>
      <c r="G65" s="260"/>
      <c r="H65" s="260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58</v>
      </c>
      <c r="B66" s="261">
        <v>346.58</v>
      </c>
      <c r="C66" s="261">
        <v>4</v>
      </c>
      <c r="D66" s="261">
        <v>62.16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66</v>
      </c>
      <c r="B67" s="261">
        <v>388.92</v>
      </c>
      <c r="C67" s="261">
        <v>5</v>
      </c>
      <c r="D67" s="261">
        <v>71.34</v>
      </c>
      <c r="E67" s="260">
        <v>1</v>
      </c>
      <c r="F67" s="260"/>
      <c r="G67" s="260"/>
      <c r="H67" s="260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74</v>
      </c>
      <c r="B68" s="261">
        <v>414.8</v>
      </c>
      <c r="C68" s="261">
        <v>6</v>
      </c>
      <c r="D68" s="261">
        <v>70.209999999999994</v>
      </c>
      <c r="E68" s="260">
        <v>1</v>
      </c>
      <c r="F68" s="260"/>
      <c r="G68" s="260"/>
      <c r="H68" s="260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82</v>
      </c>
      <c r="B69" s="261">
        <v>436.17</v>
      </c>
      <c r="C69" s="261">
        <v>7</v>
      </c>
      <c r="D69" s="261">
        <v>53.92</v>
      </c>
      <c r="E69" s="260">
        <v>1</v>
      </c>
      <c r="F69" s="260"/>
      <c r="G69" s="260"/>
      <c r="H69" s="260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90</v>
      </c>
      <c r="B70" s="261">
        <v>471.37</v>
      </c>
      <c r="C70" s="261">
        <v>8</v>
      </c>
      <c r="D70" s="261">
        <v>63.25</v>
      </c>
      <c r="E70" s="260">
        <v>1</v>
      </c>
      <c r="F70" s="260"/>
      <c r="G70" s="260"/>
      <c r="H70" s="260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100</v>
      </c>
      <c r="B71" s="261">
        <v>515.66999999999996</v>
      </c>
      <c r="C71" s="261">
        <v>9</v>
      </c>
      <c r="D71" s="261">
        <v>85.23</v>
      </c>
      <c r="E71" s="260">
        <v>1</v>
      </c>
      <c r="F71" s="260"/>
      <c r="G71" s="260"/>
      <c r="H71" s="260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110</v>
      </c>
      <c r="B72" s="261">
        <v>531.04</v>
      </c>
      <c r="C72" s="261">
        <v>10</v>
      </c>
      <c r="D72" s="261">
        <v>67.22</v>
      </c>
      <c r="E72" s="260">
        <v>1</v>
      </c>
      <c r="F72" s="260"/>
      <c r="G72" s="260"/>
      <c r="H72" s="260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120</v>
      </c>
      <c r="B73" s="261">
        <v>565</v>
      </c>
      <c r="C73" s="261">
        <v>11</v>
      </c>
      <c r="D73" s="261">
        <v>60.46</v>
      </c>
      <c r="E73" s="260">
        <v>1</v>
      </c>
      <c r="F73" s="260"/>
      <c r="G73" s="260"/>
      <c r="H73" s="260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130</v>
      </c>
      <c r="B74" s="261">
        <v>606.41</v>
      </c>
      <c r="C74" s="261">
        <v>12</v>
      </c>
      <c r="D74" s="261">
        <v>69</v>
      </c>
      <c r="E74" s="260">
        <v>1</v>
      </c>
      <c r="F74" s="260"/>
      <c r="G74" s="260"/>
      <c r="H74" s="260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140</v>
      </c>
      <c r="B75" s="261">
        <v>639.04999999999995</v>
      </c>
      <c r="C75" s="261">
        <v>13</v>
      </c>
      <c r="D75" s="261">
        <v>67.930000000000007</v>
      </c>
      <c r="E75" s="260">
        <v>1</v>
      </c>
      <c r="F75" s="260"/>
      <c r="G75" s="260"/>
      <c r="H75" s="260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150</v>
      </c>
      <c r="B76" s="261">
        <v>673.13</v>
      </c>
      <c r="C76" s="261">
        <v>14</v>
      </c>
      <c r="D76" s="261">
        <v>234.51</v>
      </c>
      <c r="E76" s="260">
        <v>1</v>
      </c>
      <c r="F76" s="260"/>
      <c r="G76" s="260"/>
      <c r="H76" s="260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187.80389738728508</v>
      </c>
      <c r="T3" s="59">
        <f>IF('Données projet'!E9&gt;30,$R$33-$H$33,LOOKUP('Données projet'!$E$9,$A$3:$A$203,R3:R203)-LOOKUP('Données projet'!$E$9,$A$3:$A$203,$H$3:$H$203))</f>
        <v>439.28159165815265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700.22008319944644</v>
      </c>
      <c r="AO3" s="59">
        <f>IF('Données projet'!E10&gt;30,$AM$33-$H$33,LOOKUP('Données projet'!$E$10,$A$3:$A$203,AM3:AM203)-LOOKUP('Données projet'!$E$10,$A$3:$A$203,$H$3:$H$203))</f>
        <v>253.69632671986739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260.17202847199547</v>
      </c>
      <c r="S4" s="59">
        <f ca="1">AVERAGE(OFFSET($R$3,0,0,'Données projet'!$E$9+1,1))-AVERAGE(OFFSET($H$3,0,0,'Données projet'!$E$9+1,1))</f>
        <v>187.80389738728508</v>
      </c>
      <c r="T4" s="59">
        <f>$T$3</f>
        <v>439.28159165815265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3.6141025633333332</v>
      </c>
      <c r="AI4" s="13">
        <f>IF('Données projet'!$A$62&gt;35,AI3+AH4-AQ3,IF(A4&lt;'Données projet'!$A$62,$AF$205^A4,IF(A4='Données projet'!$A$62,'Données projet'!$B$62,AI3+AH4-AQ3)))</f>
        <v>1.1690615875887691</v>
      </c>
      <c r="AJ4" s="13">
        <f>AI4*VLOOKUP('Données projet'!$B$10,Paramètres!$A$1:$I$89,3,0)*VLOOKUP('Données projet'!$B$10,Paramètres!$A$1:$I$89,5,0)</f>
        <v>1.0577669244503183</v>
      </c>
      <c r="AK4" s="13">
        <f>EXP(-1.0587+0.8836*LN(AJ4)+0.284)</f>
        <v>0.48428727044743541</v>
      </c>
      <c r="AL4" s="20">
        <f t="shared" ref="AL4:AL67" si="4">(AJ4+AK4)*0.475*44/12</f>
        <v>2.6857443894469211</v>
      </c>
      <c r="AM4" s="59">
        <f t="shared" ref="AM4:AM67" si="5">AL4+(AD4+AE4)*44/12</f>
        <v>260.5746332783358</v>
      </c>
      <c r="AN4" s="59">
        <f ca="1">AVERAGE(OFFSET($AM$3,0,0,'Données projet'!$E$10+1,1))-AVERAGE(OFFSET($H$3,0,0,'Données projet'!$E$10+1,1))</f>
        <v>700.22008319944644</v>
      </c>
      <c r="AO4" s="59">
        <f>$AO$3</f>
        <v>253.69632671986739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262.47338262424677</v>
      </c>
      <c r="S5" s="59">
        <f ca="1">AVERAGE(OFFSET($R$3,0,0,'Données projet'!$E$9+1,1))-AVERAGE(OFFSET($H$3,0,0,'Données projet'!$E$9+1,1))</f>
        <v>187.80389738728508</v>
      </c>
      <c r="T5" s="59">
        <f t="shared" ref="T5:T68" si="34">$T$3</f>
        <v>439.28159165815265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3.6141025633333332</v>
      </c>
      <c r="AI5" s="13">
        <f>IF('Données projet'!$A$62&gt;35,AI4+AH5-AQ4,IF(A5&lt;'Données projet'!$A$62,$AF$205^A5,IF(A5='Données projet'!$A$62,'Données projet'!$B$62,AI4+AH5-AQ4)))</f>
        <v>1.3667049955755732</v>
      </c>
      <c r="AJ5" s="13">
        <f>AI5*VLOOKUP('Données projet'!$B$10,Paramètres!$A$1:$I$89,3,0)*VLOOKUP('Données projet'!$B$10,Paramètres!$A$1:$I$89,5,0)</f>
        <v>1.2365946799967786</v>
      </c>
      <c r="AK5" s="13">
        <f t="shared" ref="AK5:AK68" si="35">EXP(-1.0587+0.8836*LN(AJ5)+0.284)</f>
        <v>0.55596080147783444</v>
      </c>
      <c r="AL5" s="20">
        <f t="shared" si="4"/>
        <v>3.122034130234951</v>
      </c>
      <c r="AM5" s="59">
        <f t="shared" si="5"/>
        <v>262.23314524134611</v>
      </c>
      <c r="AN5" s="59">
        <f ca="1">AVERAGE(OFFSET($AM$3,0,0,'Données projet'!$E$10+1,1))-AVERAGE(OFFSET($H$3,0,0,'Données projet'!$E$10+1,1))</f>
        <v>700.22008319944644</v>
      </c>
      <c r="AO5" s="59">
        <f t="shared" ref="AO5:AO68" si="36">$AO$3</f>
        <v>253.69632671986739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265.28710015400333</v>
      </c>
      <c r="S6" s="59">
        <f ca="1">AVERAGE(OFFSET($R$3,0,0,'Données projet'!$E$9+1,1))-AVERAGE(OFFSET($H$3,0,0,'Données projet'!$E$9+1,1))</f>
        <v>187.80389738728508</v>
      </c>
      <c r="T6" s="59">
        <f t="shared" si="34"/>
        <v>439.28159165815265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3.6141025633333332</v>
      </c>
      <c r="AI6" s="13">
        <f>IF('Données projet'!$A$62&gt;35,AI5+AH6-AQ5,IF(A6&lt;'Données projet'!$A$62,$AF$205^A6,IF(A6='Données projet'!$A$62,'Données projet'!$B$62,AI5+AH6-AQ5)))</f>
        <v>1.5977623118930813</v>
      </c>
      <c r="AJ6" s="13">
        <f>AI6*VLOOKUP('Données projet'!$B$10,Paramètres!$A$1:$I$89,3,0)*VLOOKUP('Données projet'!$B$10,Paramètres!$A$1:$I$89,5,0)</f>
        <v>1.4456553398008598</v>
      </c>
      <c r="AK6" s="13">
        <f t="shared" si="35"/>
        <v>0.63824186932335447</v>
      </c>
      <c r="AL6" s="20">
        <f t="shared" si="4"/>
        <v>3.6294543058913398</v>
      </c>
      <c r="AM6" s="59">
        <f t="shared" si="5"/>
        <v>263.96278763922464</v>
      </c>
      <c r="AN6" s="59">
        <f ca="1">AVERAGE(OFFSET($AM$3,0,0,'Données projet'!$E$10+1,1))-AVERAGE(OFFSET($H$3,0,0,'Données projet'!$E$10+1,1))</f>
        <v>700.22008319944644</v>
      </c>
      <c r="AO6" s="59">
        <f t="shared" si="36"/>
        <v>253.69632671986739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268.85747623072382</v>
      </c>
      <c r="S7" s="59">
        <f ca="1">AVERAGE(OFFSET($R$3,0,0,'Données projet'!$E$9+1,1))-AVERAGE(OFFSET($H$3,0,0,'Données projet'!$E$9+1,1))</f>
        <v>187.80389738728508</v>
      </c>
      <c r="T7" s="59">
        <f t="shared" si="34"/>
        <v>439.28159165815265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3.6141025633333332</v>
      </c>
      <c r="AI7" s="13">
        <f>IF('Données projet'!$A$62&gt;35,AI6+AH7-AQ6,IF(A7&lt;'Données projet'!$A$62,$AF$205^A7,IF(A7='Données projet'!$A$62,'Données projet'!$B$62,AI6+AH7-AQ6)))</f>
        <v>1.8678825449312277</v>
      </c>
      <c r="AJ7" s="13">
        <f>AI7*VLOOKUP('Données projet'!$B$10,Paramètres!$A$1:$I$89,3,0)*VLOOKUP('Données projet'!$B$10,Paramètres!$A$1:$I$89,5,0)</f>
        <v>1.6900601266537749</v>
      </c>
      <c r="AK7" s="13">
        <f t="shared" si="35"/>
        <v>0.73270036785787795</v>
      </c>
      <c r="AL7" s="20">
        <f t="shared" si="4"/>
        <v>4.219641194607795</v>
      </c>
      <c r="AM7" s="59">
        <f t="shared" si="5"/>
        <v>265.77519675016333</v>
      </c>
      <c r="AN7" s="59">
        <f ca="1">AVERAGE(OFFSET($AM$3,0,0,'Données projet'!$E$10+1,1))-AVERAGE(OFFSET($H$3,0,0,'Données projet'!$E$10+1,1))</f>
        <v>700.22008319944644</v>
      </c>
      <c r="AO7" s="59">
        <f t="shared" si="36"/>
        <v>253.69632671986739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273.54574269663595</v>
      </c>
      <c r="S8" s="59">
        <f ca="1">AVERAGE(OFFSET($R$3,0,0,'Données projet'!$E$9+1,1))-AVERAGE(OFFSET($H$3,0,0,'Données projet'!$E$9+1,1))</f>
        <v>187.80389738728508</v>
      </c>
      <c r="T8" s="59">
        <f t="shared" si="34"/>
        <v>439.28159165815265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3.6141025633333332</v>
      </c>
      <c r="AI8" s="13">
        <f>IF('Données projet'!$A$62&gt;35,AI7+AH8-AQ7,IF(A8&lt;'Données projet'!$A$62,$AF$205^A8,IF(A8='Données projet'!$A$62,'Données projet'!$B$62,AI7+AH8-AQ7)))</f>
        <v>2.1836697334066515</v>
      </c>
      <c r="AJ8" s="13">
        <f>AI8*VLOOKUP('Données projet'!$B$10,Paramètres!$A$1:$I$89,3,0)*VLOOKUP('Données projet'!$B$10,Paramètres!$A$1:$I$89,5,0)</f>
        <v>1.9757843747863384</v>
      </c>
      <c r="AK8" s="13">
        <f t="shared" si="35"/>
        <v>0.84113853205560163</v>
      </c>
      <c r="AL8" s="20">
        <f t="shared" si="4"/>
        <v>4.9061407294163786</v>
      </c>
      <c r="AM8" s="59">
        <f t="shared" si="5"/>
        <v>267.68391850719416</v>
      </c>
      <c r="AN8" s="59">
        <f ca="1">AVERAGE(OFFSET($AM$3,0,0,'Données projet'!$E$10+1,1))-AVERAGE(OFFSET($H$3,0,0,'Données projet'!$E$10+1,1))</f>
        <v>700.22008319944644</v>
      </c>
      <c r="AO8" s="59">
        <f t="shared" si="36"/>
        <v>253.69632671986739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279.88624383054372</v>
      </c>
      <c r="S9" s="59">
        <f ca="1">AVERAGE(OFFSET($R$3,0,0,'Données projet'!$E$9+1,1))-AVERAGE(OFFSET($H$3,0,0,'Données projet'!$E$9+1,1))</f>
        <v>187.80389738728508</v>
      </c>
      <c r="T9" s="59">
        <f t="shared" si="34"/>
        <v>439.28159165815265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3.6141025633333332</v>
      </c>
      <c r="AI9" s="13">
        <f>IF('Données projet'!$A$62&gt;35,AI8+AH9-AQ8,IF(A9&lt;'Données projet'!$A$62,$AF$205^A9,IF(A9='Données projet'!$A$62,'Données projet'!$B$62,AI8+AH9-AQ8)))</f>
        <v>2.5528444053059243</v>
      </c>
      <c r="AJ9" s="13">
        <f>AI9*VLOOKUP('Données projet'!$B$10,Paramètres!$A$1:$I$89,3,0)*VLOOKUP('Données projet'!$B$10,Paramètres!$A$1:$I$89,5,0)</f>
        <v>2.3098136179208004</v>
      </c>
      <c r="AK9" s="13">
        <f t="shared" si="35"/>
        <v>0.96562532400132384</v>
      </c>
      <c r="AL9" s="20">
        <f t="shared" si="4"/>
        <v>5.7047228238476988</v>
      </c>
      <c r="AM9" s="59">
        <f t="shared" si="5"/>
        <v>269.7047228238477</v>
      </c>
      <c r="AN9" s="59">
        <f ca="1">AVERAGE(OFFSET($AM$3,0,0,'Données projet'!$E$10+1,1))-AVERAGE(OFFSET($H$3,0,0,'Données projet'!$E$10+1,1))</f>
        <v>700.22008319944644</v>
      </c>
      <c r="AO9" s="59">
        <f t="shared" si="36"/>
        <v>253.69632671986739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288.66968743653041</v>
      </c>
      <c r="S10" s="59">
        <f ca="1">AVERAGE(OFFSET($R$3,0,0,'Données projet'!$E$9+1,1))-AVERAGE(OFFSET($H$3,0,0,'Données projet'!$E$9+1,1))</f>
        <v>187.80389738728508</v>
      </c>
      <c r="T10" s="59">
        <f t="shared" si="34"/>
        <v>439.28159165815265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3.6141025633333332</v>
      </c>
      <c r="AI10" s="13">
        <f>IF('Données projet'!$A$62&gt;35,AI9+AH10-AQ9,IF(A10&lt;'Données projet'!$A$62,$AF$205^A10,IF(A10='Données projet'!$A$62,'Données projet'!$B$62,AI9+AH10-AQ9)))</f>
        <v>2.9844323333340506</v>
      </c>
      <c r="AJ10" s="13">
        <f>AI10*VLOOKUP('Données projet'!$B$10,Paramètres!$A$1:$I$89,3,0)*VLOOKUP('Données projet'!$B$10,Paramètres!$A$1:$I$89,5,0)</f>
        <v>2.7003143752006489</v>
      </c>
      <c r="AK10" s="13">
        <f t="shared" si="35"/>
        <v>1.108535907960313</v>
      </c>
      <c r="AL10" s="20">
        <f t="shared" si="4"/>
        <v>6.6337475765053417</v>
      </c>
      <c r="AM10" s="59">
        <f t="shared" si="5"/>
        <v>271.85596979872759</v>
      </c>
      <c r="AN10" s="59">
        <f ca="1">AVERAGE(OFFSET($AM$3,0,0,'Données projet'!$E$10+1,1))-AVERAGE(OFFSET($H$3,0,0,'Données projet'!$E$10+1,1))</f>
        <v>700.22008319944644</v>
      </c>
      <c r="AO10" s="59">
        <f t="shared" si="36"/>
        <v>253.69632671986739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301.0665598257836</v>
      </c>
      <c r="S11" s="59">
        <f ca="1">AVERAGE(OFFSET($R$3,0,0,'Données projet'!$E$9+1,1))-AVERAGE(OFFSET($H$3,0,0,'Données projet'!$E$9+1,1))</f>
        <v>187.80389738728508</v>
      </c>
      <c r="T11" s="59">
        <f t="shared" si="34"/>
        <v>439.28159165815265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3.6141025633333332</v>
      </c>
      <c r="AI11" s="13">
        <f>IF('Données projet'!$A$62&gt;35,AI10+AH11-AQ10,IF(A11&lt;'Données projet'!$A$62,$AF$205^A11,IF(A11='Données projet'!$A$62,'Données projet'!$B$62,AI10+AH11-AQ10)))</f>
        <v>3.4889852016587599</v>
      </c>
      <c r="AJ11" s="13">
        <f>AI11*VLOOKUP('Données projet'!$B$10,Paramètres!$A$1:$I$89,3,0)*VLOOKUP('Données projet'!$B$10,Paramètres!$A$1:$I$89,5,0)</f>
        <v>3.1568338104608458</v>
      </c>
      <c r="AK11" s="13">
        <f t="shared" si="35"/>
        <v>1.2725969676782332</v>
      </c>
      <c r="AL11" s="20">
        <f t="shared" si="4"/>
        <v>7.7145919385922284</v>
      </c>
      <c r="AM11" s="59">
        <f t="shared" si="5"/>
        <v>274.15903638303666</v>
      </c>
      <c r="AN11" s="59">
        <f ca="1">AVERAGE(OFFSET($AM$3,0,0,'Données projet'!$E$10+1,1))-AVERAGE(OFFSET($H$3,0,0,'Données projet'!$E$10+1,1))</f>
        <v>700.22008319944644</v>
      </c>
      <c r="AO11" s="59">
        <f t="shared" si="36"/>
        <v>253.69632671986739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318.81013746284003</v>
      </c>
      <c r="S12" s="59">
        <f ca="1">AVERAGE(OFFSET($R$3,0,0,'Données projet'!$E$9+1,1))-AVERAGE(OFFSET($H$3,0,0,'Données projet'!$E$9+1,1))</f>
        <v>187.80389738728508</v>
      </c>
      <c r="T12" s="59">
        <f t="shared" si="34"/>
        <v>439.28159165815265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3.6141025633333332</v>
      </c>
      <c r="AI12" s="13">
        <f>IF('Données projet'!$A$62&gt;35,AI11+AH12-AQ11,IF(A12&lt;'Données projet'!$A$62,$AF$205^A12,IF(A12='Données projet'!$A$62,'Données projet'!$B$62,AI11+AH12-AQ11)))</f>
        <v>4.0788385789249118</v>
      </c>
      <c r="AJ12" s="13">
        <f>AI12*VLOOKUP('Données projet'!$B$10,Paramètres!$A$1:$I$89,3,0)*VLOOKUP('Données projet'!$B$10,Paramètres!$A$1:$I$89,5,0)</f>
        <v>3.6905331462112598</v>
      </c>
      <c r="AK12" s="13">
        <f t="shared" si="35"/>
        <v>1.4609387305492803</v>
      </c>
      <c r="AL12" s="20">
        <f t="shared" si="4"/>
        <v>8.9721468520246077</v>
      </c>
      <c r="AM12" s="59">
        <f t="shared" si="5"/>
        <v>276.63881351869128</v>
      </c>
      <c r="AN12" s="59">
        <f ca="1">AVERAGE(OFFSET($AM$3,0,0,'Données projet'!$E$10+1,1))-AVERAGE(OFFSET($H$3,0,0,'Données projet'!$E$10+1,1))</f>
        <v>700.22008319944644</v>
      </c>
      <c r="AO12" s="59">
        <f t="shared" si="36"/>
        <v>253.69632671986739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344.4679547859526</v>
      </c>
      <c r="S13" s="59">
        <f ca="1">AVERAGE(OFFSET($R$3,0,0,'Données projet'!$E$9+1,1))-AVERAGE(OFFSET($H$3,0,0,'Données projet'!$E$9+1,1))</f>
        <v>187.80389738728508</v>
      </c>
      <c r="T13" s="59">
        <f t="shared" si="34"/>
        <v>439.28159165815265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3.6141025633333332</v>
      </c>
      <c r="AI13" s="13">
        <f>IF('Données projet'!$A$62&gt;35,AI12+AH13-AQ12,IF(A13&lt;'Données projet'!$A$62,$AF$205^A13,IF(A13='Données projet'!$A$62,'Données projet'!$B$62,AI12+AH13-AQ12)))</f>
        <v>4.7684135045962757</v>
      </c>
      <c r="AJ13" s="13">
        <f>AI13*VLOOKUP('Données projet'!$B$10,Paramètres!$A$1:$I$89,3,0)*VLOOKUP('Données projet'!$B$10,Paramètres!$A$1:$I$89,5,0)</f>
        <v>4.3144605389587101</v>
      </c>
      <c r="AK13" s="13">
        <f t="shared" si="35"/>
        <v>1.6771546912553981</v>
      </c>
      <c r="AL13" s="20">
        <f t="shared" si="4"/>
        <v>10.435396525956238</v>
      </c>
      <c r="AM13" s="59">
        <f t="shared" si="5"/>
        <v>279.32428541484512</v>
      </c>
      <c r="AN13" s="59">
        <f ca="1">AVERAGE(OFFSET($AM$3,0,0,'Données projet'!$E$10+1,1))-AVERAGE(OFFSET($H$3,0,0,'Données projet'!$E$10+1,1))</f>
        <v>700.22008319944644</v>
      </c>
      <c r="AO13" s="59">
        <f t="shared" si="36"/>
        <v>253.69632671986739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381.84459795701804</v>
      </c>
      <c r="S14" s="59">
        <f ca="1">AVERAGE(OFFSET($R$3,0,0,'Données projet'!$E$9+1,1))-AVERAGE(OFFSET($H$3,0,0,'Données projet'!$E$9+1,1))</f>
        <v>187.80389738728508</v>
      </c>
      <c r="T14" s="59">
        <f t="shared" si="34"/>
        <v>439.28159165815265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3.6141025633333332</v>
      </c>
      <c r="AI14" s="13">
        <f>IF('Données projet'!$A$62&gt;35,AI13+AH14-AQ13,IF(A14&lt;'Données projet'!$A$62,$AF$205^A14,IF(A14='Données projet'!$A$62,'Données projet'!$B$62,AI13+AH14-AQ13)))</f>
        <v>5.5745690619630484</v>
      </c>
      <c r="AJ14" s="13">
        <f>AI14*VLOOKUP('Données projet'!$B$10,Paramètres!$A$1:$I$89,3,0)*VLOOKUP('Données projet'!$B$10,Paramètres!$A$1:$I$89,5,0)</f>
        <v>5.0438700872641657</v>
      </c>
      <c r="AK14" s="13">
        <f t="shared" si="35"/>
        <v>1.925370174382619</v>
      </c>
      <c r="AL14" s="20">
        <f t="shared" si="4"/>
        <v>12.138093455701485</v>
      </c>
      <c r="AM14" s="59">
        <f t="shared" si="5"/>
        <v>282.24920456681264</v>
      </c>
      <c r="AN14" s="59">
        <f ca="1">AVERAGE(OFFSET($AM$3,0,0,'Données projet'!$E$10+1,1))-AVERAGE(OFFSET($H$3,0,0,'Données projet'!$E$10+1,1))</f>
        <v>700.22008319944644</v>
      </c>
      <c r="AO14" s="59">
        <f t="shared" si="36"/>
        <v>253.69632671986739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413.12259794811348</v>
      </c>
      <c r="S15" s="59">
        <f ca="1">AVERAGE(OFFSET($R$3,0,0,'Données projet'!$E$9+1,1))-AVERAGE(OFFSET($H$3,0,0,'Données projet'!$E$9+1,1))</f>
        <v>187.80389738728508</v>
      </c>
      <c r="T15" s="59">
        <f t="shared" si="34"/>
        <v>439.28159165815265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3.6141025633333332</v>
      </c>
      <c r="AI15" s="13">
        <f>IF('Données projet'!$A$62&gt;35,AI14+AH15-AQ14,IF(A15&lt;'Données projet'!$A$62,$AF$205^A15,IF(A15='Données projet'!$A$62,'Données projet'!$B$62,AI14+AH15-AQ14)))</f>
        <v>6.5170145577017573</v>
      </c>
      <c r="AJ15" s="13">
        <f>AI15*VLOOKUP('Données projet'!$B$10,Paramètres!$A$1:$I$89,3,0)*VLOOKUP('Données projet'!$B$10,Paramètres!$A$1:$I$89,5,0)</f>
        <v>5.8965947718085499</v>
      </c>
      <c r="AK15" s="13">
        <f t="shared" si="35"/>
        <v>2.2103210441651773</v>
      </c>
      <c r="AL15" s="20">
        <f t="shared" si="4"/>
        <v>14.119545046154242</v>
      </c>
      <c r="AM15" s="59">
        <f t="shared" si="5"/>
        <v>285.45287837948757</v>
      </c>
      <c r="AN15" s="59">
        <f ca="1">AVERAGE(OFFSET($AM$3,0,0,'Données projet'!$E$10+1,1))-AVERAGE(OFFSET($H$3,0,0,'Données projet'!$E$10+1,1))</f>
        <v>700.22008319944644</v>
      </c>
      <c r="AO15" s="59">
        <f t="shared" si="36"/>
        <v>253.69632671986739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392.14676090267545</v>
      </c>
      <c r="S16" s="59">
        <f ca="1">AVERAGE(OFFSET($R$3,0,0,'Données projet'!$E$9+1,1))-AVERAGE(OFFSET($H$3,0,0,'Données projet'!$E$9+1,1))</f>
        <v>187.80389738728508</v>
      </c>
      <c r="T16" s="59">
        <f t="shared" si="34"/>
        <v>439.28159165815265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3.6141025633333332</v>
      </c>
      <c r="AI16" s="13">
        <f>IF('Données projet'!$A$62&gt;35,AI15+AH16-AQ15,IF(A16&lt;'Données projet'!$A$62,$AF$205^A16,IF(A16='Données projet'!$A$62,'Données projet'!$B$62,AI15+AH16-AQ15)))</f>
        <v>7.6187913851659363</v>
      </c>
      <c r="AJ16" s="13">
        <f>AI16*VLOOKUP('Données projet'!$B$10,Paramètres!$A$1:$I$89,3,0)*VLOOKUP('Données projet'!$B$10,Paramètres!$A$1:$I$89,5,0)</f>
        <v>6.8934824452981394</v>
      </c>
      <c r="AK16" s="13">
        <f t="shared" si="35"/>
        <v>2.5374440631116602</v>
      </c>
      <c r="AL16" s="20">
        <f t="shared" si="4"/>
        <v>16.425530335480399</v>
      </c>
      <c r="AM16" s="59">
        <f t="shared" si="5"/>
        <v>288.98108589103595</v>
      </c>
      <c r="AN16" s="59">
        <f ca="1">AVERAGE(OFFSET($AM$3,0,0,'Données projet'!$E$10+1,1))-AVERAGE(OFFSET($H$3,0,0,'Données projet'!$E$10+1,1))</f>
        <v>700.22008319944644</v>
      </c>
      <c r="AO16" s="59">
        <f t="shared" si="36"/>
        <v>253.69632671986739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420.77744126318987</v>
      </c>
      <c r="S17" s="59">
        <f ca="1">AVERAGE(OFFSET($R$3,0,0,'Données projet'!$E$9+1,1))-AVERAGE(OFFSET($H$3,0,0,'Données projet'!$E$9+1,1))</f>
        <v>187.80389738728508</v>
      </c>
      <c r="T17" s="59">
        <f t="shared" si="34"/>
        <v>439.28159165815265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3.6141025633333332</v>
      </c>
      <c r="AI17" s="13">
        <f>IF('Données projet'!$A$62&gt;35,AI16+AH17-AQ16,IF(A17&lt;'Données projet'!$A$62,$AF$205^A17,IF(A17='Données projet'!$A$62,'Données projet'!$B$62,AI16+AH17-AQ16)))</f>
        <v>8.9068363522497265</v>
      </c>
      <c r="AJ17" s="13">
        <f>AI17*VLOOKUP('Données projet'!$B$10,Paramètres!$A$1:$I$89,3,0)*VLOOKUP('Données projet'!$B$10,Paramètres!$A$1:$I$89,5,0)</f>
        <v>8.0589055315155527</v>
      </c>
      <c r="AK17" s="13">
        <f t="shared" si="35"/>
        <v>2.9129806235240516</v>
      </c>
      <c r="AL17" s="20">
        <f t="shared" si="4"/>
        <v>19.109368386693976</v>
      </c>
      <c r="AM17" s="59">
        <f t="shared" si="5"/>
        <v>292.88714616447174</v>
      </c>
      <c r="AN17" s="59">
        <f ca="1">AVERAGE(OFFSET($AM$3,0,0,'Données projet'!$E$10+1,1))-AVERAGE(OFFSET($H$3,0,0,'Données projet'!$E$10+1,1))</f>
        <v>700.22008319944644</v>
      </c>
      <c r="AO17" s="59">
        <f t="shared" si="36"/>
        <v>253.69632671986739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449.28565960860999</v>
      </c>
      <c r="S18" s="59">
        <f ca="1">AVERAGE(OFFSET($R$3,0,0,'Données projet'!$E$9+1,1))-AVERAGE(OFFSET($H$3,0,0,'Données projet'!$E$9+1,1))</f>
        <v>187.80389738728508</v>
      </c>
      <c r="T18" s="59">
        <f t="shared" si="34"/>
        <v>439.28159165815265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3.6141025633333332</v>
      </c>
      <c r="AI18" s="13">
        <f>IF('Données projet'!$A$62&gt;35,AI17+AH18-AQ17,IF(A18&lt;'Données projet'!$A$62,$AF$205^A18,IF(A18='Données projet'!$A$62,'Données projet'!$B$62,AI17+AH18-AQ17)))</f>
        <v>10.412640246354426</v>
      </c>
      <c r="AJ18" s="13">
        <f>AI18*VLOOKUP('Données projet'!$B$10,Paramètres!$A$1:$I$89,3,0)*VLOOKUP('Données projet'!$B$10,Paramètres!$A$1:$I$89,5,0)</f>
        <v>9.4213568949014839</v>
      </c>
      <c r="AK18" s="13">
        <f t="shared" si="35"/>
        <v>3.3440958310706095</v>
      </c>
      <c r="AL18" s="20">
        <f t="shared" si="4"/>
        <v>22.233163497734726</v>
      </c>
      <c r="AM18" s="59">
        <f t="shared" si="5"/>
        <v>297.23316349773472</v>
      </c>
      <c r="AN18" s="59">
        <f ca="1">AVERAGE(OFFSET($AM$3,0,0,'Données projet'!$E$10+1,1))-AVERAGE(OFFSET($H$3,0,0,'Données projet'!$E$10+1,1))</f>
        <v>700.22008319944644</v>
      </c>
      <c r="AO18" s="59">
        <f t="shared" si="36"/>
        <v>253.69632671986739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478.98565497845038</v>
      </c>
      <c r="S19" s="59">
        <f ca="1">AVERAGE(OFFSET($R$3,0,0,'Données projet'!$E$9+1,1))-AVERAGE(OFFSET($H$3,0,0,'Données projet'!$E$9+1,1))</f>
        <v>187.80389738728508</v>
      </c>
      <c r="T19" s="59">
        <f t="shared" si="34"/>
        <v>439.28159165815265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3.6141025633333332</v>
      </c>
      <c r="AI19" s="13">
        <f>IF('Données projet'!$A$62&gt;35,AI18+AH19-AQ18,IF(A19&lt;'Données projet'!$A$62,$AF$205^A19,IF(A19='Données projet'!$A$62,'Données projet'!$B$62,AI18+AH19-AQ18)))</f>
        <v>12.173017737393817</v>
      </c>
      <c r="AJ19" s="13">
        <f>AI19*VLOOKUP('Données projet'!$B$10,Paramètres!$A$1:$I$89,3,0)*VLOOKUP('Données projet'!$B$10,Paramètres!$A$1:$I$89,5,0)</f>
        <v>11.014146448793925</v>
      </c>
      <c r="AK19" s="13">
        <f t="shared" si="35"/>
        <v>3.8390152124853296</v>
      </c>
      <c r="AL19" s="20">
        <f t="shared" si="4"/>
        <v>25.86925656006137</v>
      </c>
      <c r="AM19" s="59">
        <f t="shared" si="5"/>
        <v>302.09147878228362</v>
      </c>
      <c r="AN19" s="59">
        <f ca="1">AVERAGE(OFFSET($AM$3,0,0,'Données projet'!$E$10+1,1))-AVERAGE(OFFSET($H$3,0,0,'Données projet'!$E$10+1,1))</f>
        <v>700.22008319944644</v>
      </c>
      <c r="AO19" s="59">
        <f t="shared" si="36"/>
        <v>253.69632671986739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509.88120811744579</v>
      </c>
      <c r="S20" s="59">
        <f ca="1">AVERAGE(OFFSET($R$3,0,0,'Données projet'!$E$9+1,1))-AVERAGE(OFFSET($H$3,0,0,'Données projet'!$E$9+1,1))</f>
        <v>187.80389738728508</v>
      </c>
      <c r="T20" s="59">
        <f t="shared" si="34"/>
        <v>439.28159165815265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15.289636188000259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19.359132423540331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3.6141025633333332</v>
      </c>
      <c r="AI20" s="13">
        <f>IF('Données projet'!$A$62&gt;35,AI19+AH20-AQ19,IF(A20&lt;'Données projet'!$A$62,$AF$205^A20,IF(A20='Données projet'!$A$62,'Données projet'!$B$62,AI19+AH20-AQ19)))</f>
        <v>14.231007441823861</v>
      </c>
      <c r="AJ20" s="13">
        <f>AI20*VLOOKUP('Données projet'!$B$10,Paramètres!$A$1:$I$89,3,0)*VLOOKUP('Données projet'!$B$10,Paramètres!$A$1:$I$89,5,0)</f>
        <v>12.876215533362229</v>
      </c>
      <c r="AK20" s="13">
        <f t="shared" si="35"/>
        <v>4.4071816557288699</v>
      </c>
      <c r="AL20" s="20">
        <f t="shared" si="4"/>
        <v>30.101916771000322</v>
      </c>
      <c r="AM20" s="59">
        <f t="shared" si="5"/>
        <v>307.54636121544479</v>
      </c>
      <c r="AN20" s="59">
        <f ca="1">AVERAGE(OFFSET($AM$3,0,0,'Données projet'!$E$10+1,1))-AVERAGE(OFFSET($H$3,0,0,'Données projet'!$E$10+1,1))</f>
        <v>700.22008319944644</v>
      </c>
      <c r="AO20" s="59">
        <f t="shared" si="36"/>
        <v>253.69632671986739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478.84526709424171</v>
      </c>
      <c r="S21" s="59">
        <f ca="1">AVERAGE(OFFSET($R$3,0,0,'Données projet'!$E$9+1,1))-AVERAGE(OFFSET($H$3,0,0,'Données projet'!$E$9+1,1))</f>
        <v>187.80389738728508</v>
      </c>
      <c r="T21" s="59">
        <f t="shared" si="34"/>
        <v>439.28159165815265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14.871540282392369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17.74910866655588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3.6141025633333332</v>
      </c>
      <c r="AI21" s="13">
        <f>IF('Données projet'!$A$62&gt;35,AI20+AH21-AQ20,IF(A21&lt;'Données projet'!$A$62,$AF$205^A21,IF(A21='Données projet'!$A$62,'Données projet'!$B$62,AI20+AH21-AQ20)))</f>
        <v>16.636924152926191</v>
      </c>
      <c r="AJ21" s="13">
        <f>AI21*VLOOKUP('Données projet'!$B$10,Paramètres!$A$1:$I$89,3,0)*VLOOKUP('Données projet'!$B$10,Paramètres!$A$1:$I$89,5,0)</f>
        <v>15.053088973567618</v>
      </c>
      <c r="AK21" s="13">
        <f t="shared" si="35"/>
        <v>5.0594355769741002</v>
      </c>
      <c r="AL21" s="20">
        <f t="shared" si="4"/>
        <v>35.029313592193489</v>
      </c>
      <c r="AM21" s="59">
        <f t="shared" si="5"/>
        <v>313.69598025886017</v>
      </c>
      <c r="AN21" s="59">
        <f ca="1">AVERAGE(OFFSET($AM$3,0,0,'Données projet'!$E$10+1,1))-AVERAGE(OFFSET($H$3,0,0,'Données projet'!$E$10+1,1))</f>
        <v>700.22008319944644</v>
      </c>
      <c r="AO21" s="59">
        <f t="shared" si="36"/>
        <v>253.69632671986739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505.8827378406408</v>
      </c>
      <c r="S22" s="59">
        <f ca="1">AVERAGE(OFFSET($R$3,0,0,'Données projet'!$E$9+1,1))-AVERAGE(OFFSET($H$3,0,0,'Données projet'!$E$9+1,1))</f>
        <v>187.80389738728508</v>
      </c>
      <c r="T22" s="59">
        <f t="shared" si="34"/>
        <v>439.28159165815265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14.464877231310036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16.499625349080073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3.6141025633333332</v>
      </c>
      <c r="AI22" s="13">
        <f>IF('Données projet'!$A$62&gt;35,AI21+AH22-AQ21,IF(A22&lt;'Données projet'!$A$62,$AF$205^A22,IF(A22='Données projet'!$A$62,'Données projet'!$B$62,AI21+AH22-AQ21)))</f>
        <v>19.449588962813831</v>
      </c>
      <c r="AJ22" s="13">
        <f>AI22*VLOOKUP('Données projet'!$B$10,Paramètres!$A$1:$I$89,3,0)*VLOOKUP('Données projet'!$B$10,Paramètres!$A$1:$I$89,5,0)</f>
        <v>17.597988093553951</v>
      </c>
      <c r="AK22" s="13">
        <f t="shared" si="35"/>
        <v>5.80822175193906</v>
      </c>
      <c r="AL22" s="20">
        <f t="shared" si="4"/>
        <v>40.765815480900322</v>
      </c>
      <c r="AM22" s="59">
        <f t="shared" si="5"/>
        <v>320.65470436978916</v>
      </c>
      <c r="AN22" s="59">
        <f ca="1">AVERAGE(OFFSET($AM$3,0,0,'Données projet'!$E$10+1,1))-AVERAGE(OFFSET($H$3,0,0,'Données projet'!$E$10+1,1))</f>
        <v>700.22008319944644</v>
      </c>
      <c r="AO22" s="59">
        <f t="shared" si="36"/>
        <v>253.69632671986739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534.1384005676266</v>
      </c>
      <c r="S23" s="59">
        <f ca="1">AVERAGE(OFFSET($R$3,0,0,'Données projet'!$E$9+1,1))-AVERAGE(OFFSET($H$3,0,0,'Données projet'!$E$9+1,1))</f>
        <v>187.80389738728508</v>
      </c>
      <c r="T23" s="59">
        <f t="shared" si="34"/>
        <v>439.28159165815265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14.06933440274503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15.508118594826787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3.6141025633333332</v>
      </c>
      <c r="AI23" s="13">
        <f>IF('Données projet'!$A$62&gt;35,AI22+AH23-AQ22,IF(A23&lt;'Données projet'!$A$62,$AF$205^A23,IF(A23='Données projet'!$A$62,'Données projet'!$B$62,AI22+AH23-AQ22)))</f>
        <v>22.737767350816139</v>
      </c>
      <c r="AJ23" s="13">
        <f>AI23*VLOOKUP('Données projet'!$B$10,Paramètres!$A$1:$I$89,3,0)*VLOOKUP('Données projet'!$B$10,Paramètres!$A$1:$I$89,5,0)</f>
        <v>20.573131899018442</v>
      </c>
      <c r="AK23" s="13">
        <f t="shared" si="35"/>
        <v>6.6678267578365462</v>
      </c>
      <c r="AL23" s="20">
        <f t="shared" si="4"/>
        <v>47.444669660689108</v>
      </c>
      <c r="AM23" s="59">
        <f t="shared" si="5"/>
        <v>328.55578077180024</v>
      </c>
      <c r="AN23" s="59">
        <f ca="1">AVERAGE(OFFSET($AM$3,0,0,'Données projet'!$E$10+1,1))-AVERAGE(OFFSET($H$3,0,0,'Données projet'!$E$10+1,1))</f>
        <v>700.22008319944644</v>
      </c>
      <c r="AO23" s="59">
        <f t="shared" si="36"/>
        <v>253.69632671986739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561.04580979240336</v>
      </c>
      <c r="S24" s="59">
        <f ca="1">AVERAGE(OFFSET($R$3,0,0,'Données projet'!$E$9+1,1))-AVERAGE(OFFSET($H$3,0,0,'Données projet'!$E$9+1,1))</f>
        <v>187.80389738728508</v>
      </c>
      <c r="T24" s="59">
        <f t="shared" si="34"/>
        <v>439.28159165815265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13.684607713627827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14.701981772512845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3.6141025633333332</v>
      </c>
      <c r="AI24" s="13">
        <f>IF('Données projet'!$A$62&gt;35,AI23+AH24-AQ23,IF(A24&lt;'Données projet'!$A$62,$AF$205^A24,IF(A24='Données projet'!$A$62,'Données projet'!$B$62,AI23+AH24-AQ23)))</f>
        <v>26.581850397369195</v>
      </c>
      <c r="AJ24" s="13">
        <f>AI24*VLOOKUP('Données projet'!$B$10,Paramètres!$A$1:$I$89,3,0)*VLOOKUP('Données projet'!$B$10,Paramètres!$A$1:$I$89,5,0)</f>
        <v>24.051258239539646</v>
      </c>
      <c r="AK24" s="13">
        <f t="shared" si="35"/>
        <v>7.6546515562492337</v>
      </c>
      <c r="AL24" s="20">
        <f t="shared" si="4"/>
        <v>55.221126227665629</v>
      </c>
      <c r="AM24" s="59">
        <f t="shared" si="5"/>
        <v>337.55445956099896</v>
      </c>
      <c r="AN24" s="59">
        <f ca="1">AVERAGE(OFFSET($AM$3,0,0,'Données projet'!$E$10+1,1))-AVERAGE(OFFSET($H$3,0,0,'Données projet'!$E$10+1,1))</f>
        <v>700.22008319944644</v>
      </c>
      <c r="AO24" s="59">
        <f t="shared" si="36"/>
        <v>253.69632671986739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587.90011579461759</v>
      </c>
      <c r="S25" s="59">
        <f ca="1">AVERAGE(OFFSET($R$3,0,0,'Données projet'!$E$9+1,1))-AVERAGE(OFFSET($H$3,0,0,'Données projet'!$E$9+1,1))</f>
        <v>187.80389738728508</v>
      </c>
      <c r="T25" s="59">
        <f t="shared" si="34"/>
        <v>439.28159165815265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0.45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33.222485733917239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33.941877829958116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3.6141025633333332</v>
      </c>
      <c r="AI25" s="13">
        <f>IF('Données projet'!$A$62&gt;35,AI24+AH25-AQ24,IF(A25&lt;'Données projet'!$A$62,$AF$205^A25,IF(A25='Données projet'!$A$62,'Données projet'!$B$62,AI24+AH25-AQ24)))</f>
        <v>31.075820226595585</v>
      </c>
      <c r="AJ25" s="13">
        <f>AI25*VLOOKUP('Données projet'!$B$10,Paramètres!$A$1:$I$89,3,0)*VLOOKUP('Données projet'!$B$10,Paramètres!$A$1:$I$89,5,0)</f>
        <v>28.117402141023685</v>
      </c>
      <c r="AK25" s="13">
        <f t="shared" si="35"/>
        <v>8.7875244177160141</v>
      </c>
      <c r="AL25" s="20">
        <f t="shared" si="4"/>
        <v>64.27608042313831</v>
      </c>
      <c r="AM25" s="59">
        <f t="shared" si="5"/>
        <v>347.83163597869384</v>
      </c>
      <c r="AN25" s="59">
        <f ca="1">AVERAGE(OFFSET($AM$3,0,0,'Données projet'!$E$10+1,1))-AVERAGE(OFFSET($H$3,0,0,'Données projet'!$E$10+1,1))</f>
        <v>700.22008319944644</v>
      </c>
      <c r="AO25" s="59">
        <f t="shared" si="36"/>
        <v>253.69632671986739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537.80506723429323</v>
      </c>
      <c r="S26" s="59">
        <f ca="1">AVERAGE(OFFSET($R$3,0,0,'Données projet'!$E$9+1,1))-AVERAGE(OFFSET($H$3,0,0,'Données projet'!$E$9+1,1))</f>
        <v>187.80389738728508</v>
      </c>
      <c r="T26" s="59">
        <f t="shared" si="34"/>
        <v>439.28159165815265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32.314015114428678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32.82270214387119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3.6141025633333332</v>
      </c>
      <c r="AI26" s="13">
        <f>IF('Données projet'!$A$62&gt;35,AI25+AH26-AQ25,IF(A26&lt;'Données projet'!$A$62,$AF$205^A26,IF(A26='Données projet'!$A$62,'Données projet'!$B$62,AI25+AH26-AQ25)))</f>
        <v>36.329547729727011</v>
      </c>
      <c r="AJ26" s="13">
        <f>AI26*VLOOKUP('Données projet'!$B$10,Paramètres!$A$1:$I$89,3,0)*VLOOKUP('Données projet'!$B$10,Paramètres!$A$1:$I$89,5,0)</f>
        <v>32.870974785857001</v>
      </c>
      <c r="AK26" s="13">
        <f t="shared" si="35"/>
        <v>10.088060158520545</v>
      </c>
      <c r="AL26" s="20">
        <f t="shared" si="4"/>
        <v>74.820319194790898</v>
      </c>
      <c r="AM26" s="59">
        <f t="shared" si="5"/>
        <v>359.59809697256867</v>
      </c>
      <c r="AN26" s="59">
        <f ca="1">AVERAGE(OFFSET($AM$3,0,0,'Données projet'!$E$10+1,1))-AVERAGE(OFFSET($H$3,0,0,'Données projet'!$E$10+1,1))</f>
        <v>700.22008319944644</v>
      </c>
      <c r="AO26" s="59">
        <f t="shared" si="36"/>
        <v>253.69632671986739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560.86322161173598</v>
      </c>
      <c r="S27" s="59">
        <f ca="1">AVERAGE(OFFSET($R$3,0,0,'Données projet'!$E$9+1,1))-AVERAGE(OFFSET($H$3,0,0,'Données projet'!$E$9+1,1))</f>
        <v>187.80389738728508</v>
      </c>
      <c r="T27" s="59">
        <f t="shared" si="34"/>
        <v>439.28159165815265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31.430386671804424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31.790082719824863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3.6141025633333332</v>
      </c>
      <c r="AI27" s="13">
        <f>IF('Données projet'!$A$62&gt;35,AI26+AH27-AQ26,IF(A27&lt;'Données projet'!$A$62,$AF$205^A27,IF(A27='Données projet'!$A$62,'Données projet'!$B$62,AI26+AH27-AQ26)))</f>
        <v>42.471478745296629</v>
      </c>
      <c r="AJ27" s="13">
        <f>AI27*VLOOKUP('Données projet'!$B$10,Paramètres!$A$1:$I$89,3,0)*VLOOKUP('Données projet'!$B$10,Paramètres!$A$1:$I$89,5,0)</f>
        <v>38.428193968744388</v>
      </c>
      <c r="AK27" s="13">
        <f t="shared" si="35"/>
        <v>11.581072543793917</v>
      </c>
      <c r="AL27" s="20">
        <f t="shared" si="4"/>
        <v>87.099472509337545</v>
      </c>
      <c r="AM27" s="59">
        <f t="shared" si="5"/>
        <v>373.09947250933755</v>
      </c>
      <c r="AN27" s="59">
        <f ca="1">AVERAGE(OFFSET($AM$3,0,0,'Données projet'!$E$10+1,1))-AVERAGE(OFFSET($H$3,0,0,'Données projet'!$E$10+1,1))</f>
        <v>700.22008319944644</v>
      </c>
      <c r="AO27" s="59">
        <f t="shared" si="36"/>
        <v>253.69632671986739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583.8824111870108</v>
      </c>
      <c r="S28" s="59">
        <f ca="1">AVERAGE(OFFSET($R$3,0,0,'Données projet'!$E$9+1,1))-AVERAGE(OFFSET($H$3,0,0,'Données projet'!$E$9+1,1))</f>
        <v>187.80389738728508</v>
      </c>
      <c r="T28" s="59">
        <f t="shared" si="34"/>
        <v>439.28159165815265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30.570921095411734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30.82526461013299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3.6141025633333332</v>
      </c>
      <c r="AI28" s="13">
        <f>IF('Données projet'!$A$62&gt;35,AI27+AH28-AQ27,IF(A28&lt;'Données projet'!$A$62,$AF$205^A28,IF(A28='Données projet'!$A$62,'Données projet'!$B$62,AI27+AH28-AQ27)))</f>
        <v>49.65177436921914</v>
      </c>
      <c r="AJ28" s="13">
        <f>AI28*VLOOKUP('Données projet'!$B$10,Paramètres!$A$1:$I$89,3,0)*VLOOKUP('Données projet'!$B$10,Paramètres!$A$1:$I$89,5,0)</f>
        <v>44.92492544926948</v>
      </c>
      <c r="AK28" s="13">
        <f t="shared" si="35"/>
        <v>13.295047725437698</v>
      </c>
      <c r="AL28" s="20">
        <f t="shared" si="4"/>
        <v>101.399786612615</v>
      </c>
      <c r="AM28" s="59">
        <f t="shared" si="5"/>
        <v>388.62200883483723</v>
      </c>
      <c r="AN28" s="59">
        <f ca="1">AVERAGE(OFFSET($AM$3,0,0,'Données projet'!$E$10+1,1))-AVERAGE(OFFSET($H$3,0,0,'Données projet'!$E$10+1,1))</f>
        <v>700.22008319944644</v>
      </c>
      <c r="AO28" s="59">
        <f t="shared" si="36"/>
        <v>253.69632671986739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608.14492449575619</v>
      </c>
      <c r="S29" s="59">
        <f ca="1">AVERAGE(OFFSET($R$3,0,0,'Données projet'!$E$9+1,1))-AVERAGE(OFFSET($H$3,0,0,'Données projet'!$E$9+1,1))</f>
        <v>187.80389738728508</v>
      </c>
      <c r="T29" s="59">
        <f t="shared" si="34"/>
        <v>439.28159165815265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29.73495765040283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29.914805674413049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3.6141025633333332</v>
      </c>
      <c r="AI29" s="13">
        <f>IF('Données projet'!$A$62&gt;35,AI28+AH29-AQ28,IF(A29&lt;'Données projet'!$A$62,$AF$205^A29,IF(A29='Données projet'!$A$62,'Données projet'!$B$62,AI28+AH29-AQ28)))</f>
        <v>58.045982170678677</v>
      </c>
      <c r="AJ29" s="13">
        <f>AI29*VLOOKUP('Données projet'!$B$10,Paramètres!$A$1:$I$89,3,0)*VLOOKUP('Données projet'!$B$10,Paramètres!$A$1:$I$89,5,0)</f>
        <v>52.520004668030069</v>
      </c>
      <c r="AK29" s="13">
        <f t="shared" si="35"/>
        <v>15.262687747896692</v>
      </c>
      <c r="AL29" s="20">
        <f t="shared" si="4"/>
        <v>118.05485595773911</v>
      </c>
      <c r="AM29" s="59">
        <f t="shared" si="5"/>
        <v>406.49930040218356</v>
      </c>
      <c r="AN29" s="59">
        <f ca="1">AVERAGE(OFFSET($AM$3,0,0,'Données projet'!$E$10+1,1))-AVERAGE(OFFSET($H$3,0,0,'Données projet'!$E$10+1,1))</f>
        <v>700.22008319944644</v>
      </c>
      <c r="AO29" s="59">
        <f t="shared" si="36"/>
        <v>253.69632671986739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631.09363623392085</v>
      </c>
      <c r="S30" s="59">
        <f ca="1">AVERAGE(OFFSET($R$3,0,0,'Données projet'!$E$9+1,1))-AVERAGE(OFFSET($H$3,0,0,'Données projet'!$E$9+1,1))</f>
        <v>187.80389738728508</v>
      </c>
      <c r="T30" s="59">
        <f t="shared" si="34"/>
        <v>439.28159165815265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28.921853669759102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29.04902542711973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3.6141025633333332</v>
      </c>
      <c r="AI30" s="13">
        <f>IF('Données projet'!$A$62&gt;35,AI29+AH30-AQ29,IF(A30&lt;'Données projet'!$A$62,$AF$205^A30,IF(A30='Données projet'!$A$62,'Données projet'!$B$62,AI29+AH30-AQ29)))</f>
        <v>67.859328069602995</v>
      </c>
      <c r="AJ30" s="13">
        <f>AI30*VLOOKUP('Données projet'!$B$10,Paramètres!$A$1:$I$89,3,0)*VLOOKUP('Données projet'!$B$10,Paramètres!$A$1:$I$89,5,0)</f>
        <v>61.399120037376782</v>
      </c>
      <c r="AK30" s="13">
        <f t="shared" si="35"/>
        <v>17.521534491680562</v>
      </c>
      <c r="AL30" s="20">
        <f t="shared" si="4"/>
        <v>137.45347330477486</v>
      </c>
      <c r="AM30" s="59">
        <f t="shared" si="5"/>
        <v>427.12013997144152</v>
      </c>
      <c r="AN30" s="59">
        <f ca="1">AVERAGE(OFFSET($AM$3,0,0,'Données projet'!$E$10+1,1))-AVERAGE(OFFSET($H$3,0,0,'Données projet'!$E$10+1,1))</f>
        <v>700.22008319944644</v>
      </c>
      <c r="AO30" s="59">
        <f t="shared" si="36"/>
        <v>253.69632671986739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652.73651894050954</v>
      </c>
      <c r="S31" s="59">
        <f ca="1">AVERAGE(OFFSET($R$3,0,0,'Données projet'!$E$9+1,1))-AVERAGE(OFFSET($H$3,0,0,'Données projet'!$E$9+1,1))</f>
        <v>187.80389738728508</v>
      </c>
      <c r="T31" s="59">
        <f t="shared" si="34"/>
        <v>439.28159165815265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28.130984060225355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28.220908072230465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3.6141025633333332</v>
      </c>
      <c r="AI31" s="13">
        <f>IF('Données projet'!$A$62&gt;35,AI30+AH31-AQ30,IF(A31&lt;'Données projet'!$A$62,$AF$205^A31,IF(A31='Données projet'!$A$62,'Données projet'!$B$62,AI30+AH31-AQ30)))</f>
        <v>79.33173380575721</v>
      </c>
      <c r="AJ31" s="13">
        <f>AI31*VLOOKUP('Données projet'!$B$10,Paramètres!$A$1:$I$89,3,0)*VLOOKUP('Données projet'!$B$10,Paramètres!$A$1:$I$89,5,0)</f>
        <v>71.77935274744911</v>
      </c>
      <c r="AK31" s="13">
        <f t="shared" si="35"/>
        <v>20.114685959257653</v>
      </c>
      <c r="AL31" s="20">
        <f t="shared" si="4"/>
        <v>160.04878408084764</v>
      </c>
      <c r="AM31" s="59">
        <f t="shared" si="5"/>
        <v>450.93767296973647</v>
      </c>
      <c r="AN31" s="59">
        <f ca="1">AVERAGE(OFFSET($AM$3,0,0,'Données projet'!$E$10+1,1))-AVERAGE(OFFSET($H$3,0,0,'Données projet'!$E$10+1,1))</f>
        <v>700.22008319944644</v>
      </c>
      <c r="AO31" s="59">
        <f t="shared" si="36"/>
        <v>253.69632671986739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674.35421559350573</v>
      </c>
      <c r="S32" s="59">
        <f ca="1">AVERAGE(OFFSET($R$3,0,0,'Données projet'!$E$9+1,1))-AVERAGE(OFFSET($H$3,0,0,'Données projet'!$E$9+1,1))</f>
        <v>187.80389738728508</v>
      </c>
      <c r="T32" s="59">
        <f t="shared" si="34"/>
        <v>439.28159165815265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27.361740821754335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27.425326700434649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3.6141025633333332</v>
      </c>
      <c r="AI32" s="13">
        <f>IF('Données projet'!$A$62&gt;35,AI31+AH32-AQ31,IF(A32&lt;'Données projet'!$A$62,$AF$205^A32,IF(A32='Données projet'!$A$62,'Données projet'!$B$62,AI31+AH32-AQ31)))</f>
        <v>92.743682669128148</v>
      </c>
      <c r="AJ32" s="13">
        <f>AI32*VLOOKUP('Données projet'!$B$10,Paramètres!$A$1:$I$89,3,0)*VLOOKUP('Données projet'!$B$10,Paramètres!$A$1:$I$89,5,0)</f>
        <v>83.914484079027147</v>
      </c>
      <c r="AK32" s="13">
        <f t="shared" si="35"/>
        <v>23.09161856980429</v>
      </c>
      <c r="AL32" s="20">
        <f t="shared" si="4"/>
        <v>186.3689621133814</v>
      </c>
      <c r="AM32" s="59">
        <f t="shared" si="5"/>
        <v>478.48007322449257</v>
      </c>
      <c r="AN32" s="59">
        <f ca="1">AVERAGE(OFFSET($AM$3,0,0,'Données projet'!$E$10+1,1))-AVERAGE(OFFSET($H$3,0,0,'Données projet'!$E$10+1,1))</f>
        <v>700.22008319944644</v>
      </c>
      <c r="AO32" s="59">
        <f t="shared" si="36"/>
        <v>253.69632671986739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187.80389738728508</v>
      </c>
      <c r="T33" s="59">
        <f t="shared" si="34"/>
        <v>439.28159165815265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0.45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136.48556937293114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136.53053137893369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</v>
      </c>
      <c r="AG33" s="12">
        <f>VLOOKUP(A33,'Données projet'!$A$61:$I$81,9,0)</f>
        <v>3.6141025633333332</v>
      </c>
      <c r="AH33" s="12">
        <f t="array" ref="AH33">INDEX(AG:AG,MIN(IF(ISNUMBER(AG33:AG229),ROW(AG33:AG229),"")))</f>
        <v>3.6141025633333332</v>
      </c>
      <c r="AI33" s="13">
        <f>IF('Données projet'!$A$62&gt;35,AI32+AH33-AQ32,IF(A33&lt;'Données projet'!$A$62,$AF$205^A33,IF(A33='Données projet'!$A$62,'Données projet'!$B$62,AI32+AH33-AQ32)))</f>
        <v>108.4230769</v>
      </c>
      <c r="AJ33" s="13">
        <f>AI33*VLOOKUP('Données projet'!$B$10,Paramètres!$A$1:$I$89,3,0)*VLOOKUP('Données projet'!$B$10,Paramètres!$A$1:$I$89,5,0)</f>
        <v>98.101199979119997</v>
      </c>
      <c r="AK33" s="13">
        <f t="shared" si="35"/>
        <v>26.509131151904384</v>
      </c>
      <c r="AL33" s="20">
        <f t="shared" si="4"/>
        <v>217.02966005320079</v>
      </c>
      <c r="AM33" s="59">
        <f t="shared" si="5"/>
        <v>510.36299338653407</v>
      </c>
      <c r="AN33" s="59">
        <f ca="1">AVERAGE(OFFSET($AM$3,0,0,'Données projet'!$E$10+1,1))-AVERAGE(OFFSET($H$3,0,0,'Données projet'!$E$10+1,1))</f>
        <v>700.22008319944644</v>
      </c>
      <c r="AO33" s="59">
        <f t="shared" si="36"/>
        <v>253.69632671986739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187.80389738728508</v>
      </c>
      <c r="T34" s="59">
        <f t="shared" si="34"/>
        <v>439.28159165815265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132.75336430096419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132.78515724030436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16.154230774999998</v>
      </c>
      <c r="AI34" s="13">
        <f>IF('Données projet'!$A$62&gt;35,AI33+AH34-AQ33,IF(A34&lt;'Données projet'!$A$62,$AF$205^A34,IF(A34='Données projet'!$A$62,'Données projet'!$B$62,AI33+AH34-AQ33)))</f>
        <v>124.577307675</v>
      </c>
      <c r="AJ34" s="13">
        <f>AI34*VLOOKUP('Données projet'!$B$10,Paramètres!$A$1:$I$89,3,0)*VLOOKUP('Données projet'!$B$10,Paramètres!$A$1:$I$89,5,0)</f>
        <v>112.71754798433999</v>
      </c>
      <c r="AK34" s="13">
        <f t="shared" si="35"/>
        <v>29.97034782116954</v>
      </c>
      <c r="AL34" s="20">
        <f t="shared" si="4"/>
        <v>248.51475186126243</v>
      </c>
      <c r="AM34" s="59">
        <f t="shared" si="5"/>
        <v>541.8480851945958</v>
      </c>
      <c r="AN34" s="59">
        <f ca="1">AVERAGE(OFFSET($AM$3,0,0,'Données projet'!$E$10+1,1))-AVERAGE(OFFSET($H$3,0,0,'Données projet'!$E$10+1,1))</f>
        <v>700.22008319944644</v>
      </c>
      <c r="AO34" s="59">
        <f t="shared" si="36"/>
        <v>253.69632671986739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187.80389738728508</v>
      </c>
      <c r="T35" s="59">
        <f t="shared" si="34"/>
        <v>439.28159165815265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129.12321657295831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129.14569757595959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16.154230774999998</v>
      </c>
      <c r="AI35" s="13">
        <f>IF('Données projet'!$A$62&gt;35,AI34+AH35-AQ34,IF(A35&lt;'Données projet'!$A$62,$AF$205^A35,IF(A35='Données projet'!$A$62,'Données projet'!$B$62,AI34+AH35-AQ34)))</f>
        <v>140.73153844999999</v>
      </c>
      <c r="AJ35" s="13">
        <f>AI35*VLOOKUP('Données projet'!$B$10,Paramètres!$A$1:$I$89,3,0)*VLOOKUP('Données projet'!$B$10,Paramètres!$A$1:$I$89,5,0)</f>
        <v>127.33389598955998</v>
      </c>
      <c r="AK35" s="13">
        <f t="shared" si="35"/>
        <v>33.379559976962113</v>
      </c>
      <c r="AL35" s="20">
        <f t="shared" si="4"/>
        <v>279.90926914169262</v>
      </c>
      <c r="AM35" s="59">
        <f t="shared" si="5"/>
        <v>573.24260247502593</v>
      </c>
      <c r="AN35" s="59">
        <f ca="1">AVERAGE(OFFSET($AM$3,0,0,'Données projet'!$E$10+1,1))-AVERAGE(OFFSET($H$3,0,0,'Données projet'!$E$10+1,1))</f>
        <v>700.22008319944644</v>
      </c>
      <c r="AO35" s="59">
        <f t="shared" si="36"/>
        <v>253.69632671986739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187.80389738728508</v>
      </c>
      <c r="T36" s="59">
        <f t="shared" si="34"/>
        <v>439.28159165815265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125.59233542547592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125.60823189514601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16.154230774999998</v>
      </c>
      <c r="AI36" s="13">
        <f>IF('Données projet'!$A$62&gt;35,AI35+AH36-AQ35,IF(A36&lt;'Données projet'!$A$62,$AF$205^A36,IF(A36='Données projet'!$A$62,'Données projet'!$B$62,AI35+AH36-AQ35)))</f>
        <v>156.88576922499999</v>
      </c>
      <c r="AJ36" s="13">
        <f>AI36*VLOOKUP('Données projet'!$B$10,Paramètres!$A$1:$I$89,3,0)*VLOOKUP('Données projet'!$B$10,Paramètres!$A$1:$I$89,5,0)</f>
        <v>141.95024399477998</v>
      </c>
      <c r="AK36" s="13">
        <f t="shared" si="35"/>
        <v>36.743418652910712</v>
      </c>
      <c r="AL36" s="20">
        <f t="shared" si="4"/>
        <v>311.22479577806126</v>
      </c>
      <c r="AM36" s="59">
        <f t="shared" si="5"/>
        <v>604.55812911139458</v>
      </c>
      <c r="AN36" s="59">
        <f ca="1">AVERAGE(OFFSET($AM$3,0,0,'Données projet'!$E$10+1,1))-AVERAGE(OFFSET($H$3,0,0,'Données projet'!$E$10+1,1))</f>
        <v>700.22008319944644</v>
      </c>
      <c r="AO36" s="59">
        <f t="shared" si="36"/>
        <v>253.69632671986739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187.80389738728508</v>
      </c>
      <c r="T37" s="59">
        <f t="shared" si="34"/>
        <v>439.28159165815265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122.15800640865241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122.16924691015305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16.154230774999998</v>
      </c>
      <c r="AH37" s="12">
        <f t="array" ref="AH37">INDEX(AG:AG,MIN(IF(ISNUMBER(AG37:AG233),ROW(AG37:AG233),"")))</f>
        <v>16.154230774999998</v>
      </c>
      <c r="AI37" s="13">
        <f>IF('Données projet'!$A$62&gt;35,AI36+AH37-AQ36,IF(A37&lt;'Données projet'!$A$62,$AF$205^A37,IF(A37='Données projet'!$A$62,'Données projet'!$B$62,AI36+AH37-AQ36)))</f>
        <v>173.04</v>
      </c>
      <c r="AJ37" s="13">
        <f>AI37*VLOOKUP('Données projet'!$B$10,Paramètres!$A$1:$I$89,3,0)*VLOOKUP('Données projet'!$B$10,Paramètres!$A$1:$I$89,5,0)</f>
        <v>156.56659199999999</v>
      </c>
      <c r="AK37" s="13">
        <f t="shared" si="35"/>
        <v>40.067125668008877</v>
      </c>
      <c r="AL37" s="20">
        <f t="shared" si="4"/>
        <v>342.47039160511548</v>
      </c>
      <c r="AM37" s="59">
        <f t="shared" si="5"/>
        <v>635.8037249384488</v>
      </c>
      <c r="AN37" s="59">
        <f ca="1">AVERAGE(OFFSET($AM$3,0,0,'Données projet'!$E$10+1,1))-AVERAGE(OFFSET($H$3,0,0,'Données projet'!$E$10+1,1))</f>
        <v>700.22008319944644</v>
      </c>
      <c r="AO37" s="59">
        <f t="shared" si="36"/>
        <v>253.69632671986739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15.246999898475442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15.246999898475442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187.80389738728508</v>
      </c>
      <c r="T38" s="59">
        <f t="shared" si="34"/>
        <v>439.28159165815265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118.81758929939745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118.8255375342325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151.39249999999998</v>
      </c>
      <c r="AJ38" s="13">
        <f>AI38*VLOOKUP('Données projet'!$B$10,Paramètres!$A$1:$I$89,3,0)*VLOOKUP('Données projet'!$B$10,Paramètres!$A$1:$I$89,5,0)</f>
        <v>136.97993399999999</v>
      </c>
      <c r="AK38" s="13">
        <f t="shared" si="35"/>
        <v>35.604275117076945</v>
      </c>
      <c r="AL38" s="20">
        <f t="shared" si="4"/>
        <v>300.58416421224229</v>
      </c>
      <c r="AM38" s="59">
        <f t="shared" si="5"/>
        <v>593.91749754557554</v>
      </c>
      <c r="AN38" s="59">
        <f ca="1">AVERAGE(OFFSET($AM$3,0,0,'Données projet'!$E$10+1,1))-AVERAGE(OFFSET($H$3,0,0,'Données projet'!$E$10+1,1))</f>
        <v>700.22008319944644</v>
      </c>
      <c r="AO38" s="59">
        <f t="shared" si="36"/>
        <v>253.69632671986739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14.948015530218003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14.948015530218003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187.80389738728508</v>
      </c>
      <c r="T39" s="59">
        <f t="shared" si="34"/>
        <v>439.28159165815265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115.56851607165997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115.5741363224103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165.19499999999999</v>
      </c>
      <c r="AJ39" s="13">
        <f>AI39*VLOOKUP('Données projet'!$B$10,Paramètres!$A$1:$I$89,3,0)*VLOOKUP('Données projet'!$B$10,Paramètres!$A$1:$I$89,5,0)</f>
        <v>149.468436</v>
      </c>
      <c r="AK39" s="13">
        <f t="shared" si="35"/>
        <v>38.457760846909196</v>
      </c>
      <c r="AL39" s="20">
        <f t="shared" si="4"/>
        <v>327.30479284170019</v>
      </c>
      <c r="AM39" s="59">
        <f t="shared" si="5"/>
        <v>620.63812617503345</v>
      </c>
      <c r="AN39" s="59">
        <f ca="1">AVERAGE(OFFSET($AM$3,0,0,'Données projet'!$E$10+1,1))-AVERAGE(OFFSET($H$3,0,0,'Données projet'!$E$10+1,1))</f>
        <v>700.22008319944644</v>
      </c>
      <c r="AO39" s="59">
        <f t="shared" si="36"/>
        <v>253.69632671986739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14.654894063059634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14.654894063059634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187.80389738728508</v>
      </c>
      <c r="T40" s="59">
        <f t="shared" si="34"/>
        <v>439.28159165815265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112.40828892219631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112.41226303961382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</v>
      </c>
      <c r="AJ40" s="13">
        <f>AI40*VLOOKUP('Données projet'!$B$10,Paramètres!$A$1:$I$89,3,0)*VLOOKUP('Données projet'!$B$10,Paramètres!$A$1:$I$89,5,0)</f>
        <v>161.95693799999998</v>
      </c>
      <c r="AK40" s="13">
        <f t="shared" si="35"/>
        <v>41.283595456567447</v>
      </c>
      <c r="AL40" s="20">
        <f t="shared" si="4"/>
        <v>353.97726243685491</v>
      </c>
      <c r="AM40" s="59">
        <f t="shared" si="5"/>
        <v>647.31059577018823</v>
      </c>
      <c r="AN40" s="59">
        <f ca="1">AVERAGE(OFFSET($AM$3,0,0,'Données projet'!$E$10+1,1))-AVERAGE(OFFSET($H$3,0,0,'Données projet'!$E$10+1,1))</f>
        <v>700.22008319944644</v>
      </c>
      <c r="AO40" s="59">
        <f t="shared" si="36"/>
        <v>253.69632671986739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14.3675205290858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14.3675205290858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187.80389738728508</v>
      </c>
      <c r="T41" s="59">
        <f t="shared" si="34"/>
        <v>439.28159165815265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109.33447835032385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109.33728847569901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</v>
      </c>
      <c r="AJ41" s="13">
        <f>AI41*VLOOKUP('Données projet'!$B$10,Paramètres!$A$1:$I$89,3,0)*VLOOKUP('Données projet'!$B$10,Paramètres!$A$1:$I$89,5,0)</f>
        <v>174.44543999999999</v>
      </c>
      <c r="AK41" s="13">
        <f t="shared" si="35"/>
        <v>44.08415354960767</v>
      </c>
      <c r="AL41" s="20">
        <f t="shared" si="4"/>
        <v>380.6057087655667</v>
      </c>
      <c r="AM41" s="59">
        <f t="shared" si="5"/>
        <v>673.93904209890002</v>
      </c>
      <c r="AN41" s="59">
        <f ca="1">AVERAGE(OFFSET($AM$3,0,0,'Données projet'!$E$10+1,1))-AVERAGE(OFFSET($H$3,0,0,'Données projet'!$E$10+1,1))</f>
        <v>700.22008319944644</v>
      </c>
      <c r="AO41" s="59">
        <f t="shared" si="36"/>
        <v>253.69632671986739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14.085782214832644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14.085782214832644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187.80389738728508</v>
      </c>
      <c r="T42" s="59">
        <f t="shared" si="34"/>
        <v>439.28159165815265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106.34472129018391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106.34670834889268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206.60250000000002</v>
      </c>
      <c r="AJ42" s="13">
        <f>AI42*VLOOKUP('Données projet'!$B$10,Paramètres!$A$1:$I$89,3,0)*VLOOKUP('Données projet'!$B$10,Paramètres!$A$1:$I$89,5,0)</f>
        <v>186.93394200000003</v>
      </c>
      <c r="AK42" s="13">
        <f t="shared" si="35"/>
        <v>46.86145046822454</v>
      </c>
      <c r="AL42" s="20">
        <f t="shared" si="4"/>
        <v>407.19364188215781</v>
      </c>
      <c r="AM42" s="59">
        <f t="shared" si="5"/>
        <v>700.52697521549112</v>
      </c>
      <c r="AN42" s="59">
        <f ca="1">AVERAGE(OFFSET($AM$3,0,0,'Données projet'!$E$10+1,1))-AVERAGE(OFFSET($H$3,0,0,'Données projet'!$E$10+1,1))</f>
        <v>700.22008319944644</v>
      </c>
      <c r="AO42" s="59">
        <f t="shared" si="36"/>
        <v>253.69632671986739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13.80956861707859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13.80956861707859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187.80389738728508</v>
      </c>
      <c r="T43" s="59">
        <f t="shared" si="34"/>
        <v>439.28159165815265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103.43671929407799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103.43812435676557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220.40500000000003</v>
      </c>
      <c r="AJ43" s="13">
        <f>AI43*VLOOKUP('Données projet'!$B$10,Paramètres!$A$1:$I$89,3,0)*VLOOKUP('Données projet'!$B$10,Paramètres!$A$1:$I$89,5,0)</f>
        <v>199.42244400000001</v>
      </c>
      <c r="AK43" s="13">
        <f t="shared" si="35"/>
        <v>49.617217041644913</v>
      </c>
      <c r="AL43" s="20">
        <f t="shared" si="4"/>
        <v>433.74407631419825</v>
      </c>
      <c r="AM43" s="59">
        <f t="shared" si="5"/>
        <v>727.07740964753157</v>
      </c>
      <c r="AN43" s="59">
        <f ca="1">AVERAGE(OFFSET($AM$3,0,0,'Données projet'!$E$10+1,1))-AVERAGE(OFFSET($H$3,0,0,'Données projet'!$E$10+1,1))</f>
        <v>700.22008319944644</v>
      </c>
      <c r="AO43" s="59">
        <f t="shared" si="36"/>
        <v>253.69632671986739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13.538771399502831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13.538771399502831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187.80389738728508</v>
      </c>
      <c r="T44" s="59">
        <f t="shared" si="34"/>
        <v>439.28159165815265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100.60823676548077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100.60923029483514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234.20750000000004</v>
      </c>
      <c r="AJ44" s="13">
        <f>AI44*VLOOKUP('Données projet'!$B$10,Paramètres!$A$1:$I$89,3,0)*VLOOKUP('Données projet'!$B$10,Paramètres!$A$1:$I$89,5,0)</f>
        <v>211.910946</v>
      </c>
      <c r="AK44" s="13">
        <f t="shared" si="35"/>
        <v>52.352955065676788</v>
      </c>
      <c r="AL44" s="20">
        <f t="shared" si="4"/>
        <v>460.25962768938712</v>
      </c>
      <c r="AM44" s="59">
        <f t="shared" si="5"/>
        <v>753.59296102272037</v>
      </c>
      <c r="AN44" s="59">
        <f ca="1">AVERAGE(OFFSET($AM$3,0,0,'Données projet'!$E$10+1,1))-AVERAGE(OFFSET($H$3,0,0,'Données projet'!$E$10+1,1))</f>
        <v>700.22008319944644</v>
      </c>
      <c r="AO44" s="59">
        <f t="shared" si="36"/>
        <v>253.69632671986739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13.273284350193741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13.273284350193741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187.80389738728508</v>
      </c>
      <c r="T45" s="59">
        <f t="shared" si="34"/>
        <v>439.28159165815265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97.857099240371468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97.857801771715259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224.39944800000004</v>
      </c>
      <c r="AK45" s="13">
        <f t="shared" si="35"/>
        <v>55.06997932657665</v>
      </c>
      <c r="AL45" s="20">
        <f t="shared" si="4"/>
        <v>486.74258592712107</v>
      </c>
      <c r="AM45" s="59">
        <f t="shared" si="5"/>
        <v>780.07591926045438</v>
      </c>
      <c r="AN45" s="59">
        <f ca="1">AVERAGE(OFFSET($AM$3,0,0,'Données projet'!$E$10+1,1))-AVERAGE(OFFSET($H$3,0,0,'Données projet'!$E$10+1,1))</f>
        <v>700.22008319944644</v>
      </c>
      <c r="AO45" s="59">
        <f t="shared" si="36"/>
        <v>253.69632671986739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36.844773844208383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36.844773844208383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187.80389738728508</v>
      </c>
      <c r="T46" s="59">
        <f t="shared" si="34"/>
        <v>439.28159165815265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95.181191715562321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95.181688480239515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206.61500000000004</v>
      </c>
      <c r="AJ46" s="13">
        <f>AI46*VLOOKUP('Données projet'!$B$10,Paramètres!$A$1:$I$89,3,0)*VLOOKUP('Données projet'!$B$10,Paramètres!$A$1:$I$89,5,0)</f>
        <v>186.94525200000001</v>
      </c>
      <c r="AK46" s="13">
        <f t="shared" si="35"/>
        <v>46.863955679429196</v>
      </c>
      <c r="AL46" s="20">
        <f t="shared" si="4"/>
        <v>407.21770337500584</v>
      </c>
      <c r="AM46" s="59">
        <f t="shared" si="5"/>
        <v>700.5510367083391</v>
      </c>
      <c r="AN46" s="59">
        <f ca="1">AVERAGE(OFFSET($AM$3,0,0,'Données projet'!$E$10+1,1))-AVERAGE(OFFSET($H$3,0,0,'Données projet'!$E$10+1,1))</f>
        <v>700.22008319944644</v>
      </c>
      <c r="AO46" s="59">
        <f t="shared" si="36"/>
        <v>253.69632671986739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36.122270302216471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36.122270302216471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187.80389738728508</v>
      </c>
      <c r="T47" s="59">
        <f t="shared" si="34"/>
        <v>439.28159165815265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92.578457022738931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92.578808288410826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220.63000000000005</v>
      </c>
      <c r="AJ47" s="13">
        <f>AI47*VLOOKUP('Données projet'!$B$10,Paramètres!$A$1:$I$89,3,0)*VLOOKUP('Données projet'!$B$10,Paramètres!$A$1:$I$89,5,0)</f>
        <v>199.62602400000003</v>
      </c>
      <c r="AK47" s="13">
        <f t="shared" si="35"/>
        <v>49.661970169140027</v>
      </c>
      <c r="AL47" s="20">
        <f t="shared" si="4"/>
        <v>434.17658984458558</v>
      </c>
      <c r="AM47" s="59">
        <f t="shared" si="5"/>
        <v>727.50992317791884</v>
      </c>
      <c r="AN47" s="59">
        <f ca="1">AVERAGE(OFFSET($AM$3,0,0,'Données projet'!$E$10+1,1))-AVERAGE(OFFSET($H$3,0,0,'Données projet'!$E$10+1,1))</f>
        <v>700.22008319944644</v>
      </c>
      <c r="AO47" s="59">
        <f t="shared" si="36"/>
        <v>253.69632671986739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35.413934613999373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35.413934613999373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187.80389738728508</v>
      </c>
      <c r="T48" s="59">
        <f t="shared" si="34"/>
        <v>439.28159165815265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90.046894246962665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90.047142629301263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234.64500000000007</v>
      </c>
      <c r="AJ48" s="13">
        <f>AI48*VLOOKUP('Données projet'!$B$10,Paramètres!$A$1:$I$89,3,0)*VLOOKUP('Données projet'!$B$10,Paramètres!$A$1:$I$89,5,0)</f>
        <v>212.30679600000005</v>
      </c>
      <c r="AK48" s="13">
        <f t="shared" si="35"/>
        <v>52.439357699522503</v>
      </c>
      <c r="AL48" s="20">
        <f t="shared" si="4"/>
        <v>461.09955102666845</v>
      </c>
      <c r="AM48" s="59">
        <f t="shared" si="5"/>
        <v>754.43288436000171</v>
      </c>
      <c r="AN48" s="59">
        <f ca="1">AVERAGE(OFFSET($AM$3,0,0,'Données projet'!$E$10+1,1))-AVERAGE(OFFSET($H$3,0,0,'Données projet'!$E$10+1,1))</f>
        <v>700.22008319944644</v>
      </c>
      <c r="AO48" s="59">
        <f t="shared" si="36"/>
        <v>253.69632671986739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34.719488956586098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34.719488956586098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187.80389738728508</v>
      </c>
      <c r="T49" s="59">
        <f t="shared" si="34"/>
        <v>439.28159165815265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87.584557188419112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87.584732821255059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248.66000000000008</v>
      </c>
      <c r="AJ49" s="13">
        <f>AI49*VLOOKUP('Données projet'!$B$10,Paramètres!$A$1:$I$89,3,0)*VLOOKUP('Données projet'!$B$10,Paramètres!$A$1:$I$89,5,0)</f>
        <v>224.98756800000007</v>
      </c>
      <c r="AK49" s="13">
        <f t="shared" si="35"/>
        <v>55.197490604905951</v>
      </c>
      <c r="AL49" s="20">
        <f t="shared" si="4"/>
        <v>487.98897707021132</v>
      </c>
      <c r="AM49" s="59">
        <f t="shared" si="5"/>
        <v>781.32231040354463</v>
      </c>
      <c r="AN49" s="59">
        <f ca="1">AVERAGE(OFFSET($AM$3,0,0,'Données projet'!$E$10+1,1))-AVERAGE(OFFSET($H$3,0,0,'Données projet'!$E$10+1,1))</f>
        <v>700.22008319944644</v>
      </c>
      <c r="AO49" s="59">
        <f t="shared" si="36"/>
        <v>253.69632671986739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34.038660954944675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34.038660954944675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187.80389738728508</v>
      </c>
      <c r="T50" s="59">
        <f t="shared" si="34"/>
        <v>439.28159165815265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85.189552866230102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85.189677057399393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262.67500000000007</v>
      </c>
      <c r="AJ50" s="13">
        <f>AI50*VLOOKUP('Données projet'!$B$10,Paramètres!$A$1:$I$89,3,0)*VLOOKUP('Données projet'!$B$10,Paramètres!$A$1:$I$89,5,0)</f>
        <v>237.66834000000003</v>
      </c>
      <c r="AK50" s="13">
        <f t="shared" si="35"/>
        <v>57.937577787044361</v>
      </c>
      <c r="AL50" s="20">
        <f t="shared" si="4"/>
        <v>514.8469734791023</v>
      </c>
      <c r="AM50" s="59">
        <f t="shared" si="5"/>
        <v>808.18030681243567</v>
      </c>
      <c r="AN50" s="59">
        <f ca="1">AVERAGE(OFFSET($AM$3,0,0,'Données projet'!$E$10+1,1))-AVERAGE(OFFSET($H$3,0,0,'Données projet'!$E$10+1,1))</f>
        <v>700.22008319944644</v>
      </c>
      <c r="AO50" s="59">
        <f t="shared" si="36"/>
        <v>253.69632671986739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33.371183575151363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33.371183575151363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187.80389738728508</v>
      </c>
      <c r="T51" s="59">
        <f t="shared" si="34"/>
        <v>439.28159165815265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82.860040063179156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82.86012787959713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276.69000000000005</v>
      </c>
      <c r="AJ51" s="13">
        <f>AI51*VLOOKUP('Données projet'!$B$10,Paramètres!$A$1:$I$89,3,0)*VLOOKUP('Données projet'!$B$10,Paramètres!$A$1:$I$89,5,0)</f>
        <v>250.34911200000005</v>
      </c>
      <c r="AK51" s="13">
        <f t="shared" si="35"/>
        <v>60.660691860184102</v>
      </c>
      <c r="AL51" s="20">
        <f t="shared" si="4"/>
        <v>541.67540838982075</v>
      </c>
      <c r="AM51" s="59">
        <f t="shared" si="5"/>
        <v>835.00874172315412</v>
      </c>
      <c r="AN51" s="59">
        <f ca="1">AVERAGE(OFFSET($AM$3,0,0,'Données projet'!$E$10+1,1))-AVERAGE(OFFSET($H$3,0,0,'Données projet'!$E$10+1,1))</f>
        <v>700.22008319944644</v>
      </c>
      <c r="AO51" s="59">
        <f t="shared" si="36"/>
        <v>253.69632671986739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32.716795019654796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32.716795019654796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187.80389738728508</v>
      </c>
      <c r="T52" s="59">
        <f t="shared" si="34"/>
        <v>439.28159165815265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80.594227910231396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80.594290005816049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290.70500000000004</v>
      </c>
      <c r="AJ52" s="13">
        <f>AI52*VLOOKUP('Données projet'!$B$10,Paramètres!$A$1:$I$89,3,0)*VLOOKUP('Données projet'!$B$10,Paramètres!$A$1:$I$89,5,0)</f>
        <v>263.02988400000004</v>
      </c>
      <c r="AK52" s="13">
        <f t="shared" si="35"/>
        <v>63.367790639848458</v>
      </c>
      <c r="AL52" s="20">
        <f t="shared" si="4"/>
        <v>568.47594999773617</v>
      </c>
      <c r="AM52" s="59">
        <f t="shared" si="5"/>
        <v>861.80928333106954</v>
      </c>
      <c r="AN52" s="59">
        <f ca="1">AVERAGE(OFFSET($AM$3,0,0,'Données projet'!$E$10+1,1))-AVERAGE(OFFSET($H$3,0,0,'Données projet'!$E$10+1,1))</f>
        <v>700.22008319944644</v>
      </c>
      <c r="AO52" s="59">
        <f t="shared" si="36"/>
        <v>253.69632671986739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32.075238624593908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32.075238624593908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187.80389738728508</v>
      </c>
      <c r="T53" s="59">
        <f t="shared" si="34"/>
        <v>439.28159165815265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78.39037450975988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78.39041841796886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275.71065600000003</v>
      </c>
      <c r="AK53" s="13">
        <f t="shared" si="35"/>
        <v>66.059734370197603</v>
      </c>
      <c r="AL53" s="20">
        <f t="shared" si="4"/>
        <v>595.25009656142754</v>
      </c>
      <c r="AM53" s="59">
        <f t="shared" si="5"/>
        <v>888.58342989476091</v>
      </c>
      <c r="AN53" s="59">
        <f ca="1">AVERAGE(OFFSET($AM$3,0,0,'Données projet'!$E$10+1,1))-AVERAGE(OFFSET($H$3,0,0,'Données projet'!$E$10+1,1))</f>
        <v>700.22008319944644</v>
      </c>
      <c r="AO53" s="59">
        <f t="shared" si="36"/>
        <v>253.69632671986739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60.099440001341925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60.099440001341925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187.80389738728508</v>
      </c>
      <c r="T54" s="59">
        <f t="shared" si="34"/>
        <v>439.28159165815265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76.246785596419869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76.246816644212188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251.66000000000003</v>
      </c>
      <c r="AJ54" s="13">
        <f>AI54*VLOOKUP('Données projet'!$B$10,Paramètres!$A$1:$I$89,3,0)*VLOOKUP('Données projet'!$B$10,Paramètres!$A$1:$I$89,5,0)</f>
        <v>227.70196800000002</v>
      </c>
      <c r="AK54" s="13">
        <f t="shared" si="35"/>
        <v>55.785503263186797</v>
      </c>
      <c r="AL54" s="20">
        <f t="shared" si="4"/>
        <v>493.74067911671705</v>
      </c>
      <c r="AM54" s="59">
        <f t="shared" si="5"/>
        <v>787.0740124500503</v>
      </c>
      <c r="AN54" s="59">
        <f ca="1">AVERAGE(OFFSET($AM$3,0,0,'Données projet'!$E$10+1,1))-AVERAGE(OFFSET($H$3,0,0,'Données projet'!$E$10+1,1))</f>
        <v>700.22008319944644</v>
      </c>
      <c r="AO54" s="59">
        <f t="shared" si="36"/>
        <v>253.69632671986739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58.92092663995443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58.92092663995443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187.80389738728508</v>
      </c>
      <c r="T55" s="59">
        <f t="shared" si="34"/>
        <v>439.28159165815265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74.161813234641571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74.161835188746068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265.22000000000003</v>
      </c>
      <c r="AJ55" s="13">
        <f>AI55*VLOOKUP('Données projet'!$B$10,Paramètres!$A$1:$I$89,3,0)*VLOOKUP('Données projet'!$B$10,Paramètres!$A$1:$I$89,5,0)</f>
        <v>239.97105600000003</v>
      </c>
      <c r="AK55" s="13">
        <f t="shared" si="35"/>
        <v>58.433302995905095</v>
      </c>
      <c r="AL55" s="20">
        <f t="shared" si="4"/>
        <v>519.72092525120149</v>
      </c>
      <c r="AM55" s="59">
        <f t="shared" si="5"/>
        <v>813.05425858453486</v>
      </c>
      <c r="AN55" s="59">
        <f ca="1">AVERAGE(OFFSET($AM$3,0,0,'Données projet'!$E$10+1,1))-AVERAGE(OFFSET($H$3,0,0,'Données projet'!$E$10+1,1))</f>
        <v>700.22008319944644</v>
      </c>
      <c r="AO55" s="59">
        <f t="shared" si="36"/>
        <v>253.69632671986739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57.765523206761571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57.765523206761571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187.80389738728508</v>
      </c>
      <c r="T56" s="59">
        <f t="shared" si="34"/>
        <v>439.28159165815265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72.133854551740043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72.13387007563621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278.78000000000003</v>
      </c>
      <c r="AJ56" s="13">
        <f>AI56*VLOOKUP('Données projet'!$B$10,Paramètres!$A$1:$I$89,3,0)*VLOOKUP('Données projet'!$B$10,Paramètres!$A$1:$I$89,5,0)</f>
        <v>252.24014399999999</v>
      </c>
      <c r="AK56" s="13">
        <f t="shared" si="35"/>
        <v>61.065384641947205</v>
      </c>
      <c r="AL56" s="20">
        <f t="shared" si="4"/>
        <v>545.67379571805805</v>
      </c>
      <c r="AM56" s="59">
        <f t="shared" si="5"/>
        <v>839.0071290513913</v>
      </c>
      <c r="AN56" s="59">
        <f ca="1">AVERAGE(OFFSET($AM$3,0,0,'Données projet'!$E$10+1,1))-AVERAGE(OFFSET($H$3,0,0,'Données projet'!$E$10+1,1))</f>
        <v>700.22008319944644</v>
      </c>
      <c r="AO56" s="59">
        <f t="shared" si="36"/>
        <v>253.69632671986739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56.632776530167114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56.632776530167114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187.80389738728508</v>
      </c>
      <c r="T57" s="59">
        <f t="shared" si="34"/>
        <v>439.28159165815265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70.161350505668167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70.161361482720409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292.34000000000003</v>
      </c>
      <c r="AJ57" s="13">
        <f>AI57*VLOOKUP('Données projet'!$B$10,Paramètres!$A$1:$I$89,3,0)*VLOOKUP('Données projet'!$B$10,Paramètres!$A$1:$I$89,5,0)</f>
        <v>264.509232</v>
      </c>
      <c r="AK57" s="13">
        <f t="shared" si="35"/>
        <v>63.682600004728563</v>
      </c>
      <c r="AL57" s="20">
        <f t="shared" si="4"/>
        <v>571.60077407490223</v>
      </c>
      <c r="AM57" s="59">
        <f t="shared" si="5"/>
        <v>864.9341074082356</v>
      </c>
      <c r="AN57" s="59">
        <f ca="1">AVERAGE(OFFSET($AM$3,0,0,'Données projet'!$E$10+1,1))-AVERAGE(OFFSET($H$3,0,0,'Données projet'!$E$10+1,1))</f>
        <v>700.22008319944644</v>
      </c>
      <c r="AO57" s="59">
        <f t="shared" si="36"/>
        <v>253.69632671986739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55.522242324993421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55.522242324993421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187.80389738728508</v>
      </c>
      <c r="T58" s="59">
        <f t="shared" si="34"/>
        <v>439.28159165815265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68.242784686465598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68.242792448413681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305.90000000000003</v>
      </c>
      <c r="AJ58" s="13">
        <f>AI58*VLOOKUP('Données projet'!$B$10,Paramètres!$A$1:$I$89,3,0)*VLOOKUP('Données projet'!$B$10,Paramètres!$A$1:$I$89,5,0)</f>
        <v>276.77832000000001</v>
      </c>
      <c r="AK58" s="13">
        <f t="shared" si="35"/>
        <v>66.28571740098451</v>
      </c>
      <c r="AL58" s="20">
        <f t="shared" si="4"/>
        <v>597.5031984733813</v>
      </c>
      <c r="AM58" s="59">
        <f t="shared" si="5"/>
        <v>890.83653180671467</v>
      </c>
      <c r="AN58" s="59">
        <f ca="1">AVERAGE(OFFSET($AM$3,0,0,'Données projet'!$E$10+1,1))-AVERAGE(OFFSET($H$3,0,0,'Données projet'!$E$10+1,1))</f>
        <v>700.22008319944644</v>
      </c>
      <c r="AO58" s="59">
        <f t="shared" si="36"/>
        <v>253.69632671986739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54.433485018224204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54.433485018224204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187.80389738728508</v>
      </c>
      <c r="T59" s="59">
        <f t="shared" si="34"/>
        <v>439.28159165815265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66.376682150482125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66.376687639008253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319.46000000000004</v>
      </c>
      <c r="AJ59" s="13">
        <f>AI59*VLOOKUP('Données projet'!$B$10,Paramètres!$A$1:$I$89,3,0)*VLOOKUP('Données projet'!$B$10,Paramètres!$A$1:$I$89,5,0)</f>
        <v>289.04740800000002</v>
      </c>
      <c r="AK59" s="13">
        <f t="shared" si="35"/>
        <v>68.875433179996975</v>
      </c>
      <c r="AL59" s="20">
        <f t="shared" si="4"/>
        <v>623.38228172182801</v>
      </c>
      <c r="AM59" s="59">
        <f t="shared" si="5"/>
        <v>916.71561505516138</v>
      </c>
      <c r="AN59" s="59">
        <f ca="1">AVERAGE(OFFSET($AM$3,0,0,'Données projet'!$E$10+1,1))-AVERAGE(OFFSET($H$3,0,0,'Données projet'!$E$10+1,1))</f>
        <v>700.22008319944644</v>
      </c>
      <c r="AO59" s="59">
        <f t="shared" si="36"/>
        <v>253.69632671986739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53.366077578164344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53.366077578164344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187.80389738728508</v>
      </c>
      <c r="T60" s="59">
        <f t="shared" si="34"/>
        <v>439.28159165815265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64.561608286479185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64.56161216745322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333.02000000000004</v>
      </c>
      <c r="AJ60" s="13">
        <f>AI60*VLOOKUP('Données projet'!$B$10,Paramètres!$A$1:$I$89,3,0)*VLOOKUP('Données projet'!$B$10,Paramètres!$A$1:$I$89,5,0)</f>
        <v>301.31649600000003</v>
      </c>
      <c r="AK60" s="13">
        <f t="shared" si="35"/>
        <v>71.45238123186985</v>
      </c>
      <c r="AL60" s="20">
        <f t="shared" si="4"/>
        <v>649.23912784550669</v>
      </c>
      <c r="AM60" s="59">
        <f t="shared" si="5"/>
        <v>942.57246117884006</v>
      </c>
      <c r="AN60" s="59">
        <f ca="1">AVERAGE(OFFSET($AM$3,0,0,'Données projet'!$E$10+1,1))-AVERAGE(OFFSET($H$3,0,0,'Données projet'!$E$10+1,1))</f>
        <v>700.22008319944644</v>
      </c>
      <c r="AO60" s="59">
        <f t="shared" si="36"/>
        <v>253.69632671986739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52.31960134694981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52.31960134694981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187.80389738728508</v>
      </c>
      <c r="T61" s="59">
        <f t="shared" si="34"/>
        <v>439.28159165815265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62.79616771273799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62.796170457001054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346.58000000000004</v>
      </c>
      <c r="AJ61" s="13">
        <f>AI61*VLOOKUP('Données projet'!$B$10,Paramètres!$A$1:$I$89,3,0)*VLOOKUP('Données projet'!$B$10,Paramètres!$A$1:$I$89,5,0)</f>
        <v>313.58558400000004</v>
      </c>
      <c r="AK61" s="13">
        <f t="shared" si="35"/>
        <v>74.017140903550782</v>
      </c>
      <c r="AL61" s="20">
        <f t="shared" si="4"/>
        <v>675.07474587368438</v>
      </c>
      <c r="AM61" s="59">
        <f t="shared" si="5"/>
        <v>968.40807920701764</v>
      </c>
      <c r="AN61" s="59">
        <f ca="1">AVERAGE(OFFSET($AM$3,0,0,'Données projet'!$E$10+1,1))-AVERAGE(OFFSET($H$3,0,0,'Données projet'!$E$10+1,1))</f>
        <v>700.22008319944644</v>
      </c>
      <c r="AO61" s="59">
        <f t="shared" si="36"/>
        <v>253.69632671986739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78.028582792822419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78.028582792822419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187.80389738728508</v>
      </c>
      <c r="T62" s="59">
        <f t="shared" si="34"/>
        <v>439.28159165815265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61.079003204326234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61.079005144813252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269.16216600000007</v>
      </c>
      <c r="AK62" s="13">
        <f t="shared" si="35"/>
        <v>64.671427618025248</v>
      </c>
      <c r="AL62" s="20">
        <f t="shared" si="4"/>
        <v>581.42684221806064</v>
      </c>
      <c r="AM62" s="59">
        <f t="shared" si="5"/>
        <v>874.76017555139401</v>
      </c>
      <c r="AN62" s="59">
        <f ca="1">AVERAGE(OFFSET($AM$3,0,0,'Données projet'!$E$10+1,1))-AVERAGE(OFFSET($H$3,0,0,'Données projet'!$E$10+1,1))</f>
        <v>700.22008319944644</v>
      </c>
      <c r="AO62" s="59">
        <f t="shared" si="36"/>
        <v>253.69632671986739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76.498489876991286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76.498489876991286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187.80389738728508</v>
      </c>
      <c r="T63" s="59">
        <f t="shared" si="34"/>
        <v>439.28159165815265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59.408794649698756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59.408796021830284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280.98111600000004</v>
      </c>
      <c r="AK63" s="13">
        <f t="shared" si="35"/>
        <v>67.174304667838214</v>
      </c>
      <c r="AL63" s="20">
        <f t="shared" si="4"/>
        <v>606.37069099648488</v>
      </c>
      <c r="AM63" s="59">
        <f t="shared" si="5"/>
        <v>899.70402432981814</v>
      </c>
      <c r="AN63" s="59">
        <f ca="1">AVERAGE(OFFSET($AM$3,0,0,'Données projet'!$E$10+1,1))-AVERAGE(OFFSET($H$3,0,0,'Données projet'!$E$10+1,1))</f>
        <v>700.22008319944644</v>
      </c>
      <c r="AO63" s="59">
        <f t="shared" si="36"/>
        <v>253.69632671986739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74.998401149975066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74.998401149975066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187.80389738728508</v>
      </c>
      <c r="T64" s="59">
        <f t="shared" si="34"/>
        <v>439.28159165815265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57.784258035830014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57.784259006073526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292.80006600000007</v>
      </c>
      <c r="AK64" s="13">
        <f t="shared" si="35"/>
        <v>69.664953398224426</v>
      </c>
      <c r="AL64" s="20">
        <f t="shared" si="4"/>
        <v>631.29324211857431</v>
      </c>
      <c r="AM64" s="59">
        <f t="shared" si="5"/>
        <v>924.62657545190768</v>
      </c>
      <c r="AN64" s="59">
        <f ca="1">AVERAGE(OFFSET($AM$3,0,0,'Données projet'!$E$10+1,1))-AVERAGE(OFFSET($H$3,0,0,'Données projet'!$E$10+1,1))</f>
        <v>700.22008319944644</v>
      </c>
      <c r="AO64" s="59">
        <f t="shared" si="36"/>
        <v>253.69632671986739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73.527728247931861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73.527728247931861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187.80389738728508</v>
      </c>
      <c r="T65" s="59">
        <f t="shared" si="34"/>
        <v>439.28159165815265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56.204144461098181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56.204145147163949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304.61901600000004</v>
      </c>
      <c r="AK65" s="13">
        <f t="shared" si="35"/>
        <v>72.143923875314599</v>
      </c>
      <c r="AL65" s="20">
        <f t="shared" si="4"/>
        <v>656.19545361617304</v>
      </c>
      <c r="AM65" s="59">
        <f t="shared" si="5"/>
        <v>949.52878694950641</v>
      </c>
      <c r="AN65" s="59">
        <f ca="1">AVERAGE(OFFSET($AM$3,0,0,'Données projet'!$E$10+1,1))-AVERAGE(OFFSET($H$3,0,0,'Données projet'!$E$10+1,1))</f>
        <v>700.22008319944644</v>
      </c>
      <c r="AO65" s="59">
        <f t="shared" si="36"/>
        <v>253.69632671986739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72.085894344475832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72.085894344475832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187.80389738728508</v>
      </c>
      <c r="T66" s="59">
        <f t="shared" si="34"/>
        <v>439.28159165815265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54.667239175161953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54.667239660283705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316.43796600000007</v>
      </c>
      <c r="AK66" s="13">
        <f t="shared" si="35"/>
        <v>74.611721064089451</v>
      </c>
      <c r="AL66" s="20">
        <f t="shared" si="4"/>
        <v>681.07820496995589</v>
      </c>
      <c r="AM66" s="59">
        <f t="shared" si="5"/>
        <v>974.41153830328926</v>
      </c>
      <c r="AN66" s="59">
        <f ca="1">AVERAGE(OFFSET($AM$3,0,0,'Données projet'!$E$10+1,1))-AVERAGE(OFFSET($H$3,0,0,'Données projet'!$E$10+1,1))</f>
        <v>700.22008319944644</v>
      </c>
      <c r="AO66" s="59">
        <f t="shared" si="36"/>
        <v>253.69632671986739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70.672333924434724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70.672333924434724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187.80389738728508</v>
      </c>
      <c r="T67" s="59">
        <f t="shared" si="34"/>
        <v>439.28159165815265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53.172360645091985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53.172360988124865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328.25691600000005</v>
      </c>
      <c r="AK67" s="13">
        <f t="shared" si="35"/>
        <v>77.068810071661119</v>
      </c>
      <c r="AL67" s="20">
        <f t="shared" si="4"/>
        <v>705.94230624147656</v>
      </c>
      <c r="AM67" s="59">
        <f t="shared" si="5"/>
        <v>999.27563957480993</v>
      </c>
      <c r="AN67" s="59">
        <f ca="1">AVERAGE(OFFSET($AM$3,0,0,'Données projet'!$E$10+1,1))-AVERAGE(OFFSET($H$3,0,0,'Données projet'!$E$10+1,1))</f>
        <v>700.22008319944644</v>
      </c>
      <c r="AO67" s="59">
        <f t="shared" si="36"/>
        <v>253.69632671986739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69.286492562043904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69.286492562043904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187.80389738728508</v>
      </c>
      <c r="T68" s="59">
        <f t="shared" si="34"/>
        <v>439.28159165815265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51.718359647039023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51.718359889599903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340.07586600000008</v>
      </c>
      <c r="AK68" s="13">
        <f t="shared" si="35"/>
        <v>79.515620614191235</v>
      </c>
      <c r="AL68" s="20">
        <f t="shared" ref="AL68:AL131" si="58">(AJ68+AK68)*0.475*44/12</f>
        <v>730.78850585304974</v>
      </c>
      <c r="AM68" s="59">
        <f t="shared" ref="AM68:AM131" si="59">AL68+(AD68+AE68)*44/12</f>
        <v>1024.1218391863831</v>
      </c>
      <c r="AN68" s="59">
        <f ca="1">AVERAGE(OFFSET($AM$3,0,0,'Données projet'!$E$10+1,1))-AVERAGE(OFFSET($H$3,0,0,'Données projet'!$E$10+1,1))</f>
        <v>700.22008319944644</v>
      </c>
      <c r="AO68" s="59">
        <f t="shared" si="36"/>
        <v>253.69632671986739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67.927826703489799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67.927826703489799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187.80389738728508</v>
      </c>
      <c r="T69" s="59">
        <f t="shared" ref="T69:T132" si="88">$T$3</f>
        <v>439.28159165815265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50.304118382740413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50.304118554256853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351.89481600000005</v>
      </c>
      <c r="AK69" s="13">
        <f t="shared" ref="AK69:AK132" si="89">EXP(-1.0587+0.8836*LN(AJ69)+0.284)</f>
        <v>81.952550845391471</v>
      </c>
      <c r="AL69" s="20">
        <f t="shared" si="58"/>
        <v>755.61749725572361</v>
      </c>
      <c r="AM69" s="59">
        <f t="shared" si="59"/>
        <v>1048.950830589057</v>
      </c>
      <c r="AN69" s="59">
        <f ca="1">AVERAGE(OFFSET($AM$3,0,0,'Données projet'!$E$10+1,1))-AVERAGE(OFFSET($H$3,0,0,'Données projet'!$E$10+1,1))</f>
        <v>700.22008319944644</v>
      </c>
      <c r="AO69" s="59">
        <f t="shared" ref="AO69:AO132" si="90">$AO$3</f>
        <v>253.69632671986739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97.279046690875219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97.279046690875219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187.80389738728508</v>
      </c>
      <c r="T70" s="59">
        <f t="shared" si="88"/>
        <v>439.28159165815265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48.928549620185763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48.928549741466199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298.34196600000007</v>
      </c>
      <c r="AK70" s="13">
        <f t="shared" si="89"/>
        <v>70.828763828333464</v>
      </c>
      <c r="AL70" s="20">
        <f t="shared" si="58"/>
        <v>642.97235445101421</v>
      </c>
      <c r="AM70" s="59">
        <f t="shared" si="59"/>
        <v>936.30568778434758</v>
      </c>
      <c r="AN70" s="59">
        <f ca="1">AVERAGE(OFFSET($AM$3,0,0,'Données projet'!$E$10+1,1))-AVERAGE(OFFSET($H$3,0,0,'Données projet'!$E$10+1,1))</f>
        <v>700.22008319944644</v>
      </c>
      <c r="AO70" s="59">
        <f t="shared" si="90"/>
        <v>253.69632671986739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95.371463919626862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95.371463919626862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187.80389738728508</v>
      </c>
      <c r="T71" s="59">
        <f t="shared" si="88"/>
        <v>439.28159165815265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47.590595857781189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47.590595943539412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309.33754800000003</v>
      </c>
      <c r="AK71" s="13">
        <f t="shared" si="89"/>
        <v>73.130466608029138</v>
      </c>
      <c r="AL71" s="20">
        <f t="shared" si="58"/>
        <v>666.13179210898409</v>
      </c>
      <c r="AM71" s="59">
        <f t="shared" si="59"/>
        <v>959.46512544231746</v>
      </c>
      <c r="AN71" s="59">
        <f ca="1">AVERAGE(OFFSET($AM$3,0,0,'Données projet'!$E$10+1,1))-AVERAGE(OFFSET($H$3,0,0,'Données projet'!$E$10+1,1))</f>
        <v>700.22008319944644</v>
      </c>
      <c r="AO71" s="59">
        <f t="shared" si="90"/>
        <v>253.69632671986739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93.50128768301208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93.50128768301208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187.80389738728508</v>
      </c>
      <c r="T72" s="59">
        <f t="shared" si="88"/>
        <v>439.28159165815265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46.289228511369494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46.289228572009712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320.33312999999998</v>
      </c>
      <c r="AK72" s="13">
        <f t="shared" si="89"/>
        <v>75.422663639992734</v>
      </c>
      <c r="AL72" s="20">
        <f t="shared" si="58"/>
        <v>689.27467392298729</v>
      </c>
      <c r="AM72" s="59">
        <f t="shared" si="59"/>
        <v>982.60800725632066</v>
      </c>
      <c r="AN72" s="59">
        <f ca="1">AVERAGE(OFFSET($AM$3,0,0,'Données projet'!$E$10+1,1))-AVERAGE(OFFSET($H$3,0,0,'Données projet'!$E$10+1,1))</f>
        <v>700.22008319944644</v>
      </c>
      <c r="AO72" s="59">
        <f t="shared" si="90"/>
        <v>253.69632671986739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91.667784461702439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91.667784461702439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187.80389738728508</v>
      </c>
      <c r="T73" s="59">
        <f t="shared" si="88"/>
        <v>439.28159165815265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45.023447123481361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45.023447166360469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331.328712</v>
      </c>
      <c r="AK73" s="13">
        <f t="shared" si="89"/>
        <v>77.70571861182988</v>
      </c>
      <c r="AL73" s="20">
        <f t="shared" si="58"/>
        <v>712.4016333156037</v>
      </c>
      <c r="AM73" s="59">
        <f t="shared" si="59"/>
        <v>1005.734966648937</v>
      </c>
      <c r="AN73" s="59">
        <f ca="1">AVERAGE(OFFSET($AM$3,0,0,'Données projet'!$E$10+1,1))-AVERAGE(OFFSET($H$3,0,0,'Données projet'!$E$10+1,1))</f>
        <v>700.22008319944644</v>
      </c>
      <c r="AO73" s="59">
        <f t="shared" si="90"/>
        <v>253.69632671986739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89.870235120236146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89.870235120236146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187.80389738728508</v>
      </c>
      <c r="T74" s="59">
        <f t="shared" si="88"/>
        <v>439.28159165815265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43.792278594209584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43.792278624529693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342.32429399999995</v>
      </c>
      <c r="AK74" s="13">
        <f t="shared" si="89"/>
        <v>79.979969702389681</v>
      </c>
      <c r="AL74" s="20">
        <f t="shared" si="58"/>
        <v>735.51325928166182</v>
      </c>
      <c r="AM74" s="59">
        <f t="shared" si="59"/>
        <v>1028.8465926149952</v>
      </c>
      <c r="AN74" s="59">
        <f ca="1">AVERAGE(OFFSET($AM$3,0,0,'Données projet'!$E$10+1,1))-AVERAGE(OFFSET($H$3,0,0,'Données projet'!$E$10+1,1))</f>
        <v>700.22008319944644</v>
      </c>
      <c r="AO74" s="59">
        <f t="shared" si="90"/>
        <v>253.69632671986739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88.107934624959171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88.107934624959171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187.80389738728508</v>
      </c>
      <c r="T75" s="59">
        <f t="shared" si="88"/>
        <v>439.28159165815265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42.594776433115079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42.594776454554633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353.31987599999991</v>
      </c>
      <c r="AK75" s="13">
        <f t="shared" si="89"/>
        <v>82.245732132210307</v>
      </c>
      <c r="AL75" s="20">
        <f t="shared" si="58"/>
        <v>758.61010083026611</v>
      </c>
      <c r="AM75" s="59">
        <f t="shared" si="59"/>
        <v>1051.9434341635995</v>
      </c>
      <c r="AN75" s="59">
        <f ca="1">AVERAGE(OFFSET($AM$3,0,0,'Données projet'!$E$10+1,1))-AVERAGE(OFFSET($H$3,0,0,'Données projet'!$E$10+1,1))</f>
        <v>700.22008319944644</v>
      </c>
      <c r="AO75" s="59">
        <f t="shared" si="90"/>
        <v>253.69632671986739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86.380191767497408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86.380191767497408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187.80389738728508</v>
      </c>
      <c r="T76" s="59">
        <f t="shared" si="88"/>
        <v>439.28159165815265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41.430020031589606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41.430020046749661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364.31545799999992</v>
      </c>
      <c r="AK76" s="13">
        <f t="shared" si="89"/>
        <v>84.503300387559307</v>
      </c>
      <c r="AL76" s="20">
        <f t="shared" si="58"/>
        <v>781.69267085833235</v>
      </c>
      <c r="AM76" s="59">
        <f t="shared" si="59"/>
        <v>1075.0260041916656</v>
      </c>
      <c r="AN76" s="59">
        <f ca="1">AVERAGE(OFFSET($AM$3,0,0,'Données projet'!$E$10+1,1))-AVERAGE(OFFSET($H$3,0,0,'Données projet'!$E$10+1,1))</f>
        <v>700.22008319944644</v>
      </c>
      <c r="AO76" s="59">
        <f t="shared" si="90"/>
        <v>253.69632671986739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84.686328893651378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84.686328893651378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187.80389738728508</v>
      </c>
      <c r="T77" s="59">
        <f t="shared" si="88"/>
        <v>439.28159165815265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40.297113955115726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40.297113965835507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375.31103999999988</v>
      </c>
      <c r="AK77" s="13">
        <f t="shared" si="89"/>
        <v>86.752950168429535</v>
      </c>
      <c r="AL77" s="20">
        <f t="shared" si="58"/>
        <v>804.76144954334779</v>
      </c>
      <c r="AM77" s="59">
        <f t="shared" si="59"/>
        <v>1098.0947828766812</v>
      </c>
      <c r="AN77" s="59">
        <f ca="1">AVERAGE(OFFSET($AM$3,0,0,'Données projet'!$E$10+1,1))-AVERAGE(OFFSET($H$3,0,0,'Données projet'!$E$10+1,1))</f>
        <v>700.22008319944644</v>
      </c>
      <c r="AO77" s="59">
        <f t="shared" si="90"/>
        <v>253.69632671986739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113.22291331241563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113.22291331241563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187.80389738728508</v>
      </c>
      <c r="T78" s="59">
        <f t="shared" si="88"/>
        <v>439.28159165815265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39.195187254879961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39.195187262459989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322.14272999999991</v>
      </c>
      <c r="AK78" s="13">
        <f t="shared" si="89"/>
        <v>75.79901699557125</v>
      </c>
      <c r="AL78" s="20">
        <f t="shared" si="58"/>
        <v>693.08187601728639</v>
      </c>
      <c r="AM78" s="59">
        <f t="shared" si="59"/>
        <v>986.41520935061976</v>
      </c>
      <c r="AN78" s="59">
        <f ca="1">AVERAGE(OFFSET($AM$3,0,0,'Données projet'!$E$10+1,1))-AVERAGE(OFFSET($H$3,0,0,'Données projet'!$E$10+1,1))</f>
        <v>700.22008319944644</v>
      </c>
      <c r="AO78" s="59">
        <f t="shared" si="90"/>
        <v>253.69632671986739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111.00268104151725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111.00268104151725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187.80389738728508</v>
      </c>
      <c r="T79" s="59">
        <f t="shared" si="88"/>
        <v>439.28159165815265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38.123392798209956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38.123392803569843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332.50042799999989</v>
      </c>
      <c r="AK79" s="13">
        <f t="shared" si="89"/>
        <v>77.948481725116395</v>
      </c>
      <c r="AL79" s="20">
        <f t="shared" si="58"/>
        <v>714.8651844379109</v>
      </c>
      <c r="AM79" s="59">
        <f t="shared" si="59"/>
        <v>1008.1985177712443</v>
      </c>
      <c r="AN79" s="59">
        <f ca="1">AVERAGE(OFFSET($AM$3,0,0,'Données projet'!$E$10+1,1))-AVERAGE(OFFSET($H$3,0,0,'Données projet'!$E$10+1,1))</f>
        <v>700.22008319944644</v>
      </c>
      <c r="AO79" s="59">
        <f t="shared" si="90"/>
        <v>253.69632671986739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108.82598617124323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108.82598617124323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187.80389738728508</v>
      </c>
      <c r="T80" s="59">
        <f t="shared" si="88"/>
        <v>439.28159165815265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37.080906617320807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37.08090662111082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342.85812599999991</v>
      </c>
      <c r="AK80" s="13">
        <f t="shared" si="89"/>
        <v>80.090165347018754</v>
      </c>
      <c r="AL80" s="20">
        <f t="shared" si="58"/>
        <v>736.63494076272411</v>
      </c>
      <c r="AM80" s="59">
        <f t="shared" si="59"/>
        <v>1029.9682740960575</v>
      </c>
      <c r="AN80" s="59">
        <f ca="1">AVERAGE(OFFSET($AM$3,0,0,'Données projet'!$E$10+1,1))-AVERAGE(OFFSET($H$3,0,0,'Données projet'!$E$10+1,1))</f>
        <v>700.22008319944644</v>
      </c>
      <c r="AO80" s="59">
        <f t="shared" si="90"/>
        <v>253.69632671986739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106.6919749597225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106.6919749597225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187.80389738728508</v>
      </c>
      <c r="T81" s="59">
        <f t="shared" si="88"/>
        <v>439.28159165815265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36.066927275870043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36.06692727854999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353.21582399999988</v>
      </c>
      <c r="AK81" s="13">
        <f t="shared" si="89"/>
        <v>82.224329909177527</v>
      </c>
      <c r="AL81" s="20">
        <f t="shared" si="58"/>
        <v>758.39160139181729</v>
      </c>
      <c r="AM81" s="59">
        <f t="shared" si="59"/>
        <v>1051.7249347251507</v>
      </c>
      <c r="AN81" s="59">
        <f ca="1">AVERAGE(OFFSET($AM$3,0,0,'Données projet'!$E$10+1,1))-AVERAGE(OFFSET($H$3,0,0,'Données projet'!$E$10+1,1))</f>
        <v>700.22008319944644</v>
      </c>
      <c r="AO81" s="59">
        <f t="shared" si="90"/>
        <v>253.69632671986739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104.59981040644138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104.59981040644138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187.80389738728508</v>
      </c>
      <c r="T82" s="59">
        <f t="shared" si="88"/>
        <v>439.28159165815265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35.080675252834105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35.080675254729115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363.57352199999985</v>
      </c>
      <c r="AK82" s="13">
        <f t="shared" si="89"/>
        <v>84.351221217134508</v>
      </c>
      <c r="AL82" s="20">
        <f t="shared" si="58"/>
        <v>780.135594436509</v>
      </c>
      <c r="AM82" s="59">
        <f t="shared" si="59"/>
        <v>1073.4689277698424</v>
      </c>
      <c r="AN82" s="59">
        <f ca="1">AVERAGE(OFFSET($AM$3,0,0,'Données projet'!$E$10+1,1))-AVERAGE(OFFSET($H$3,0,0,'Données projet'!$E$10+1,1))</f>
        <v>700.22008319944644</v>
      </c>
      <c r="AO82" s="59">
        <f t="shared" si="90"/>
        <v>253.69632671986739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102.54867192395572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102.54867192395572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187.80389738728508</v>
      </c>
      <c r="T83" s="59">
        <f t="shared" si="88"/>
        <v>439.28159165815265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34.12139234323282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34.12139234457279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373.93121999999988</v>
      </c>
      <c r="AK83" s="13">
        <f t="shared" si="89"/>
        <v>86.471070274502594</v>
      </c>
      <c r="AL83" s="20">
        <f t="shared" si="58"/>
        <v>801.86732222809178</v>
      </c>
      <c r="AM83" s="59">
        <f t="shared" si="59"/>
        <v>1095.200655561425</v>
      </c>
      <c r="AN83" s="59">
        <f ca="1">AVERAGE(OFFSET($AM$3,0,0,'Données projet'!$E$10+1,1))-AVERAGE(OFFSET($H$3,0,0,'Données projet'!$E$10+1,1))</f>
        <v>700.22008319944644</v>
      </c>
      <c r="AO83" s="59">
        <f t="shared" si="90"/>
        <v>253.69632671986739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100.53775501604068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100.53775501604068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187.80389738728508</v>
      </c>
      <c r="T84" s="59">
        <f t="shared" si="88"/>
        <v>439.28159165815265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33.188341075241084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33.188341076188586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384.28891799999985</v>
      </c>
      <c r="AK84" s="13">
        <f t="shared" si="89"/>
        <v>88.584094559310827</v>
      </c>
      <c r="AL84" s="20">
        <f t="shared" si="58"/>
        <v>823.58716354079934</v>
      </c>
      <c r="AM84" s="59">
        <f t="shared" si="59"/>
        <v>1116.9204968741326</v>
      </c>
      <c r="AN84" s="59">
        <f ca="1">AVERAGE(OFFSET($AM$3,0,0,'Données projet'!$E$10+1,1))-AVERAGE(OFFSET($H$3,0,0,'Données projet'!$E$10+1,1))</f>
        <v>700.22008319944644</v>
      </c>
      <c r="AO84" s="59">
        <f t="shared" si="90"/>
        <v>253.69632671986739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98.566270962151634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98.566270962151634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187.80389738728508</v>
      </c>
      <c r="T85" s="59">
        <f t="shared" si="88"/>
        <v>439.28159165815265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32.280804143239614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32.280804143909599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394.64661599999982</v>
      </c>
      <c r="AK85" s="13">
        <f t="shared" si="89"/>
        <v>90.690499158874985</v>
      </c>
      <c r="AL85" s="20">
        <f t="shared" si="58"/>
        <v>845.2954755683736</v>
      </c>
      <c r="AM85" s="59">
        <f t="shared" si="59"/>
        <v>1138.6288089017069</v>
      </c>
      <c r="AN85" s="59">
        <f ca="1">AVERAGE(OFFSET($AM$3,0,0,'Données projet'!$E$10+1,1))-AVERAGE(OFFSET($H$3,0,0,'Données projet'!$E$10+1,1))</f>
        <v>700.22008319944644</v>
      </c>
      <c r="AO85" s="59">
        <f t="shared" si="90"/>
        <v>253.69632671986739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119.82436990795424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119.82436990795424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187.80389738728508</v>
      </c>
      <c r="T86" s="59">
        <f t="shared" si="88"/>
        <v>439.28159165815265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31.398083856369016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31.398083856842767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355.93927199999985</v>
      </c>
      <c r="AK86" s="13">
        <f t="shared" si="89"/>
        <v>82.784268771868526</v>
      </c>
      <c r="AL86" s="20">
        <f t="shared" si="58"/>
        <v>764.11016684433741</v>
      </c>
      <c r="AM86" s="59">
        <f t="shared" si="59"/>
        <v>1057.4435001776708</v>
      </c>
      <c r="AN86" s="59">
        <f ca="1">AVERAGE(OFFSET($AM$3,0,0,'Données projet'!$E$10+1,1))-AVERAGE(OFFSET($H$3,0,0,'Données projet'!$E$10+1,1))</f>
        <v>700.22008319944644</v>
      </c>
      <c r="AO86" s="59">
        <f t="shared" si="90"/>
        <v>253.69632671986739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117.47468709970829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117.47468709970829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187.80389738728508</v>
      </c>
      <c r="T87" s="59">
        <f t="shared" si="88"/>
        <v>439.28159165815265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30.539501602163138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30.539501602498131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366.0187439999998</v>
      </c>
      <c r="AK87" s="13">
        <f t="shared" si="89"/>
        <v>84.852297129554586</v>
      </c>
      <c r="AL87" s="20">
        <f t="shared" si="58"/>
        <v>785.26706330064053</v>
      </c>
      <c r="AM87" s="59">
        <f t="shared" si="59"/>
        <v>1078.6003966339738</v>
      </c>
      <c r="AN87" s="59">
        <f ca="1">AVERAGE(OFFSET($AM$3,0,0,'Données projet'!$E$10+1,1))-AVERAGE(OFFSET($H$3,0,0,'Données projet'!$E$10+1,1))</f>
        <v>700.22008319944644</v>
      </c>
      <c r="AO87" s="59">
        <f t="shared" si="90"/>
        <v>253.69632671986739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115.17108013816704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115.17108013816704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187.80389738728508</v>
      </c>
      <c r="T88" s="59">
        <f t="shared" si="88"/>
        <v>439.28159165815265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29.704397324849396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29.704397325086273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376.09821599999981</v>
      </c>
      <c r="AK88" s="13">
        <f t="shared" si="89"/>
        <v>86.913706278646288</v>
      </c>
      <c r="AL88" s="20">
        <f t="shared" si="58"/>
        <v>806.41243130197529</v>
      </c>
      <c r="AM88" s="59">
        <f t="shared" si="59"/>
        <v>1099.7457646353087</v>
      </c>
      <c r="AN88" s="59">
        <f ca="1">AVERAGE(OFFSET($AM$3,0,0,'Données projet'!$E$10+1,1))-AVERAGE(OFFSET($H$3,0,0,'Données projet'!$E$10+1,1))</f>
        <v>700.22008319944644</v>
      </c>
      <c r="AO88" s="59">
        <f t="shared" si="90"/>
        <v>253.69632671986739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112.91264550408012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112.91264550408012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187.80389738728508</v>
      </c>
      <c r="T89" s="59">
        <f t="shared" si="88"/>
        <v>439.28159165815265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28.892129017915025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28.892129018082521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386.17768799999982</v>
      </c>
      <c r="AK89" s="13">
        <f t="shared" si="89"/>
        <v>88.968694002826282</v>
      </c>
      <c r="AL89" s="20">
        <f t="shared" si="58"/>
        <v>827.54661532158877</v>
      </c>
      <c r="AM89" s="59">
        <f t="shared" si="59"/>
        <v>1120.8799486549221</v>
      </c>
      <c r="AN89" s="59">
        <f ca="1">AVERAGE(OFFSET($AM$3,0,0,'Données projet'!$E$10+1,1))-AVERAGE(OFFSET($H$3,0,0,'Données projet'!$E$10+1,1))</f>
        <v>700.22008319944644</v>
      </c>
      <c r="AO89" s="59">
        <f t="shared" si="90"/>
        <v>253.69632671986739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110.69849739565852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110.69849739565852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187.80389738728508</v>
      </c>
      <c r="T90" s="59">
        <f t="shared" si="88"/>
        <v>439.28159165815265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28.102072230549108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28.102072230667545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396.25715999999977</v>
      </c>
      <c r="AK90" s="13">
        <f t="shared" si="89"/>
        <v>91.017447173180457</v>
      </c>
      <c r="AL90" s="20">
        <f t="shared" si="58"/>
        <v>848.66994082662222</v>
      </c>
      <c r="AM90" s="59">
        <f t="shared" si="59"/>
        <v>1142.0032741599555</v>
      </c>
      <c r="AN90" s="59">
        <f ca="1">AVERAGE(OFFSET($AM$3,0,0,'Données projet'!$E$10+1,1))-AVERAGE(OFFSET($H$3,0,0,'Données projet'!$E$10+1,1))</f>
        <v>700.22008319944644</v>
      </c>
      <c r="AO90" s="59">
        <f t="shared" si="90"/>
        <v>253.69632671986739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108.52776738114608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108.52776738114608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187.80389738728508</v>
      </c>
      <c r="T91" s="59">
        <f t="shared" si="88"/>
        <v>439.28159165815265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27.333619587580994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27.333619587664742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406.33663199999972</v>
      </c>
      <c r="AK91" s="13">
        <f t="shared" si="89"/>
        <v>93.060142612346141</v>
      </c>
      <c r="AL91" s="20">
        <f t="shared" si="58"/>
        <v>869.78271578316901</v>
      </c>
      <c r="AM91" s="59">
        <f t="shared" si="59"/>
        <v>1163.1160491165024</v>
      </c>
      <c r="AN91" s="59">
        <f ca="1">AVERAGE(OFFSET($AM$3,0,0,'Données projet'!$E$10+1,1))-AVERAGE(OFFSET($H$3,0,0,'Données projet'!$E$10+1,1))</f>
        <v>700.22008319944644</v>
      </c>
      <c r="AO91" s="59">
        <f t="shared" si="90"/>
        <v>253.69632671986739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106.39960405820365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106.39960405820365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187.80389738728508</v>
      </c>
      <c r="T92" s="59">
        <f t="shared" si="88"/>
        <v>439.28159165815265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26.58618032254601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26.58618032260523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416.41610399999973</v>
      </c>
      <c r="AK92" s="13">
        <f t="shared" si="89"/>
        <v>95.09694787050303</v>
      </c>
      <c r="AL92" s="20">
        <f t="shared" si="58"/>
        <v>890.8852320077923</v>
      </c>
      <c r="AM92" s="59">
        <f t="shared" si="59"/>
        <v>1184.2185653411257</v>
      </c>
      <c r="AN92" s="59">
        <f ca="1">AVERAGE(OFFSET($AM$3,0,0,'Données projet'!$E$10+1,1))-AVERAGE(OFFSET($H$3,0,0,'Données projet'!$E$10+1,1))</f>
        <v>700.22008319944644</v>
      </c>
      <c r="AO92" s="59">
        <f t="shared" si="90"/>
        <v>253.69632671986739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104.31317271997267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104.31317271997267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187.80389738728508</v>
      </c>
      <c r="T93" s="59">
        <f t="shared" si="88"/>
        <v>439.28159165815265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25.859179823519529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25.859179823561405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426.49557599999969</v>
      </c>
      <c r="AK93" s="13">
        <f t="shared" si="89"/>
        <v>97.128021924116553</v>
      </c>
      <c r="AL93" s="20">
        <f t="shared" si="58"/>
        <v>911.97776638450239</v>
      </c>
      <c r="AM93" s="59">
        <f t="shared" si="59"/>
        <v>1205.3110997178358</v>
      </c>
      <c r="AN93" s="59">
        <f ca="1">AVERAGE(OFFSET($AM$3,0,0,'Données projet'!$E$10+1,1))-AVERAGE(OFFSET($H$3,0,0,'Données projet'!$E$10+1,1))</f>
        <v>700.22008319944644</v>
      </c>
      <c r="AO93" s="59">
        <f t="shared" si="90"/>
        <v>253.69632671986739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129.47139955740687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129.47139955740687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187.80389738728508</v>
      </c>
      <c r="T94" s="59">
        <f t="shared" si="88"/>
        <v>439.28159165815265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25.152059191370224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25.152059191399832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378.99809999999974</v>
      </c>
      <c r="AK94" s="13">
        <f t="shared" si="89"/>
        <v>87.505579858582792</v>
      </c>
      <c r="AL94" s="20">
        <f t="shared" si="58"/>
        <v>812.49390908703117</v>
      </c>
      <c r="AM94" s="59">
        <f t="shared" si="59"/>
        <v>1105.8272424203644</v>
      </c>
      <c r="AN94" s="59">
        <f ca="1">AVERAGE(OFFSET($AM$3,0,0,'Données projet'!$E$10+1,1))-AVERAGE(OFFSET($H$3,0,0,'Données projet'!$E$10+1,1))</f>
        <v>700.22008319944644</v>
      </c>
      <c r="AO94" s="59">
        <f t="shared" si="90"/>
        <v>253.69632671986739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126.93254438184223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126.93254438184223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187.80389738728508</v>
      </c>
      <c r="T95" s="59">
        <f t="shared" si="88"/>
        <v>439.28159165815265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24.464274810092899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24.464274810113835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388.7292239999997</v>
      </c>
      <c r="AK95" s="13">
        <f t="shared" si="89"/>
        <v>89.487901338654297</v>
      </c>
      <c r="AL95" s="20">
        <f t="shared" si="58"/>
        <v>832.89482663148908</v>
      </c>
      <c r="AM95" s="59">
        <f t="shared" si="59"/>
        <v>1126.2281599648225</v>
      </c>
      <c r="AN95" s="59">
        <f ca="1">AVERAGE(OFFSET($AM$3,0,0,'Données projet'!$E$10+1,1))-AVERAGE(OFFSET($H$3,0,0,'Données projet'!$E$10+1,1))</f>
        <v>700.22008319944644</v>
      </c>
      <c r="AO95" s="59">
        <f t="shared" si="90"/>
        <v>253.69632671986739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124.44347460772167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124.44347460772167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187.80389738728508</v>
      </c>
      <c r="T96" s="59">
        <f t="shared" si="88"/>
        <v>439.28159165815265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23.795297928890609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23.795297928905413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398.46034799999973</v>
      </c>
      <c r="AK96" s="13">
        <f t="shared" si="89"/>
        <v>91.464454380602817</v>
      </c>
      <c r="AL96" s="20">
        <f t="shared" si="58"/>
        <v>853.28569747954941</v>
      </c>
      <c r="AM96" s="59">
        <f t="shared" si="59"/>
        <v>1146.6190308128828</v>
      </c>
      <c r="AN96" s="59">
        <f ca="1">AVERAGE(OFFSET($AM$3,0,0,'Données projet'!$E$10+1,1))-AVERAGE(OFFSET($H$3,0,0,'Données projet'!$E$10+1,1))</f>
        <v>700.22008319944644</v>
      </c>
      <c r="AO96" s="59">
        <f t="shared" si="90"/>
        <v>253.69632671986739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122.00321397368896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122.00321397368896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187.80389738728508</v>
      </c>
      <c r="T97" s="59">
        <f t="shared" si="88"/>
        <v>439.28159165815265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23.144614255684761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23.144614255695231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408.19147199999975</v>
      </c>
      <c r="AK97" s="13">
        <f t="shared" si="89"/>
        <v>93.435396066328195</v>
      </c>
      <c r="AL97" s="20">
        <f t="shared" si="58"/>
        <v>873.66679521552112</v>
      </c>
      <c r="AM97" s="59">
        <f t="shared" si="59"/>
        <v>1167.0001285488545</v>
      </c>
      <c r="AN97" s="59">
        <f ca="1">AVERAGE(OFFSET($AM$3,0,0,'Données projet'!$E$10+1,1))-AVERAGE(OFFSET($H$3,0,0,'Données projet'!$E$10+1,1))</f>
        <v>700.22008319944644</v>
      </c>
      <c r="AO97" s="59">
        <f t="shared" si="90"/>
        <v>253.69632671986739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119.6108053622776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119.6108053622776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187.80389738728508</v>
      </c>
      <c r="T98" s="59">
        <f t="shared" si="88"/>
        <v>439.28159165815265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22.511723561740695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22.511723561748099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417.92259599999971</v>
      </c>
      <c r="AK98" s="13">
        <f t="shared" si="89"/>
        <v>95.400875561025359</v>
      </c>
      <c r="AL98" s="20">
        <f t="shared" si="58"/>
        <v>894.03837963545186</v>
      </c>
      <c r="AM98" s="59">
        <f t="shared" si="59"/>
        <v>1187.3717129687852</v>
      </c>
      <c r="AN98" s="59">
        <f ca="1">AVERAGE(OFFSET($AM$3,0,0,'Données projet'!$E$10+1,1))-AVERAGE(OFFSET($H$3,0,0,'Données projet'!$E$10+1,1))</f>
        <v>700.22008319944644</v>
      </c>
      <c r="AO98" s="59">
        <f t="shared" si="90"/>
        <v>253.69632671986739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117.26531042451086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117.26531042451086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187.80389738728508</v>
      </c>
      <c r="T99" s="59">
        <f t="shared" si="88"/>
        <v>439.28159165815265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21.896139297104806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21.896139297110039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427.65371999999974</v>
      </c>
      <c r="AK99" s="13">
        <f t="shared" si="89"/>
        <v>97.361034687082608</v>
      </c>
      <c r="AL99" s="20">
        <f t="shared" si="58"/>
        <v>914.40069774666847</v>
      </c>
      <c r="AM99" s="59">
        <f t="shared" si="59"/>
        <v>1207.7340310800018</v>
      </c>
      <c r="AN99" s="59">
        <f ca="1">AVERAGE(OFFSET($AM$3,0,0,'Données projet'!$E$10+1,1))-AVERAGE(OFFSET($H$3,0,0,'Données projet'!$E$10+1,1))</f>
        <v>700.22008319944644</v>
      </c>
      <c r="AO99" s="59">
        <f t="shared" si="90"/>
        <v>253.69632671986739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114.96580921186307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114.96580921186307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187.80389738728508</v>
      </c>
      <c r="T100" s="59">
        <f t="shared" si="88"/>
        <v>439.28159165815265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21.297388216557554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21.297388216561256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437.3848439999997</v>
      </c>
      <c r="AK100" s="13">
        <f t="shared" si="89"/>
        <v>99.316008444270537</v>
      </c>
      <c r="AL100" s="20">
        <f t="shared" si="58"/>
        <v>934.75398467377056</v>
      </c>
      <c r="AM100" s="59">
        <f t="shared" si="59"/>
        <v>1228.0873180071039</v>
      </c>
      <c r="AN100" s="59">
        <f ca="1">AVERAGE(OFFSET($AM$3,0,0,'Données projet'!$E$10+1,1))-AVERAGE(OFFSET($H$3,0,0,'Données projet'!$E$10+1,1))</f>
        <v>700.22008319944644</v>
      </c>
      <c r="AO100" s="59">
        <f t="shared" si="90"/>
        <v>253.69632671986739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112.71139981543807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112.71139981543807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187.80389738728508</v>
      </c>
      <c r="T101" s="59">
        <f t="shared" si="88"/>
        <v>439.28159165815265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20.715010015794817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20.715010015797436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447.11596799999973</v>
      </c>
      <c r="AK101" s="13">
        <f t="shared" si="89"/>
        <v>101.26592548233283</v>
      </c>
      <c r="AL101" s="20">
        <f t="shared" si="58"/>
        <v>955.09846448172914</v>
      </c>
      <c r="AM101" s="59">
        <f t="shared" si="59"/>
        <v>1248.4317978150625</v>
      </c>
      <c r="AN101" s="59">
        <f ca="1">AVERAGE(OFFSET($AM$3,0,0,'Données projet'!$E$10+1,1))-AVERAGE(OFFSET($H$3,0,0,'Données projet'!$E$10+1,1))</f>
        <v>700.22008319944644</v>
      </c>
      <c r="AO101" s="59">
        <f t="shared" si="90"/>
        <v>253.69632671986739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110.501198012223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110.501198012223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187.80389738728508</v>
      </c>
      <c r="T102" s="59">
        <f t="shared" si="88"/>
        <v>439.28159165815265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20.148556977557877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20.148556977559728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456.84709199999969</v>
      </c>
      <c r="AK102" s="13">
        <f t="shared" si="89"/>
        <v>103.21090853127453</v>
      </c>
      <c r="AL102" s="20">
        <f t="shared" si="58"/>
        <v>975.43435092530251</v>
      </c>
      <c r="AM102" s="59">
        <f t="shared" si="59"/>
        <v>1268.7676842586359</v>
      </c>
      <c r="AN102" s="59">
        <f ca="1">AVERAGE(OFFSET($AM$3,0,0,'Données projet'!$E$10+1,1))-AVERAGE(OFFSET($H$3,0,0,'Données projet'!$E$10+1,1))</f>
        <v>700.22008319944644</v>
      </c>
      <c r="AO102" s="59">
        <f t="shared" si="90"/>
        <v>253.69632671986739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108.33433691827899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108.33433691827899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187.80389738728508</v>
      </c>
      <c r="T103" s="59">
        <f t="shared" si="88"/>
        <v>439.28159165815265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19.597593627439995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19.597593627441302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466.57821599999966</v>
      </c>
      <c r="AK103" s="13">
        <f t="shared" si="89"/>
        <v>105.15107479395371</v>
      </c>
      <c r="AL103" s="20">
        <f t="shared" si="58"/>
        <v>995.76184813280224</v>
      </c>
      <c r="AM103" s="59">
        <f t="shared" si="59"/>
        <v>1289.0951814661355</v>
      </c>
      <c r="AN103" s="59">
        <f ca="1">AVERAGE(OFFSET($AM$3,0,0,'Données projet'!$E$10+1,1))-AVERAGE(OFFSET($H$3,0,0,'Données projet'!$E$10+1,1))</f>
        <v>700.22008319944644</v>
      </c>
      <c r="AO103" s="59">
        <f t="shared" si="90"/>
        <v>253.69632671986739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142.86728121423491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142.86728121423491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187.80389738728508</v>
      </c>
      <c r="T104" s="59">
        <f t="shared" si="88"/>
        <v>439.28159165815265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19.061696399104989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19.061696399105912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398.56439999999958</v>
      </c>
      <c r="AK104" s="13">
        <f t="shared" si="89"/>
        <v>91.48555847776619</v>
      </c>
      <c r="AL104" s="20">
        <f t="shared" si="58"/>
        <v>853.50367768210856</v>
      </c>
      <c r="AM104" s="59">
        <f t="shared" si="59"/>
        <v>1146.8370110154419</v>
      </c>
      <c r="AN104" s="59">
        <f ca="1">AVERAGE(OFFSET($AM$3,0,0,'Données projet'!$E$10+1,1))-AVERAGE(OFFSET($H$3,0,0,'Données projet'!$E$10+1,1))</f>
        <v>700.22008319944644</v>
      </c>
      <c r="AO104" s="59">
        <f t="shared" si="90"/>
        <v>253.69632671986739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140.06574097006089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140.06574097006089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187.80389738728508</v>
      </c>
      <c r="T105" s="59">
        <f t="shared" si="88"/>
        <v>439.28159165815265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18.540453308660414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18.540453308661068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407.66668799999957</v>
      </c>
      <c r="AK105" s="13">
        <f t="shared" si="89"/>
        <v>93.329246968763528</v>
      </c>
      <c r="AL105" s="20">
        <f t="shared" si="58"/>
        <v>872.56792007059573</v>
      </c>
      <c r="AM105" s="59">
        <f t="shared" si="59"/>
        <v>1165.9012534039291</v>
      </c>
      <c r="AN105" s="59">
        <f ca="1">AVERAGE(OFFSET($AM$3,0,0,'Données projet'!$E$10+1,1))-AVERAGE(OFFSET($H$3,0,0,'Données projet'!$E$10+1,1))</f>
        <v>700.22008319944644</v>
      </c>
      <c r="AO105" s="59">
        <f t="shared" si="90"/>
        <v>253.69632671986739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137.31913722130432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137.31913722130432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187.80389738728508</v>
      </c>
      <c r="T106" s="59">
        <f t="shared" si="88"/>
        <v>439.28159165815265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18.033463637935029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18.03346363793549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416.76897599999961</v>
      </c>
      <c r="AK106" s="13">
        <f t="shared" si="89"/>
        <v>95.168149602065114</v>
      </c>
      <c r="AL106" s="20">
        <f t="shared" si="58"/>
        <v>891.62382709026269</v>
      </c>
      <c r="AM106" s="59">
        <f t="shared" si="59"/>
        <v>1184.957160423596</v>
      </c>
      <c r="AN106" s="59">
        <f ca="1">AVERAGE(OFFSET($AM$3,0,0,'Données projet'!$E$10+1,1))-AVERAGE(OFFSET($H$3,0,0,'Données projet'!$E$10+1,1))</f>
        <v>700.22008319944644</v>
      </c>
      <c r="AO106" s="59">
        <f t="shared" si="90"/>
        <v>253.69632671986739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134.62639269679798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134.62639269679798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187.80389738728508</v>
      </c>
      <c r="T107" s="59">
        <f t="shared" si="88"/>
        <v>439.28159165815265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17.54033762641706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17.540337626417386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425.87126399999954</v>
      </c>
      <c r="AK107" s="13">
        <f t="shared" si="89"/>
        <v>97.002382938501356</v>
      </c>
      <c r="AL107" s="20">
        <f t="shared" si="58"/>
        <v>910.67160175122228</v>
      </c>
      <c r="AM107" s="59">
        <f t="shared" si="59"/>
        <v>1204.0049350845557</v>
      </c>
      <c r="AN107" s="59">
        <f ca="1">AVERAGE(OFFSET($AM$3,0,0,'Données projet'!$E$10+1,1))-AVERAGE(OFFSET($H$3,0,0,'Données projet'!$E$10+1,1))</f>
        <v>700.22008319944644</v>
      </c>
      <c r="AO107" s="59">
        <f t="shared" si="90"/>
        <v>253.69632671986739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131.98645125000525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131.98645125000525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187.80389738728508</v>
      </c>
      <c r="T108" s="59">
        <f t="shared" si="88"/>
        <v>439.28159165815265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17.060696171616417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17.060696171616648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434.97355199999959</v>
      </c>
      <c r="AK108" s="13">
        <f t="shared" si="89"/>
        <v>98.83205827167825</v>
      </c>
      <c r="AL108" s="20">
        <f t="shared" si="58"/>
        <v>929.71143788983875</v>
      </c>
      <c r="AM108" s="59">
        <f t="shared" si="59"/>
        <v>1223.0447712231721</v>
      </c>
      <c r="AN108" s="59">
        <f ca="1">AVERAGE(OFFSET($AM$3,0,0,'Données projet'!$E$10+1,1))-AVERAGE(OFFSET($H$3,0,0,'Données projet'!$E$10+1,1))</f>
        <v>700.22008319944644</v>
      </c>
      <c r="AO108" s="59">
        <f t="shared" si="90"/>
        <v>253.69632671986739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129.39827744477881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129.39827744477881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187.80389738728508</v>
      </c>
      <c r="T109" s="59">
        <f t="shared" si="88"/>
        <v>439.28159165815265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16.594170537620549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16.594170537620712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444.07583999999957</v>
      </c>
      <c r="AK109" s="13">
        <f t="shared" si="89"/>
        <v>100.65728197115644</v>
      </c>
      <c r="AL109" s="20">
        <f t="shared" si="58"/>
        <v>948.74352076643015</v>
      </c>
      <c r="AM109" s="59">
        <f t="shared" si="59"/>
        <v>1242.0768540997635</v>
      </c>
      <c r="AN109" s="59">
        <f ca="1">AVERAGE(OFFSET($AM$3,0,0,'Données projet'!$E$10+1,1))-AVERAGE(OFFSET($H$3,0,0,'Données projet'!$E$10+1,1))</f>
        <v>700.22008319944644</v>
      </c>
      <c r="AO109" s="59">
        <f t="shared" si="90"/>
        <v>253.69632671986739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126.86085614924274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126.86085614924274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187.80389738728508</v>
      </c>
      <c r="T110" s="59">
        <f t="shared" si="88"/>
        <v>439.28159165815265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16.140402071619814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16.140402071619931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453.17812799999962</v>
      </c>
      <c r="AK110" s="13">
        <f t="shared" si="89"/>
        <v>102.47815579669938</v>
      </c>
      <c r="AL110" s="20">
        <f t="shared" si="58"/>
        <v>967.76802761258398</v>
      </c>
      <c r="AM110" s="59">
        <f t="shared" si="59"/>
        <v>1261.1013609459173</v>
      </c>
      <c r="AN110" s="59">
        <f ca="1">AVERAGE(OFFSET($AM$3,0,0,'Données projet'!$E$10+1,1))-AVERAGE(OFFSET($H$3,0,0,'Données projet'!$E$10+1,1))</f>
        <v>700.22008319944644</v>
      </c>
      <c r="AO110" s="59">
        <f t="shared" si="90"/>
        <v>253.69632671986739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124.37319213763794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124.37319213763794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187.80389738728508</v>
      </c>
      <c r="T111" s="59">
        <f t="shared" si="88"/>
        <v>439.28159165815265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15.699041928184515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15.699041928184597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462.28041599999955</v>
      </c>
      <c r="AK111" s="13">
        <f t="shared" si="89"/>
        <v>104.29477718656059</v>
      </c>
      <c r="AL111" s="20">
        <f t="shared" si="58"/>
        <v>986.7851281332587</v>
      </c>
      <c r="AM111" s="59">
        <f t="shared" si="59"/>
        <v>1280.118461466592</v>
      </c>
      <c r="AN111" s="59">
        <f ca="1">AVERAGE(OFFSET($AM$3,0,0,'Données projet'!$E$10+1,1))-AVERAGE(OFFSET($H$3,0,0,'Données projet'!$E$10+1,1))</f>
        <v>700.22008319944644</v>
      </c>
      <c r="AO111" s="59">
        <f t="shared" si="90"/>
        <v>253.69632671986739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121.9343096999755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121.9343096999755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187.80389738728508</v>
      </c>
      <c r="T112" s="59">
        <f t="shared" si="88"/>
        <v>439.28159165815265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15.269750801081575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15.269750801081633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471.38270399999959</v>
      </c>
      <c r="AK112" s="13">
        <f t="shared" si="89"/>
        <v>106.10723952242445</v>
      </c>
      <c r="AL112" s="20">
        <f t="shared" si="58"/>
        <v>1005.7949849682217</v>
      </c>
      <c r="AM112" s="59">
        <f t="shared" si="59"/>
        <v>1299.1283183015551</v>
      </c>
      <c r="AN112" s="59">
        <f ca="1">AVERAGE(OFFSET($AM$3,0,0,'Données projet'!$E$10+1,1))-AVERAGE(OFFSET($H$3,0,0,'Données projet'!$E$10+1,1))</f>
        <v>700.22008319944644</v>
      </c>
      <c r="AO112" s="59">
        <f t="shared" si="90"/>
        <v>253.69632671986739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119.54325225934421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119.54325225934421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187.80389738728508</v>
      </c>
      <c r="T113" s="59">
        <f t="shared" si="88"/>
        <v>439.28159165815265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14.852198662424703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14.852198662424744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480.48499199999958</v>
      </c>
      <c r="AK113" s="13">
        <f t="shared" si="89"/>
        <v>107.91563237330452</v>
      </c>
      <c r="AL113" s="20">
        <f t="shared" si="58"/>
        <v>1024.797754116838</v>
      </c>
      <c r="AM113" s="59">
        <f t="shared" si="59"/>
        <v>1318.1310874501712</v>
      </c>
      <c r="AN113" s="59">
        <f ca="1">AVERAGE(OFFSET($AM$3,0,0,'Données projet'!$E$10+1,1))-AVERAGE(OFFSET($H$3,0,0,'Données projet'!$E$10+1,1))</f>
        <v>700.22008319944644</v>
      </c>
      <c r="AO113" s="59">
        <f t="shared" si="90"/>
        <v>253.69632671986739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146.11031847558075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146.11031847558075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187.80389738728508</v>
      </c>
      <c r="T114" s="59">
        <f t="shared" si="88"/>
        <v>439.28159165815265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14.446064508957518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14.446064508957546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428.81910239999951</v>
      </c>
      <c r="AK114" s="13">
        <f t="shared" si="89"/>
        <v>97.59542964993237</v>
      </c>
      <c r="AL114" s="20">
        <f t="shared" si="58"/>
        <v>916.83864332029782</v>
      </c>
      <c r="AM114" s="59">
        <f t="shared" si="59"/>
        <v>1210.1719766536312</v>
      </c>
      <c r="AN114" s="59">
        <f ca="1">AVERAGE(OFFSET($AM$3,0,0,'Données projet'!$E$10+1,1))-AVERAGE(OFFSET($H$3,0,0,'Données projet'!$E$10+1,1))</f>
        <v>700.22008319944644</v>
      </c>
      <c r="AO114" s="59">
        <f t="shared" si="90"/>
        <v>253.69632671986739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143.24518424876916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143.24518424876916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187.80389738728508</v>
      </c>
      <c r="T115" s="59">
        <f t="shared" si="88"/>
        <v>439.28159165815265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14.05103611527456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14.051036115274581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437.97386879999954</v>
      </c>
      <c r="AK115" s="13">
        <f t="shared" si="89"/>
        <v>99.434179411722852</v>
      </c>
      <c r="AL115" s="20">
        <f t="shared" si="58"/>
        <v>935.98568396874987</v>
      </c>
      <c r="AM115" s="59">
        <f t="shared" si="59"/>
        <v>1229.3190173020832</v>
      </c>
      <c r="AN115" s="59">
        <f ca="1">AVERAGE(OFFSET($AM$3,0,0,'Données projet'!$E$10+1,1))-AVERAGE(OFFSET($H$3,0,0,'Données projet'!$E$10+1,1))</f>
        <v>700.22008319944644</v>
      </c>
      <c r="AO115" s="59">
        <f t="shared" si="90"/>
        <v>253.69632671986739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140.43623355658602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140.43623355658602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187.80389738728508</v>
      </c>
      <c r="T116" s="59">
        <f t="shared" si="88"/>
        <v>439.28159165815265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13.666809793790501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13.666809793790515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447.12863519999956</v>
      </c>
      <c r="AK116" s="13">
        <f t="shared" si="89"/>
        <v>101.26846048706624</v>
      </c>
      <c r="AL116" s="20">
        <f t="shared" si="58"/>
        <v>955.12494165497276</v>
      </c>
      <c r="AM116" s="59">
        <f t="shared" si="59"/>
        <v>1248.4582749883061</v>
      </c>
      <c r="AN116" s="59">
        <f ca="1">AVERAGE(OFFSET($AM$3,0,0,'Données projet'!$E$10+1,1))-AVERAGE(OFFSET($H$3,0,0,'Données projet'!$E$10+1,1))</f>
        <v>700.22008319944644</v>
      </c>
      <c r="AO116" s="59">
        <f t="shared" si="90"/>
        <v>253.69632671986739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137.68236467418583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137.68236467418583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187.80389738728508</v>
      </c>
      <c r="T117" s="59">
        <f t="shared" si="88"/>
        <v>439.28159165815265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13.293090161273009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13.293090161273019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456.28340159999954</v>
      </c>
      <c r="AK117" s="13">
        <f t="shared" si="89"/>
        <v>103.09837491311735</v>
      </c>
      <c r="AL117" s="20">
        <f t="shared" si="58"/>
        <v>974.25659409367847</v>
      </c>
      <c r="AM117" s="59">
        <f t="shared" si="59"/>
        <v>1267.5899274270118</v>
      </c>
      <c r="AN117" s="59">
        <f ca="1">AVERAGE(OFFSET($AM$3,0,0,'Données projet'!$E$10+1,1))-AVERAGE(OFFSET($H$3,0,0,'Données projet'!$E$10+1,1))</f>
        <v>700.22008319944644</v>
      </c>
      <c r="AO117" s="59">
        <f t="shared" si="90"/>
        <v>253.69632671986739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134.98249748087537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134.98249748087537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187.80389738728508</v>
      </c>
      <c r="T118" s="59">
        <f t="shared" si="88"/>
        <v>439.28159165815265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12.929589911759768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12.929589911759775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465.43816799999956</v>
      </c>
      <c r="AK118" s="13">
        <f t="shared" si="89"/>
        <v>104.92402039841517</v>
      </c>
      <c r="AL118" s="20">
        <f t="shared" si="58"/>
        <v>993.3808114605722</v>
      </c>
      <c r="AM118" s="59">
        <f t="shared" si="59"/>
        <v>1286.7141447939055</v>
      </c>
      <c r="AN118" s="59">
        <f ca="1">AVERAGE(OFFSET($AM$3,0,0,'Données projet'!$E$10+1,1))-AVERAGE(OFFSET($H$3,0,0,'Données projet'!$E$10+1,1))</f>
        <v>700.22008319944644</v>
      </c>
      <c r="AO118" s="59">
        <f t="shared" si="90"/>
        <v>253.69632671986739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132.33557303646933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132.33557303646933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187.80389738728508</v>
      </c>
      <c r="T119" s="59">
        <f t="shared" si="88"/>
        <v>439.28159165815265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12.576029595685116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12.576029595685121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474.59293439999959</v>
      </c>
      <c r="AK119" s="13">
        <f t="shared" si="89"/>
        <v>106.74549058797768</v>
      </c>
      <c r="AL119" s="20">
        <f t="shared" si="58"/>
        <v>1012.4977568540604</v>
      </c>
      <c r="AM119" s="59">
        <f t="shared" si="59"/>
        <v>1305.8310901873938</v>
      </c>
      <c r="AN119" s="59">
        <f ca="1">AVERAGE(OFFSET($AM$3,0,0,'Données projet'!$E$10+1,1))-AVERAGE(OFFSET($H$3,0,0,'Données projet'!$E$10+1,1))</f>
        <v>700.22008319944644</v>
      </c>
      <c r="AO119" s="59">
        <f t="shared" si="90"/>
        <v>253.69632671986739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129.7405531659536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129.7405531659536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187.80389738728508</v>
      </c>
      <c r="T120" s="59">
        <f t="shared" si="88"/>
        <v>439.28159165815265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12.232137405046453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12.232137405046457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483.74770079999962</v>
      </c>
      <c r="AK120" s="13">
        <f t="shared" si="89"/>
        <v>108.56287530736564</v>
      </c>
      <c r="AL120" s="20">
        <f t="shared" si="58"/>
        <v>1031.6075867203278</v>
      </c>
      <c r="AM120" s="59">
        <f t="shared" si="59"/>
        <v>1324.9409200536611</v>
      </c>
      <c r="AN120" s="59">
        <f ca="1">AVERAGE(OFFSET($AM$3,0,0,'Données projet'!$E$10+1,1))-AVERAGE(OFFSET($H$3,0,0,'Données projet'!$E$10+1,1))</f>
        <v>700.22008319944644</v>
      </c>
      <c r="AO120" s="59">
        <f t="shared" si="90"/>
        <v>253.69632671986739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127.19642005229285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127.19642005229285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187.80389738728508</v>
      </c>
      <c r="T121" s="59">
        <f t="shared" si="88"/>
        <v>439.28159165815265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11.897648964445308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11.89764896444531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492.90246719999965</v>
      </c>
      <c r="AK121" s="13">
        <f t="shared" si="89"/>
        <v>110.37626078774746</v>
      </c>
      <c r="AL121" s="20">
        <f t="shared" si="58"/>
        <v>1050.7104512453261</v>
      </c>
      <c r="AM121" s="59">
        <f t="shared" si="59"/>
        <v>1344.0437845786594</v>
      </c>
      <c r="AN121" s="59">
        <f ca="1">AVERAGE(OFFSET($AM$3,0,0,'Données projet'!$E$10+1,1))-AVERAGE(OFFSET($H$3,0,0,'Données projet'!$E$10+1,1))</f>
        <v>700.22008319944644</v>
      </c>
      <c r="AO121" s="59">
        <f t="shared" si="90"/>
        <v>253.69632671986739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124.70217583722302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124.70217583722302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187.80389738728508</v>
      </c>
      <c r="T122" s="59">
        <f t="shared" si="88"/>
        <v>439.28159165815265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11.572307127842384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11.572307127842386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502.05723359999968</v>
      </c>
      <c r="AK122" s="13">
        <f t="shared" si="89"/>
        <v>112.18572987377097</v>
      </c>
      <c r="AL122" s="20">
        <f t="shared" si="58"/>
        <v>1069.806494716817</v>
      </c>
      <c r="AM122" s="59">
        <f t="shared" si="59"/>
        <v>1363.1398280501503</v>
      </c>
      <c r="AN122" s="59">
        <f ca="1">AVERAGE(OFFSET($AM$3,0,0,'Données projet'!$E$10+1,1))-AVERAGE(OFFSET($H$3,0,0,'Données projet'!$E$10+1,1))</f>
        <v>700.22008319944644</v>
      </c>
      <c r="AO122" s="59">
        <f t="shared" si="90"/>
        <v>253.69632671986739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122.25684222987196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122.25684222987196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187.80389738728508</v>
      </c>
      <c r="T123" s="59">
        <f t="shared" si="88"/>
        <v>439.28159165815265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11.255861780870351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11.255861780870353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511.21199999999976</v>
      </c>
      <c r="AK123" s="13">
        <f t="shared" si="89"/>
        <v>113.99136221584421</v>
      </c>
      <c r="AL123" s="20">
        <f t="shared" si="58"/>
        <v>1088.8958558592615</v>
      </c>
      <c r="AM123" s="59">
        <f t="shared" si="59"/>
        <v>1382.2291891925947</v>
      </c>
      <c r="AN123" s="59">
        <f ca="1">AVERAGE(OFFSET($AM$3,0,0,'Données projet'!$E$10+1,1))-AVERAGE(OFFSET($H$3,0,0,'Données projet'!$E$10+1,1))</f>
        <v>700.22008319944644</v>
      </c>
      <c r="AO123" s="59">
        <f t="shared" si="90"/>
        <v>253.69632671986739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145.86322920237291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145.86322920237291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187.80389738728508</v>
      </c>
      <c r="T124" s="59">
        <f t="shared" si="88"/>
        <v>439.28159165815265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10.948069648552405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10.948069648552407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465.72498959999973</v>
      </c>
      <c r="AK124" s="13">
        <f t="shared" si="89"/>
        <v>104.9811504896077</v>
      </c>
      <c r="AL124" s="20">
        <f t="shared" si="58"/>
        <v>993.97986065606619</v>
      </c>
      <c r="AM124" s="59">
        <f t="shared" si="59"/>
        <v>1287.3131939893995</v>
      </c>
      <c r="AN124" s="59">
        <f ca="1">AVERAGE(OFFSET($AM$3,0,0,'Données projet'!$E$10+1,1))-AVERAGE(OFFSET($H$3,0,0,'Données projet'!$E$10+1,1))</f>
        <v>700.22008319944644</v>
      </c>
      <c r="AO124" s="59">
        <f t="shared" si="90"/>
        <v>253.69632671986739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143.00294024549936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143.00294024549936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187.80389738728508</v>
      </c>
      <c r="T125" s="59">
        <f t="shared" si="88"/>
        <v>439.28159165815265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10.648694108278779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10.648694108278779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474.94218719999981</v>
      </c>
      <c r="AK125" s="13">
        <f t="shared" si="89"/>
        <v>106.81489790824931</v>
      </c>
      <c r="AL125" s="20">
        <f t="shared" si="58"/>
        <v>1013.2269232302006</v>
      </c>
      <c r="AM125" s="59">
        <f t="shared" si="59"/>
        <v>1306.5602565635338</v>
      </c>
      <c r="AN125" s="59">
        <f ca="1">AVERAGE(OFFSET($AM$3,0,0,'Données projet'!$E$10+1,1))-AVERAGE(OFFSET($H$3,0,0,'Données projet'!$E$10+1,1))</f>
        <v>700.22008319944644</v>
      </c>
      <c r="AO125" s="59">
        <f t="shared" si="90"/>
        <v>253.69632671986739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140.19873981046609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140.19873981046609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187.80389738728508</v>
      </c>
      <c r="T126" s="59">
        <f t="shared" si="88"/>
        <v>439.28159165815265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10.35750500789741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10.35750500789741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484.15938479999977</v>
      </c>
      <c r="AK126" s="13">
        <f t="shared" si="89"/>
        <v>108.64450734079013</v>
      </c>
      <c r="AL126" s="20">
        <f t="shared" si="58"/>
        <v>1032.4667788118757</v>
      </c>
      <c r="AM126" s="59">
        <f t="shared" si="59"/>
        <v>1325.8001121452089</v>
      </c>
      <c r="AN126" s="59">
        <f ca="1">AVERAGE(OFFSET($AM$3,0,0,'Données projet'!$E$10+1,1))-AVERAGE(OFFSET($H$3,0,0,'Données projet'!$E$10+1,1))</f>
        <v>700.22008319944644</v>
      </c>
      <c r="AO126" s="59">
        <f t="shared" si="90"/>
        <v>253.69632671986739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137.44952803557044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137.44952803557044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187.80389738728508</v>
      </c>
      <c r="T127" s="59">
        <f t="shared" si="88"/>
        <v>439.28159165815265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10.07427848877894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10.07427848877894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493.37658239999979</v>
      </c>
      <c r="AK127" s="13">
        <f t="shared" si="89"/>
        <v>110.47006664723473</v>
      </c>
      <c r="AL127" s="20">
        <f t="shared" si="58"/>
        <v>1051.6995804239334</v>
      </c>
      <c r="AM127" s="59">
        <f t="shared" si="59"/>
        <v>1345.0329137572667</v>
      </c>
      <c r="AN127" s="59">
        <f ca="1">AVERAGE(OFFSET($AM$3,0,0,'Données projet'!$E$10+1,1))-AVERAGE(OFFSET($H$3,0,0,'Données projet'!$E$10+1,1))</f>
        <v>700.22008319944644</v>
      </c>
      <c r="AO127" s="59">
        <f t="shared" si="90"/>
        <v>253.69632671986739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134.7542266267269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134.7542266267269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187.80389738728508</v>
      </c>
      <c r="T128" s="59">
        <f t="shared" si="88"/>
        <v>439.28159165815265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9.7987968137199992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9.7987968137199992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502.59377999999987</v>
      </c>
      <c r="AK128" s="13">
        <f t="shared" si="89"/>
        <v>112.29166021692112</v>
      </c>
      <c r="AL128" s="20">
        <f t="shared" si="58"/>
        <v>1070.9254750444707</v>
      </c>
      <c r="AM128" s="59">
        <f t="shared" si="59"/>
        <v>1364.2588083778039</v>
      </c>
      <c r="AN128" s="59">
        <f ca="1">AVERAGE(OFFSET($AM$3,0,0,'Données projet'!$E$10+1,1))-AVERAGE(OFFSET($H$3,0,0,'Données projet'!$E$10+1,1))</f>
        <v>700.22008319944644</v>
      </c>
      <c r="AO128" s="59">
        <f t="shared" si="90"/>
        <v>253.69632671986739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132.11177843453925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132.11177843453925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187.80389738728508</v>
      </c>
      <c r="T129" s="59">
        <f t="shared" si="88"/>
        <v>439.28159165815265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9.5308481995524961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9.5308481995524961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511.81097759999983</v>
      </c>
      <c r="AK129" s="13">
        <f t="shared" si="89"/>
        <v>114.10936916671025</v>
      </c>
      <c r="AL129" s="20">
        <f t="shared" si="58"/>
        <v>1090.1446039520199</v>
      </c>
      <c r="AM129" s="59">
        <f t="shared" si="59"/>
        <v>1383.4779372853532</v>
      </c>
      <c r="AN129" s="59">
        <f ca="1">AVERAGE(OFFSET($AM$3,0,0,'Données projet'!$E$10+1,1))-AVERAGE(OFFSET($H$3,0,0,'Données projet'!$E$10+1,1))</f>
        <v>700.22008319944644</v>
      </c>
      <c r="AO129" s="59">
        <f t="shared" si="90"/>
        <v>253.69632671986739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129.52114703966615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129.52114703966615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187.80389738728508</v>
      </c>
      <c r="T130" s="59">
        <f t="shared" si="88"/>
        <v>439.28159165815265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9.2702266543302088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9.2702266543302088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521.02817519999985</v>
      </c>
      <c r="AK130" s="13">
        <f t="shared" si="89"/>
        <v>115.92327152449572</v>
      </c>
      <c r="AL130" s="20">
        <f t="shared" si="58"/>
        <v>1109.3571030451628</v>
      </c>
      <c r="AM130" s="59">
        <f t="shared" si="59"/>
        <v>1402.6904363784961</v>
      </c>
      <c r="AN130" s="59">
        <f ca="1">AVERAGE(OFFSET($AM$3,0,0,'Données projet'!$E$10+1,1))-AVERAGE(OFFSET($H$3,0,0,'Données projet'!$E$10+1,1))</f>
        <v>700.22008319944644</v>
      </c>
      <c r="AO130" s="59">
        <f t="shared" si="90"/>
        <v>253.69632671986739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126.98131634631737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126.98131634631737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187.80389738728508</v>
      </c>
      <c r="T131" s="59">
        <f t="shared" si="88"/>
        <v>439.28159165815265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9.0167318189675161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9.0167318189675161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530.24537279999981</v>
      </c>
      <c r="AK131" s="13">
        <f t="shared" si="89"/>
        <v>117.73344239935948</v>
      </c>
      <c r="AL131" s="20">
        <f t="shared" si="58"/>
        <v>1128.5631031388839</v>
      </c>
      <c r="AM131" s="59">
        <f t="shared" si="59"/>
        <v>1421.8964364722171</v>
      </c>
      <c r="AN131" s="59">
        <f ca="1">AVERAGE(OFFSET($AM$3,0,0,'Données projet'!$E$10+1,1))-AVERAGE(OFFSET($H$3,0,0,'Données projet'!$E$10+1,1))</f>
        <v>700.22008319944644</v>
      </c>
      <c r="AO131" s="59">
        <f t="shared" si="90"/>
        <v>253.69632671986739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124.49129018372142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124.49129018372142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187.80389738728508</v>
      </c>
      <c r="T132" s="59">
        <f t="shared" si="88"/>
        <v>439.28159165815265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8.7701688132085316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8.7701688132085316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539.46257039999989</v>
      </c>
      <c r="AK132" s="13">
        <f t="shared" si="89"/>
        <v>119.53995413956184</v>
      </c>
      <c r="AL132" s="20">
        <f t="shared" ref="AL132:AL153" si="112">(AJ132+AK132)*0.475*44/12</f>
        <v>1147.7627302397366</v>
      </c>
      <c r="AM132" s="59">
        <f t="shared" ref="AM132:AM195" si="113">AL132+(AD132+AE132)*44/12</f>
        <v>1441.0960635730698</v>
      </c>
      <c r="AN132" s="59">
        <f ca="1">AVERAGE(OFFSET($AM$3,0,0,'Données projet'!$E$10+1,1))-AVERAGE(OFFSET($H$3,0,0,'Données projet'!$E$10+1,1))</f>
        <v>700.22008319944644</v>
      </c>
      <c r="AO132" s="59">
        <f t="shared" si="90"/>
        <v>253.69632671986739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122.05009191540798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122.05009191540798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187.80389738728508</v>
      </c>
      <c r="T133" s="59">
        <f t="shared" ref="T133:T196" si="142">$T$3</f>
        <v>439.28159165815265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8.5303480858082104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8.5303480858082104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548.67976799999985</v>
      </c>
      <c r="AK133" s="13">
        <f t="shared" ref="AK133:AK153" si="143">EXP(-1.0587+0.8836*LN(AJ133)+0.284)</f>
        <v>121.34287647942783</v>
      </c>
      <c r="AL133" s="20">
        <f t="shared" si="112"/>
        <v>1166.9561058016695</v>
      </c>
      <c r="AM133" s="59">
        <f t="shared" si="113"/>
        <v>1460.2894391350028</v>
      </c>
      <c r="AN133" s="59">
        <f ca="1">AVERAGE(OFFSET($AM$3,0,0,'Données projet'!$E$10+1,1))-AVERAGE(OFFSET($H$3,0,0,'Données projet'!$E$10+1,1))</f>
        <v>700.22008319944644</v>
      </c>
      <c r="AO133" s="59">
        <f t="shared" ref="AO133:AO196" si="144">$AO$3</f>
        <v>253.69632671986739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149.33357627039217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149.33357627039217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187.80389738728508</v>
      </c>
      <c r="T134" s="59">
        <f t="shared" si="142"/>
        <v>439.28159165815265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8.2970852688102745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8.2970852688102745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495.44495519999981</v>
      </c>
      <c r="AK134" s="13">
        <f t="shared" si="143"/>
        <v>110.87918107650623</v>
      </c>
      <c r="AL134" s="20">
        <f t="shared" si="112"/>
        <v>1056.0145373482478</v>
      </c>
      <c r="AM134" s="59">
        <f t="shared" si="113"/>
        <v>1349.3478706815811</v>
      </c>
      <c r="AN134" s="59">
        <f ca="1">AVERAGE(OFFSET($AM$3,0,0,'Données projet'!$E$10+1,1))-AVERAGE(OFFSET($H$3,0,0,'Données projet'!$E$10+1,1))</f>
        <v>700.22008319944644</v>
      </c>
      <c r="AO134" s="59">
        <f t="shared" si="144"/>
        <v>253.69632671986739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146.40523592421746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146.40523592421746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187.80389738728508</v>
      </c>
      <c r="T135" s="59">
        <f t="shared" si="142"/>
        <v>439.28159165815265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8.070201035809907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8.070201035809907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504.64134239999987</v>
      </c>
      <c r="AK135" s="13">
        <f t="shared" si="143"/>
        <v>112.69578958899113</v>
      </c>
      <c r="AL135" s="20">
        <f t="shared" si="112"/>
        <v>1075.1955048808261</v>
      </c>
      <c r="AM135" s="59">
        <f t="shared" si="113"/>
        <v>1368.5288382141594</v>
      </c>
      <c r="AN135" s="59">
        <f ca="1">AVERAGE(OFFSET($AM$3,0,0,'Données projet'!$E$10+1,1))-AVERAGE(OFFSET($H$3,0,0,'Données projet'!$E$10+1,1))</f>
        <v>700.22008319944644</v>
      </c>
      <c r="AO135" s="59">
        <f t="shared" si="144"/>
        <v>253.69632671986739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143.53431854612001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143.53431854612001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187.80389738728508</v>
      </c>
      <c r="T136" s="59">
        <f t="shared" si="142"/>
        <v>439.28159165815265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7.8495209640922576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7.8495209640922576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513.83772959999976</v>
      </c>
      <c r="AK136" s="13">
        <f t="shared" si="143"/>
        <v>114.5085485190572</v>
      </c>
      <c r="AL136" s="20">
        <f t="shared" si="112"/>
        <v>1094.3697677240241</v>
      </c>
      <c r="AM136" s="59">
        <f t="shared" si="113"/>
        <v>1387.7031010573573</v>
      </c>
      <c r="AN136" s="59">
        <f ca="1">AVERAGE(OFFSET($AM$3,0,0,'Données projet'!$E$10+1,1))-AVERAGE(OFFSET($H$3,0,0,'Données projet'!$E$10+1,1))</f>
        <v>700.22008319944644</v>
      </c>
      <c r="AO136" s="59">
        <f t="shared" si="144"/>
        <v>253.69632671986739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140.71969810672033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140.71969810672033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187.80389738728508</v>
      </c>
      <c r="T137" s="59">
        <f t="shared" si="142"/>
        <v>439.28159165815265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7.6348754005407873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7.6348754005407873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523.03411679999988</v>
      </c>
      <c r="AK137" s="13">
        <f t="shared" si="143"/>
        <v>116.31753471233222</v>
      </c>
      <c r="AL137" s="20">
        <f t="shared" si="112"/>
        <v>1113.5374597173118</v>
      </c>
      <c r="AM137" s="59">
        <f t="shared" si="113"/>
        <v>1406.870793050645</v>
      </c>
      <c r="AN137" s="59">
        <f ca="1">AVERAGE(OFFSET($AM$3,0,0,'Données projet'!$E$10+1,1))-AVERAGE(OFFSET($H$3,0,0,'Données projet'!$E$10+1,1))</f>
        <v>700.22008319944644</v>
      </c>
      <c r="AO137" s="59">
        <f t="shared" si="144"/>
        <v>253.69632671986739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137.96027065738832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137.96027065738832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187.80389738728508</v>
      </c>
      <c r="T138" s="59">
        <f t="shared" si="142"/>
        <v>439.28159165815265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7.4260993312123516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7.4260993312123516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532.23050399999977</v>
      </c>
      <c r="AK138" s="13">
        <f t="shared" si="143"/>
        <v>118.12282215733531</v>
      </c>
      <c r="AL138" s="20">
        <f t="shared" si="112"/>
        <v>1132.6987097240253</v>
      </c>
      <c r="AM138" s="59">
        <f t="shared" si="113"/>
        <v>1426.0320430573586</v>
      </c>
      <c r="AN138" s="59">
        <f ca="1">AVERAGE(OFFSET($AM$3,0,0,'Données projet'!$E$10+1,1))-AVERAGE(OFFSET($H$3,0,0,'Données projet'!$E$10+1,1))</f>
        <v>700.22008319944644</v>
      </c>
      <c r="AO138" s="59">
        <f t="shared" si="144"/>
        <v>253.69632671986739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135.25495389725316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135.25495389725316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187.80389738728508</v>
      </c>
      <c r="T139" s="59">
        <f t="shared" si="142"/>
        <v>439.28159165815265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7.2230322544787589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7.2230322544787589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541.42689119999977</v>
      </c>
      <c r="AK139" s="13">
        <f t="shared" si="143"/>
        <v>119.92448213920237</v>
      </c>
      <c r="AL139" s="20">
        <f t="shared" si="112"/>
        <v>1151.8536418991105</v>
      </c>
      <c r="AM139" s="59">
        <f t="shared" si="113"/>
        <v>1445.1869752324437</v>
      </c>
      <c r="AN139" s="59">
        <f ca="1">AVERAGE(OFFSET($AM$3,0,0,'Données projet'!$E$10+1,1))-AVERAGE(OFFSET($H$3,0,0,'Données projet'!$E$10+1,1))</f>
        <v>700.22008319944644</v>
      </c>
      <c r="AO139" s="59">
        <f t="shared" si="144"/>
        <v>253.69632671986739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132.60268674870397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132.60268674870397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187.80389738728508</v>
      </c>
      <c r="T140" s="59">
        <f t="shared" si="142"/>
        <v>439.28159165815265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7.0255180576372798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7.0255180576372798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550.62327839999978</v>
      </c>
      <c r="AK140" s="13">
        <f t="shared" si="143"/>
        <v>121.72258338267243</v>
      </c>
      <c r="AL140" s="20">
        <f t="shared" si="112"/>
        <v>1171.0023759381538</v>
      </c>
      <c r="AM140" s="59">
        <f t="shared" si="113"/>
        <v>1464.3357092714871</v>
      </c>
      <c r="AN140" s="59">
        <f ca="1">AVERAGE(OFFSET($AM$3,0,0,'Données projet'!$E$10+1,1))-AVERAGE(OFFSET($H$3,0,0,'Données projet'!$E$10+1,1))</f>
        <v>700.22008319944644</v>
      </c>
      <c r="AO140" s="59">
        <f t="shared" si="144"/>
        <v>253.69632671986739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130.00242894121459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130.00242894121459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187.80389738728508</v>
      </c>
      <c r="T141" s="59">
        <f t="shared" si="142"/>
        <v>439.28159165815265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6.8334048968952503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6.8334048968952503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559.81966559999978</v>
      </c>
      <c r="AK141" s="13">
        <f t="shared" si="143"/>
        <v>123.5171921852493</v>
      </c>
      <c r="AL141" s="20">
        <f t="shared" si="112"/>
        <v>1190.1450273093087</v>
      </c>
      <c r="AM141" s="59">
        <f t="shared" si="113"/>
        <v>1483.478360642642</v>
      </c>
      <c r="AN141" s="59">
        <f ca="1">AVERAGE(OFFSET($AM$3,0,0,'Données projet'!$E$10+1,1))-AVERAGE(OFFSET($H$3,0,0,'Données projet'!$E$10+1,1))</f>
        <v>700.22008319944644</v>
      </c>
      <c r="AO141" s="59">
        <f t="shared" si="144"/>
        <v>253.69632671986739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127.45316060332942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127.45316060332942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187.80389738728508</v>
      </c>
      <c r="T142" s="59">
        <f t="shared" si="142"/>
        <v>439.28159165815265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6.6465450806365043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6.6465450806365043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569.01605279999967</v>
      </c>
      <c r="AK142" s="13">
        <f t="shared" si="143"/>
        <v>125.30837254136628</v>
      </c>
      <c r="AL142" s="20">
        <f t="shared" si="112"/>
        <v>1209.2817074695456</v>
      </c>
      <c r="AM142" s="59">
        <f t="shared" si="113"/>
        <v>1502.6150408028789</v>
      </c>
      <c r="AN142" s="59">
        <f ca="1">AVERAGE(OFFSET($AM$3,0,0,'Données projet'!$E$10+1,1))-AVERAGE(OFFSET($H$3,0,0,'Données projet'!$E$10+1,1))</f>
        <v>700.22008319944644</v>
      </c>
      <c r="AO142" s="59">
        <f t="shared" si="144"/>
        <v>253.69632671986739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124.95388186265004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124.95388186265004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187.80389738728508</v>
      </c>
      <c r="T143" s="59">
        <f t="shared" si="142"/>
        <v>439.28159165815265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6.4647949558798841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6.4647949558798841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578.21243999999979</v>
      </c>
      <c r="AK143" s="13">
        <f t="shared" si="143"/>
        <v>127.09618625829569</v>
      </c>
      <c r="AL143" s="20">
        <f t="shared" si="112"/>
        <v>1228.4125240665314</v>
      </c>
      <c r="AM143" s="59">
        <f t="shared" si="113"/>
        <v>1521.7458573998647</v>
      </c>
      <c r="AN143" s="59">
        <f ca="1">AVERAGE(OFFSET($AM$3,0,0,'Données projet'!$E$10+1,1))-AVERAGE(OFFSET($H$3,0,0,'Données projet'!$E$10+1,1))</f>
        <v>700.22008319944644</v>
      </c>
      <c r="AO143" s="59">
        <f t="shared" si="144"/>
        <v>253.69632671986739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151.7202190292212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151.7202190292212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187.80389738728508</v>
      </c>
      <c r="T144" s="59">
        <f t="shared" si="142"/>
        <v>439.28159165815265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6.2880147978425578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6.2880147978425578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525.97924079999962</v>
      </c>
      <c r="AK144" s="13">
        <f t="shared" si="143"/>
        <v>116.89607340782435</v>
      </c>
      <c r="AL144" s="20">
        <f t="shared" si="112"/>
        <v>1119.6745055786266</v>
      </c>
      <c r="AM144" s="59">
        <f t="shared" si="113"/>
        <v>1413.0078389119599</v>
      </c>
      <c r="AN144" s="59">
        <f ca="1">AVERAGE(OFFSET($AM$3,0,0,'Données projet'!$E$10+1,1))-AVERAGE(OFFSET($H$3,0,0,'Données projet'!$E$10+1,1))</f>
        <v>700.22008319944644</v>
      </c>
      <c r="AO144" s="59">
        <f t="shared" si="144"/>
        <v>253.69632671986739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148.7450780742542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148.7450780742542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187.80389738728508</v>
      </c>
      <c r="T145" s="59">
        <f t="shared" si="142"/>
        <v>439.28159165815265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6.1160687025232265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6.1160687025232265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535.2091055999997</v>
      </c>
      <c r="AK145" s="13">
        <f t="shared" si="143"/>
        <v>118.70675243343008</v>
      </c>
      <c r="AL145" s="20">
        <f t="shared" si="112"/>
        <v>1138.9034527415567</v>
      </c>
      <c r="AM145" s="59">
        <f t="shared" si="113"/>
        <v>1432.23678607489</v>
      </c>
      <c r="AN145" s="59">
        <f ca="1">AVERAGE(OFFSET($AM$3,0,0,'Données projet'!$E$10+1,1))-AVERAGE(OFFSET($H$3,0,0,'Données projet'!$E$10+1,1))</f>
        <v>700.22008319944644</v>
      </c>
      <c r="AO145" s="59">
        <f t="shared" si="144"/>
        <v>253.69632671986739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145.8282778187573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145.8282778187573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187.80389738728508</v>
      </c>
      <c r="T146" s="59">
        <f t="shared" si="142"/>
        <v>439.28159165815265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5.9488244822226539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5.9488244822226539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544.43897039999968</v>
      </c>
      <c r="AK146" s="13">
        <f t="shared" si="143"/>
        <v>120.51380023339244</v>
      </c>
      <c r="AL146" s="20">
        <f t="shared" si="112"/>
        <v>1158.1260755198246</v>
      </c>
      <c r="AM146" s="59">
        <f t="shared" si="113"/>
        <v>1451.4594088531578</v>
      </c>
      <c r="AN146" s="59">
        <f ca="1">AVERAGE(OFFSET($AM$3,0,0,'Données projet'!$E$10+1,1))-AVERAGE(OFFSET($H$3,0,0,'Données projet'!$E$10+1,1))</f>
        <v>700.22008319944644</v>
      </c>
      <c r="AO146" s="59">
        <f t="shared" si="144"/>
        <v>253.69632671986739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142.9686742371982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142.9686742371982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187.80389738728508</v>
      </c>
      <c r="T147" s="59">
        <f t="shared" si="142"/>
        <v>439.28159165815265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5.7861535639211921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5.7861535639211921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553.66883519999976</v>
      </c>
      <c r="AK147" s="13">
        <f t="shared" si="143"/>
        <v>122.31728547227995</v>
      </c>
      <c r="AL147" s="20">
        <f t="shared" si="112"/>
        <v>1177.3424935042206</v>
      </c>
      <c r="AM147" s="59">
        <f t="shared" si="113"/>
        <v>1470.6758268375538</v>
      </c>
      <c r="AN147" s="59">
        <f ca="1">AVERAGE(OFFSET($AM$3,0,0,'Données projet'!$E$10+1,1))-AVERAGE(OFFSET($H$3,0,0,'Données projet'!$E$10+1,1))</f>
        <v>700.22008319944644</v>
      </c>
      <c r="AO147" s="59">
        <f t="shared" si="144"/>
        <v>253.69632671986739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140.16514573768751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140.16514573768751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187.80389738728508</v>
      </c>
      <c r="T148" s="59">
        <f t="shared" si="142"/>
        <v>439.28159165815265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5.6279308904351755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5.6279308904351755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562.89869999999985</v>
      </c>
      <c r="AK148" s="13">
        <f t="shared" si="143"/>
        <v>124.11727439410858</v>
      </c>
      <c r="AL148" s="20">
        <f t="shared" si="112"/>
        <v>1196.5528220697386</v>
      </c>
      <c r="AM148" s="59">
        <f t="shared" si="113"/>
        <v>1489.8861554030718</v>
      </c>
      <c r="AN148" s="59">
        <f ca="1">AVERAGE(OFFSET($AM$3,0,0,'Données projet'!$E$10+1,1))-AVERAGE(OFFSET($H$3,0,0,'Données projet'!$E$10+1,1))</f>
        <v>700.22008319944644</v>
      </c>
      <c r="AO148" s="59">
        <f t="shared" si="144"/>
        <v>253.69632671986739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137.41659272206869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137.41659272206869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187.80389738728508</v>
      </c>
      <c r="T149" s="59">
        <f t="shared" si="142"/>
        <v>439.28159165815265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5.4740348242762025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5.4740348242762025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572.12856479999982</v>
      </c>
      <c r="AK149" s="13">
        <f t="shared" si="143"/>
        <v>125.91383094593489</v>
      </c>
      <c r="AL149" s="20">
        <f t="shared" si="112"/>
        <v>1215.7571725908363</v>
      </c>
      <c r="AM149" s="59">
        <f t="shared" si="113"/>
        <v>1509.0905059241695</v>
      </c>
      <c r="AN149" s="59">
        <f ca="1">AVERAGE(OFFSET($AM$3,0,0,'Données projet'!$E$10+1,1))-AVERAGE(OFFSET($H$3,0,0,'Données projet'!$E$10+1,1))</f>
        <v>700.22008319944644</v>
      </c>
      <c r="AO149" s="59">
        <f t="shared" si="144"/>
        <v>253.69632671986739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134.72193715463436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134.72193715463436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187.80389738728508</v>
      </c>
      <c r="T150" s="59">
        <f t="shared" si="142"/>
        <v>439.28159165815265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5.3243470541393894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5.3243470541393894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581.35842959999979</v>
      </c>
      <c r="AK150" s="13">
        <f t="shared" si="143"/>
        <v>127.70701689324794</v>
      </c>
      <c r="AL150" s="20">
        <f t="shared" si="112"/>
        <v>1234.9556526424064</v>
      </c>
      <c r="AM150" s="59">
        <f t="shared" si="113"/>
        <v>1528.2889859757397</v>
      </c>
      <c r="AN150" s="59">
        <f ca="1">AVERAGE(OFFSET($AM$3,0,0,'Données projet'!$E$10+1,1))-AVERAGE(OFFSET($H$3,0,0,'Données projet'!$E$10+1,1))</f>
        <v>700.22008319944644</v>
      </c>
      <c r="AO150" s="59">
        <f t="shared" si="144"/>
        <v>253.69632671986739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132.08012213929982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132.08012213929982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187.80389738728508</v>
      </c>
      <c r="T151" s="59">
        <f t="shared" si="142"/>
        <v>439.28159165815265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5.1787525039487052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5.1787525039487052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590.58829439999988</v>
      </c>
      <c r="AK151" s="13">
        <f t="shared" si="143"/>
        <v>129.49689192782623</v>
      </c>
      <c r="AL151" s="20">
        <f t="shared" si="112"/>
        <v>1254.1483661876305</v>
      </c>
      <c r="AM151" s="59">
        <f t="shared" si="113"/>
        <v>1547.4816995209637</v>
      </c>
      <c r="AN151" s="59">
        <f ca="1">AVERAGE(OFFSET($AM$3,0,0,'Données projet'!$E$10+1,1))-AVERAGE(OFFSET($H$3,0,0,'Données projet'!$E$10+1,1))</f>
        <v>700.22008319944644</v>
      </c>
      <c r="AO151" s="59">
        <f t="shared" si="144"/>
        <v>253.69632671986739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129.49011150506792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129.49011150506792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187.80389738728508</v>
      </c>
      <c r="T152" s="59">
        <f t="shared" si="142"/>
        <v>439.28159165815265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5.0371392443894702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5.0371392443894702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599.81815919999985</v>
      </c>
      <c r="AK152" s="13">
        <f t="shared" si="143"/>
        <v>131.28351376865865</v>
      </c>
      <c r="AL152" s="20">
        <f t="shared" si="112"/>
        <v>1273.3354137537467</v>
      </c>
      <c r="AM152" s="59">
        <f t="shared" si="113"/>
        <v>1566.66874708708</v>
      </c>
      <c r="AN152" s="59">
        <f ca="1">AVERAGE(OFFSET($AM$3,0,0,'Données projet'!$E$10+1,1))-AVERAGE(OFFSET($H$3,0,0,'Données projet'!$E$10+1,1))</f>
        <v>700.22008319944644</v>
      </c>
      <c r="AO152" s="59">
        <f t="shared" si="144"/>
        <v>253.69632671986739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126.95088939962281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126.95088939962281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187.80389738728508</v>
      </c>
      <c r="T153" s="59">
        <f t="shared" si="142"/>
        <v>439.28159165815265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4.8993984068599996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4.8993984068599996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609.04802399999994</v>
      </c>
      <c r="AK153" s="13">
        <f t="shared" si="143"/>
        <v>133.06693825647992</v>
      </c>
      <c r="AL153" s="20">
        <f t="shared" si="112"/>
        <v>1292.5168925967025</v>
      </c>
      <c r="AM153" s="59">
        <f t="shared" si="113"/>
        <v>1585.8502259300358</v>
      </c>
      <c r="AN153" s="59">
        <f ca="1">AVERAGE(OFFSET($AM$3,0,0,'Données projet'!$E$10+1,1))-AVERAGE(OFFSET($H$3,0,0,'Données projet'!$E$10+1,1))</f>
        <v>700.22008319944644</v>
      </c>
      <c r="AO153" s="59">
        <f t="shared" si="144"/>
        <v>253.69632671986739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225.32391253381184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225.32391253381184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187.80389738728508</v>
      </c>
      <c r="T154" s="59">
        <f t="shared" si="142"/>
        <v>439.28159165815265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4.765424099776248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4.765424099776248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395.76253599999984</v>
      </c>
      <c r="AK154" s="13">
        <f t="shared" ref="AK154:AK203" si="164">EXP(-1.0587+0.8836*LN(AJ154)+0.284)</f>
        <v>90.917052658600085</v>
      </c>
      <c r="AL154" s="20">
        <f t="shared" ref="AL154:AL203" si="165">(AJ154+AK154)*0.475*44/12</f>
        <v>847.63361691372813</v>
      </c>
      <c r="AM154" s="59">
        <f t="shared" si="113"/>
        <v>1140.9669502470615</v>
      </c>
      <c r="AN154" s="59">
        <f ca="1">AVERAGE(OFFSET($AM$3,0,0,'Données projet'!$E$10+1,1))-AVERAGE(OFFSET($H$3,0,0,'Données projet'!$E$10+1,1))</f>
        <v>700.22008319944644</v>
      </c>
      <c r="AO154" s="59">
        <f t="shared" si="144"/>
        <v>253.69632671986739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220.90544804303994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220.90544804303994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187.80389738728508</v>
      </c>
      <c r="T155" s="59">
        <f t="shared" si="142"/>
        <v>439.28159165815265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4.6351133271651044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4.6351133271651044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394.66169599999989</v>
      </c>
      <c r="AK155" s="13">
        <f t="shared" si="164"/>
        <v>90.693561189231957</v>
      </c>
      <c r="AL155" s="20">
        <f t="shared" si="165"/>
        <v>845.32707293791202</v>
      </c>
      <c r="AM155" s="59">
        <f t="shared" si="113"/>
        <v>1138.6604062712454</v>
      </c>
      <c r="AN155" s="59">
        <f ca="1">AVERAGE(OFFSET($AM$3,0,0,'Données projet'!$E$10+1,1))-AVERAGE(OFFSET($H$3,0,0,'Données projet'!$E$10+1,1))</f>
        <v>700.22008319944644</v>
      </c>
      <c r="AO155" s="59">
        <f t="shared" si="144"/>
        <v>253.69632671986739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216.57362694593485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216.57362694593485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187.80389738728508</v>
      </c>
      <c r="T156" s="59">
        <f t="shared" si="142"/>
        <v>439.28159165815265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4.508365909483758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4.508365909483758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393.56085599999994</v>
      </c>
      <c r="AK156" s="13">
        <f t="shared" si="164"/>
        <v>90.469997145329941</v>
      </c>
      <c r="AL156" s="20">
        <f t="shared" si="165"/>
        <v>843.02040256144949</v>
      </c>
      <c r="AM156" s="59">
        <f t="shared" si="113"/>
        <v>1136.3537358947829</v>
      </c>
      <c r="AN156" s="59">
        <f ca="1">AVERAGE(OFFSET($AM$3,0,0,'Données projet'!$E$10+1,1))-AVERAGE(OFFSET($H$3,0,0,'Données projet'!$E$10+1,1))</f>
        <v>700.22008319944644</v>
      </c>
      <c r="AO156" s="59">
        <f t="shared" si="144"/>
        <v>253.69632671986739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273.06529255020507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273.06529255020507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187.80389738728508</v>
      </c>
      <c r="T157" s="59">
        <f t="shared" si="142"/>
        <v>439.28159165815265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4.3850844066042658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4.3850844066042658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264.93448799999993</v>
      </c>
      <c r="AK157" s="13">
        <f t="shared" si="164"/>
        <v>63.7730576950527</v>
      </c>
      <c r="AL157" s="20">
        <f t="shared" si="165"/>
        <v>572.49897541888333</v>
      </c>
      <c r="AM157" s="59">
        <f t="shared" si="113"/>
        <v>865.8323087522167</v>
      </c>
      <c r="AN157" s="59">
        <f ca="1">AVERAGE(OFFSET($AM$3,0,0,'Données projet'!$E$10+1,1))-AVERAGE(OFFSET($H$3,0,0,'Données projet'!$E$10+1,1))</f>
        <v>700.22008319944644</v>
      </c>
      <c r="AO157" s="59">
        <f t="shared" si="144"/>
        <v>253.69632671986739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267.71064871667824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267.71064871667824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187.80389738728508</v>
      </c>
      <c r="T158" s="59">
        <f t="shared" si="142"/>
        <v>439.28159165815265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4.2651740429041052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4.2651740429041052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264.08397599999995</v>
      </c>
      <c r="AK158" s="13">
        <f t="shared" si="164"/>
        <v>63.592125384717555</v>
      </c>
      <c r="AL158" s="20">
        <f t="shared" si="165"/>
        <v>570.7025432450497</v>
      </c>
      <c r="AM158" s="59">
        <f t="shared" si="113"/>
        <v>864.03587657838307</v>
      </c>
      <c r="AN158" s="59">
        <f ca="1">AVERAGE(OFFSET($AM$3,0,0,'Données projet'!$E$10+1,1))-AVERAGE(OFFSET($H$3,0,0,'Données projet'!$E$10+1,1))</f>
        <v>700.22008319944644</v>
      </c>
      <c r="AO158" s="59">
        <f t="shared" si="144"/>
        <v>253.69632671986739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262.46100618271663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262.46100618271663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187.80389738728508</v>
      </c>
      <c r="T159" s="59">
        <f t="shared" si="142"/>
        <v>439.28159165815265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4.1485426344051373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4.1485426344051373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263.23346399999997</v>
      </c>
      <c r="AK159" s="13">
        <f t="shared" si="164"/>
        <v>63.411125233778442</v>
      </c>
      <c r="AL159" s="20">
        <f t="shared" si="165"/>
        <v>568.90599291549734</v>
      </c>
      <c r="AM159" s="59">
        <f t="shared" si="113"/>
        <v>862.23932624883059</v>
      </c>
      <c r="AN159" s="59">
        <f ca="1">AVERAGE(OFFSET($AM$3,0,0,'Données projet'!$E$10+1,1))-AVERAGE(OFFSET($H$3,0,0,'Données projet'!$E$10+1,1))</f>
        <v>700.22008319944644</v>
      </c>
      <c r="AO159" s="59">
        <f t="shared" si="144"/>
        <v>253.69632671986739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294.85332289425503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294.85332289425503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187.80389738728508</v>
      </c>
      <c r="T160" s="59">
        <f t="shared" si="142"/>
        <v>439.28159165815265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4.0351005179049535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4.0351005179049535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183.60804799999991</v>
      </c>
      <c r="AK160" s="13">
        <f t="shared" si="164"/>
        <v>46.123980824578709</v>
      </c>
      <c r="AL160" s="20">
        <f t="shared" si="165"/>
        <v>400.1166168694744</v>
      </c>
      <c r="AM160" s="59">
        <f t="shared" si="113"/>
        <v>693.44995020280771</v>
      </c>
      <c r="AN160" s="59">
        <f ca="1">AVERAGE(OFFSET($AM$3,0,0,'Données projet'!$E$10+1,1))-AVERAGE(OFFSET($H$3,0,0,'Données projet'!$E$10+1,1))</f>
        <v>700.22008319944644</v>
      </c>
      <c r="AO160" s="59">
        <f t="shared" si="144"/>
        <v>253.69632671986739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289.07142907506767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289.07142907506767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187.80389738728508</v>
      </c>
      <c r="T161" s="59">
        <f t="shared" si="142"/>
        <v>439.28159165815265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3.9247604820461288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3.9247604820461288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182.95357599999991</v>
      </c>
      <c r="AK161" s="13">
        <f t="shared" si="164"/>
        <v>45.978678669970051</v>
      </c>
      <c r="AL161" s="20">
        <f t="shared" si="165"/>
        <v>398.72367688353097</v>
      </c>
      <c r="AM161" s="59">
        <f t="shared" si="113"/>
        <v>692.05701021686423</v>
      </c>
      <c r="AN161" s="59">
        <f ca="1">AVERAGE(OFFSET($AM$3,0,0,'Données projet'!$E$10+1,1))-AVERAGE(OFFSET($H$3,0,0,'Données projet'!$E$10+1,1))</f>
        <v>700.22008319944644</v>
      </c>
      <c r="AO161" s="59">
        <f t="shared" si="144"/>
        <v>253.69632671986739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283.40291466706753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283.40291466706753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187.80389738728508</v>
      </c>
      <c r="T162" s="59">
        <f t="shared" si="142"/>
        <v>439.28159165815265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3.8174377002703936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3.8174377002703936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182.29910399999991</v>
      </c>
      <c r="AK162" s="13">
        <f t="shared" si="164"/>
        <v>45.833315999864332</v>
      </c>
      <c r="AL162" s="20">
        <f t="shared" si="165"/>
        <v>397.33063149976351</v>
      </c>
      <c r="AM162" s="59">
        <f t="shared" si="113"/>
        <v>690.66396483309677</v>
      </c>
      <c r="AN162" s="59">
        <f ca="1">AVERAGE(OFFSET($AM$3,0,0,'Données projet'!$E$10+1,1))-AVERAGE(OFFSET($H$3,0,0,'Données projet'!$E$10+1,1))</f>
        <v>700.22008319944644</v>
      </c>
      <c r="AO162" s="59">
        <f t="shared" si="144"/>
        <v>253.69632671986739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355.52138659947087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355.52138659947087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187.80389738728508</v>
      </c>
      <c r="T163" s="59">
        <f t="shared" si="142"/>
        <v>439.28159165815265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3.7130496656061758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3.7130496656061758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18.892223999999942</v>
      </c>
      <c r="AK163" s="13">
        <f t="shared" si="164"/>
        <v>6.184089977612083</v>
      </c>
      <c r="AL163" s="20">
        <f t="shared" si="165"/>
        <v>43.674580177674272</v>
      </c>
      <c r="AM163" s="59">
        <f t="shared" si="113"/>
        <v>337.00791351100759</v>
      </c>
      <c r="AN163" s="59">
        <f ca="1">AVERAGE(OFFSET($AM$3,0,0,'Données projet'!$E$10+1,1))-AVERAGE(OFFSET($H$3,0,0,'Données projet'!$E$10+1,1))</f>
        <v>700.22008319944644</v>
      </c>
      <c r="AO163" s="59">
        <f t="shared" si="144"/>
        <v>253.69632671986739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348.54982905488924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348.54982905488924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187.80389738728508</v>
      </c>
      <c r="T164" s="59">
        <f t="shared" si="142"/>
        <v>439.28159165815265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3.6115161272393794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3.6115161272393794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18.892223999999942</v>
      </c>
      <c r="AK164" s="13">
        <f t="shared" si="164"/>
        <v>6.184089977612083</v>
      </c>
      <c r="AL164" s="20">
        <f t="shared" si="165"/>
        <v>43.674580177674272</v>
      </c>
      <c r="AM164" s="59">
        <f t="shared" si="113"/>
        <v>337.00791351100759</v>
      </c>
      <c r="AN164" s="59">
        <f ca="1">AVERAGE(OFFSET($AM$3,0,0,'Données projet'!$E$10+1,1))-AVERAGE(OFFSET($H$3,0,0,'Données projet'!$E$10+1,1))</f>
        <v>700.22008319944644</v>
      </c>
      <c r="AO164" s="59">
        <f t="shared" si="144"/>
        <v>253.69632671986739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341.71497950152661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341.71497950152661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187.80389738728508</v>
      </c>
      <c r="T165" s="59">
        <f t="shared" si="142"/>
        <v>439.28159165815265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3.5127590288186399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3.5127590288186399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18.892223999999942</v>
      </c>
      <c r="AK165" s="13">
        <f t="shared" si="164"/>
        <v>6.184089977612083</v>
      </c>
      <c r="AL165" s="20">
        <f t="shared" si="165"/>
        <v>43.674580177674272</v>
      </c>
      <c r="AM165" s="59">
        <f t="shared" si="113"/>
        <v>337.00791351100759</v>
      </c>
      <c r="AN165" s="59">
        <f ca="1">AVERAGE(OFFSET($AM$3,0,0,'Données projet'!$E$10+1,1))-AVERAGE(OFFSET($H$3,0,0,'Données projet'!$E$10+1,1))</f>
        <v>700.22008319944644</v>
      </c>
      <c r="AO165" s="59">
        <f t="shared" si="144"/>
        <v>253.69632671986739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335.01415717905888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335.01415717905888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187.80389738728508</v>
      </c>
      <c r="T166" s="59">
        <f t="shared" si="142"/>
        <v>439.28159165815265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3.4167024484476252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3.4167024484476252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18.892223999999942</v>
      </c>
      <c r="AK166" s="13">
        <f t="shared" si="164"/>
        <v>6.184089977612083</v>
      </c>
      <c r="AL166" s="20">
        <f t="shared" si="165"/>
        <v>43.674580177674272</v>
      </c>
      <c r="AM166" s="59">
        <f t="shared" si="113"/>
        <v>337.00791351100759</v>
      </c>
      <c r="AN166" s="59">
        <f ca="1">AVERAGE(OFFSET($AM$3,0,0,'Données projet'!$E$10+1,1))-AVERAGE(OFFSET($H$3,0,0,'Données projet'!$E$10+1,1))</f>
        <v>700.22008319944644</v>
      </c>
      <c r="AO166" s="59">
        <f t="shared" si="144"/>
        <v>253.69632671986739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328.44473389523665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328.44473389523665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187.80389738728508</v>
      </c>
      <c r="T167" s="59">
        <f t="shared" si="142"/>
        <v>439.28159165815265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3.3232725403182521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3.3232725403182521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18.892223999999942</v>
      </c>
      <c r="AK167" s="13">
        <f t="shared" si="164"/>
        <v>6.184089977612083</v>
      </c>
      <c r="AL167" s="20">
        <f t="shared" si="165"/>
        <v>43.674580177674272</v>
      </c>
      <c r="AM167" s="59">
        <f t="shared" si="113"/>
        <v>337.00791351100759</v>
      </c>
      <c r="AN167" s="59">
        <f ca="1">AVERAGE(OFFSET($AM$3,0,0,'Données projet'!$E$10+1,1))-AVERAGE(OFFSET($H$3,0,0,'Données projet'!$E$10+1,1))</f>
        <v>700.22008319944644</v>
      </c>
      <c r="AO167" s="59">
        <f t="shared" si="144"/>
        <v>253.69632671986739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322.00413299505766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322.00413299505766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187.80389738728508</v>
      </c>
      <c r="T168" s="59">
        <f t="shared" si="142"/>
        <v>439.28159165815265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3.232397477939942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3.232397477939942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18.892223999999942</v>
      </c>
      <c r="AK168" s="13">
        <f t="shared" si="164"/>
        <v>6.184089977612083</v>
      </c>
      <c r="AL168" s="20">
        <f t="shared" si="165"/>
        <v>43.674580177674272</v>
      </c>
      <c r="AM168" s="59">
        <f t="shared" si="113"/>
        <v>337.00791351100759</v>
      </c>
      <c r="AN168" s="59">
        <f ca="1">AVERAGE(OFFSET($AM$3,0,0,'Données projet'!$E$10+1,1))-AVERAGE(OFFSET($H$3,0,0,'Données projet'!$E$10+1,1))</f>
        <v>700.22008319944644</v>
      </c>
      <c r="AO168" s="59">
        <f t="shared" si="144"/>
        <v>253.69632671986739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315.68982835015248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315.68982835015248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187.80389738728508</v>
      </c>
      <c r="T169" s="59">
        <f t="shared" si="142"/>
        <v>439.28159165815265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3.1440073989212789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3.1440073989212789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18.892223999999942</v>
      </c>
      <c r="AK169" s="13">
        <f t="shared" si="164"/>
        <v>6.184089977612083</v>
      </c>
      <c r="AL169" s="20">
        <f t="shared" si="165"/>
        <v>43.674580177674272</v>
      </c>
      <c r="AM169" s="59">
        <f t="shared" si="113"/>
        <v>337.00791351100759</v>
      </c>
      <c r="AN169" s="59">
        <f ca="1">AVERAGE(OFFSET($AM$3,0,0,'Données projet'!$E$10+1,1))-AVERAGE(OFFSET($H$3,0,0,'Données projet'!$E$10+1,1))</f>
        <v>700.22008319944644</v>
      </c>
      <c r="AO169" s="59">
        <f t="shared" si="144"/>
        <v>253.69632671986739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309.49934336798839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309.49934336798839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187.80389738728508</v>
      </c>
      <c r="T170" s="59">
        <f t="shared" si="142"/>
        <v>439.28159165815265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3.0580343512616133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3.0580343512616133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18.892223999999942</v>
      </c>
      <c r="AK170" s="13">
        <f t="shared" si="164"/>
        <v>6.184089977612083</v>
      </c>
      <c r="AL170" s="20">
        <f t="shared" si="165"/>
        <v>43.674580177674272</v>
      </c>
      <c r="AM170" s="59">
        <f t="shared" si="113"/>
        <v>337.00791351100759</v>
      </c>
      <c r="AN170" s="59">
        <f ca="1">AVERAGE(OFFSET($AM$3,0,0,'Données projet'!$E$10+1,1))-AVERAGE(OFFSET($H$3,0,0,'Données projet'!$E$10+1,1))</f>
        <v>700.22008319944644</v>
      </c>
      <c r="AO170" s="59">
        <f t="shared" si="144"/>
        <v>253.69632671986739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303.43025002050149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303.43025002050149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187.80389738728508</v>
      </c>
      <c r="T171" s="59">
        <f t="shared" si="142"/>
        <v>439.28159165815265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2.974412241111327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2.974412241111327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18.892223999999942</v>
      </c>
      <c r="AK171" s="13">
        <f t="shared" si="164"/>
        <v>6.184089977612083</v>
      </c>
      <c r="AL171" s="20">
        <f t="shared" si="165"/>
        <v>43.674580177674272</v>
      </c>
      <c r="AM171" s="59">
        <f t="shared" si="113"/>
        <v>337.00791351100759</v>
      </c>
      <c r="AN171" s="59">
        <f ca="1">AVERAGE(OFFSET($AM$3,0,0,'Données projet'!$E$10+1,1))-AVERAGE(OFFSET($H$3,0,0,'Données projet'!$E$10+1,1))</f>
        <v>700.22008319944644</v>
      </c>
      <c r="AO171" s="59">
        <f t="shared" si="144"/>
        <v>253.69632671986739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297.4801678917774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297.4801678917774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187.80389738728508</v>
      </c>
      <c r="T172" s="59">
        <f t="shared" si="142"/>
        <v>439.28159165815265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2.893076781960596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2.893076781960596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18.892223999999942</v>
      </c>
      <c r="AK172" s="13">
        <f t="shared" si="164"/>
        <v>6.184089977612083</v>
      </c>
      <c r="AL172" s="20">
        <f t="shared" si="165"/>
        <v>43.674580177674272</v>
      </c>
      <c r="AM172" s="59">
        <f t="shared" si="113"/>
        <v>337.00791351100759</v>
      </c>
      <c r="AN172" s="59">
        <f ca="1">AVERAGE(OFFSET($AM$3,0,0,'Données projet'!$E$10+1,1))-AVERAGE(OFFSET($H$3,0,0,'Données projet'!$E$10+1,1))</f>
        <v>700.22008319944644</v>
      </c>
      <c r="AO172" s="59">
        <f t="shared" si="144"/>
        <v>253.69632671986739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291.64676324440586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291.64676324440586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187.80389738728508</v>
      </c>
      <c r="T173" s="59">
        <f t="shared" si="142"/>
        <v>439.28159165815265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2.8139654452175877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2.8139654452175877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18.892223999999942</v>
      </c>
      <c r="AK173" s="13">
        <f t="shared" si="164"/>
        <v>6.184089977612083</v>
      </c>
      <c r="AL173" s="20">
        <f t="shared" si="165"/>
        <v>43.674580177674272</v>
      </c>
      <c r="AM173" s="59">
        <f t="shared" si="113"/>
        <v>337.00791351100759</v>
      </c>
      <c r="AN173" s="59">
        <f ca="1">AVERAGE(OFFSET($AM$3,0,0,'Données projet'!$E$10+1,1))-AVERAGE(OFFSET($H$3,0,0,'Données projet'!$E$10+1,1))</f>
        <v>700.22008319944644</v>
      </c>
      <c r="AO173" s="59">
        <f t="shared" si="144"/>
        <v>253.69632671986739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285.92774810414375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285.92774810414375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187.80389738728508</v>
      </c>
      <c r="T174" s="59">
        <f t="shared" si="142"/>
        <v>439.28159165815265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2.7370174121381012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2.7370174121381012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18.892223999999942</v>
      </c>
      <c r="AK174" s="13">
        <f t="shared" si="164"/>
        <v>6.184089977612083</v>
      </c>
      <c r="AL174" s="20">
        <f t="shared" si="165"/>
        <v>43.674580177674272</v>
      </c>
      <c r="AM174" s="59">
        <f t="shared" si="113"/>
        <v>337.00791351100759</v>
      </c>
      <c r="AN174" s="59">
        <f ca="1">AVERAGE(OFFSET($AM$3,0,0,'Données projet'!$E$10+1,1))-AVERAGE(OFFSET($H$3,0,0,'Données projet'!$E$10+1,1))</f>
        <v>700.22008319944644</v>
      </c>
      <c r="AO174" s="59">
        <f t="shared" si="144"/>
        <v>253.69632671986739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280.32087936252736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280.32087936252736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187.80389738728508</v>
      </c>
      <c r="T175" s="59">
        <f t="shared" si="142"/>
        <v>439.28159165815265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2.6621735270696947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2.6621735270696947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18.892223999999942</v>
      </c>
      <c r="AK175" s="13">
        <f t="shared" si="164"/>
        <v>6.184089977612083</v>
      </c>
      <c r="AL175" s="20">
        <f t="shared" si="165"/>
        <v>43.674580177674272</v>
      </c>
      <c r="AM175" s="59">
        <f t="shared" si="113"/>
        <v>337.00791351100759</v>
      </c>
      <c r="AN175" s="59">
        <f ca="1">AVERAGE(OFFSET($AM$3,0,0,'Données projet'!$E$10+1,1))-AVERAGE(OFFSET($H$3,0,0,'Données projet'!$E$10+1,1))</f>
        <v>700.22008319944644</v>
      </c>
      <c r="AO175" s="59">
        <f t="shared" si="144"/>
        <v>253.69632671986739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274.82395789708187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274.82395789708187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187.80389738728508</v>
      </c>
      <c r="T176" s="59">
        <f t="shared" si="142"/>
        <v>439.28159165815265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2.5893762519743526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2.5893762519743526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18.892223999999942</v>
      </c>
      <c r="AK176" s="13">
        <f t="shared" si="164"/>
        <v>6.184089977612083</v>
      </c>
      <c r="AL176" s="20">
        <f t="shared" si="165"/>
        <v>43.674580177674272</v>
      </c>
      <c r="AM176" s="59">
        <f t="shared" si="113"/>
        <v>337.00791351100759</v>
      </c>
      <c r="AN176" s="59">
        <f ca="1">AVERAGE(OFFSET($AM$3,0,0,'Données projet'!$E$10+1,1))-AVERAGE(OFFSET($H$3,0,0,'Données projet'!$E$10+1,1))</f>
        <v>700.22008319944644</v>
      </c>
      <c r="AO176" s="59">
        <f t="shared" si="144"/>
        <v>253.69632671986739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269.43482770878273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269.43482770878273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187.80389738728508</v>
      </c>
      <c r="T177" s="59">
        <f t="shared" si="142"/>
        <v>439.28159165815265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2.5185696221947351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2.5185696221947351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18.892223999999942</v>
      </c>
      <c r="AK177" s="13">
        <f t="shared" si="164"/>
        <v>6.184089977612083</v>
      </c>
      <c r="AL177" s="20">
        <f t="shared" si="165"/>
        <v>43.674580177674272</v>
      </c>
      <c r="AM177" s="59">
        <f t="shared" si="113"/>
        <v>337.00791351100759</v>
      </c>
      <c r="AN177" s="59">
        <f ca="1">AVERAGE(OFFSET($AM$3,0,0,'Données projet'!$E$10+1,1))-AVERAGE(OFFSET($H$3,0,0,'Données projet'!$E$10+1,1))</f>
        <v>700.22008319944644</v>
      </c>
      <c r="AO177" s="59">
        <f t="shared" si="144"/>
        <v>253.69632671986739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264.15137507643129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264.15137507643129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187.80389738728508</v>
      </c>
      <c r="T178" s="59">
        <f t="shared" si="142"/>
        <v>439.28159165815265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2.4496992034299998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2.4496992034299998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18.892223999999942</v>
      </c>
      <c r="AK178" s="13">
        <f t="shared" si="164"/>
        <v>6.184089977612083</v>
      </c>
      <c r="AL178" s="20">
        <f t="shared" si="165"/>
        <v>43.674580177674272</v>
      </c>
      <c r="AM178" s="59">
        <f t="shared" si="113"/>
        <v>337.00791351100759</v>
      </c>
      <c r="AN178" s="59">
        <f ca="1">AVERAGE(OFFSET($AM$3,0,0,'Données projet'!$E$10+1,1))-AVERAGE(OFFSET($H$3,0,0,'Données projet'!$E$10+1,1))</f>
        <v>700.22008319944644</v>
      </c>
      <c r="AO178" s="59">
        <f t="shared" si="144"/>
        <v>253.69632671986739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258.97152772761234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258.97152772761234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187.80389738728508</v>
      </c>
      <c r="T179" s="59">
        <f t="shared" si="142"/>
        <v>439.28159165815265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2.382712049888124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2.382712049888124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18.892223999999942</v>
      </c>
      <c r="AK179" s="13">
        <f t="shared" si="164"/>
        <v>6.184089977612083</v>
      </c>
      <c r="AL179" s="20">
        <f t="shared" si="165"/>
        <v>43.674580177674272</v>
      </c>
      <c r="AM179" s="59">
        <f t="shared" si="113"/>
        <v>337.00791351100759</v>
      </c>
      <c r="AN179" s="59">
        <f ca="1">AVERAGE(OFFSET($AM$3,0,0,'Données projet'!$E$10+1,1))-AVERAGE(OFFSET($H$3,0,0,'Données projet'!$E$10+1,1))</f>
        <v>700.22008319944644</v>
      </c>
      <c r="AO179" s="59">
        <f t="shared" si="144"/>
        <v>253.69632671986739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253.89325402590882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253.89325402590882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187.80389738728508</v>
      </c>
      <c r="T180" s="59">
        <f t="shared" si="142"/>
        <v>439.28159165815265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2.3175566635825522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2.3175566635825522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18.892223999999942</v>
      </c>
      <c r="AK180" s="13">
        <f t="shared" si="164"/>
        <v>6.184089977612083</v>
      </c>
      <c r="AL180" s="20">
        <f t="shared" si="165"/>
        <v>43.674580177674272</v>
      </c>
      <c r="AM180" s="59">
        <f t="shared" si="113"/>
        <v>337.00791351100759</v>
      </c>
      <c r="AN180" s="59">
        <f ca="1">AVERAGE(OFFSET($AM$3,0,0,'Données projet'!$E$10+1,1))-AVERAGE(OFFSET($H$3,0,0,'Données projet'!$E$10+1,1))</f>
        <v>700.22008319944644</v>
      </c>
      <c r="AO180" s="59">
        <f t="shared" si="144"/>
        <v>253.69632671986739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248.91456217405459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248.91456217405459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187.80389738728508</v>
      </c>
      <c r="T181" s="59">
        <f t="shared" si="142"/>
        <v>439.28159165815265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2.254182954741879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2.254182954741879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18.892223999999942</v>
      </c>
      <c r="AK181" s="13">
        <f t="shared" si="164"/>
        <v>6.184089977612083</v>
      </c>
      <c r="AL181" s="20">
        <f t="shared" si="165"/>
        <v>43.674580177674272</v>
      </c>
      <c r="AM181" s="59">
        <f t="shared" si="113"/>
        <v>337.00791351100759</v>
      </c>
      <c r="AN181" s="59">
        <f ca="1">AVERAGE(OFFSET($AM$3,0,0,'Données projet'!$E$10+1,1))-AVERAGE(OFFSET($H$3,0,0,'Données projet'!$E$10+1,1))</f>
        <v>700.22008319944644</v>
      </c>
      <c r="AO181" s="59">
        <f t="shared" si="144"/>
        <v>253.69632671986739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244.03349943271306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244.03349943271306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187.80389738728508</v>
      </c>
      <c r="T182" s="59">
        <f t="shared" si="142"/>
        <v>439.28159165815265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2.1925422033021329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2.1925422033021329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18.892223999999942</v>
      </c>
      <c r="AK182" s="13">
        <f t="shared" si="164"/>
        <v>6.184089977612083</v>
      </c>
      <c r="AL182" s="20">
        <f t="shared" si="165"/>
        <v>43.674580177674272</v>
      </c>
      <c r="AM182" s="59">
        <f t="shared" si="113"/>
        <v>337.00791351100759</v>
      </c>
      <c r="AN182" s="59">
        <f ca="1">AVERAGE(OFFSET($AM$3,0,0,'Données projet'!$E$10+1,1))-AVERAGE(OFFSET($H$3,0,0,'Données projet'!$E$10+1,1))</f>
        <v>700.22008319944644</v>
      </c>
      <c r="AO182" s="59">
        <f t="shared" si="144"/>
        <v>253.69632671986739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239.2481513545749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239.2481513545749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187.80389738728508</v>
      </c>
      <c r="T183" s="59">
        <f t="shared" si="142"/>
        <v>439.28159165815265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2.1325870214520526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2.1325870214520526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18.892223999999942</v>
      </c>
      <c r="AK183" s="13">
        <f t="shared" si="164"/>
        <v>6.184089977612083</v>
      </c>
      <c r="AL183" s="20">
        <f t="shared" si="165"/>
        <v>43.674580177674272</v>
      </c>
      <c r="AM183" s="59">
        <f t="shared" si="113"/>
        <v>337.00791351100759</v>
      </c>
      <c r="AN183" s="59">
        <f ca="1">AVERAGE(OFFSET($AM$3,0,0,'Données projet'!$E$10+1,1))-AVERAGE(OFFSET($H$3,0,0,'Données projet'!$E$10+1,1))</f>
        <v>700.22008319944644</v>
      </c>
      <c r="AO183" s="59">
        <f t="shared" si="144"/>
        <v>253.69632671986739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234.55664103347493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234.55664103347493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187.80389738728508</v>
      </c>
      <c r="T184" s="59">
        <f t="shared" si="142"/>
        <v>439.28159165815265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2.0742713172025686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2.0742713172025686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18.892223999999942</v>
      </c>
      <c r="AK184" s="13">
        <f t="shared" si="164"/>
        <v>6.184089977612083</v>
      </c>
      <c r="AL184" s="20">
        <f t="shared" si="165"/>
        <v>43.674580177674272</v>
      </c>
      <c r="AM184" s="59">
        <f t="shared" si="113"/>
        <v>337.00791351100759</v>
      </c>
      <c r="AN184" s="59">
        <f ca="1">AVERAGE(OFFSET($AM$3,0,0,'Données projet'!$E$10+1,1))-AVERAGE(OFFSET($H$3,0,0,'Données projet'!$E$10+1,1))</f>
        <v>700.22008319944644</v>
      </c>
      <c r="AO184" s="59">
        <f t="shared" si="144"/>
        <v>253.69632671986739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229.95712836823299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229.95712836823299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187.80389738728508</v>
      </c>
      <c r="T185" s="59">
        <f t="shared" si="142"/>
        <v>439.28159165815265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2.0175502589524767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2.0175502589524767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18.892223999999942</v>
      </c>
      <c r="AK185" s="13">
        <f t="shared" si="164"/>
        <v>6.184089977612083</v>
      </c>
      <c r="AL185" s="20">
        <f t="shared" si="165"/>
        <v>43.674580177674272</v>
      </c>
      <c r="AM185" s="59">
        <f t="shared" si="113"/>
        <v>337.00791351100759</v>
      </c>
      <c r="AN185" s="59">
        <f ca="1">AVERAGE(OFFSET($AM$3,0,0,'Données projet'!$E$10+1,1))-AVERAGE(OFFSET($H$3,0,0,'Données projet'!$E$10+1,1))</f>
        <v>700.22008319944644</v>
      </c>
      <c r="AO185" s="59">
        <f t="shared" si="144"/>
        <v>253.69632671986739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225.44780934093072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225.44780934093072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187.80389738728508</v>
      </c>
      <c r="T186" s="59">
        <f t="shared" si="142"/>
        <v>439.28159165815265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1.9623802410230644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1.9623802410230644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18.892223999999942</v>
      </c>
      <c r="AK186" s="13">
        <f t="shared" si="164"/>
        <v>6.184089977612083</v>
      </c>
      <c r="AL186" s="20">
        <f t="shared" si="165"/>
        <v>43.674580177674272</v>
      </c>
      <c r="AM186" s="59">
        <f t="shared" si="113"/>
        <v>337.00791351100759</v>
      </c>
      <c r="AN186" s="59">
        <f ca="1">AVERAGE(OFFSET($AM$3,0,0,'Données projet'!$E$10+1,1))-AVERAGE(OFFSET($H$3,0,0,'Données projet'!$E$10+1,1))</f>
        <v>700.22008319944644</v>
      </c>
      <c r="AO186" s="59">
        <f t="shared" si="144"/>
        <v>253.69632671986739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221.02691530934081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221.02691530934081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187.80389738728508</v>
      </c>
      <c r="T187" s="59">
        <f t="shared" si="142"/>
        <v>439.28159165815265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1.9087188501351968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1.9087188501351968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18.892223999999942</v>
      </c>
      <c r="AK187" s="13">
        <f t="shared" si="164"/>
        <v>6.184089977612083</v>
      </c>
      <c r="AL187" s="20">
        <f t="shared" si="165"/>
        <v>43.674580177674272</v>
      </c>
      <c r="AM187" s="59">
        <f t="shared" si="113"/>
        <v>337.00791351100759</v>
      </c>
      <c r="AN187" s="59">
        <f ca="1">AVERAGE(OFFSET($AM$3,0,0,'Données projet'!$E$10+1,1))-AVERAGE(OFFSET($H$3,0,0,'Données projet'!$E$10+1,1))</f>
        <v>700.22008319944644</v>
      </c>
      <c r="AO187" s="59">
        <f t="shared" si="144"/>
        <v>253.69632671986739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216.69271231323128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216.69271231323128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187.80389738728508</v>
      </c>
      <c r="T188" s="59">
        <f t="shared" si="142"/>
        <v>439.28159165815265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1.8565248328030879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1.8565248328030879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18.892223999999942</v>
      </c>
      <c r="AK188" s="13">
        <f t="shared" si="164"/>
        <v>6.184089977612083</v>
      </c>
      <c r="AL188" s="20">
        <f t="shared" si="165"/>
        <v>43.674580177674272</v>
      </c>
      <c r="AM188" s="59">
        <f t="shared" si="113"/>
        <v>337.00791351100759</v>
      </c>
      <c r="AN188" s="59">
        <f ca="1">AVERAGE(OFFSET($AM$3,0,0,'Données projet'!$E$10+1,1))-AVERAGE(OFFSET($H$3,0,0,'Données projet'!$E$10+1,1))</f>
        <v>700.22008319944644</v>
      </c>
      <c r="AO188" s="59">
        <f t="shared" si="144"/>
        <v>253.69632671986739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212.44350039427266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212.44350039427266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187.80389738728508</v>
      </c>
      <c r="T189" s="59">
        <f t="shared" si="142"/>
        <v>439.28159165815265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1.8057580636196897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1.8057580636196897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18.892223999999942</v>
      </c>
      <c r="AK189" s="13">
        <f t="shared" si="164"/>
        <v>6.184089977612083</v>
      </c>
      <c r="AL189" s="20">
        <f t="shared" si="165"/>
        <v>43.674580177674272</v>
      </c>
      <c r="AM189" s="59">
        <f t="shared" si="113"/>
        <v>337.00791351100759</v>
      </c>
      <c r="AN189" s="59">
        <f ca="1">AVERAGE(OFFSET($AM$3,0,0,'Données projet'!$E$10+1,1))-AVERAGE(OFFSET($H$3,0,0,'Données projet'!$E$10+1,1))</f>
        <v>700.22008319944644</v>
      </c>
      <c r="AO189" s="59">
        <f t="shared" si="144"/>
        <v>253.69632671986739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208.27761292928147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208.27761292928147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187.80389738728508</v>
      </c>
      <c r="T190" s="59">
        <f t="shared" si="142"/>
        <v>439.28159165815265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1.7563795144093199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1.7563795144093199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18.892223999999942</v>
      </c>
      <c r="AK190" s="13">
        <f t="shared" si="164"/>
        <v>6.184089977612083</v>
      </c>
      <c r="AL190" s="20">
        <f t="shared" si="165"/>
        <v>43.674580177674272</v>
      </c>
      <c r="AM190" s="59">
        <f t="shared" si="113"/>
        <v>337.00791351100759</v>
      </c>
      <c r="AN190" s="59">
        <f ca="1">AVERAGE(OFFSET($AM$3,0,0,'Données projet'!$E$10+1,1))-AVERAGE(OFFSET($H$3,0,0,'Données projet'!$E$10+1,1))</f>
        <v>700.22008319944644</v>
      </c>
      <c r="AO190" s="59">
        <f t="shared" si="144"/>
        <v>253.69632671986739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204.19341597653832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204.19341597653832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187.80389738728508</v>
      </c>
      <c r="T191" s="59">
        <f t="shared" si="142"/>
        <v>439.28159165815265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1.7083512242238126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1.7083512242238126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18.892223999999942</v>
      </c>
      <c r="AK191" s="13">
        <f t="shared" si="164"/>
        <v>6.184089977612083</v>
      </c>
      <c r="AL191" s="20">
        <f t="shared" si="165"/>
        <v>43.674580177674272</v>
      </c>
      <c r="AM191" s="59">
        <f t="shared" si="113"/>
        <v>337.00791351100759</v>
      </c>
      <c r="AN191" s="59">
        <f ca="1">AVERAGE(OFFSET($AM$3,0,0,'Données projet'!$E$10+1,1))-AVERAGE(OFFSET($H$3,0,0,'Données projet'!$E$10+1,1))</f>
        <v>700.22008319944644</v>
      </c>
      <c r="AO191" s="59">
        <f t="shared" si="144"/>
        <v>253.69632671986739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200.18930763492429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200.18930763492429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187.80389738728508</v>
      </c>
      <c r="T192" s="59">
        <f t="shared" si="142"/>
        <v>439.28159165815265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1.6616362701591261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1.6616362701591261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18.892223999999942</v>
      </c>
      <c r="AK192" s="13">
        <f t="shared" si="164"/>
        <v>6.184089977612083</v>
      </c>
      <c r="AL192" s="20">
        <f t="shared" si="165"/>
        <v>43.674580177674272</v>
      </c>
      <c r="AM192" s="59">
        <f t="shared" si="113"/>
        <v>337.00791351100759</v>
      </c>
      <c r="AN192" s="59">
        <f ca="1">AVERAGE(OFFSET($AM$3,0,0,'Données projet'!$E$10+1,1))-AVERAGE(OFFSET($H$3,0,0,'Données projet'!$E$10+1,1))</f>
        <v>700.22008319944644</v>
      </c>
      <c r="AO192" s="59">
        <f t="shared" si="144"/>
        <v>253.69632671986739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196.26371741562437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196.26371741562437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187.80389738728508</v>
      </c>
      <c r="T193" s="59">
        <f t="shared" si="142"/>
        <v>439.28159165815265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1.616198738969971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1.616198738969971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18.892223999999942</v>
      </c>
      <c r="AK193" s="13">
        <f t="shared" si="164"/>
        <v>6.184089977612083</v>
      </c>
      <c r="AL193" s="20">
        <f t="shared" si="165"/>
        <v>43.674580177674272</v>
      </c>
      <c r="AM193" s="59">
        <f t="shared" si="113"/>
        <v>337.00791351100759</v>
      </c>
      <c r="AN193" s="59">
        <f ca="1">AVERAGE(OFFSET($AM$3,0,0,'Données projet'!$E$10+1,1))-AVERAGE(OFFSET($H$3,0,0,'Données projet'!$E$10+1,1))</f>
        <v>700.22008319944644</v>
      </c>
      <c r="AO193" s="59">
        <f t="shared" si="144"/>
        <v>253.69632671986739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192.4151056261513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192.4151056261513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187.80389738728508</v>
      </c>
      <c r="T194" s="59">
        <f t="shared" si="142"/>
        <v>439.28159165815265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1.5720036994606394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1.5720036994606394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18.892223999999942</v>
      </c>
      <c r="AK194" s="13">
        <f t="shared" si="164"/>
        <v>6.184089977612083</v>
      </c>
      <c r="AL194" s="20">
        <f t="shared" si="165"/>
        <v>43.674580177674272</v>
      </c>
      <c r="AM194" s="59">
        <f t="shared" si="113"/>
        <v>337.00791351100759</v>
      </c>
      <c r="AN194" s="59">
        <f ca="1">AVERAGE(OFFSET($AM$3,0,0,'Données projet'!$E$10+1,1))-AVERAGE(OFFSET($H$3,0,0,'Données projet'!$E$10+1,1))</f>
        <v>700.22008319944644</v>
      </c>
      <c r="AO194" s="59">
        <f t="shared" si="144"/>
        <v>253.69632671986739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188.64196276644842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188.64196276644842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187.80389738728508</v>
      </c>
      <c r="T195" s="59">
        <f t="shared" si="142"/>
        <v>439.28159165815265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1.5290171756308066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1.5290171756308066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18.892223999999942</v>
      </c>
      <c r="AK195" s="13">
        <f t="shared" si="164"/>
        <v>6.184089977612083</v>
      </c>
      <c r="AL195" s="20">
        <f t="shared" si="165"/>
        <v>43.674580177674272</v>
      </c>
      <c r="AM195" s="59">
        <f t="shared" si="113"/>
        <v>337.00791351100759</v>
      </c>
      <c r="AN195" s="59">
        <f ca="1">AVERAGE(OFFSET($AM$3,0,0,'Données projet'!$E$10+1,1))-AVERAGE(OFFSET($H$3,0,0,'Données projet'!$E$10+1,1))</f>
        <v>700.22008319944644</v>
      </c>
      <c r="AO195" s="59">
        <f t="shared" si="144"/>
        <v>253.69632671986739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184.94280893683438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184.94280893683438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187.80389738728508</v>
      </c>
      <c r="T196" s="59">
        <f t="shared" si="142"/>
        <v>439.28159165815265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1.4872061205556635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1.4872061205556635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18.892223999999942</v>
      </c>
      <c r="AK196" s="13">
        <f t="shared" si="164"/>
        <v>6.184089977612083</v>
      </c>
      <c r="AL196" s="20">
        <f t="shared" si="165"/>
        <v>43.674580177674272</v>
      </c>
      <c r="AM196" s="59">
        <f t="shared" ref="AM196:AM203" si="193">AL196+(AD196+AE196)*44/12</f>
        <v>337.00791351100759</v>
      </c>
      <c r="AN196" s="59">
        <f ca="1">AVERAGE(OFFSET($AM$3,0,0,'Données projet'!$E$10+1,1))-AVERAGE(OFFSET($H$3,0,0,'Données projet'!$E$10+1,1))</f>
        <v>700.22008319944644</v>
      </c>
      <c r="AO196" s="59">
        <f t="shared" si="144"/>
        <v>253.69632671986739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181.31619325755804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181.31619325755804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187.80389738728508</v>
      </c>
      <c r="T197" s="59">
        <f t="shared" ref="T197:T203" si="204">$T$3</f>
        <v>439.28159165815265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1.446538390980298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1.446538390980298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18.892223999999942</v>
      </c>
      <c r="AK197" s="13">
        <f t="shared" si="164"/>
        <v>6.184089977612083</v>
      </c>
      <c r="AL197" s="20">
        <f t="shared" si="165"/>
        <v>43.674580177674272</v>
      </c>
      <c r="AM197" s="59">
        <f t="shared" si="193"/>
        <v>337.00791351100759</v>
      </c>
      <c r="AN197" s="59">
        <f ca="1">AVERAGE(OFFSET($AM$3,0,0,'Données projet'!$E$10+1,1))-AVERAGE(OFFSET($H$3,0,0,'Données projet'!$E$10+1,1))</f>
        <v>700.22008319944644</v>
      </c>
      <c r="AO197" s="59">
        <f t="shared" ref="AO197:AO203" si="205">$AO$3</f>
        <v>253.69632671986739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177.76069329973515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177.76069329973515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187.80389738728508</v>
      </c>
      <c r="T198" s="59">
        <f t="shared" si="204"/>
        <v>439.28159165815265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1.4069827226087939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1.4069827226087939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18.892223999999942</v>
      </c>
      <c r="AK198" s="13">
        <f t="shared" si="164"/>
        <v>6.184089977612083</v>
      </c>
      <c r="AL198" s="20">
        <f t="shared" si="165"/>
        <v>43.674580177674272</v>
      </c>
      <c r="AM198" s="59">
        <f t="shared" si="193"/>
        <v>337.00791351100759</v>
      </c>
      <c r="AN198" s="59">
        <f ca="1">AVERAGE(OFFSET($AM$3,0,0,'Données projet'!$E$10+1,1))-AVERAGE(OFFSET($H$3,0,0,'Données projet'!$E$10+1,1))</f>
        <v>700.22008319944644</v>
      </c>
      <c r="AO198" s="59">
        <f t="shared" si="205"/>
        <v>253.69632671986739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174.27491452744434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174.27491452744434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187.80389738728508</v>
      </c>
      <c r="T199" s="59">
        <f t="shared" si="204"/>
        <v>439.28159165815265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1.3685087060690506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1.3685087060690506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18.892223999999942</v>
      </c>
      <c r="AK199" s="13">
        <f t="shared" si="164"/>
        <v>6.184089977612083</v>
      </c>
      <c r="AL199" s="20">
        <f t="shared" si="165"/>
        <v>43.674580177674272</v>
      </c>
      <c r="AM199" s="59">
        <f t="shared" si="193"/>
        <v>337.00791351100759</v>
      </c>
      <c r="AN199" s="59">
        <f ca="1">AVERAGE(OFFSET($AM$3,0,0,'Données projet'!$E$10+1,1))-AVERAGE(OFFSET($H$3,0,0,'Données projet'!$E$10+1,1))</f>
        <v>700.22008319944644</v>
      </c>
      <c r="AO199" s="59">
        <f t="shared" si="205"/>
        <v>253.69632671986739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170.85748975076305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170.85748975076305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187.80389738728508</v>
      </c>
      <c r="T200" s="59">
        <f t="shared" si="204"/>
        <v>439.28159165815265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1.3310867635348473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1.3310867635348473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18.892223999999942</v>
      </c>
      <c r="AK200" s="13">
        <f t="shared" si="164"/>
        <v>6.184089977612083</v>
      </c>
      <c r="AL200" s="20">
        <f t="shared" si="165"/>
        <v>43.674580177674272</v>
      </c>
      <c r="AM200" s="59">
        <f t="shared" si="193"/>
        <v>337.00791351100759</v>
      </c>
      <c r="AN200" s="59">
        <f ca="1">AVERAGE(OFFSET($AM$3,0,0,'Données projet'!$E$10+1,1))-AVERAGE(OFFSET($H$3,0,0,'Données projet'!$E$10+1,1))</f>
        <v>700.22008319944644</v>
      </c>
      <c r="AO200" s="59">
        <f t="shared" si="205"/>
        <v>253.69632671986739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167.50707858952919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167.50707858952919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187.80389738728508</v>
      </c>
      <c r="T201" s="59">
        <f t="shared" si="204"/>
        <v>439.28159165815265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1.2946881259871763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1.2946881259871763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18.892223999999942</v>
      </c>
      <c r="AK201" s="13">
        <f t="shared" si="164"/>
        <v>6.184089977612083</v>
      </c>
      <c r="AL201" s="20">
        <f t="shared" si="165"/>
        <v>43.674580177674272</v>
      </c>
      <c r="AM201" s="59">
        <f t="shared" si="193"/>
        <v>337.00791351100759</v>
      </c>
      <c r="AN201" s="59">
        <f ca="1">AVERAGE(OFFSET($AM$3,0,0,'Données projet'!$E$10+1,1))-AVERAGE(OFFSET($H$3,0,0,'Données projet'!$E$10+1,1))</f>
        <v>700.22008319944644</v>
      </c>
      <c r="AO201" s="59">
        <f t="shared" si="205"/>
        <v>253.69632671986739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164.2223669476181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164.2223669476181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187.80389738728508</v>
      </c>
      <c r="T202" s="59">
        <f t="shared" si="204"/>
        <v>439.28159165815265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1.2592848110973676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1.2592848110973676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18.892223999999942</v>
      </c>
      <c r="AK202" s="13">
        <f t="shared" si="164"/>
        <v>6.184089977612083</v>
      </c>
      <c r="AL202" s="20">
        <f t="shared" si="165"/>
        <v>43.674580177674272</v>
      </c>
      <c r="AM202" s="59">
        <f t="shared" si="193"/>
        <v>337.00791351100759</v>
      </c>
      <c r="AN202" s="59">
        <f ca="1">AVERAGE(OFFSET($AM$3,0,0,'Données projet'!$E$10+1,1))-AVERAGE(OFFSET($H$3,0,0,'Données projet'!$E$10+1,1))</f>
        <v>700.22008319944644</v>
      </c>
      <c r="AO202" s="59">
        <f t="shared" si="205"/>
        <v>253.69632671986739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161.0020664975286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161.0020664975286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187.80389738728508</v>
      </c>
      <c r="T203" s="59">
        <f t="shared" si="204"/>
        <v>439.28159165815265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1.2248496017149999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1.2248496017149999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18.892223999999942</v>
      </c>
      <c r="AK203" s="13">
        <f t="shared" si="164"/>
        <v>6.184089977612083</v>
      </c>
      <c r="AL203" s="20">
        <f t="shared" si="165"/>
        <v>43.674580177674272</v>
      </c>
      <c r="AM203" s="59">
        <f t="shared" si="193"/>
        <v>337.00791351100759</v>
      </c>
      <c r="AN203" s="59">
        <f ca="1">AVERAGE(OFFSET($AM$3,0,0,'Données projet'!$E$10+1,1))-AVERAGE(OFFSET($H$3,0,0,'Données projet'!$E$10+1,1))</f>
        <v>700.22008319944644</v>
      </c>
      <c r="AO203" s="59">
        <f t="shared" si="205"/>
        <v>253.69632671986739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157.84491417507604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157.84491417507604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1.1690615875887691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2.9606079795719999</v>
      </c>
      <c r="C6" s="145">
        <f ca="1">IF(OR('Données projet'!B9="",'Données projet'!C9="",'Données projet'!C9=0%),0,Calculateur!S3)</f>
        <v>187.80389738728508</v>
      </c>
      <c r="D6" s="145">
        <f>IF(OR('Données projet'!B9="",'Données projet'!C9="",'Données projet'!C9=0%),0,Calculateur!T3)</f>
        <v>439.28159165815265</v>
      </c>
      <c r="E6" s="145">
        <f ca="1">MIN(C6,D6)</f>
        <v>187.80389738728508</v>
      </c>
      <c r="F6" s="145">
        <f ca="1">E6*B6</f>
        <v>556.01371719951726</v>
      </c>
      <c r="G6" s="145">
        <f ca="1">F6*(100%-'Données projet'!$C$24)*(100%-'Données projet'!$C$25)*(100%-'Données projet'!$C$26)*(100%-'Données projet'!$C$27)</f>
        <v>475.39172820558724</v>
      </c>
      <c r="H6" s="146">
        <f>IF(OR('Données projet'!B9="",'Données projet'!C9="",'Données projet'!C9=0%),0,AVERAGE(Calculateur!$AC$3:$AC$33)*B6)</f>
        <v>50.525298961243166</v>
      </c>
      <c r="I6" s="147">
        <f>H6*(100%-'Données projet'!$C$24)*(100%-'Données projet'!$C$25)*(100%-'Données projet'!$C$26)*(100%-'Données projet'!$C$27)</f>
        <v>43.199130611862913</v>
      </c>
      <c r="J6" s="148">
        <f>IF(OR('Données projet'!B9="",'Données projet'!C9="",'Données projet'!C9=0%),0,SUM(Calculateur!$V$3:$V$33)*VLOOKUP('Données projet'!$B$9,Paramètres!$A$1:$I$89,9,0)*B6)</f>
        <v>772.06734891278609</v>
      </c>
      <c r="K6" s="149">
        <f>J6*(100%-'Données projet'!$C$24)*(100%-'Données projet'!$C$25)*(100%-'Données projet'!$C$26)*(100%-'Données projet'!$C$27)</f>
        <v>660.117583320432</v>
      </c>
      <c r="L6" s="150">
        <f ca="1">G6+I6+K6</f>
        <v>1178.7084421378822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0.75939202042800003</v>
      </c>
      <c r="C7" s="145">
        <f ca="1">IF(OR('Données projet'!B10="",'Données projet'!C10="",'Données projet'!C10=0%),0,Calculateur!AN3)</f>
        <v>700.22008319944644</v>
      </c>
      <c r="D7" s="145">
        <f>IF(OR('Données projet'!B10="",'Données projet'!C10="",'Données projet'!C10=0%),0,Calculateur!AO3)</f>
        <v>253.69632671986739</v>
      </c>
      <c r="E7" s="145">
        <f t="shared" ref="E7:E15" ca="1" si="0">MIN(C7,D7)</f>
        <v>253.69632671986739</v>
      </c>
      <c r="F7" s="145">
        <f t="shared" ref="F7:F15" ca="1" si="1">E7*B7</f>
        <v>192.65496612296209</v>
      </c>
      <c r="G7" s="145">
        <f ca="1">F7*(100%-'Données projet'!$C$24)*(100%-'Données projet'!$C$25)*(100%-'Données projet'!$C$26)*(100%-'Données projet'!$C$27)</f>
        <v>164.7199960351326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164.7199960351326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748.66868332247941</v>
      </c>
      <c r="G16" s="164">
        <f t="shared" ca="1" si="3"/>
        <v>640.11172424071981</v>
      </c>
      <c r="H16" s="165">
        <f t="shared" si="3"/>
        <v>50.525298961243166</v>
      </c>
      <c r="I16" s="165">
        <f t="shared" si="3"/>
        <v>43.199130611862913</v>
      </c>
      <c r="J16" s="166">
        <f t="shared" si="3"/>
        <v>772.06734891278609</v>
      </c>
      <c r="K16" s="166">
        <f t="shared" si="3"/>
        <v>660.117583320432</v>
      </c>
      <c r="L16" s="167">
        <f t="shared" ca="1" si="3"/>
        <v>1343.4284381730149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90" zoomScaleNormal="90" workbookViewId="0">
      <selection activeCell="I23" sqref="I2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1027.7482073863337</v>
      </c>
      <c r="U10" s="176">
        <f>'Données projet'!D9</f>
        <v>2.9606079795719999</v>
      </c>
      <c r="V10" s="175">
        <f>U10*T10</f>
        <v>3042.7595437787982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4164.3314367566345</v>
      </c>
      <c r="U11" s="176">
        <f>'Données projet'!D10</f>
        <v>0.75939202042800003</v>
      </c>
      <c r="V11" s="175">
        <f t="shared" ref="V11" si="0">U11*T11</f>
        <v>3162.3600634904569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1855.48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3870.12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858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858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-14168.832811365854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>
        <v>20</v>
      </c>
      <c r="D24" s="180">
        <f t="shared" ref="D24:D42" si="2">B24*C24</f>
        <v>680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-14168.832811365854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>
        <v>20</v>
      </c>
      <c r="D29" s="180">
        <f t="shared" si="2"/>
        <v>860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>
        <v>20</v>
      </c>
      <c r="D34" s="180">
        <f t="shared" si="2"/>
        <v>1120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>
        <v>20</v>
      </c>
      <c r="D42" s="180">
        <f t="shared" si="2"/>
        <v>6180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3306.38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34</v>
      </c>
      <c r="B55" s="179">
        <f>'Données projet'!D63</f>
        <v>35.450000000000003</v>
      </c>
      <c r="C55" s="189">
        <v>225</v>
      </c>
      <c r="D55" s="177">
        <f t="shared" ref="D55:D73" si="4">B55*C55</f>
        <v>7976.2500000000009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42</v>
      </c>
      <c r="B56" s="179">
        <f>'Données projet'!D64</f>
        <v>55.41</v>
      </c>
      <c r="C56" s="189">
        <v>225</v>
      </c>
      <c r="D56" s="177">
        <f t="shared" si="4"/>
        <v>12467.25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66.62</v>
      </c>
      <c r="C57" s="189">
        <v>225</v>
      </c>
      <c r="D57" s="177">
        <f t="shared" si="4"/>
        <v>14989.500000000002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58</v>
      </c>
      <c r="B58" s="179">
        <f>'Données projet'!D66</f>
        <v>62.16</v>
      </c>
      <c r="C58" s="189">
        <v>225</v>
      </c>
      <c r="D58" s="177">
        <f t="shared" si="4"/>
        <v>13986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66</v>
      </c>
      <c r="B59" s="179">
        <f>'Données projet'!D67</f>
        <v>71.34</v>
      </c>
      <c r="C59" s="189">
        <v>225</v>
      </c>
      <c r="D59" s="177">
        <f t="shared" si="4"/>
        <v>16051.5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74</v>
      </c>
      <c r="B60" s="179">
        <f>'Données projet'!D68</f>
        <v>70.209999999999994</v>
      </c>
      <c r="C60" s="189">
        <v>225</v>
      </c>
      <c r="D60" s="177">
        <f t="shared" si="4"/>
        <v>15797.249999999998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82</v>
      </c>
      <c r="B61" s="179">
        <f>'Données projet'!D69</f>
        <v>53.92</v>
      </c>
      <c r="C61" s="189">
        <v>225</v>
      </c>
      <c r="D61" s="177">
        <f t="shared" si="4"/>
        <v>12132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90</v>
      </c>
      <c r="B62" s="179">
        <f>'Données projet'!D70</f>
        <v>63.25</v>
      </c>
      <c r="C62" s="189">
        <v>225</v>
      </c>
      <c r="D62" s="177">
        <f t="shared" si="4"/>
        <v>14231.25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100</v>
      </c>
      <c r="B63" s="179">
        <f>'Données projet'!D71</f>
        <v>85.23</v>
      </c>
      <c r="C63" s="189">
        <v>225</v>
      </c>
      <c r="D63" s="177">
        <f t="shared" si="4"/>
        <v>19176.75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110</v>
      </c>
      <c r="B64" s="179">
        <f>'Données projet'!D72</f>
        <v>67.22</v>
      </c>
      <c r="C64" s="189">
        <v>225</v>
      </c>
      <c r="D64" s="177">
        <f t="shared" si="4"/>
        <v>15124.5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120</v>
      </c>
      <c r="B65" s="179">
        <f>'Données projet'!D73</f>
        <v>60.46</v>
      </c>
      <c r="C65" s="189">
        <v>225</v>
      </c>
      <c r="D65" s="177">
        <f t="shared" si="4"/>
        <v>13603.5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130</v>
      </c>
      <c r="B66" s="179">
        <f>'Données projet'!D74</f>
        <v>69</v>
      </c>
      <c r="C66" s="189">
        <v>225</v>
      </c>
      <c r="D66" s="177">
        <f t="shared" si="4"/>
        <v>15525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140</v>
      </c>
      <c r="B67" s="179">
        <f>'Données projet'!D75</f>
        <v>67.930000000000007</v>
      </c>
      <c r="C67" s="189">
        <v>225</v>
      </c>
      <c r="D67" s="177">
        <f t="shared" si="4"/>
        <v>15284.250000000002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150</v>
      </c>
      <c r="B68" s="179">
        <f>'Données projet'!D76</f>
        <v>234.51</v>
      </c>
      <c r="C68" s="189">
        <v>225</v>
      </c>
      <c r="D68" s="177">
        <f t="shared" si="4"/>
        <v>52764.75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153</v>
      </c>
      <c r="B69" s="179">
        <f>'Données projet'!D77</f>
        <v>141.22</v>
      </c>
      <c r="C69" s="189">
        <v>225</v>
      </c>
      <c r="D69" s="177">
        <f t="shared" si="4"/>
        <v>31774.5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156</v>
      </c>
      <c r="B70" s="179">
        <f>'Données projet'!D78</f>
        <v>87.28</v>
      </c>
      <c r="C70" s="189">
        <v>225</v>
      </c>
      <c r="D70" s="177">
        <f t="shared" si="4"/>
        <v>19638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159</v>
      </c>
      <c r="B71" s="179">
        <f>'Données projet'!D79</f>
        <v>180.6</v>
      </c>
      <c r="C71" s="189">
        <v>225</v>
      </c>
      <c r="D71" s="177">
        <f t="shared" si="4"/>
        <v>40635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2024-10-30T13:59:41Z</dcterms:modified>
</cp:coreProperties>
</file>