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oît AYMES/MORCENX-LA-NOUVELLE/"/>
    </mc:Choice>
  </mc:AlternateContent>
  <xr:revisionPtr revIDLastSave="0" documentId="8_{A988C86C-299A-4ACD-8A90-2BB1CD99277D}" xr6:coauthVersionLast="47" xr6:coauthVersionMax="47" xr10:uidLastSave="{00000000-0000-0000-0000-000000000000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EA4" i="2"/>
  <c r="GL4" i="2"/>
  <c r="EC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I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G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S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I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DH156" i="2"/>
  <c r="EB156" i="2"/>
  <c r="EX156" i="2"/>
  <c r="FS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G157" i="2"/>
  <c r="EA157" i="2"/>
  <c r="ED157" i="2" s="1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HG185" i="2"/>
  <c r="EB185" i="2"/>
  <c r="HH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A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G201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59" i="2" a="1"/>
  <c r="FD59" i="2" s="1"/>
  <c r="BC34" i="2" a="1"/>
  <c r="BC34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52" i="2" a="1"/>
  <c r="DN152" i="2" s="1"/>
  <c r="DN66" i="2" a="1"/>
  <c r="DN66" i="2" s="1"/>
  <c r="CS116" i="2" a="1"/>
  <c r="CS11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AH62" i="2" a="1"/>
  <c r="AH62" i="2" s="1"/>
  <c r="AH163" i="2" a="1"/>
  <c r="AH163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72" i="2" a="1"/>
  <c r="CS72" i="2" s="1"/>
  <c r="FD82" i="2" a="1"/>
  <c r="FD82" i="2" s="1"/>
  <c r="HJ202" i="2"/>
  <c r="EY202" i="2"/>
  <c r="AX200" i="2"/>
  <c r="DN132" i="2" l="1" a="1"/>
  <c r="DN132" i="2" s="1"/>
  <c r="DN188" i="2" a="1"/>
  <c r="DN188" i="2" s="1"/>
  <c r="DN41" i="2" a="1"/>
  <c r="DN41" i="2" s="1"/>
  <c r="FY34" i="2" a="1"/>
  <c r="FY34" i="2" s="1"/>
  <c r="FY133" i="2" a="1"/>
  <c r="FY133" i="2" s="1"/>
  <c r="DN162" i="2" a="1"/>
  <c r="DN162" i="2" s="1"/>
  <c r="DN114" i="2" a="1"/>
  <c r="DN114" i="2" s="1"/>
  <c r="DN43" i="2" a="1"/>
  <c r="DN43" i="2" s="1"/>
  <c r="FY188" i="2" a="1"/>
  <c r="FY188" i="2" s="1"/>
  <c r="FY140" i="2" a="1"/>
  <c r="FY140" i="2" s="1"/>
  <c r="DN49" i="2" a="1"/>
  <c r="DN49" i="2" s="1"/>
  <c r="FY58" i="2" a="1"/>
  <c r="FY58" i="2" s="1"/>
  <c r="DN103" i="2" a="1"/>
  <c r="DN103" i="2" s="1"/>
  <c r="DN186" i="2" a="1"/>
  <c r="DN186" i="2" s="1"/>
  <c r="FY149" i="2" a="1"/>
  <c r="FY149" i="2" s="1"/>
  <c r="FY143" i="2" a="1"/>
  <c r="FY143" i="2" s="1"/>
  <c r="FY47" i="2" a="1"/>
  <c r="FY47" i="2" s="1"/>
  <c r="DN176" i="2" a="1"/>
  <c r="DN176" i="2" s="1"/>
  <c r="BC31" i="2" a="1"/>
  <c r="BC31" i="2" s="1"/>
  <c r="FY121" i="2" a="1"/>
  <c r="FY121" i="2" s="1"/>
  <c r="DN137" i="2" a="1"/>
  <c r="DN137" i="2" s="1"/>
  <c r="FY24" i="2" a="1"/>
  <c r="FY24" i="2" s="1"/>
  <c r="FY191" i="2" a="1"/>
  <c r="FY191" i="2" s="1"/>
  <c r="FR203" i="2"/>
  <c r="DN187" i="2" a="1"/>
  <c r="DN187" i="2" s="1"/>
  <c r="DN190" i="2" a="1"/>
  <c r="DN190" i="2" s="1"/>
  <c r="DN135" i="2" a="1"/>
  <c r="DN135" i="2" s="1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67" i="2" a="1"/>
  <c r="DN167" i="2" s="1"/>
  <c r="DN115" i="2" a="1"/>
  <c r="DN115" i="2" s="1"/>
  <c r="FY28" i="2" a="1"/>
  <c r="FY28" i="2" s="1"/>
  <c r="FY29" i="2" a="1"/>
  <c r="FY29" i="2" s="1"/>
  <c r="DN164" i="2" a="1"/>
  <c r="DN164" i="2" s="1"/>
  <c r="DN153" i="2" a="1"/>
  <c r="DN153" i="2" s="1"/>
  <c r="BC47" i="2" a="1"/>
  <c r="BC47" i="2" s="1"/>
  <c r="FY78" i="2" a="1"/>
  <c r="FY78" i="2" s="1"/>
  <c r="FY35" i="2" a="1"/>
  <c r="FY35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29" i="2" a="1"/>
  <c r="DN29" i="2" s="1"/>
  <c r="DN30" i="2" a="1"/>
  <c r="DN30" i="2" s="1"/>
  <c r="DN16" i="2" a="1"/>
  <c r="DN16" i="2" s="1"/>
  <c r="FY115" i="2" a="1"/>
  <c r="FY115" i="2" s="1"/>
  <c r="DN86" i="2" a="1"/>
  <c r="DN86" i="2" s="1"/>
  <c r="FY126" i="2" a="1"/>
  <c r="FY126" i="2" s="1"/>
  <c r="FY109" i="2" a="1"/>
  <c r="FY109" i="2" s="1"/>
  <c r="DN46" i="2" a="1"/>
  <c r="DN46" i="2" s="1"/>
  <c r="FY86" i="2" a="1"/>
  <c r="FY86" i="2" s="1"/>
  <c r="DN177" i="2" a="1"/>
  <c r="DN177" i="2" s="1"/>
  <c r="FY159" i="2" a="1"/>
  <c r="FY159" i="2" s="1"/>
  <c r="FY79" i="2" a="1"/>
  <c r="FY79" i="2" s="1"/>
  <c r="BX107" i="2" a="1"/>
  <c r="BX107" i="2" s="1"/>
  <c r="DN65" i="2" a="1"/>
  <c r="DN65" i="2" s="1"/>
  <c r="DN50" i="2" a="1"/>
  <c r="DN50" i="2" s="1"/>
  <c r="FY116" i="2" a="1"/>
  <c r="FY116" i="2" s="1"/>
  <c r="DN70" i="2" a="1"/>
  <c r="DN70" i="2" s="1"/>
  <c r="DN63" i="2" a="1"/>
  <c r="DN63" i="2" s="1"/>
  <c r="DN113" i="2" a="1"/>
  <c r="DN113" i="2" s="1"/>
  <c r="FY92" i="2" a="1"/>
  <c r="FY92" i="2" s="1"/>
  <c r="FY22" i="2" a="1"/>
  <c r="FY22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173" i="2" a="1"/>
  <c r="FY173" i="2" s="1"/>
  <c r="FY164" i="2" a="1"/>
  <c r="FY164" i="2" s="1"/>
  <c r="FY80" i="2" a="1"/>
  <c r="FY80" i="2" s="1"/>
  <c r="DN124" i="2" a="1"/>
  <c r="DN124" i="2" s="1"/>
  <c r="FY62" i="2" a="1"/>
  <c r="FY62" i="2" s="1"/>
  <c r="FY102" i="2" a="1"/>
  <c r="FY102" i="2" s="1"/>
  <c r="FY32" i="2" a="1"/>
  <c r="FY32" i="2" s="1"/>
  <c r="FS203" i="2"/>
  <c r="BC192" i="2" a="1"/>
  <c r="BC192" i="2" s="1"/>
  <c r="FY30" i="2" a="1"/>
  <c r="FY30" i="2" s="1"/>
  <c r="FY190" i="2" a="1"/>
  <c r="FY190" i="2" s="1"/>
  <c r="FY69" i="2" a="1"/>
  <c r="FY69" i="2" s="1"/>
  <c r="DN45" i="2" a="1"/>
  <c r="DN45" i="2" s="1"/>
  <c r="DN55" i="2" a="1"/>
  <c r="DN55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<sst xmlns="http://schemas.openxmlformats.org/spreadsheetml/2006/main" count="1170" uniqueCount="324">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</sst>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32.1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32.1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32.1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222.09732187783425</v>
      </c>
      <c r="T3" s="59">
        <f>IF('Données projet'!E9&gt;30,$R$33-$H$33,LOOKUP('Données projet'!$E$9,$A$3:$A$203,R3:R203)-LOOKUP('Données projet'!$E$9,$A$3:$A$203,$H$3:$H$203))</f>
        <v>325.33153698395671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260.03592656419409</v>
      </c>
      <c r="S4" s="59">
        <f ca="1">AVERAGE(OFFSET($R$3,0,0,'Données projet'!$E$9+1,1))-AVERAGE(OFFSET($H$3,0,0,'Données projet'!$E$9+1,1))</f>
        <v>222.09732187783425</v>
      </c>
      <c r="T4" s="59">
        <f>$T$3</f>
        <v>325.33153698395671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262.084059053766</v>
      </c>
      <c r="S5" s="59">
        <f ca="1">AVERAGE(OFFSET($R$3,0,0,'Données projet'!$E$9+1,1))-AVERAGE(OFFSET($H$3,0,0,'Données projet'!$E$9+1,1))</f>
        <v>222.09732187783425</v>
      </c>
      <c r="T5" s="59">
        <f t="shared" ref="T5:T68" si="34">$T$3</f>
        <v>325.33153698395671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264.45126359920118</v>
      </c>
      <c r="S6" s="59">
        <f ca="1">AVERAGE(OFFSET($R$3,0,0,'Données projet'!$E$9+1,1))-AVERAGE(OFFSET($H$3,0,0,'Données projet'!$E$9+1,1))</f>
        <v>222.09732187783425</v>
      </c>
      <c r="T6" s="59">
        <f t="shared" si="34"/>
        <v>325.33153698395671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267.26130304294173</v>
      </c>
      <c r="S7" s="59">
        <f ca="1">AVERAGE(OFFSET($R$3,0,0,'Données projet'!$E$9+1,1))-AVERAGE(OFFSET($H$3,0,0,'Données projet'!$E$9+1,1))</f>
        <v>222.09732187783425</v>
      </c>
      <c r="T7" s="59">
        <f t="shared" si="34"/>
        <v>325.33153698395671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270.68612552525792</v>
      </c>
      <c r="S8" s="59">
        <f ca="1">AVERAGE(OFFSET($R$3,0,0,'Données projet'!$E$9+1,1))-AVERAGE(OFFSET($H$3,0,0,'Données projet'!$E$9+1,1))</f>
        <v>222.09732187783425</v>
      </c>
      <c r="T8" s="59">
        <f t="shared" si="34"/>
        <v>325.33153698395671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274.96468953573736</v>
      </c>
      <c r="S9" s="59">
        <f ca="1">AVERAGE(OFFSET($R$3,0,0,'Données projet'!$E$9+1,1))-AVERAGE(OFFSET($H$3,0,0,'Données projet'!$E$9+1,1))</f>
        <v>222.09732187783425</v>
      </c>
      <c r="T9" s="59">
        <f t="shared" si="34"/>
        <v>325.33153698395671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280.42916681667322</v>
      </c>
      <c r="S10" s="59">
        <f ca="1">AVERAGE(OFFSET($R$3,0,0,'Données projet'!$E$9+1,1))-AVERAGE(OFFSET($H$3,0,0,'Données projet'!$E$9+1,1))</f>
        <v>222.09732187783425</v>
      </c>
      <c r="T10" s="59">
        <f t="shared" si="34"/>
        <v>325.33153698395671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287.54142295249471</v>
      </c>
      <c r="S11" s="59">
        <f ca="1">AVERAGE(OFFSET($R$3,0,0,'Données projet'!$E$9+1,1))-AVERAGE(OFFSET($H$3,0,0,'Données projet'!$E$9+1,1))</f>
        <v>222.09732187783425</v>
      </c>
      <c r="T11" s="59">
        <f t="shared" si="34"/>
        <v>325.33153698395671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296.94381821986525</v>
      </c>
      <c r="S12" s="59">
        <f ca="1">AVERAGE(OFFSET($R$3,0,0,'Données projet'!$E$9+1,1))-AVERAGE(OFFSET($H$3,0,0,'Données projet'!$E$9+1,1))</f>
        <v>222.09732187783425</v>
      </c>
      <c r="T12" s="59">
        <f t="shared" si="34"/>
        <v>325.33153698395671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309.5299653921121</v>
      </c>
      <c r="S13" s="59">
        <f ca="1">AVERAGE(OFFSET($R$3,0,0,'Données projet'!$E$9+1,1))-AVERAGE(OFFSET($H$3,0,0,'Données projet'!$E$9+1,1))</f>
        <v>222.09732187783425</v>
      </c>
      <c r="T13" s="59">
        <f t="shared" si="34"/>
        <v>325.33153698395671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326.5433053575652</v>
      </c>
      <c r="S14" s="59">
        <f ca="1">AVERAGE(OFFSET($R$3,0,0,'Données projet'!$E$9+1,1))-AVERAGE(OFFSET($H$3,0,0,'Données projet'!$E$9+1,1))</f>
        <v>222.09732187783425</v>
      </c>
      <c r="T14" s="59">
        <f t="shared" si="34"/>
        <v>325.33153698395671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349.71446514733361</v>
      </c>
      <c r="S15" s="59">
        <f ca="1">AVERAGE(OFFSET($R$3,0,0,'Données projet'!$E$9+1,1))-AVERAGE(OFFSET($H$3,0,0,'Données projet'!$E$9+1,1))</f>
        <v>222.09732187783425</v>
      </c>
      <c r="T15" s="59">
        <f t="shared" si="34"/>
        <v>325.33153698395671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381.45269479803494</v>
      </c>
      <c r="S16" s="59">
        <f ca="1">AVERAGE(OFFSET($R$3,0,0,'Données projet'!$E$9+1,1))-AVERAGE(OFFSET($H$3,0,0,'Données projet'!$E$9+1,1))</f>
        <v>222.09732187783425</v>
      </c>
      <c r="T16" s="59">
        <f t="shared" si="34"/>
        <v>325.33153698395671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425.11272626692164</v>
      </c>
      <c r="S17" s="59">
        <f ca="1">AVERAGE(OFFSET($R$3,0,0,'Données projet'!$E$9+1,1))-AVERAGE(OFFSET($H$3,0,0,'Données projet'!$E$9+1,1))</f>
        <v>222.09732187783425</v>
      </c>
      <c r="T17" s="59">
        <f t="shared" si="34"/>
        <v>325.33153698395671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403.49351401488121</v>
      </c>
      <c r="S18" s="59">
        <f ca="1">AVERAGE(OFFSET($R$3,0,0,'Données projet'!$E$9+1,1))-AVERAGE(OFFSET($H$3,0,0,'Données projet'!$E$9+1,1))</f>
        <v>222.09732187783425</v>
      </c>
      <c r="T18" s="59">
        <f t="shared" si="34"/>
        <v>325.33153698395671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428.76211038985275</v>
      </c>
      <c r="S19" s="59">
        <f ca="1">AVERAGE(OFFSET($R$3,0,0,'Données projet'!$E$9+1,1))-AVERAGE(OFFSET($H$3,0,0,'Données projet'!$E$9+1,1))</f>
        <v>222.09732187783425</v>
      </c>
      <c r="T19" s="59">
        <f t="shared" si="34"/>
        <v>325.33153698395671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453.94031444352981</v>
      </c>
      <c r="S20" s="59">
        <f ca="1">AVERAGE(OFFSET($R$3,0,0,'Données projet'!$E$9+1,1))-AVERAGE(OFFSET($H$3,0,0,'Données projet'!$E$9+1,1))</f>
        <v>222.09732187783425</v>
      </c>
      <c r="T20" s="59">
        <f t="shared" si="34"/>
        <v>325.33153698395671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479.04213910947914</v>
      </c>
      <c r="S21" s="59">
        <f ca="1">AVERAGE(OFFSET($R$3,0,0,'Données projet'!$E$9+1,1))-AVERAGE(OFFSET($H$3,0,0,'Données projet'!$E$9+1,1))</f>
        <v>222.09732187783425</v>
      </c>
      <c r="T21" s="59">
        <f t="shared" si="34"/>
        <v>325.33153698395671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504.07797282169025</v>
      </c>
      <c r="S22" s="59">
        <f ca="1">AVERAGE(OFFSET($R$3,0,0,'Données projet'!$E$9+1,1))-AVERAGE(OFFSET($H$3,0,0,'Données projet'!$E$9+1,1))</f>
        <v>222.09732187783425</v>
      </c>
      <c r="T22" s="59">
        <f t="shared" si="34"/>
        <v>325.33153698395671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456.96938521570877</v>
      </c>
      <c r="S23" s="59">
        <f ca="1">AVERAGE(OFFSET($R$3,0,0,'Données projet'!$E$9+1,1))-AVERAGE(OFFSET($H$3,0,0,'Données projet'!$E$9+1,1))</f>
        <v>222.09732187783425</v>
      </c>
      <c r="T23" s="59">
        <f t="shared" si="34"/>
        <v>325.33153698395671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480.87447355112795</v>
      </c>
      <c r="S24" s="59">
        <f ca="1">AVERAGE(OFFSET($R$3,0,0,'Données projet'!$E$9+1,1))-AVERAGE(OFFSET($H$3,0,0,'Données projet'!$E$9+1,1))</f>
        <v>222.09732187783425</v>
      </c>
      <c r="T24" s="59">
        <f t="shared" si="34"/>
        <v>325.33153698395671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504.71942192867289</v>
      </c>
      <c r="S25" s="59">
        <f ca="1">AVERAGE(OFFSET($R$3,0,0,'Données projet'!$E$9+1,1))-AVERAGE(OFFSET($H$3,0,0,'Données projet'!$E$9+1,1))</f>
        <v>222.09732187783425</v>
      </c>
      <c r="T25" s="59">
        <f t="shared" si="34"/>
        <v>325.33153698395671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528.51124796034014</v>
      </c>
      <c r="S26" s="59">
        <f ca="1">AVERAGE(OFFSET($R$3,0,0,'Données projet'!$E$9+1,1))-AVERAGE(OFFSET($H$3,0,0,'Données projet'!$E$9+1,1))</f>
        <v>222.09732187783425</v>
      </c>
      <c r="T26" s="59">
        <f t="shared" si="34"/>
        <v>325.33153698395671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552.25556181785282</v>
      </c>
      <c r="S27" s="59">
        <f ca="1">AVERAGE(OFFSET($R$3,0,0,'Données projet'!$E$9+1,1))-AVERAGE(OFFSET($H$3,0,0,'Données projet'!$E$9+1,1))</f>
        <v>222.09732187783425</v>
      </c>
      <c r="T27" s="59">
        <f t="shared" si="34"/>
        <v>325.33153698395671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575.95694634777919</v>
      </c>
      <c r="S28" s="59">
        <f ca="1">AVERAGE(OFFSET($R$3,0,0,'Données projet'!$E$9+1,1))-AVERAGE(OFFSET($H$3,0,0,'Données projet'!$E$9+1,1))</f>
        <v>222.09732187783425</v>
      </c>
      <c r="T28" s="59">
        <f t="shared" si="34"/>
        <v>325.33153698395671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530.4418018638047</v>
      </c>
      <c r="S29" s="59">
        <f ca="1">AVERAGE(OFFSET($R$3,0,0,'Données projet'!$E$9+1,1))-AVERAGE(OFFSET($H$3,0,0,'Données projet'!$E$9+1,1))</f>
        <v>222.09732187783425</v>
      </c>
      <c r="T29" s="59">
        <f t="shared" si="34"/>
        <v>325.33153698395671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552.89148995046571</v>
      </c>
      <c r="S30" s="59">
        <f ca="1">AVERAGE(OFFSET($R$3,0,0,'Données projet'!$E$9+1,1))-AVERAGE(OFFSET($H$3,0,0,'Données projet'!$E$9+1,1))</f>
        <v>222.09732187783425</v>
      </c>
      <c r="T30" s="59">
        <f t="shared" si="34"/>
        <v>325.33153698395671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575.30256099247981</v>
      </c>
      <c r="S31" s="59">
        <f ca="1">AVERAGE(OFFSET($R$3,0,0,'Données projet'!$E$9+1,1))-AVERAGE(OFFSET($H$3,0,0,'Données projet'!$E$9+1,1))</f>
        <v>222.09732187783425</v>
      </c>
      <c r="T31" s="59">
        <f t="shared" si="34"/>
        <v>325.33153698395671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597.67829552350713</v>
      </c>
      <c r="S32" s="59">
        <f ca="1">AVERAGE(OFFSET($R$3,0,0,'Données projet'!$E$9+1,1))-AVERAGE(OFFSET($H$3,0,0,'Données projet'!$E$9+1,1))</f>
        <v>222.09732187783425</v>
      </c>
      <c r="T32" s="59">
        <f t="shared" si="34"/>
        <v>325.33153698395671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222.09732187783425</v>
      </c>
      <c r="T33" s="59">
        <f t="shared" si="34"/>
        <v>325.33153698395671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222.09732187783425</v>
      </c>
      <c r="T34" s="59">
        <f t="shared" si="34"/>
        <v>325.33153698395671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222.09732187783425</v>
      </c>
      <c r="T35" s="59">
        <f t="shared" si="34"/>
        <v>325.33153698395671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222.09732187783425</v>
      </c>
      <c r="T36" s="59">
        <f t="shared" si="34"/>
        <v>325.33153698395671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222.09732187783425</v>
      </c>
      <c r="T37" s="59">
        <f t="shared" si="34"/>
        <v>325.33153698395671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222.09732187783425</v>
      </c>
      <c r="T38" s="59">
        <f t="shared" si="34"/>
        <v>325.33153698395671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222.09732187783425</v>
      </c>
      <c r="T39" s="59">
        <f t="shared" si="34"/>
        <v>325.33153698395671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222.09732187783425</v>
      </c>
      <c r="T40" s="59">
        <f t="shared" si="34"/>
        <v>325.33153698395671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222.09732187783425</v>
      </c>
      <c r="T41" s="59">
        <f t="shared" si="34"/>
        <v>325.33153698395671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222.09732187783425</v>
      </c>
      <c r="T42" s="59">
        <f t="shared" si="34"/>
        <v>325.33153698395671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222.09732187783425</v>
      </c>
      <c r="T43" s="59">
        <f t="shared" si="34"/>
        <v>325.33153698395671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222.09732187783425</v>
      </c>
      <c r="T44" s="59">
        <f t="shared" si="34"/>
        <v>325.33153698395671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222.09732187783425</v>
      </c>
      <c r="T45" s="59">
        <f t="shared" si="34"/>
        <v>325.33153698395671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222.09732187783425</v>
      </c>
      <c r="T46" s="59">
        <f t="shared" si="34"/>
        <v>325.33153698395671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222.09732187783425</v>
      </c>
      <c r="T47" s="59">
        <f t="shared" si="34"/>
        <v>325.33153698395671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222.09732187783425</v>
      </c>
      <c r="T48" s="59">
        <f t="shared" si="34"/>
        <v>325.33153698395671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222.09732187783425</v>
      </c>
      <c r="T49" s="59">
        <f t="shared" si="34"/>
        <v>325.33153698395671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222.09732187783425</v>
      </c>
      <c r="T50" s="59">
        <f t="shared" si="34"/>
        <v>325.33153698395671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222.09732187783425</v>
      </c>
      <c r="T51" s="59">
        <f t="shared" si="34"/>
        <v>325.33153698395671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222.09732187783425</v>
      </c>
      <c r="T52" s="59">
        <f t="shared" si="34"/>
        <v>325.33153698395671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222.09732187783425</v>
      </c>
      <c r="T53" s="59">
        <f t="shared" si="34"/>
        <v>325.33153698395671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222.09732187783425</v>
      </c>
      <c r="T54" s="59">
        <f t="shared" si="34"/>
        <v>325.33153698395671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222.09732187783425</v>
      </c>
      <c r="T55" s="59">
        <f t="shared" si="34"/>
        <v>325.33153698395671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222.09732187783425</v>
      </c>
      <c r="T56" s="59">
        <f t="shared" si="34"/>
        <v>325.33153698395671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222.09732187783425</v>
      </c>
      <c r="T57" s="59">
        <f t="shared" si="34"/>
        <v>325.33153698395671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222.09732187783425</v>
      </c>
      <c r="T58" s="59">
        <f t="shared" si="34"/>
        <v>325.33153698395671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222.09732187783425</v>
      </c>
      <c r="T59" s="59">
        <f t="shared" si="34"/>
        <v>325.33153698395671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222.09732187783425</v>
      </c>
      <c r="T60" s="59">
        <f t="shared" si="34"/>
        <v>325.33153698395671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222.09732187783425</v>
      </c>
      <c r="T61" s="59">
        <f t="shared" si="34"/>
        <v>325.33153698395671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222.09732187783425</v>
      </c>
      <c r="T62" s="59">
        <f t="shared" si="34"/>
        <v>325.33153698395671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222.09732187783425</v>
      </c>
      <c r="T63" s="59">
        <f t="shared" si="34"/>
        <v>325.33153698395671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222.09732187783425</v>
      </c>
      <c r="T64" s="59">
        <f t="shared" si="34"/>
        <v>325.33153698395671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222.09732187783425</v>
      </c>
      <c r="T65" s="59">
        <f t="shared" si="34"/>
        <v>325.33153698395671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222.09732187783425</v>
      </c>
      <c r="T66" s="59">
        <f t="shared" si="34"/>
        <v>325.33153698395671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222.09732187783425</v>
      </c>
      <c r="T67" s="59">
        <f t="shared" si="34"/>
        <v>325.33153698395671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222.09732187783425</v>
      </c>
      <c r="T68" s="59">
        <f t="shared" si="34"/>
        <v>325.33153698395671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222.09732187783425</v>
      </c>
      <c r="T69" s="59">
        <f t="shared" ref="T69:T132" si="88">$T$3</f>
        <v>325.33153698395671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222.09732187783425</v>
      </c>
      <c r="T70" s="59">
        <f t="shared" si="88"/>
        <v>325.33153698395671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222.09732187783425</v>
      </c>
      <c r="T71" s="59">
        <f t="shared" si="88"/>
        <v>325.33153698395671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222.09732187783425</v>
      </c>
      <c r="T72" s="59">
        <f t="shared" si="88"/>
        <v>325.33153698395671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222.09732187783425</v>
      </c>
      <c r="T73" s="59">
        <f t="shared" si="88"/>
        <v>325.33153698395671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222.09732187783425</v>
      </c>
      <c r="T74" s="59">
        <f t="shared" si="88"/>
        <v>325.33153698395671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222.09732187783425</v>
      </c>
      <c r="T75" s="59">
        <f t="shared" si="88"/>
        <v>325.33153698395671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222.09732187783425</v>
      </c>
      <c r="T76" s="59">
        <f t="shared" si="88"/>
        <v>325.33153698395671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222.09732187783425</v>
      </c>
      <c r="T77" s="59">
        <f t="shared" si="88"/>
        <v>325.33153698395671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222.09732187783425</v>
      </c>
      <c r="T78" s="59">
        <f t="shared" si="88"/>
        <v>325.33153698395671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222.09732187783425</v>
      </c>
      <c r="T79" s="59">
        <f t="shared" si="88"/>
        <v>325.33153698395671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222.09732187783425</v>
      </c>
      <c r="T80" s="59">
        <f t="shared" si="88"/>
        <v>325.33153698395671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222.09732187783425</v>
      </c>
      <c r="T81" s="59">
        <f t="shared" si="88"/>
        <v>325.33153698395671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222.09732187783425</v>
      </c>
      <c r="T82" s="59">
        <f t="shared" si="88"/>
        <v>325.33153698395671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222.09732187783425</v>
      </c>
      <c r="T83" s="59">
        <f t="shared" si="88"/>
        <v>325.33153698395671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222.09732187783425</v>
      </c>
      <c r="T84" s="59">
        <f t="shared" si="88"/>
        <v>325.33153698395671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222.09732187783425</v>
      </c>
      <c r="T85" s="59">
        <f t="shared" si="88"/>
        <v>325.33153698395671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222.09732187783425</v>
      </c>
      <c r="T86" s="59">
        <f t="shared" si="88"/>
        <v>325.33153698395671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222.09732187783425</v>
      </c>
      <c r="T87" s="59">
        <f t="shared" si="88"/>
        <v>325.33153698395671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222.09732187783425</v>
      </c>
      <c r="T88" s="59">
        <f t="shared" si="88"/>
        <v>325.33153698395671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222.09732187783425</v>
      </c>
      <c r="T89" s="59">
        <f t="shared" si="88"/>
        <v>325.33153698395671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222.09732187783425</v>
      </c>
      <c r="T90" s="59">
        <f t="shared" si="88"/>
        <v>325.33153698395671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222.09732187783425</v>
      </c>
      <c r="T91" s="59">
        <f t="shared" si="88"/>
        <v>325.33153698395671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222.09732187783425</v>
      </c>
      <c r="T92" s="59">
        <f t="shared" si="88"/>
        <v>325.33153698395671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222.09732187783425</v>
      </c>
      <c r="T93" s="59">
        <f t="shared" si="88"/>
        <v>325.33153698395671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222.09732187783425</v>
      </c>
      <c r="T94" s="59">
        <f t="shared" si="88"/>
        <v>325.33153698395671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222.09732187783425</v>
      </c>
      <c r="T95" s="59">
        <f t="shared" si="88"/>
        <v>325.33153698395671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222.09732187783425</v>
      </c>
      <c r="T96" s="59">
        <f t="shared" si="88"/>
        <v>325.33153698395671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222.09732187783425</v>
      </c>
      <c r="T97" s="59">
        <f t="shared" si="88"/>
        <v>325.33153698395671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222.09732187783425</v>
      </c>
      <c r="T98" s="59">
        <f t="shared" si="88"/>
        <v>325.33153698395671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222.09732187783425</v>
      </c>
      <c r="T99" s="59">
        <f t="shared" si="88"/>
        <v>325.33153698395671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222.09732187783425</v>
      </c>
      <c r="T100" s="59">
        <f t="shared" si="88"/>
        <v>325.33153698395671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222.09732187783425</v>
      </c>
      <c r="T101" s="59">
        <f t="shared" si="88"/>
        <v>325.33153698395671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222.09732187783425</v>
      </c>
      <c r="T102" s="59">
        <f t="shared" si="88"/>
        <v>325.33153698395671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222.09732187783425</v>
      </c>
      <c r="T103" s="59">
        <f t="shared" si="88"/>
        <v>325.33153698395671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222.09732187783425</v>
      </c>
      <c r="T104" s="59">
        <f t="shared" si="88"/>
        <v>325.33153698395671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222.09732187783425</v>
      </c>
      <c r="T105" s="59">
        <f t="shared" si="88"/>
        <v>325.33153698395671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222.09732187783425</v>
      </c>
      <c r="T106" s="59">
        <f t="shared" si="88"/>
        <v>325.33153698395671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222.09732187783425</v>
      </c>
      <c r="T107" s="59">
        <f t="shared" si="88"/>
        <v>325.33153698395671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222.09732187783425</v>
      </c>
      <c r="T108" s="59">
        <f t="shared" si="88"/>
        <v>325.33153698395671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222.09732187783425</v>
      </c>
      <c r="T109" s="59">
        <f t="shared" si="88"/>
        <v>325.33153698395671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222.09732187783425</v>
      </c>
      <c r="T110" s="59">
        <f t="shared" si="88"/>
        <v>325.33153698395671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222.09732187783425</v>
      </c>
      <c r="T111" s="59">
        <f t="shared" si="88"/>
        <v>325.33153698395671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222.09732187783425</v>
      </c>
      <c r="T112" s="59">
        <f t="shared" si="88"/>
        <v>325.33153698395671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222.09732187783425</v>
      </c>
      <c r="T113" s="59">
        <f t="shared" si="88"/>
        <v>325.33153698395671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222.09732187783425</v>
      </c>
      <c r="T114" s="59">
        <f t="shared" si="88"/>
        <v>325.33153698395671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222.09732187783425</v>
      </c>
      <c r="T115" s="59">
        <f t="shared" si="88"/>
        <v>325.33153698395671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222.09732187783425</v>
      </c>
      <c r="T116" s="59">
        <f t="shared" si="88"/>
        <v>325.33153698395671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222.09732187783425</v>
      </c>
      <c r="T117" s="59">
        <f t="shared" si="88"/>
        <v>325.33153698395671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222.09732187783425</v>
      </c>
      <c r="T118" s="59">
        <f t="shared" si="88"/>
        <v>325.33153698395671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222.09732187783425</v>
      </c>
      <c r="T119" s="59">
        <f t="shared" si="88"/>
        <v>325.33153698395671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222.09732187783425</v>
      </c>
      <c r="T120" s="59">
        <f t="shared" si="88"/>
        <v>325.33153698395671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222.09732187783425</v>
      </c>
      <c r="T121" s="59">
        <f t="shared" si="88"/>
        <v>325.33153698395671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222.09732187783425</v>
      </c>
      <c r="T122" s="59">
        <f t="shared" si="88"/>
        <v>325.33153698395671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222.09732187783425</v>
      </c>
      <c r="T123" s="59">
        <f t="shared" si="88"/>
        <v>325.33153698395671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222.09732187783425</v>
      </c>
      <c r="T124" s="59">
        <f t="shared" si="88"/>
        <v>325.33153698395671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222.09732187783425</v>
      </c>
      <c r="T125" s="59">
        <f t="shared" si="88"/>
        <v>325.33153698395671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222.09732187783425</v>
      </c>
      <c r="T126" s="59">
        <f t="shared" si="88"/>
        <v>325.33153698395671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222.09732187783425</v>
      </c>
      <c r="T127" s="59">
        <f t="shared" si="88"/>
        <v>325.33153698395671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222.09732187783425</v>
      </c>
      <c r="T128" s="59">
        <f t="shared" si="88"/>
        <v>325.33153698395671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222.09732187783425</v>
      </c>
      <c r="T129" s="59">
        <f t="shared" si="88"/>
        <v>325.33153698395671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222.09732187783425</v>
      </c>
      <c r="T130" s="59">
        <f t="shared" si="88"/>
        <v>325.33153698395671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222.09732187783425</v>
      </c>
      <c r="T131" s="59">
        <f t="shared" si="88"/>
        <v>325.33153698395671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222.09732187783425</v>
      </c>
      <c r="T132" s="59">
        <f t="shared" si="88"/>
        <v>325.33153698395671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222.09732187783425</v>
      </c>
      <c r="T133" s="59">
        <f t="shared" ref="T133:T196" si="142">$T$3</f>
        <v>325.33153698395671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222.09732187783425</v>
      </c>
      <c r="T134" s="59">
        <f t="shared" si="142"/>
        <v>325.33153698395671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222.09732187783425</v>
      </c>
      <c r="T135" s="59">
        <f t="shared" si="142"/>
        <v>325.33153698395671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222.09732187783425</v>
      </c>
      <c r="T136" s="59">
        <f t="shared" si="142"/>
        <v>325.33153698395671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222.09732187783425</v>
      </c>
      <c r="T137" s="59">
        <f t="shared" si="142"/>
        <v>325.33153698395671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222.09732187783425</v>
      </c>
      <c r="T138" s="59">
        <f t="shared" si="142"/>
        <v>325.33153698395671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222.09732187783425</v>
      </c>
      <c r="T139" s="59">
        <f t="shared" si="142"/>
        <v>325.33153698395671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222.09732187783425</v>
      </c>
      <c r="T140" s="59">
        <f t="shared" si="142"/>
        <v>325.33153698395671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222.09732187783425</v>
      </c>
      <c r="T141" s="59">
        <f t="shared" si="142"/>
        <v>325.33153698395671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222.09732187783425</v>
      </c>
      <c r="T142" s="59">
        <f t="shared" si="142"/>
        <v>325.33153698395671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222.09732187783425</v>
      </c>
      <c r="T143" s="59">
        <f t="shared" si="142"/>
        <v>325.33153698395671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222.09732187783425</v>
      </c>
      <c r="T144" s="59">
        <f t="shared" si="142"/>
        <v>325.33153698395671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222.09732187783425</v>
      </c>
      <c r="T145" s="59">
        <f t="shared" si="142"/>
        <v>325.33153698395671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222.09732187783425</v>
      </c>
      <c r="T146" s="59">
        <f t="shared" si="142"/>
        <v>325.33153698395671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222.09732187783425</v>
      </c>
      <c r="T147" s="59">
        <f t="shared" si="142"/>
        <v>325.33153698395671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222.09732187783425</v>
      </c>
      <c r="T148" s="59">
        <f t="shared" si="142"/>
        <v>325.33153698395671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222.09732187783425</v>
      </c>
      <c r="T149" s="59">
        <f t="shared" si="142"/>
        <v>325.33153698395671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222.09732187783425</v>
      </c>
      <c r="T150" s="59">
        <f t="shared" si="142"/>
        <v>325.33153698395671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222.09732187783425</v>
      </c>
      <c r="T151" s="59">
        <f t="shared" si="142"/>
        <v>325.33153698395671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222.09732187783425</v>
      </c>
      <c r="T152" s="59">
        <f t="shared" si="142"/>
        <v>325.33153698395671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222.09732187783425</v>
      </c>
      <c r="T153" s="59">
        <f t="shared" si="142"/>
        <v>325.33153698395671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222.09732187783425</v>
      </c>
      <c r="T154" s="59">
        <f t="shared" si="142"/>
        <v>325.33153698395671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222.09732187783425</v>
      </c>
      <c r="T155" s="59">
        <f t="shared" si="142"/>
        <v>325.33153698395671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222.09732187783425</v>
      </c>
      <c r="T156" s="59">
        <f t="shared" si="142"/>
        <v>325.33153698395671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222.09732187783425</v>
      </c>
      <c r="T157" s="59">
        <f t="shared" si="142"/>
        <v>325.33153698395671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222.09732187783425</v>
      </c>
      <c r="T158" s="59">
        <f t="shared" si="142"/>
        <v>325.33153698395671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222.09732187783425</v>
      </c>
      <c r="T159" s="59">
        <f t="shared" si="142"/>
        <v>325.33153698395671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222.09732187783425</v>
      </c>
      <c r="T160" s="59">
        <f t="shared" si="142"/>
        <v>325.33153698395671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222.09732187783425</v>
      </c>
      <c r="T161" s="59">
        <f t="shared" si="142"/>
        <v>325.33153698395671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222.09732187783425</v>
      </c>
      <c r="T162" s="59">
        <f t="shared" si="142"/>
        <v>325.33153698395671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222.09732187783425</v>
      </c>
      <c r="T163" s="59">
        <f t="shared" si="142"/>
        <v>325.33153698395671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222.09732187783425</v>
      </c>
      <c r="T164" s="59">
        <f t="shared" si="142"/>
        <v>325.33153698395671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222.09732187783425</v>
      </c>
      <c r="T165" s="59">
        <f t="shared" si="142"/>
        <v>325.33153698395671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222.09732187783425</v>
      </c>
      <c r="T166" s="59">
        <f t="shared" si="142"/>
        <v>325.33153698395671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222.09732187783425</v>
      </c>
      <c r="T167" s="59">
        <f t="shared" si="142"/>
        <v>325.33153698395671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222.09732187783425</v>
      </c>
      <c r="T168" s="59">
        <f t="shared" si="142"/>
        <v>325.33153698395671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222.09732187783425</v>
      </c>
      <c r="T169" s="59">
        <f t="shared" si="142"/>
        <v>325.33153698395671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222.09732187783425</v>
      </c>
      <c r="T170" s="59">
        <f t="shared" si="142"/>
        <v>325.33153698395671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222.09732187783425</v>
      </c>
      <c r="T171" s="59">
        <f t="shared" si="142"/>
        <v>325.33153698395671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222.09732187783425</v>
      </c>
      <c r="T172" s="59">
        <f t="shared" si="142"/>
        <v>325.33153698395671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222.09732187783425</v>
      </c>
      <c r="T173" s="59">
        <f t="shared" si="142"/>
        <v>325.33153698395671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222.09732187783425</v>
      </c>
      <c r="T174" s="59">
        <f t="shared" si="142"/>
        <v>325.33153698395671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222.09732187783425</v>
      </c>
      <c r="T175" s="59">
        <f t="shared" si="142"/>
        <v>325.33153698395671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222.09732187783425</v>
      </c>
      <c r="T176" s="59">
        <f t="shared" si="142"/>
        <v>325.33153698395671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222.09732187783425</v>
      </c>
      <c r="T177" s="59">
        <f t="shared" si="142"/>
        <v>325.33153698395671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222.09732187783425</v>
      </c>
      <c r="T178" s="59">
        <f t="shared" si="142"/>
        <v>325.33153698395671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222.09732187783425</v>
      </c>
      <c r="T179" s="59">
        <f t="shared" si="142"/>
        <v>325.33153698395671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222.09732187783425</v>
      </c>
      <c r="T180" s="59">
        <f t="shared" si="142"/>
        <v>325.33153698395671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222.09732187783425</v>
      </c>
      <c r="T181" s="59">
        <f t="shared" si="142"/>
        <v>325.33153698395671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222.09732187783425</v>
      </c>
      <c r="T182" s="59">
        <f t="shared" si="142"/>
        <v>325.33153698395671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222.09732187783425</v>
      </c>
      <c r="T183" s="59">
        <f t="shared" si="142"/>
        <v>325.33153698395671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222.09732187783425</v>
      </c>
      <c r="T184" s="59">
        <f t="shared" si="142"/>
        <v>325.33153698395671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222.09732187783425</v>
      </c>
      <c r="T185" s="59">
        <f t="shared" si="142"/>
        <v>325.33153698395671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222.09732187783425</v>
      </c>
      <c r="T186" s="59">
        <f t="shared" si="142"/>
        <v>325.33153698395671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222.09732187783425</v>
      </c>
      <c r="T187" s="59">
        <f t="shared" si="142"/>
        <v>325.33153698395671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222.09732187783425</v>
      </c>
      <c r="T188" s="59">
        <f t="shared" si="142"/>
        <v>325.33153698395671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222.09732187783425</v>
      </c>
      <c r="T189" s="59">
        <f t="shared" si="142"/>
        <v>325.33153698395671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222.09732187783425</v>
      </c>
      <c r="T190" s="59">
        <f t="shared" si="142"/>
        <v>325.33153698395671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222.09732187783425</v>
      </c>
      <c r="T191" s="59">
        <f t="shared" si="142"/>
        <v>325.33153698395671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222.09732187783425</v>
      </c>
      <c r="T192" s="59">
        <f t="shared" si="142"/>
        <v>325.33153698395671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222.09732187783425</v>
      </c>
      <c r="T193" s="59">
        <f t="shared" si="142"/>
        <v>325.33153698395671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222.09732187783425</v>
      </c>
      <c r="T194" s="59">
        <f t="shared" si="142"/>
        <v>325.33153698395671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222.09732187783425</v>
      </c>
      <c r="T195" s="59">
        <f t="shared" si="142"/>
        <v>325.33153698395671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222.09732187783425</v>
      </c>
      <c r="T196" s="59">
        <f t="shared" si="142"/>
        <v>325.33153698395671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222.09732187783425</v>
      </c>
      <c r="T197" s="59">
        <f t="shared" ref="T197:T203" si="204">$T$3</f>
        <v>325.33153698395671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222.09732187783425</v>
      </c>
      <c r="T198" s="59">
        <f t="shared" si="204"/>
        <v>325.33153698395671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222.09732187783425</v>
      </c>
      <c r="T199" s="59">
        <f t="shared" si="204"/>
        <v>325.33153698395671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222.09732187783425</v>
      </c>
      <c r="T200" s="59">
        <f t="shared" si="204"/>
        <v>325.33153698395671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222.09732187783425</v>
      </c>
      <c r="T201" s="59">
        <f t="shared" si="204"/>
        <v>325.33153698395671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222.09732187783425</v>
      </c>
      <c r="T202" s="59">
        <f t="shared" si="204"/>
        <v>325.33153698395671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222.09732187783425</v>
      </c>
      <c r="T203" s="59">
        <f t="shared" si="204"/>
        <v>325.33153698395671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32.1</v>
      </c>
      <c r="C6" s="147">
        <f ca="1">IF(OR('Données projet'!B9="",'Données projet'!C9="",'Données projet'!C9=0%),0,Calculateur!S3)</f>
        <v>222.09732187783425</v>
      </c>
      <c r="D6" s="147">
        <f>IF(OR('Données projet'!B9="",'Données projet'!C9="",'Données projet'!C9=0%),0,Calculateur!T3)</f>
        <v>325.33153698395671</v>
      </c>
      <c r="E6" s="147">
        <f ca="1">MIN(C6,D6)</f>
        <v>222.09732187783425</v>
      </c>
      <c r="F6" s="147">
        <f ca="1">E6*B6</f>
        <v>7129.3240322784795</v>
      </c>
      <c r="G6" s="147">
        <f ca="1">F6*(100%-'Données projet'!$C$24)*(100%-'Données projet'!$C$25)*(100%-'Données projet'!$C$26)*(100%-'Données projet'!$C$27)</f>
        <v>5453.9328846930366</v>
      </c>
      <c r="H6" s="148">
        <f>IF(OR('Données projet'!B9="",'Données projet'!C9="",'Données projet'!C9=0%),0,AVERAGE(Calculateur!$AC$3:$AC$33)*B6)</f>
        <v>423.69379709697682</v>
      </c>
      <c r="I6" s="149">
        <f>H6*(100%-'Données projet'!$C$24)*(100%-'Données projet'!$C$25)*(100%-'Données projet'!$C$26)*(100%-'Données projet'!$C$27)</f>
        <v>324.12575477918728</v>
      </c>
      <c r="J6" s="150">
        <f>IF(OR('Données projet'!B9="",'Données projet'!C9="",'Données projet'!C9=0%),0,SUM(Calculateur!$V$3:$V$33)*VLOOKUP('Données projet'!$B$9,Paramètres!$A$1:$I$89,9,0)*B6)</f>
        <v>2722.9911461538463</v>
      </c>
      <c r="K6" s="151">
        <f>J6*(100%-'Données projet'!$C$24)*(100%-'Données projet'!$C$25)*(100%-'Données projet'!$C$26)*(100%-'Données projet'!$C$27)</f>
        <v>2083.0882268076925</v>
      </c>
      <c r="L6" s="152">
        <f ca="1">G6+I6+K6</f>
        <v>7861.1468662799161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7129.3240322784795</v>
      </c>
      <c r="G16" s="166">
        <f t="shared" ca="1" si="3"/>
        <v>5453.9328846930366</v>
      </c>
      <c r="H16" s="167">
        <f t="shared" si="3"/>
        <v>423.69379709697682</v>
      </c>
      <c r="I16" s="167">
        <f t="shared" si="3"/>
        <v>324.12575477918728</v>
      </c>
      <c r="J16" s="168">
        <f t="shared" si="3"/>
        <v>2722.9911461538463</v>
      </c>
      <c r="K16" s="168">
        <f t="shared" si="3"/>
        <v>2083.0882268076925</v>
      </c>
      <c r="L16" s="169">
        <f t="shared" ca="1" si="3"/>
        <v>7861.1468662799161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3" zoomScale="80" zoomScaleNormal="80" workbookViewId="0">
      <selection activeCell="M35" sqref="M3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2543.6725978082495</v>
      </c>
      <c r="U10" s="178">
        <f>'Données projet'!D9</f>
        <v>32.1</v>
      </c>
      <c r="V10" s="177">
        <f>U10*T10</f>
        <v>81651.890389644817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2585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250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2246.6272317500698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15</v>
      </c>
      <c r="D24" s="182">
        <f t="shared" ref="D24:D42" si="2">B24*C24</f>
        <v>823.61538461538453</v>
      </c>
      <c r="E24" s="193">
        <v>250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7713.6304479973151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18</v>
      </c>
      <c r="D25" s="182">
        <f t="shared" si="2"/>
        <v>952.19999999999993</v>
      </c>
      <c r="E25" s="193">
        <v>250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-5467.0032162472453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250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30</v>
      </c>
      <c r="D27" s="182">
        <f t="shared" si="2"/>
        <v>12374.76923076923</v>
      </c>
      <c r="E27" s="193">
        <v>250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18C8D50D-1B29-4904-90CF-1F074709512A}"/>
</file>

<file path=customXml/itemProps2.xml><?xml version="1.0" encoding="utf-8"?>
<ds:datastoreItem xmlns:ds="http://schemas.openxmlformats.org/officeDocument/2006/customXml" ds:itemID="{8D1E650C-9EB7-4450-9CC5-552564C84C04}"/>
</file>

<file path=customXml/itemProps3.xml><?xml version="1.0" encoding="utf-8"?>
<ds:datastoreItem xmlns:ds="http://schemas.openxmlformats.org/officeDocument/2006/customXml" ds:itemID="{1A1127AE-FACE-46C6-B781-24B031D336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2024-10-02T16:10:20Z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