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La Poste\ASLGF Forêt Agir Limousin\Dossier labellisation\Partie boisement\"/>
    </mc:Choice>
  </mc:AlternateContent>
  <bookViews>
    <workbookView xWindow="0" yWindow="0" windowWidth="28800" windowHeight="13020"/>
  </bookViews>
  <sheets>
    <sheet name="Feuil1" sheetId="1" r:id="rId1"/>
  </sheets>
  <externalReferences>
    <externalReference r:id="rId2"/>
    <externalReference r:id="rId3"/>
    <externalReference r:id="rId4"/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3" i="1" l="1"/>
  <c r="B11" i="1" l="1"/>
  <c r="B9" i="1"/>
  <c r="B7" i="1"/>
  <c r="G4" i="1"/>
  <c r="F4" i="1"/>
  <c r="G3" i="1" l="1"/>
  <c r="F3" i="1"/>
  <c r="D3" i="1"/>
  <c r="B3" i="1"/>
  <c r="D4" i="1" l="1"/>
  <c r="N11" i="1" l="1"/>
  <c r="N10" i="1"/>
  <c r="J25" i="1"/>
  <c r="B12" i="1" l="1"/>
  <c r="B10" i="1"/>
  <c r="H3" i="1" l="1"/>
  <c r="L3" i="1" s="1"/>
  <c r="H4" i="1" l="1"/>
  <c r="L4" i="1" s="1"/>
  <c r="L5" i="1" s="1"/>
  <c r="B8" i="1"/>
  <c r="B13" i="1" s="1"/>
</calcChain>
</file>

<file path=xl/sharedStrings.xml><?xml version="1.0" encoding="utf-8"?>
<sst xmlns="http://schemas.openxmlformats.org/spreadsheetml/2006/main" count="42" uniqueCount="36">
  <si>
    <t>REA forêt</t>
  </si>
  <si>
    <t>REA produits</t>
  </si>
  <si>
    <t>REI substitution</t>
  </si>
  <si>
    <t>REE</t>
  </si>
  <si>
    <t>Sol</t>
  </si>
  <si>
    <t>Litière</t>
  </si>
  <si>
    <t>Bois mort</t>
  </si>
  <si>
    <t>REE (tCO₂)</t>
  </si>
  <si>
    <r>
      <t>REA forêt (tCO</t>
    </r>
    <r>
      <rPr>
        <b/>
        <sz val="11"/>
        <color theme="1"/>
        <rFont val="Calibri"/>
        <family val="2"/>
      </rPr>
      <t>₂/ha</t>
    </r>
    <r>
      <rPr>
        <b/>
        <sz val="11"/>
        <color theme="1"/>
        <rFont val="Calibri"/>
        <family val="2"/>
        <scheme val="minor"/>
      </rPr>
      <t>)</t>
    </r>
  </si>
  <si>
    <t>REA produits 
(tCO₂/ha)</t>
  </si>
  <si>
    <t>REI substitution
(tCO₂/ha)</t>
  </si>
  <si>
    <t>REE (tCO₂/ha)</t>
  </si>
  <si>
    <t>Rabais non calcul 
VAN economique</t>
  </si>
  <si>
    <t>Rabais risque 
non permanence</t>
  </si>
  <si>
    <t>Surface (ha)</t>
  </si>
  <si>
    <t>TOTAL</t>
  </si>
  <si>
    <t>Biomasse</t>
  </si>
  <si>
    <t>REA forêts générables</t>
  </si>
  <si>
    <t>REA produits générables</t>
  </si>
  <si>
    <t>REI substitution générables</t>
  </si>
  <si>
    <t>Barbault</t>
  </si>
  <si>
    <t>Colombier</t>
  </si>
  <si>
    <t>Deconchas</t>
  </si>
  <si>
    <t>F. Léonard</t>
  </si>
  <si>
    <t>R. Léonard</t>
  </si>
  <si>
    <t>Raffier</t>
  </si>
  <si>
    <t>Ribière</t>
  </si>
  <si>
    <t>Vignaud</t>
  </si>
  <si>
    <t>Propriétaire</t>
  </si>
  <si>
    <t>Surface</t>
  </si>
  <si>
    <t>Fertilité</t>
  </si>
  <si>
    <t>Fertilité 1</t>
  </si>
  <si>
    <t>Fertilité 2</t>
  </si>
  <si>
    <t>Lallet</t>
  </si>
  <si>
    <t>Mélèze d'Europe</t>
  </si>
  <si>
    <t>Pin laricio de Corse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</si>
</sst>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" fontId="0" fillId="3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0%20-%20Quantification%20CO2%20m&#233;l&#232;ze%20d'Europ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O2%20m&#233;l&#232;ze%20d'Europ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0%20-%20Quantification%20CO2%20pin%20larici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O2%20pin%20laric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fication C"/>
    </sheetNames>
    <sheetDataSet>
      <sheetData sheetId="0">
        <row r="6">
          <cell r="T6">
            <v>206.58696949641541</v>
          </cell>
        </row>
        <row r="7">
          <cell r="T7">
            <v>36.666666666666664</v>
          </cell>
        </row>
        <row r="13">
          <cell r="T13">
            <v>55.04</v>
          </cell>
        </row>
        <row r="14">
          <cell r="T14">
            <v>3.6548966463618209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fication C"/>
    </sheetNames>
    <sheetDataSet>
      <sheetData sheetId="0">
        <row r="9">
          <cell r="T9">
            <v>37.440758266375283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Quantification C"/>
    </sheetNames>
    <sheetDataSet>
      <sheetData sheetId="0" refreshError="1"/>
      <sheetData sheetId="1">
        <row r="6">
          <cell r="W6">
            <v>138.92242512533738</v>
          </cell>
        </row>
        <row r="7">
          <cell r="W7">
            <v>36.666666666666664</v>
          </cell>
        </row>
        <row r="13">
          <cell r="W13">
            <v>38.227000000000004</v>
          </cell>
        </row>
        <row r="14">
          <cell r="W14">
            <v>16.938717414287741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Quantification C"/>
    </sheetNames>
    <sheetDataSet>
      <sheetData sheetId="0"/>
      <sheetData sheetId="1">
        <row r="6">
          <cell r="W6">
            <v>151.29058845046268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M8" sqref="M8"/>
    </sheetView>
  </sheetViews>
  <sheetFormatPr baseColWidth="10" defaultRowHeight="15" x14ac:dyDescent="0.25"/>
  <cols>
    <col min="1" max="1" width="26" bestFit="1" customWidth="1"/>
    <col min="2" max="2" width="9.28515625" bestFit="1" customWidth="1"/>
    <col min="3" max="3" width="4" bestFit="1" customWidth="1"/>
    <col min="4" max="4" width="6.7109375" bestFit="1" customWidth="1"/>
    <col min="5" max="5" width="9.42578125" bestFit="1" customWidth="1"/>
    <col min="6" max="6" width="12.28515625" bestFit="1" customWidth="1"/>
    <col min="7" max="7" width="14.85546875" bestFit="1" customWidth="1"/>
    <col min="8" max="8" width="13" bestFit="1" customWidth="1"/>
    <col min="9" max="9" width="16.7109375" bestFit="1" customWidth="1"/>
    <col min="10" max="10" width="16.140625" bestFit="1" customWidth="1"/>
    <col min="12" max="12" width="10" bestFit="1" customWidth="1"/>
  </cols>
  <sheetData>
    <row r="1" spans="1:14" ht="15" customHeight="1" x14ac:dyDescent="0.25">
      <c r="A1" s="1"/>
      <c r="B1" s="23" t="s">
        <v>8</v>
      </c>
      <c r="C1" s="23"/>
      <c r="D1" s="23"/>
      <c r="E1" s="23"/>
      <c r="F1" s="24" t="s">
        <v>9</v>
      </c>
      <c r="G1" s="26" t="s">
        <v>10</v>
      </c>
      <c r="H1" s="21" t="s">
        <v>11</v>
      </c>
      <c r="I1" s="28" t="s">
        <v>12</v>
      </c>
      <c r="J1" s="28" t="s">
        <v>13</v>
      </c>
      <c r="K1" s="21" t="s">
        <v>14</v>
      </c>
      <c r="L1" s="22" t="s">
        <v>7</v>
      </c>
    </row>
    <row r="2" spans="1:14" x14ac:dyDescent="0.25">
      <c r="A2" s="1"/>
      <c r="B2" s="10" t="s">
        <v>16</v>
      </c>
      <c r="C2" s="10" t="s">
        <v>4</v>
      </c>
      <c r="D2" s="10" t="s">
        <v>5</v>
      </c>
      <c r="E2" s="10" t="s">
        <v>6</v>
      </c>
      <c r="F2" s="25"/>
      <c r="G2" s="27"/>
      <c r="H2" s="21"/>
      <c r="I2" s="21"/>
      <c r="J2" s="28"/>
      <c r="K2" s="21"/>
      <c r="L2" s="22"/>
    </row>
    <row r="3" spans="1:14" x14ac:dyDescent="0.25">
      <c r="A3" s="7" t="s">
        <v>34</v>
      </c>
      <c r="B3" s="11">
        <f>'[1]Quantification C'!$T$6</f>
        <v>206.58696949641541</v>
      </c>
      <c r="C3" s="12">
        <f>'[2]Quantification C'!$T$9</f>
        <v>37.440758266375283</v>
      </c>
      <c r="D3" s="11">
        <f>'[1]Quantification C'!$T$7</f>
        <v>36.666666666666664</v>
      </c>
      <c r="E3" s="12">
        <v>0</v>
      </c>
      <c r="F3" s="19">
        <f>'[1]Quantification C'!$T$14</f>
        <v>3.6548966463618209</v>
      </c>
      <c r="G3" s="20">
        <f>'[1]Quantification C'!$T$13</f>
        <v>55.04</v>
      </c>
      <c r="H3" s="8">
        <f>SUM(B3:G3)</f>
        <v>339.38929107581919</v>
      </c>
      <c r="I3" s="9">
        <v>0.05</v>
      </c>
      <c r="J3" s="9">
        <v>0.1</v>
      </c>
      <c r="K3" s="7">
        <v>1.46</v>
      </c>
      <c r="L3" s="15">
        <f>H3*(100%-I3)*(100%-J3)*K3</f>
        <v>423.65965204994507</v>
      </c>
    </row>
    <row r="4" spans="1:14" x14ac:dyDescent="0.25">
      <c r="A4" s="7" t="s">
        <v>35</v>
      </c>
      <c r="B4" s="11">
        <f>'[4]Quantification C'!$W$6</f>
        <v>151.29058845046268</v>
      </c>
      <c r="C4" s="12">
        <v>0</v>
      </c>
      <c r="D4" s="11">
        <f>'[3]Quantification C'!$W$7</f>
        <v>36.666666666666664</v>
      </c>
      <c r="E4" s="12">
        <v>0</v>
      </c>
      <c r="F4" s="19">
        <f>'[3]Quantification C'!$W$14</f>
        <v>16.938717414287741</v>
      </c>
      <c r="G4" s="20">
        <f>'[3]Quantification C'!$W$13</f>
        <v>38.227000000000004</v>
      </c>
      <c r="H4" s="8">
        <f>SUM(B4:G4)</f>
        <v>243.12297253141708</v>
      </c>
      <c r="I4" s="9">
        <v>0.05</v>
      </c>
      <c r="J4" s="9">
        <v>0.1</v>
      </c>
      <c r="K4" s="7">
        <v>2.52</v>
      </c>
      <c r="L4" s="15">
        <f>H4*(100%-I4)*(100%-J4)*K4</f>
        <v>523.8327566161912</v>
      </c>
    </row>
    <row r="5" spans="1:14" x14ac:dyDescent="0.25">
      <c r="B5" s="2"/>
      <c r="C5" s="1"/>
      <c r="D5" s="1"/>
      <c r="E5" s="1"/>
      <c r="F5" s="1"/>
      <c r="G5" s="1"/>
      <c r="H5" s="1"/>
      <c r="I5" s="1"/>
      <c r="J5" s="1"/>
      <c r="K5" s="13" t="s">
        <v>15</v>
      </c>
      <c r="L5" s="14">
        <f>SUM(L3:L4)</f>
        <v>947.49240866613627</v>
      </c>
    </row>
    <row r="6" spans="1:14" x14ac:dyDescent="0.25">
      <c r="B6" s="2"/>
      <c r="C6" s="1"/>
      <c r="D6" s="1"/>
      <c r="E6" s="1"/>
      <c r="F6" s="1"/>
      <c r="G6" s="1"/>
      <c r="H6" s="1"/>
      <c r="I6" s="1"/>
      <c r="J6" s="1"/>
      <c r="K6" s="1"/>
    </row>
    <row r="7" spans="1:14" x14ac:dyDescent="0.25">
      <c r="A7" s="1" t="s">
        <v>0</v>
      </c>
      <c r="B7" s="3">
        <f>SUM(B3:E3)*K3+SUM(B4:E4)*K4</f>
        <v>883.46609876217371</v>
      </c>
      <c r="C7" s="1"/>
      <c r="D7" s="1"/>
      <c r="E7" s="1"/>
      <c r="F7" s="1"/>
      <c r="G7" s="1"/>
      <c r="H7" s="1"/>
      <c r="I7" s="1"/>
      <c r="J7" s="1"/>
      <c r="K7" s="1"/>
    </row>
    <row r="8" spans="1:14" x14ac:dyDescent="0.25">
      <c r="A8" s="1" t="s">
        <v>17</v>
      </c>
      <c r="B8" s="3">
        <f>B7*(100%-I3)*(100%-J3)</f>
        <v>755.36351444165859</v>
      </c>
      <c r="D8" s="1"/>
      <c r="E8" s="1"/>
      <c r="F8" s="1"/>
      <c r="G8" s="1"/>
      <c r="H8" s="1"/>
      <c r="I8" s="1"/>
      <c r="J8" s="1"/>
      <c r="K8" s="1"/>
    </row>
    <row r="9" spans="1:14" x14ac:dyDescent="0.25">
      <c r="A9" s="1" t="s">
        <v>1</v>
      </c>
      <c r="B9" s="3">
        <f>F3*K3+F4*K4</f>
        <v>48.021716987693367</v>
      </c>
      <c r="D9" s="1"/>
      <c r="E9" s="1"/>
      <c r="F9" s="1"/>
      <c r="G9" s="1"/>
      <c r="H9" s="1"/>
      <c r="I9" s="16" t="s">
        <v>28</v>
      </c>
      <c r="J9" s="16" t="s">
        <v>29</v>
      </c>
      <c r="K9" s="16" t="s">
        <v>30</v>
      </c>
    </row>
    <row r="10" spans="1:14" x14ac:dyDescent="0.25">
      <c r="A10" s="1" t="s">
        <v>18</v>
      </c>
      <c r="B10" s="3">
        <f>B9*(100%-I3)*(100%-J3)</f>
        <v>41.058568024477829</v>
      </c>
      <c r="D10" s="1"/>
      <c r="E10" s="1"/>
      <c r="F10" s="1"/>
      <c r="G10" s="1"/>
      <c r="H10" s="1"/>
      <c r="I10" s="7" t="s">
        <v>20</v>
      </c>
      <c r="J10" s="7">
        <v>0.2</v>
      </c>
      <c r="K10" s="7">
        <v>1</v>
      </c>
      <c r="M10" s="17" t="s">
        <v>31</v>
      </c>
      <c r="N10" s="17">
        <f>J10+J15+J16+J20+J21+J23+J24</f>
        <v>5.67</v>
      </c>
    </row>
    <row r="11" spans="1:14" x14ac:dyDescent="0.25">
      <c r="A11" s="1" t="s">
        <v>2</v>
      </c>
      <c r="B11" s="3">
        <f>G3*K3+G4*K4</f>
        <v>176.69044000000002</v>
      </c>
      <c r="D11" s="1"/>
      <c r="E11" s="1"/>
      <c r="F11" s="1"/>
      <c r="G11" s="1"/>
      <c r="H11" s="1"/>
      <c r="I11" s="7" t="s">
        <v>21</v>
      </c>
      <c r="J11" s="7">
        <v>0.54</v>
      </c>
      <c r="K11" s="7">
        <v>2</v>
      </c>
      <c r="M11" s="17" t="s">
        <v>32</v>
      </c>
      <c r="N11" s="17">
        <f>J11+J12+J13+J14+J17+J18+J19+J22</f>
        <v>2.4300000000000002</v>
      </c>
    </row>
    <row r="12" spans="1:14" x14ac:dyDescent="0.25">
      <c r="A12" s="1" t="s">
        <v>19</v>
      </c>
      <c r="B12" s="5">
        <f>B11*(100%-I3)*(100%-J3)</f>
        <v>151.07032620000001</v>
      </c>
      <c r="D12" s="1"/>
      <c r="E12" s="1"/>
      <c r="F12" s="1"/>
      <c r="G12" s="1"/>
      <c r="H12" s="1"/>
      <c r="I12" s="7" t="s">
        <v>22</v>
      </c>
      <c r="J12" s="7">
        <v>0.14000000000000001</v>
      </c>
      <c r="K12" s="7">
        <v>2</v>
      </c>
    </row>
    <row r="13" spans="1:14" x14ac:dyDescent="0.25">
      <c r="A13" s="4" t="s">
        <v>3</v>
      </c>
      <c r="B13" s="6">
        <f>B8+B10+B12</f>
        <v>947.4924086661365</v>
      </c>
      <c r="E13" s="1"/>
      <c r="I13" s="7" t="s">
        <v>22</v>
      </c>
      <c r="J13" s="7">
        <v>0.2</v>
      </c>
      <c r="K13" s="7">
        <v>2</v>
      </c>
    </row>
    <row r="14" spans="1:14" x14ac:dyDescent="0.25">
      <c r="E14" s="1"/>
      <c r="G14" s="1"/>
      <c r="H14" s="1"/>
      <c r="I14" s="7" t="s">
        <v>22</v>
      </c>
      <c r="J14" s="7">
        <v>0.27</v>
      </c>
      <c r="K14" s="7">
        <v>2</v>
      </c>
    </row>
    <row r="15" spans="1:14" x14ac:dyDescent="0.25">
      <c r="I15" s="7" t="s">
        <v>33</v>
      </c>
      <c r="J15" s="7">
        <v>1.2</v>
      </c>
      <c r="K15" s="7">
        <v>1</v>
      </c>
    </row>
    <row r="16" spans="1:14" x14ac:dyDescent="0.25">
      <c r="I16" s="7" t="s">
        <v>23</v>
      </c>
      <c r="J16" s="7">
        <v>1.5</v>
      </c>
      <c r="K16" s="7">
        <v>1</v>
      </c>
    </row>
    <row r="17" spans="9:11" x14ac:dyDescent="0.25">
      <c r="I17" s="7" t="s">
        <v>24</v>
      </c>
      <c r="J17" s="7">
        <v>0.32</v>
      </c>
      <c r="K17" s="7">
        <v>2</v>
      </c>
    </row>
    <row r="18" spans="9:11" x14ac:dyDescent="0.25">
      <c r="I18" s="7" t="s">
        <v>24</v>
      </c>
      <c r="J18" s="7">
        <v>0.14000000000000001</v>
      </c>
      <c r="K18" s="7">
        <v>2</v>
      </c>
    </row>
    <row r="19" spans="9:11" x14ac:dyDescent="0.25">
      <c r="I19" s="7" t="s">
        <v>24</v>
      </c>
      <c r="J19" s="7">
        <v>0.55000000000000004</v>
      </c>
      <c r="K19" s="7">
        <v>2</v>
      </c>
    </row>
    <row r="20" spans="9:11" x14ac:dyDescent="0.25">
      <c r="I20" s="7" t="s">
        <v>25</v>
      </c>
      <c r="J20" s="7">
        <v>1.5</v>
      </c>
      <c r="K20" s="7">
        <v>1</v>
      </c>
    </row>
    <row r="21" spans="9:11" x14ac:dyDescent="0.25">
      <c r="I21" s="7" t="s">
        <v>25</v>
      </c>
      <c r="J21" s="7">
        <v>0.5</v>
      </c>
      <c r="K21" s="7">
        <v>1</v>
      </c>
    </row>
    <row r="22" spans="9:11" x14ac:dyDescent="0.25">
      <c r="I22" s="7" t="s">
        <v>26</v>
      </c>
      <c r="J22" s="7">
        <v>0.27</v>
      </c>
      <c r="K22" s="7">
        <v>2</v>
      </c>
    </row>
    <row r="23" spans="9:11" x14ac:dyDescent="0.25">
      <c r="I23" s="7" t="s">
        <v>27</v>
      </c>
      <c r="J23" s="7">
        <v>0.46</v>
      </c>
      <c r="K23" s="7">
        <v>1</v>
      </c>
    </row>
    <row r="24" spans="9:11" x14ac:dyDescent="0.25">
      <c r="I24" s="7" t="s">
        <v>27</v>
      </c>
      <c r="J24" s="7">
        <v>0.31</v>
      </c>
      <c r="K24" s="7">
        <v>1</v>
      </c>
    </row>
    <row r="25" spans="9:11" x14ac:dyDescent="0.25">
      <c r="J25" s="18">
        <f>SUM(J10:J24)</f>
        <v>8.1</v>
      </c>
    </row>
  </sheetData>
  <mergeCells count="8">
    <mergeCell ref="K1:K2"/>
    <mergeCell ref="L1:L2"/>
    <mergeCell ref="B1:E1"/>
    <mergeCell ref="F1:F2"/>
    <mergeCell ref="G1:G2"/>
    <mergeCell ref="H1:H2"/>
    <mergeCell ref="I1:I2"/>
    <mergeCell ref="J1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OCCI_OG</cp:lastModifiedBy>
  <dcterms:created xsi:type="dcterms:W3CDTF">2019-09-05T14:57:21Z</dcterms:created>
  <dcterms:modified xsi:type="dcterms:W3CDTF">2020-01-22T16:29:30Z</dcterms:modified>
</cp:coreProperties>
</file>