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ASLGF Forêt Agir Limousin\Dossier labellisation\Partie boisement\"/>
    </mc:Choice>
  </mc:AlternateContent>
  <bookViews>
    <workbookView xWindow="0" yWindow="0" windowWidth="17970" windowHeight="8280"/>
  </bookViews>
  <sheets>
    <sheet name="Quantification 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2" l="1"/>
  <c r="T14" i="2" l="1"/>
  <c r="T11" i="2"/>
  <c r="T10" i="2"/>
  <c r="T5" i="2"/>
  <c r="T3" i="2"/>
  <c r="T2" i="2"/>
  <c r="D4" i="2"/>
  <c r="E4" i="2" s="1"/>
  <c r="D5" i="2"/>
  <c r="D6" i="2"/>
  <c r="E6" i="2" s="1"/>
  <c r="D7" i="2"/>
  <c r="D8" i="2"/>
  <c r="D9" i="2"/>
  <c r="D10" i="2"/>
  <c r="E10" i="2" s="1"/>
  <c r="D11" i="2"/>
  <c r="E11" i="2" s="1"/>
  <c r="D12" i="2"/>
  <c r="E12" i="2" s="1"/>
  <c r="D13" i="2"/>
  <c r="D14" i="2"/>
  <c r="E14" i="2" s="1"/>
  <c r="D15" i="2"/>
  <c r="D16" i="2"/>
  <c r="D17" i="2"/>
  <c r="D18" i="2"/>
  <c r="D19" i="2"/>
  <c r="D3" i="2"/>
  <c r="E3" i="2" s="1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D59" i="2"/>
  <c r="D60" i="2"/>
  <c r="D61" i="2"/>
  <c r="D62" i="2"/>
  <c r="D63" i="2"/>
  <c r="D64" i="2"/>
  <c r="D65" i="2"/>
  <c r="D66" i="2"/>
  <c r="D67" i="2"/>
  <c r="D68" i="2"/>
  <c r="D52" i="2"/>
  <c r="D53" i="2"/>
  <c r="D54" i="2"/>
  <c r="D55" i="2"/>
  <c r="D51" i="2"/>
  <c r="D45" i="2"/>
  <c r="D46" i="2"/>
  <c r="D47" i="2"/>
  <c r="D48" i="2"/>
  <c r="E48" i="2" s="1"/>
  <c r="D44" i="2"/>
  <c r="D38" i="2"/>
  <c r="D39" i="2"/>
  <c r="D40" i="2"/>
  <c r="D41" i="2"/>
  <c r="D37" i="2"/>
  <c r="D31" i="2"/>
  <c r="D32" i="2"/>
  <c r="D33" i="2"/>
  <c r="D34" i="2"/>
  <c r="D30" i="2"/>
  <c r="D27" i="2"/>
  <c r="D26" i="2"/>
  <c r="D23" i="2"/>
  <c r="D22" i="2"/>
  <c r="E22" i="2" s="1"/>
  <c r="D57" i="2"/>
  <c r="D50" i="2"/>
  <c r="D43" i="2"/>
  <c r="D36" i="2"/>
  <c r="D29" i="2"/>
  <c r="E29" i="2" s="1"/>
  <c r="D25" i="2"/>
  <c r="D21" i="2"/>
  <c r="H58" i="2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52" i="2"/>
  <c r="H53" i="2" s="1"/>
  <c r="H54" i="2" s="1"/>
  <c r="H55" i="2" s="1"/>
  <c r="H56" i="2" s="1"/>
  <c r="H51" i="2"/>
  <c r="H44" i="2"/>
  <c r="H45" i="2" s="1"/>
  <c r="H46" i="2" s="1"/>
  <c r="H47" i="2" s="1"/>
  <c r="H48" i="2" s="1"/>
  <c r="H49" i="2" s="1"/>
  <c r="H37" i="2"/>
  <c r="H38" i="2" s="1"/>
  <c r="H39" i="2" s="1"/>
  <c r="H40" i="2" s="1"/>
  <c r="H41" i="2" s="1"/>
  <c r="H42" i="2" s="1"/>
  <c r="H30" i="2"/>
  <c r="H31" i="2" s="1"/>
  <c r="H32" i="2" s="1"/>
  <c r="H33" i="2" s="1"/>
  <c r="H34" i="2" s="1"/>
  <c r="H35" i="2" s="1"/>
  <c r="H26" i="2"/>
  <c r="H27" i="2" s="1"/>
  <c r="H28" i="2" s="1"/>
  <c r="H23" i="2"/>
  <c r="H24" i="2" s="1"/>
  <c r="H22" i="2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C63" i="2"/>
  <c r="C64" i="2" s="1"/>
  <c r="C65" i="2" s="1"/>
  <c r="C66" i="2" s="1"/>
  <c r="C67" i="2" s="1"/>
  <c r="C68" i="2" s="1"/>
  <c r="C69" i="2" s="1"/>
  <c r="C4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2" i="2" s="1"/>
  <c r="C23" i="2" s="1"/>
  <c r="C24" i="2" s="1"/>
  <c r="C26" i="2" s="1"/>
  <c r="C27" i="2" s="1"/>
  <c r="C28" i="2" s="1"/>
  <c r="C30" i="2" s="1"/>
  <c r="C31" i="2" s="1"/>
  <c r="C32" i="2" s="1"/>
  <c r="C33" i="2" s="1"/>
  <c r="C34" i="2" s="1"/>
  <c r="C35" i="2" s="1"/>
  <c r="C37" i="2" s="1"/>
  <c r="C38" i="2" s="1"/>
  <c r="C39" i="2" s="1"/>
  <c r="C40" i="2" s="1"/>
  <c r="C41" i="2" s="1"/>
  <c r="C42" i="2" s="1"/>
  <c r="C44" i="2" s="1"/>
  <c r="C45" i="2" s="1"/>
  <c r="C46" i="2" s="1"/>
  <c r="C47" i="2" s="1"/>
  <c r="C48" i="2" s="1"/>
  <c r="C49" i="2" s="1"/>
  <c r="C51" i="2" s="1"/>
  <c r="C52" i="2" s="1"/>
  <c r="C53" i="2" s="1"/>
  <c r="C54" i="2" s="1"/>
  <c r="C55" i="2" s="1"/>
  <c r="C56" i="2" s="1"/>
  <c r="C58" i="2" s="1"/>
  <c r="C59" i="2" s="1"/>
  <c r="C60" i="2" s="1"/>
  <c r="C61" i="2" s="1"/>
  <c r="C62" i="2" s="1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2" i="2"/>
  <c r="E5" i="2"/>
  <c r="E7" i="2"/>
  <c r="E8" i="2"/>
  <c r="E9" i="2"/>
  <c r="E13" i="2"/>
  <c r="E15" i="2"/>
  <c r="E16" i="2"/>
  <c r="E35" i="2"/>
  <c r="E2" i="2"/>
  <c r="E49" i="2" l="1"/>
  <c r="E36" i="2"/>
  <c r="E23" i="2"/>
  <c r="E30" i="2"/>
  <c r="E17" i="2"/>
  <c r="T13" i="2" l="1"/>
  <c r="F35" i="2" l="1"/>
  <c r="F48" i="2"/>
  <c r="G49" i="2"/>
  <c r="F36" i="2"/>
  <c r="C3" i="2"/>
  <c r="E21" i="2" l="1"/>
  <c r="G48" i="2"/>
  <c r="G35" i="2"/>
  <c r="F29" i="2"/>
  <c r="G29" i="2" s="1"/>
  <c r="F30" i="2"/>
  <c r="G30" i="2" s="1"/>
  <c r="G36" i="2"/>
  <c r="E18" i="2" l="1"/>
  <c r="E19" i="2"/>
  <c r="E20" i="2"/>
  <c r="T7" i="2"/>
  <c r="O3" i="2" l="1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M3" i="2"/>
  <c r="M4" i="2" s="1"/>
  <c r="N3" i="2"/>
  <c r="M5" i="2" l="1"/>
  <c r="P3" i="2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P4" i="2" l="1"/>
  <c r="M6" i="2"/>
  <c r="P5" i="2"/>
  <c r="P2" i="2"/>
  <c r="F5" i="2"/>
  <c r="G5" i="2" s="1"/>
  <c r="F8" i="2"/>
  <c r="G8" i="2" s="1"/>
  <c r="F9" i="2"/>
  <c r="G9" i="2" s="1"/>
  <c r="F10" i="2"/>
  <c r="G10" i="2" s="1"/>
  <c r="F14" i="2"/>
  <c r="G14" i="2" s="1"/>
  <c r="F18" i="2"/>
  <c r="G18" i="2" s="1"/>
  <c r="F21" i="2"/>
  <c r="G21" i="2" s="1"/>
  <c r="M7" i="2" l="1"/>
  <c r="P6" i="2"/>
  <c r="F19" i="2"/>
  <c r="G19" i="2" s="1"/>
  <c r="F17" i="2"/>
  <c r="G17" i="2" s="1"/>
  <c r="F16" i="2"/>
  <c r="G16" i="2" s="1"/>
  <c r="F15" i="2"/>
  <c r="G15" i="2" s="1"/>
  <c r="F13" i="2"/>
  <c r="G13" i="2" s="1"/>
  <c r="F12" i="2"/>
  <c r="G12" i="2" s="1"/>
  <c r="F11" i="2"/>
  <c r="G11" i="2" s="1"/>
  <c r="F7" i="2"/>
  <c r="G7" i="2" s="1"/>
  <c r="F6" i="2"/>
  <c r="G6" i="2" s="1"/>
  <c r="F4" i="2"/>
  <c r="G4" i="2" s="1"/>
  <c r="F3" i="2"/>
  <c r="G3" i="2" s="1"/>
  <c r="E28" i="2" l="1"/>
  <c r="M8" i="2"/>
  <c r="P7" i="2"/>
  <c r="F22" i="2"/>
  <c r="G22" i="2" s="1"/>
  <c r="F23" i="2"/>
  <c r="G23" i="2" s="1"/>
  <c r="E24" i="2" l="1"/>
  <c r="F24" i="2" s="1"/>
  <c r="G24" i="2" s="1"/>
  <c r="E25" i="2"/>
  <c r="F25" i="2" s="1"/>
  <c r="G25" i="2" s="1"/>
  <c r="E26" i="2"/>
  <c r="F26" i="2" s="1"/>
  <c r="G26" i="2" s="1"/>
  <c r="E27" i="2"/>
  <c r="F27" i="2" s="1"/>
  <c r="G27" i="2" s="1"/>
  <c r="M9" i="2"/>
  <c r="P8" i="2"/>
  <c r="O20" i="2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F20" i="2"/>
  <c r="G20" i="2" s="1"/>
  <c r="F28" i="2"/>
  <c r="G28" i="2" s="1"/>
  <c r="M10" i="2" l="1"/>
  <c r="P9" i="2"/>
  <c r="M11" i="2" l="1"/>
  <c r="P10" i="2"/>
  <c r="M12" i="2" l="1"/>
  <c r="P11" i="2"/>
  <c r="E34" i="2" l="1"/>
  <c r="M13" i="2"/>
  <c r="P12" i="2"/>
  <c r="F34" i="2" l="1"/>
  <c r="G34" i="2" s="1"/>
  <c r="E31" i="2"/>
  <c r="F31" i="2" s="1"/>
  <c r="G31" i="2" s="1"/>
  <c r="E32" i="2"/>
  <c r="F32" i="2" s="1"/>
  <c r="G32" i="2" s="1"/>
  <c r="E33" i="2"/>
  <c r="F33" i="2" s="1"/>
  <c r="G33" i="2" s="1"/>
  <c r="M14" i="2"/>
  <c r="P13" i="2"/>
  <c r="M15" i="2" l="1"/>
  <c r="P14" i="2"/>
  <c r="M16" i="2" l="1"/>
  <c r="P15" i="2"/>
  <c r="M17" i="2" l="1"/>
  <c r="P16" i="2"/>
  <c r="M18" i="2" l="1"/>
  <c r="P17" i="2"/>
  <c r="M19" i="2" l="1"/>
  <c r="P18" i="2"/>
  <c r="P19" i="2" l="1"/>
  <c r="M20" i="2"/>
  <c r="P20" i="2" l="1"/>
  <c r="M21" i="2"/>
  <c r="M22" i="2" l="1"/>
  <c r="P21" i="2"/>
  <c r="M23" i="2" l="1"/>
  <c r="P22" i="2"/>
  <c r="M24" i="2" l="1"/>
  <c r="P23" i="2"/>
  <c r="E47" i="2" l="1"/>
  <c r="F47" i="2" s="1"/>
  <c r="G47" i="2" s="1"/>
  <c r="M25" i="2"/>
  <c r="P24" i="2"/>
  <c r="E37" i="2" l="1"/>
  <c r="F37" i="2" s="1"/>
  <c r="G37" i="2" s="1"/>
  <c r="E38" i="2"/>
  <c r="F38" i="2" s="1"/>
  <c r="G38" i="2" s="1"/>
  <c r="E39" i="2"/>
  <c r="F39" i="2" s="1"/>
  <c r="G39" i="2" s="1"/>
  <c r="E40" i="2"/>
  <c r="E41" i="2"/>
  <c r="F41" i="2" s="1"/>
  <c r="G41" i="2" s="1"/>
  <c r="E42" i="2"/>
  <c r="F42" i="2" s="1"/>
  <c r="G42" i="2" s="1"/>
  <c r="E43" i="2"/>
  <c r="F43" i="2" s="1"/>
  <c r="G43" i="2" s="1"/>
  <c r="E44" i="2"/>
  <c r="F44" i="2" s="1"/>
  <c r="G44" i="2" s="1"/>
  <c r="E45" i="2"/>
  <c r="F45" i="2" s="1"/>
  <c r="G45" i="2" s="1"/>
  <c r="E46" i="2"/>
  <c r="F46" i="2" s="1"/>
  <c r="G46" i="2" s="1"/>
  <c r="M26" i="2"/>
  <c r="P25" i="2"/>
  <c r="F40" i="2" l="1"/>
  <c r="G40" i="2" s="1"/>
  <c r="T4" i="2"/>
  <c r="T6" i="2" s="1"/>
  <c r="M27" i="2"/>
  <c r="P26" i="2"/>
  <c r="M28" i="2" l="1"/>
  <c r="P27" i="2"/>
  <c r="M29" i="2" l="1"/>
  <c r="P28" i="2"/>
  <c r="M30" i="2" l="1"/>
  <c r="P29" i="2"/>
  <c r="M31" i="2" l="1"/>
  <c r="P30" i="2"/>
  <c r="M32" i="2" l="1"/>
  <c r="P31" i="2"/>
  <c r="M33" i="2" l="1"/>
  <c r="P32" i="2"/>
  <c r="M34" i="2" l="1"/>
  <c r="P33" i="2"/>
  <c r="M35" i="2" l="1"/>
  <c r="P34" i="2"/>
  <c r="M36" i="2" l="1"/>
  <c r="P35" i="2"/>
  <c r="M37" i="2" l="1"/>
  <c r="P36" i="2"/>
  <c r="M38" i="2" l="1"/>
  <c r="P37" i="2"/>
  <c r="M39" i="2" l="1"/>
  <c r="P38" i="2"/>
  <c r="M40" i="2" l="1"/>
  <c r="P39" i="2"/>
  <c r="M41" i="2" l="1"/>
  <c r="P40" i="2"/>
  <c r="M42" i="2" l="1"/>
  <c r="P41" i="2"/>
  <c r="M43" i="2" l="1"/>
  <c r="P42" i="2"/>
  <c r="M44" i="2" l="1"/>
  <c r="P43" i="2"/>
  <c r="M45" i="2" l="1"/>
  <c r="P44" i="2"/>
  <c r="M46" i="2" l="1"/>
  <c r="P45" i="2"/>
  <c r="M47" i="2" l="1"/>
  <c r="P46" i="2"/>
  <c r="M48" i="2" l="1"/>
  <c r="P47" i="2"/>
  <c r="M49" i="2" l="1"/>
  <c r="P48" i="2"/>
  <c r="P49" i="2" l="1"/>
  <c r="D58" i="2" l="1"/>
  <c r="D70" i="2"/>
</calcChain>
</file>

<file path=xl/sharedStrings.xml><?xml version="1.0" encoding="utf-8"?>
<sst xmlns="http://schemas.openxmlformats.org/spreadsheetml/2006/main" count="31" uniqueCount="28">
  <si>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</si>
  <si>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</si>
  <si>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</si>
  <si>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</si>
  <si>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</si>
  <si>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</si>
  <si>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</si>
  <si>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</si>
  <si>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</si>
  <si>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</si>
  <si>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</si>
  <si>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</si>
  <si>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</si>
  <si>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</si>
  <si>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Douglas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</si>
  <si>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</si>
  <si>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</si>
  <si>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</si>
  <si>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</si>
  <si>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</si>
  <si>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</si>
  <si>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</si>
  <si>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</si>
  <si>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</si>
  <si>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</si>
  <si>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</si>
  <si>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</si>
  <si>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r>
      <t>Biomasse totale mélèze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</si>
</sst>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mélèze d'Europe</a:t>
            </a:r>
            <a:endParaRPr lang="fr-FR" b="1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C'!$G$1</c:f>
              <c:strCache>
                <c:ptCount val="1"/>
                <c:pt idx="0">
                  <c:v>Biomasse totale mélèze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49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60</c:v>
                </c:pt>
              </c:numCache>
            </c:numRef>
          </c:xVal>
          <c:yVal>
            <c:numRef>
              <c:f>'Quantification C'!$G$2:$G$70</c:f>
              <c:numCache>
                <c:formatCode>0.0</c:formatCode>
                <c:ptCount val="69"/>
                <c:pt idx="0" formatCode="General">
                  <c:v>0</c:v>
                </c:pt>
                <c:pt idx="1">
                  <c:v>9.4234801846315648</c:v>
                </c:pt>
                <c:pt idx="2">
                  <c:v>18.434408320281577</c:v>
                </c:pt>
                <c:pt idx="3">
                  <c:v>27.312102852927946</c:v>
                </c:pt>
                <c:pt idx="4">
                  <c:v>36.107669092678883</c:v>
                </c:pt>
                <c:pt idx="5">
                  <c:v>44.844269641418293</c:v>
                </c:pt>
                <c:pt idx="6">
                  <c:v>53.5351174143264</c:v>
                </c:pt>
                <c:pt idx="7">
                  <c:v>62.188730266935018</c:v>
                </c:pt>
                <c:pt idx="8">
                  <c:v>70.811041221906891</c:v>
                </c:pt>
                <c:pt idx="9">
                  <c:v>79.406411126373158</c:v>
                </c:pt>
                <c:pt idx="10">
                  <c:v>87.978174899288021</c:v>
                </c:pt>
                <c:pt idx="11">
                  <c:v>96.528961879245401</c:v>
                </c:pt>
                <c:pt idx="12">
                  <c:v>105.06089592323821</c:v>
                </c:pt>
                <c:pt idx="13">
                  <c:v>113.57572672687924</c:v>
                </c:pt>
                <c:pt idx="14">
                  <c:v>122.07491951046114</c:v>
                </c:pt>
                <c:pt idx="15">
                  <c:v>130.55971831619283</c:v>
                </c:pt>
                <c:pt idx="16">
                  <c:v>139.03119192982737</c:v>
                </c:pt>
                <c:pt idx="17">
                  <c:v>147.49026798790302</c:v>
                </c:pt>
                <c:pt idx="18">
                  <c:v>155.93775882820455</c:v>
                </c:pt>
                <c:pt idx="19">
                  <c:v>128.74270297836003</c:v>
                </c:pt>
                <c:pt idx="20">
                  <c:v>153.22371186614836</c:v>
                </c:pt>
                <c:pt idx="21">
                  <c:v>177.61148225294494</c:v>
                </c:pt>
                <c:pt idx="22">
                  <c:v>201.92063702336623</c:v>
                </c:pt>
                <c:pt idx="23">
                  <c:v>166.78293977832863</c:v>
                </c:pt>
                <c:pt idx="24">
                  <c:v>188.42454454363443</c:v>
                </c:pt>
                <c:pt idx="25">
                  <c:v>210.0081668012941</c:v>
                </c:pt>
                <c:pt idx="26">
                  <c:v>231.54060536306486</c:v>
                </c:pt>
                <c:pt idx="27">
                  <c:v>192.47566296316532</c:v>
                </c:pt>
                <c:pt idx="28">
                  <c:v>211.57989792897527</c:v>
                </c:pt>
                <c:pt idx="29">
                  <c:v>230.64436776020281</c:v>
                </c:pt>
                <c:pt idx="30">
                  <c:v>249.67282178538537</c:v>
                </c:pt>
                <c:pt idx="31">
                  <c:v>268.66839076988151</c:v>
                </c:pt>
                <c:pt idx="32">
                  <c:v>287.63372643257628</c:v>
                </c:pt>
                <c:pt idx="33">
                  <c:v>306.57110217476514</c:v>
                </c:pt>
                <c:pt idx="34">
                  <c:v>235.57269835021739</c:v>
                </c:pt>
                <c:pt idx="35">
                  <c:v>252.80368978904485</c:v>
                </c:pt>
                <c:pt idx="36">
                  <c:v>270.00808353321963</c:v>
                </c:pt>
                <c:pt idx="37">
                  <c:v>287.18781271272871</c:v>
                </c:pt>
                <c:pt idx="38">
                  <c:v>304.3445602390621</c:v>
                </c:pt>
                <c:pt idx="39">
                  <c:v>321.47980377066716</c:v>
                </c:pt>
                <c:pt idx="40">
                  <c:v>338.59485058221645</c:v>
                </c:pt>
                <c:pt idx="41">
                  <c:v>255.71013753254616</c:v>
                </c:pt>
                <c:pt idx="42">
                  <c:v>271.12437982914275</c:v>
                </c:pt>
                <c:pt idx="43">
                  <c:v>286.51891307475506</c:v>
                </c:pt>
                <c:pt idx="44">
                  <c:v>301.89494535388934</c:v>
                </c:pt>
                <c:pt idx="45">
                  <c:v>317.25355162035777</c:v>
                </c:pt>
                <c:pt idx="46">
                  <c:v>332.59569423900763</c:v>
                </c:pt>
                <c:pt idx="47">
                  <c:v>347.92223953697521</c:v>
                </c:pt>
                <c:pt idx="48">
                  <c:v>258.39234861284348</c:v>
                </c:pt>
                <c:pt idx="49">
                  <c:v>272.68702100091002</c:v>
                </c:pt>
                <c:pt idx="50">
                  <c:v>286.96485004460743</c:v>
                </c:pt>
                <c:pt idx="51">
                  <c:v>301.22679191692959</c:v>
                </c:pt>
                <c:pt idx="52">
                  <c:v>315.4737048324921</c:v>
                </c:pt>
                <c:pt idx="53">
                  <c:v>329.70636314748066</c:v>
                </c:pt>
                <c:pt idx="54">
                  <c:v>343.92546889640727</c:v>
                </c:pt>
                <c:pt idx="55">
                  <c:v>257.05132222059098</c:v>
                </c:pt>
                <c:pt idx="56">
                  <c:v>270.11971783077769</c:v>
                </c:pt>
                <c:pt idx="57">
                  <c:v>283.1738887162237</c:v>
                </c:pt>
                <c:pt idx="58">
                  <c:v>296.21458319381429</c:v>
                </c:pt>
                <c:pt idx="59">
                  <c:v>309.24247828757859</c:v>
                </c:pt>
                <c:pt idx="60">
                  <c:v>322.25818930207646</c:v>
                </c:pt>
                <c:pt idx="61">
                  <c:v>335.26227776744742</c:v>
                </c:pt>
                <c:pt idx="62">
                  <c:v>348.25525808679191</c:v>
                </c:pt>
                <c:pt idx="63">
                  <c:v>361.2376031393249</c:v>
                </c:pt>
                <c:pt idx="64">
                  <c:v>374.20974903573409</c:v>
                </c:pt>
                <c:pt idx="65">
                  <c:v>387.17209917956251</c:v>
                </c:pt>
                <c:pt idx="66">
                  <c:v>400.12502775620351</c:v>
                </c:pt>
                <c:pt idx="67">
                  <c:v>413.06888274647389</c:v>
                </c:pt>
                <c:pt idx="68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C'!$B$1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'Quantification C'!$B$2:$B$62</c:f>
              <c:numCache>
                <c:formatCode>0.0</c:formatCode>
                <c:ptCount val="61"/>
                <c:pt idx="0">
                  <c:v>18.333333333333332</c:v>
                </c:pt>
                <c:pt idx="1">
                  <c:v>18.333333333333332</c:v>
                </c:pt>
                <c:pt idx="2">
                  <c:v>18.333333333333332</c:v>
                </c:pt>
                <c:pt idx="3">
                  <c:v>18.333333333333332</c:v>
                </c:pt>
                <c:pt idx="4">
                  <c:v>18.333333333333332</c:v>
                </c:pt>
                <c:pt idx="5">
                  <c:v>18.333333333333332</c:v>
                </c:pt>
                <c:pt idx="6">
                  <c:v>18.333333333333332</c:v>
                </c:pt>
                <c:pt idx="7">
                  <c:v>18.333333333333332</c:v>
                </c:pt>
                <c:pt idx="8">
                  <c:v>18.333333333333332</c:v>
                </c:pt>
                <c:pt idx="9">
                  <c:v>18.333333333333332</c:v>
                </c:pt>
                <c:pt idx="10">
                  <c:v>18.333333333333332</c:v>
                </c:pt>
                <c:pt idx="11">
                  <c:v>18.333333333333332</c:v>
                </c:pt>
                <c:pt idx="12">
                  <c:v>18.333333333333332</c:v>
                </c:pt>
                <c:pt idx="13">
                  <c:v>18.333333333333332</c:v>
                </c:pt>
                <c:pt idx="14">
                  <c:v>18.333333333333332</c:v>
                </c:pt>
                <c:pt idx="15">
                  <c:v>18.333333333333332</c:v>
                </c:pt>
                <c:pt idx="16">
                  <c:v>18.333333333333332</c:v>
                </c:pt>
                <c:pt idx="17">
                  <c:v>18.333333333333332</c:v>
                </c:pt>
                <c:pt idx="18">
                  <c:v>18.333333333333332</c:v>
                </c:pt>
                <c:pt idx="19">
                  <c:v>18.333333333333332</c:v>
                </c:pt>
                <c:pt idx="20">
                  <c:v>18.333333333333332</c:v>
                </c:pt>
                <c:pt idx="21">
                  <c:v>18.333333333333332</c:v>
                </c:pt>
                <c:pt idx="22">
                  <c:v>18.333333333333332</c:v>
                </c:pt>
                <c:pt idx="23">
                  <c:v>18.333333333333332</c:v>
                </c:pt>
                <c:pt idx="24">
                  <c:v>18.333333333333332</c:v>
                </c:pt>
                <c:pt idx="25">
                  <c:v>18.333333333333332</c:v>
                </c:pt>
                <c:pt idx="26">
                  <c:v>18.333333333333332</c:v>
                </c:pt>
                <c:pt idx="27">
                  <c:v>18.333333333333332</c:v>
                </c:pt>
                <c:pt idx="28">
                  <c:v>18.333333333333332</c:v>
                </c:pt>
                <c:pt idx="29">
                  <c:v>18.333333333333332</c:v>
                </c:pt>
                <c:pt idx="30">
                  <c:v>18.333333333333332</c:v>
                </c:pt>
                <c:pt idx="31">
                  <c:v>18.333333333333332</c:v>
                </c:pt>
                <c:pt idx="32">
                  <c:v>18.333333333333332</c:v>
                </c:pt>
                <c:pt idx="33">
                  <c:v>18.333333333333332</c:v>
                </c:pt>
                <c:pt idx="34">
                  <c:v>18.333333333333332</c:v>
                </c:pt>
                <c:pt idx="35">
                  <c:v>18.333333333333332</c:v>
                </c:pt>
                <c:pt idx="36">
                  <c:v>18.333333333333332</c:v>
                </c:pt>
                <c:pt idx="37">
                  <c:v>18.333333333333332</c:v>
                </c:pt>
                <c:pt idx="38">
                  <c:v>18.333333333333332</c:v>
                </c:pt>
                <c:pt idx="39">
                  <c:v>18.333333333333332</c:v>
                </c:pt>
                <c:pt idx="40">
                  <c:v>18.333333333333332</c:v>
                </c:pt>
                <c:pt idx="41">
                  <c:v>18.333333333333332</c:v>
                </c:pt>
                <c:pt idx="42">
                  <c:v>18.333333333333332</c:v>
                </c:pt>
                <c:pt idx="43">
                  <c:v>18.333333333333332</c:v>
                </c:pt>
                <c:pt idx="44">
                  <c:v>18.333333333333332</c:v>
                </c:pt>
                <c:pt idx="45">
                  <c:v>18.333333333333332</c:v>
                </c:pt>
                <c:pt idx="46">
                  <c:v>18.333333333333332</c:v>
                </c:pt>
                <c:pt idx="47">
                  <c:v>18.333333333333332</c:v>
                </c:pt>
                <c:pt idx="48">
                  <c:v>18.333333333333332</c:v>
                </c:pt>
                <c:pt idx="49">
                  <c:v>18.333333333333332</c:v>
                </c:pt>
                <c:pt idx="50">
                  <c:v>18.333333333333332</c:v>
                </c:pt>
                <c:pt idx="51">
                  <c:v>18.333333333333332</c:v>
                </c:pt>
                <c:pt idx="52">
                  <c:v>18.333333333333332</c:v>
                </c:pt>
                <c:pt idx="53">
                  <c:v>18.333333333333332</c:v>
                </c:pt>
                <c:pt idx="54">
                  <c:v>18.333333333333332</c:v>
                </c:pt>
                <c:pt idx="55">
                  <c:v>18.333333333333332</c:v>
                </c:pt>
                <c:pt idx="56">
                  <c:v>18.333333333333332</c:v>
                </c:pt>
                <c:pt idx="57">
                  <c:v>18.333333333333332</c:v>
                </c:pt>
                <c:pt idx="58">
                  <c:v>18.333333333333332</c:v>
                </c:pt>
                <c:pt idx="59">
                  <c:v>18.333333333333332</c:v>
                </c:pt>
                <c:pt idx="60">
                  <c:v>18.333333333333332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247680"/>
        <c:axId val="-207237888"/>
      </c:scatterChart>
      <c:valAx>
        <c:axId val="-207247680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7237888"/>
        <c:crosses val="autoZero"/>
        <c:crossBetween val="midCat"/>
      </c:valAx>
      <c:valAx>
        <c:axId val="-207237888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7247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255106</xdr:colOff>
      <xdr:row>20</xdr:row>
      <xdr:rowOff>76286</xdr:rowOff>
    </xdr:from>
    <xdr:to>
      <xdr:col>22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7"/>
  <sheetViews>
    <sheetView tabSelected="1" zoomScaleNormal="100" workbookViewId="0">
      <selection activeCell="T10" sqref="T10"/>
    </sheetView>
  </sheetViews>
  <sheetFormatPr baseColWidth="10" defaultRowHeight="15" x14ac:dyDescent="0.25"/>
  <cols>
    <col min="1" max="1" width="6.85546875" bestFit="1" customWidth="1"/>
    <col min="3" max="3" width="6.85546875" bestFit="1" customWidth="1"/>
    <col min="4" max="4" width="9.5703125" bestFit="1" customWidth="1"/>
    <col min="5" max="7" width="9.42578125" bestFit="1" customWidth="1"/>
    <col min="8" max="8" width="6.85546875" bestFit="1" customWidth="1"/>
    <col min="9" max="9" width="9" bestFit="1" customWidth="1"/>
    <col min="10" max="10" width="9.42578125" bestFit="1" customWidth="1"/>
    <col min="11" max="11" width="11.85546875" bestFit="1" customWidth="1"/>
    <col min="12" max="12" width="9.140625" bestFit="1" customWidth="1"/>
    <col min="13" max="13" width="9.42578125" bestFit="1" customWidth="1"/>
    <col min="14" max="14" width="9.7109375" bestFit="1" customWidth="1"/>
    <col min="15" max="15" width="11" bestFit="1" customWidth="1"/>
    <col min="16" max="16" width="13.7109375" customWidth="1"/>
    <col min="19" max="19" width="29.7109375" bestFit="1" customWidth="1"/>
    <col min="20" max="20" width="10.5703125" bestFit="1" customWidth="1"/>
    <col min="21" max="21" width="26" bestFit="1" customWidth="1"/>
    <col min="22" max="22" width="12.28515625" bestFit="1" customWidth="1"/>
  </cols>
  <sheetData>
    <row r="1" spans="1:22" ht="60" x14ac:dyDescent="0.25">
      <c r="A1" s="9" t="s">
        <v>2</v>
      </c>
      <c r="B1" s="7" t="s">
        <v>26</v>
      </c>
      <c r="C1" s="12" t="s">
        <v>2</v>
      </c>
      <c r="D1" s="13" t="s">
        <v>3</v>
      </c>
      <c r="E1" s="6" t="s">
        <v>6</v>
      </c>
      <c r="F1" s="6" t="s">
        <v>7</v>
      </c>
      <c r="G1" s="6" t="s">
        <v>27</v>
      </c>
      <c r="H1" s="19" t="s">
        <v>2</v>
      </c>
      <c r="I1" s="20" t="s">
        <v>4</v>
      </c>
      <c r="J1" s="21" t="s">
        <v>1</v>
      </c>
      <c r="K1" s="21" t="s">
        <v>0</v>
      </c>
      <c r="L1" s="20" t="s">
        <v>5</v>
      </c>
      <c r="M1" s="20" t="s">
        <v>8</v>
      </c>
      <c r="N1" s="20" t="s">
        <v>9</v>
      </c>
      <c r="O1" s="20" t="s">
        <v>10</v>
      </c>
      <c r="P1" s="20" t="s">
        <v>11</v>
      </c>
      <c r="T1" s="2"/>
      <c r="U1" s="2"/>
      <c r="V1" s="2"/>
    </row>
    <row r="2" spans="1:22" x14ac:dyDescent="0.25">
      <c r="A2" s="10">
        <v>0</v>
      </c>
      <c r="B2" s="11">
        <f>5*44/12</f>
        <v>18.333333333333332</v>
      </c>
      <c r="C2" s="14">
        <v>0</v>
      </c>
      <c r="D2" s="15">
        <v>0</v>
      </c>
      <c r="E2" s="16">
        <f>D2*1.3*0.48</f>
        <v>0</v>
      </c>
      <c r="F2" s="15">
        <v>0</v>
      </c>
      <c r="G2" s="15">
        <v>0</v>
      </c>
      <c r="H2" s="32">
        <v>0</v>
      </c>
      <c r="I2" s="22"/>
      <c r="J2" s="22"/>
      <c r="K2" s="22"/>
      <c r="L2" s="22"/>
      <c r="M2" s="22">
        <v>0</v>
      </c>
      <c r="N2" s="22">
        <v>0</v>
      </c>
      <c r="O2" s="22">
        <v>0</v>
      </c>
      <c r="P2" s="22">
        <f>SUM(M2:O2)</f>
        <v>0</v>
      </c>
      <c r="R2" s="2" t="s">
        <v>14</v>
      </c>
      <c r="S2" s="2" t="s">
        <v>12</v>
      </c>
      <c r="T2" s="3">
        <f>AVERAGE(G2:G69)</f>
        <v>224.92030282974875</v>
      </c>
      <c r="U2" s="2"/>
      <c r="V2" s="2"/>
    </row>
    <row r="3" spans="1:22" x14ac:dyDescent="0.25">
      <c r="A3" s="10">
        <v>1</v>
      </c>
      <c r="B3" s="11">
        <f t="shared" ref="B3:B62" si="0">5*44/12</f>
        <v>18.333333333333332</v>
      </c>
      <c r="C3" s="14">
        <f>C2+1</f>
        <v>1</v>
      </c>
      <c r="D3" s="41">
        <f>$D$2+(C3-$C$2)*($D$20-$D$2)/($C$20-$C$2)</f>
        <v>6.2222222222222223</v>
      </c>
      <c r="E3" s="16">
        <f t="shared" ref="E3:E66" si="1">D3*1.3*0.48</f>
        <v>3.8826666666666663</v>
      </c>
      <c r="F3" s="16">
        <f t="shared" ref="F3:F66" si="2">EXP(-1.0587+0.8836*LN(E3)+0.284)</f>
        <v>1.5279439656576774</v>
      </c>
      <c r="G3" s="16">
        <f t="shared" ref="G3:G66" si="3">(E3+F3)*0.475*44/12</f>
        <v>9.4234801846315648</v>
      </c>
      <c r="H3" s="32">
        <f>H2+1</f>
        <v>1</v>
      </c>
      <c r="I3" s="22"/>
      <c r="J3" s="22"/>
      <c r="K3" s="22"/>
      <c r="L3" s="22"/>
      <c r="M3" s="23">
        <f>EXP(-LN(2)/35)*M2+(1-EXP(-LN(2)/35))/(LN(2)/35)*J3*I3*0.43*0.475*44/12</f>
        <v>0</v>
      </c>
      <c r="N3" s="23">
        <f>EXP(-LN(2)/25)*N2+(1-EXP(-LN(2)/25))/(LN(2)/25)*K3*I3*0.43*0.475*44/12</f>
        <v>0</v>
      </c>
      <c r="O3" s="23">
        <f>EXP(-LN(2)/2)*O2+(1-EXP(-LN(2)/2))/(LN(2)/2)*L3*I3*0.43*0.475*44/12</f>
        <v>0</v>
      </c>
      <c r="P3" s="23">
        <f>SUM(M3:O3)</f>
        <v>0</v>
      </c>
      <c r="R3" s="2" t="s">
        <v>15</v>
      </c>
      <c r="S3" s="2" t="s">
        <v>12</v>
      </c>
      <c r="T3" s="3">
        <f>AVERAGE(B2:B62)</f>
        <v>18.333333333333339</v>
      </c>
      <c r="U3" s="2"/>
      <c r="V3" s="2"/>
    </row>
    <row r="4" spans="1:22" x14ac:dyDescent="0.25">
      <c r="A4" s="10">
        <v>2</v>
      </c>
      <c r="B4" s="11">
        <f t="shared" si="0"/>
        <v>18.333333333333332</v>
      </c>
      <c r="C4" s="14">
        <f t="shared" ref="C4:C67" si="4">C3+1</f>
        <v>2</v>
      </c>
      <c r="D4" s="41">
        <f t="shared" ref="D4:D19" si="5">$D$2+(C4-$C$2)*($D$20-$D$2)/($C$20-$C$2)</f>
        <v>12.444444444444445</v>
      </c>
      <c r="E4" s="16">
        <f t="shared" si="1"/>
        <v>7.7653333333333325</v>
      </c>
      <c r="F4" s="16">
        <f t="shared" si="2"/>
        <v>2.8190159414694866</v>
      </c>
      <c r="G4" s="16">
        <f t="shared" si="3"/>
        <v>18.434408320281577</v>
      </c>
      <c r="H4" s="32">
        <f t="shared" ref="H4:H67" si="6">H3+1</f>
        <v>2</v>
      </c>
      <c r="I4" s="22"/>
      <c r="J4" s="22"/>
      <c r="K4" s="22"/>
      <c r="L4" s="22"/>
      <c r="M4" s="23">
        <f t="shared" ref="M4:M49" si="7">EXP(-LN(2)/35)*M3+(1-EXP(-LN(2)/35))/(LN(2)/35)*J4*I4*0.43*0.475*44/12</f>
        <v>0</v>
      </c>
      <c r="N4" s="23">
        <f t="shared" ref="N4:N49" si="8">EXP(-LN(2)/25)*N3+(1-EXP(-LN(2)/25))/(LN(2)/25)*K4*I4*0.43*0.475*44/12</f>
        <v>0</v>
      </c>
      <c r="O4" s="23">
        <f t="shared" ref="O4:O49" si="9">EXP(-LN(2)/2)*O3+(1-EXP(-LN(2)/2))/(LN(2)/2)*L4*I4*0.43*0.475*44/12</f>
        <v>0</v>
      </c>
      <c r="P4" s="23">
        <f>SUM(M4:O4)</f>
        <v>0</v>
      </c>
      <c r="R4" s="2"/>
      <c r="S4" s="1" t="s">
        <v>17</v>
      </c>
      <c r="T4" s="3">
        <f>T2-T3</f>
        <v>206.58696949641541</v>
      </c>
      <c r="U4" s="2"/>
      <c r="V4" s="2"/>
    </row>
    <row r="5" spans="1:22" x14ac:dyDescent="0.25">
      <c r="A5" s="10">
        <v>3</v>
      </c>
      <c r="B5" s="11">
        <f t="shared" si="0"/>
        <v>18.333333333333332</v>
      </c>
      <c r="C5" s="14">
        <f t="shared" si="4"/>
        <v>3</v>
      </c>
      <c r="D5" s="41">
        <f t="shared" si="5"/>
        <v>18.666666666666668</v>
      </c>
      <c r="E5" s="16">
        <f t="shared" si="1"/>
        <v>11.648000000000001</v>
      </c>
      <c r="F5" s="16">
        <f t="shared" si="2"/>
        <v>4.033590154791165</v>
      </c>
      <c r="G5" s="16">
        <f t="shared" si="3"/>
        <v>27.312102852927946</v>
      </c>
      <c r="H5" s="32">
        <f t="shared" si="6"/>
        <v>3</v>
      </c>
      <c r="I5" s="22"/>
      <c r="J5" s="22"/>
      <c r="K5" s="22"/>
      <c r="L5" s="22"/>
      <c r="M5" s="23">
        <f t="shared" si="7"/>
        <v>0</v>
      </c>
      <c r="N5" s="23">
        <f t="shared" si="8"/>
        <v>0</v>
      </c>
      <c r="O5" s="23">
        <f t="shared" si="9"/>
        <v>0</v>
      </c>
      <c r="P5" s="23">
        <f t="shared" ref="P5:P49" si="10">SUM(M5:O5)</f>
        <v>0</v>
      </c>
      <c r="R5" s="2"/>
      <c r="S5" s="2" t="s">
        <v>16</v>
      </c>
      <c r="T5" s="3">
        <f>G35-B32</f>
        <v>288.23776884143183</v>
      </c>
      <c r="U5" s="2"/>
      <c r="V5" s="2"/>
    </row>
    <row r="6" spans="1:22" x14ac:dyDescent="0.25">
      <c r="A6" s="10">
        <v>4</v>
      </c>
      <c r="B6" s="11">
        <f t="shared" si="0"/>
        <v>18.333333333333332</v>
      </c>
      <c r="C6" s="14">
        <f t="shared" si="4"/>
        <v>4</v>
      </c>
      <c r="D6" s="41">
        <f t="shared" si="5"/>
        <v>24.888888888888889</v>
      </c>
      <c r="E6" s="16">
        <f t="shared" si="1"/>
        <v>15.530666666666665</v>
      </c>
      <c r="F6" s="16">
        <f t="shared" si="2"/>
        <v>5.2010093674073357</v>
      </c>
      <c r="G6" s="16">
        <f t="shared" si="3"/>
        <v>36.107669092678883</v>
      </c>
      <c r="H6" s="32">
        <f t="shared" si="6"/>
        <v>4</v>
      </c>
      <c r="I6" s="22"/>
      <c r="J6" s="22"/>
      <c r="K6" s="22"/>
      <c r="L6" s="22"/>
      <c r="M6" s="23">
        <f t="shared" si="7"/>
        <v>0</v>
      </c>
      <c r="N6" s="23">
        <f t="shared" si="8"/>
        <v>0</v>
      </c>
      <c r="O6" s="23">
        <f t="shared" si="9"/>
        <v>0</v>
      </c>
      <c r="P6" s="23">
        <f t="shared" si="10"/>
        <v>0</v>
      </c>
      <c r="R6" s="2"/>
      <c r="S6" s="29" t="s">
        <v>21</v>
      </c>
      <c r="T6" s="30">
        <f>T4</f>
        <v>206.58696949641541</v>
      </c>
      <c r="U6" s="2"/>
      <c r="V6" s="2"/>
    </row>
    <row r="7" spans="1:22" x14ac:dyDescent="0.25">
      <c r="A7" s="10">
        <v>5</v>
      </c>
      <c r="B7" s="11">
        <f t="shared" si="0"/>
        <v>18.333333333333332</v>
      </c>
      <c r="C7" s="14">
        <f t="shared" si="4"/>
        <v>5</v>
      </c>
      <c r="D7" s="41">
        <f t="shared" si="5"/>
        <v>31.111111111111111</v>
      </c>
      <c r="E7" s="16">
        <f t="shared" si="1"/>
        <v>19.41333333333333</v>
      </c>
      <c r="F7" s="16">
        <f t="shared" si="2"/>
        <v>6.3345726808781322</v>
      </c>
      <c r="G7" s="16">
        <f t="shared" si="3"/>
        <v>44.844269641418293</v>
      </c>
      <c r="H7" s="32">
        <f t="shared" si="6"/>
        <v>5</v>
      </c>
      <c r="I7" s="22"/>
      <c r="J7" s="22"/>
      <c r="K7" s="22"/>
      <c r="L7" s="22"/>
      <c r="M7" s="23">
        <f t="shared" si="7"/>
        <v>0</v>
      </c>
      <c r="N7" s="23">
        <f t="shared" si="8"/>
        <v>0</v>
      </c>
      <c r="O7" s="23">
        <f t="shared" si="9"/>
        <v>0</v>
      </c>
      <c r="P7" s="23">
        <f t="shared" si="10"/>
        <v>0</v>
      </c>
      <c r="R7" s="2"/>
      <c r="S7" s="2" t="s">
        <v>18</v>
      </c>
      <c r="T7" s="36">
        <f>10*44/12</f>
        <v>36.666666666666664</v>
      </c>
    </row>
    <row r="8" spans="1:22" x14ac:dyDescent="0.25">
      <c r="A8" s="10">
        <v>6</v>
      </c>
      <c r="B8" s="11">
        <f t="shared" si="0"/>
        <v>18.333333333333332</v>
      </c>
      <c r="C8" s="14">
        <f t="shared" si="4"/>
        <v>6</v>
      </c>
      <c r="D8" s="41">
        <f t="shared" si="5"/>
        <v>37.333333333333336</v>
      </c>
      <c r="E8" s="16">
        <f t="shared" si="1"/>
        <v>23.296000000000003</v>
      </c>
      <c r="F8" s="16">
        <f t="shared" si="2"/>
        <v>7.4418664579864453</v>
      </c>
      <c r="G8" s="16">
        <f t="shared" si="3"/>
        <v>53.5351174143264</v>
      </c>
      <c r="H8" s="32">
        <f t="shared" si="6"/>
        <v>6</v>
      </c>
      <c r="I8" s="22"/>
      <c r="J8" s="22"/>
      <c r="K8" s="22"/>
      <c r="L8" s="22"/>
      <c r="M8" s="23">
        <f t="shared" si="7"/>
        <v>0</v>
      </c>
      <c r="N8" s="23">
        <f t="shared" si="8"/>
        <v>0</v>
      </c>
      <c r="O8" s="23">
        <f t="shared" si="9"/>
        <v>0</v>
      </c>
      <c r="P8" s="23">
        <f t="shared" si="10"/>
        <v>0</v>
      </c>
      <c r="R8" s="2"/>
      <c r="S8" s="2" t="s">
        <v>19</v>
      </c>
      <c r="T8" s="1">
        <v>0</v>
      </c>
    </row>
    <row r="9" spans="1:22" x14ac:dyDescent="0.25">
      <c r="A9" s="10">
        <v>7</v>
      </c>
      <c r="B9" s="11">
        <f t="shared" si="0"/>
        <v>18.333333333333332</v>
      </c>
      <c r="C9" s="14">
        <f t="shared" si="4"/>
        <v>7</v>
      </c>
      <c r="D9" s="41">
        <f t="shared" si="5"/>
        <v>43.555555555555557</v>
      </c>
      <c r="E9" s="16">
        <f t="shared" si="1"/>
        <v>27.178666666666668</v>
      </c>
      <c r="F9" s="16">
        <f t="shared" si="2"/>
        <v>8.5277813334874146</v>
      </c>
      <c r="G9" s="16">
        <f t="shared" si="3"/>
        <v>62.188730266935018</v>
      </c>
      <c r="H9" s="32">
        <f t="shared" si="6"/>
        <v>7</v>
      </c>
      <c r="I9" s="22"/>
      <c r="J9" s="22"/>
      <c r="K9" s="22"/>
      <c r="L9" s="22"/>
      <c r="M9" s="23">
        <f t="shared" si="7"/>
        <v>0</v>
      </c>
      <c r="N9" s="23">
        <f t="shared" si="8"/>
        <v>0</v>
      </c>
      <c r="O9" s="23">
        <f t="shared" si="9"/>
        <v>0</v>
      </c>
      <c r="P9" s="23">
        <f t="shared" si="10"/>
        <v>0</v>
      </c>
      <c r="R9" s="2"/>
      <c r="S9" s="2" t="s">
        <v>20</v>
      </c>
      <c r="T9" s="36">
        <f>25*(1-EXP(-0.0175*30))*44/12</f>
        <v>37.440758266375283</v>
      </c>
      <c r="U9" s="2"/>
      <c r="V9" s="2"/>
    </row>
    <row r="10" spans="1:22" x14ac:dyDescent="0.25">
      <c r="A10" s="10">
        <v>8</v>
      </c>
      <c r="B10" s="11">
        <f t="shared" si="0"/>
        <v>18.333333333333332</v>
      </c>
      <c r="C10" s="14">
        <f t="shared" si="4"/>
        <v>8</v>
      </c>
      <c r="D10" s="41">
        <f t="shared" si="5"/>
        <v>49.777777777777779</v>
      </c>
      <c r="E10" s="16">
        <f t="shared" si="1"/>
        <v>31.06133333333333</v>
      </c>
      <c r="F10" s="16">
        <f t="shared" si="2"/>
        <v>9.5957238275701506</v>
      </c>
      <c r="G10" s="16">
        <f t="shared" si="3"/>
        <v>70.811041221906891</v>
      </c>
      <c r="H10" s="32">
        <f t="shared" si="6"/>
        <v>8</v>
      </c>
      <c r="I10" s="22"/>
      <c r="J10" s="22"/>
      <c r="K10" s="22"/>
      <c r="L10" s="22"/>
      <c r="M10" s="23">
        <f t="shared" si="7"/>
        <v>0</v>
      </c>
      <c r="N10" s="23">
        <f t="shared" si="8"/>
        <v>0</v>
      </c>
      <c r="O10" s="23">
        <f t="shared" si="9"/>
        <v>0</v>
      </c>
      <c r="P10" s="23">
        <f t="shared" si="10"/>
        <v>0</v>
      </c>
      <c r="R10" s="2"/>
      <c r="S10" s="5" t="s">
        <v>22</v>
      </c>
      <c r="T10" s="37">
        <f>SUM(T6:T9)</f>
        <v>280.69439442945736</v>
      </c>
      <c r="U10" s="2"/>
      <c r="V10" s="2"/>
    </row>
    <row r="11" spans="1:22" x14ac:dyDescent="0.25">
      <c r="A11" s="10">
        <v>9</v>
      </c>
      <c r="B11" s="11">
        <f t="shared" si="0"/>
        <v>18.333333333333332</v>
      </c>
      <c r="C11" s="14">
        <f t="shared" si="4"/>
        <v>9</v>
      </c>
      <c r="D11" s="41">
        <f t="shared" si="5"/>
        <v>56</v>
      </c>
      <c r="E11" s="16">
        <f t="shared" si="1"/>
        <v>34.943999999999996</v>
      </c>
      <c r="F11" s="16">
        <f t="shared" si="2"/>
        <v>10.648197775908045</v>
      </c>
      <c r="G11" s="16">
        <f t="shared" si="3"/>
        <v>79.406411126373158</v>
      </c>
      <c r="H11" s="32">
        <f t="shared" si="6"/>
        <v>9</v>
      </c>
      <c r="I11" s="22"/>
      <c r="J11" s="22"/>
      <c r="K11" s="22"/>
      <c r="L11" s="22"/>
      <c r="M11" s="23">
        <f t="shared" si="7"/>
        <v>0</v>
      </c>
      <c r="N11" s="23">
        <f t="shared" si="8"/>
        <v>0</v>
      </c>
      <c r="O11" s="23">
        <f t="shared" si="9"/>
        <v>0</v>
      </c>
      <c r="P11" s="23">
        <f t="shared" si="10"/>
        <v>0</v>
      </c>
      <c r="R11" s="2"/>
      <c r="S11" s="2" t="s">
        <v>23</v>
      </c>
      <c r="T11" s="3">
        <f>SUM(I20:I35)</f>
        <v>128</v>
      </c>
      <c r="U11" s="2"/>
      <c r="V11" s="2"/>
    </row>
    <row r="12" spans="1:22" x14ac:dyDescent="0.25">
      <c r="A12" s="10">
        <v>10</v>
      </c>
      <c r="B12" s="11">
        <f t="shared" si="0"/>
        <v>18.333333333333332</v>
      </c>
      <c r="C12" s="14">
        <f t="shared" si="4"/>
        <v>10</v>
      </c>
      <c r="D12" s="41">
        <f t="shared" si="5"/>
        <v>62.222222222222221</v>
      </c>
      <c r="E12" s="16">
        <f t="shared" si="1"/>
        <v>38.826666666666661</v>
      </c>
      <c r="F12" s="16">
        <f t="shared" si="2"/>
        <v>11.687117964503491</v>
      </c>
      <c r="G12" s="16">
        <f t="shared" si="3"/>
        <v>87.978174899288021</v>
      </c>
      <c r="H12" s="32">
        <f t="shared" si="6"/>
        <v>10</v>
      </c>
      <c r="I12" s="22"/>
      <c r="J12" s="22"/>
      <c r="K12" s="22"/>
      <c r="L12" s="22"/>
      <c r="M12" s="23">
        <f t="shared" si="7"/>
        <v>0</v>
      </c>
      <c r="N12" s="23">
        <f t="shared" si="8"/>
        <v>0</v>
      </c>
      <c r="O12" s="23">
        <f t="shared" si="9"/>
        <v>0</v>
      </c>
      <c r="P12" s="23">
        <f t="shared" si="10"/>
        <v>0</v>
      </c>
      <c r="R12" s="2"/>
      <c r="S12" s="2" t="s">
        <v>13</v>
      </c>
      <c r="T12" s="2">
        <v>0.43</v>
      </c>
      <c r="U12" s="2"/>
      <c r="V12" s="2"/>
    </row>
    <row r="13" spans="1:22" x14ac:dyDescent="0.25">
      <c r="A13" s="10">
        <v>11</v>
      </c>
      <c r="B13" s="11">
        <f t="shared" si="0"/>
        <v>18.333333333333332</v>
      </c>
      <c r="C13" s="14">
        <f t="shared" si="4"/>
        <v>11</v>
      </c>
      <c r="D13" s="41">
        <f t="shared" si="5"/>
        <v>68.444444444444443</v>
      </c>
      <c r="E13" s="16">
        <f t="shared" si="1"/>
        <v>42.709333333333333</v>
      </c>
      <c r="F13" s="16">
        <f t="shared" si="2"/>
        <v>12.713994061448721</v>
      </c>
      <c r="G13" s="16">
        <f>(E13+F13)*0.475*44/12</f>
        <v>96.528961879245401</v>
      </c>
      <c r="H13" s="32">
        <f t="shared" si="6"/>
        <v>11</v>
      </c>
      <c r="I13" s="22"/>
      <c r="J13" s="22"/>
      <c r="K13" s="22"/>
      <c r="L13" s="22"/>
      <c r="M13" s="23">
        <f t="shared" si="7"/>
        <v>0</v>
      </c>
      <c r="N13" s="23">
        <f t="shared" si="8"/>
        <v>0</v>
      </c>
      <c r="O13" s="23">
        <f t="shared" si="9"/>
        <v>0</v>
      </c>
      <c r="P13" s="23">
        <f t="shared" si="10"/>
        <v>0</v>
      </c>
      <c r="R13" s="2"/>
      <c r="S13" s="5" t="s">
        <v>24</v>
      </c>
      <c r="T13" s="31">
        <f>T11*T12</f>
        <v>55.04</v>
      </c>
      <c r="U13" s="2"/>
      <c r="V13" s="2"/>
    </row>
    <row r="14" spans="1:22" x14ac:dyDescent="0.25">
      <c r="A14" s="10">
        <v>12</v>
      </c>
      <c r="B14" s="11">
        <f t="shared" si="0"/>
        <v>18.333333333333332</v>
      </c>
      <c r="C14" s="14">
        <f t="shared" si="4"/>
        <v>12</v>
      </c>
      <c r="D14" s="41">
        <f t="shared" si="5"/>
        <v>74.666666666666671</v>
      </c>
      <c r="E14" s="16">
        <f t="shared" si="1"/>
        <v>46.592000000000006</v>
      </c>
      <c r="F14" s="16">
        <f t="shared" si="2"/>
        <v>13.730045506165473</v>
      </c>
      <c r="G14" s="16">
        <f t="shared" si="3"/>
        <v>105.06089592323821</v>
      </c>
      <c r="H14" s="32">
        <f t="shared" si="6"/>
        <v>12</v>
      </c>
      <c r="I14" s="22"/>
      <c r="J14" s="22"/>
      <c r="K14" s="22"/>
      <c r="L14" s="22"/>
      <c r="M14" s="23">
        <f t="shared" si="7"/>
        <v>0</v>
      </c>
      <c r="N14" s="23">
        <f t="shared" si="8"/>
        <v>0</v>
      </c>
      <c r="O14" s="23">
        <f t="shared" si="9"/>
        <v>0</v>
      </c>
      <c r="P14" s="23">
        <f t="shared" si="10"/>
        <v>0</v>
      </c>
      <c r="R14" s="2"/>
      <c r="S14" s="5" t="s">
        <v>25</v>
      </c>
      <c r="T14" s="37">
        <f>AVERAGE(P2:P35)</f>
        <v>3.6548966463618209</v>
      </c>
      <c r="U14" s="2"/>
      <c r="V14" s="2"/>
    </row>
    <row r="15" spans="1:22" x14ac:dyDescent="0.25">
      <c r="A15" s="10">
        <v>13</v>
      </c>
      <c r="B15" s="11">
        <f t="shared" si="0"/>
        <v>18.333333333333332</v>
      </c>
      <c r="C15" s="14">
        <f t="shared" si="4"/>
        <v>13</v>
      </c>
      <c r="D15" s="41">
        <f t="shared" si="5"/>
        <v>80.888888888888886</v>
      </c>
      <c r="E15" s="16">
        <f t="shared" si="1"/>
        <v>50.474666666666664</v>
      </c>
      <c r="F15" s="16">
        <f t="shared" si="2"/>
        <v>14.736276908575009</v>
      </c>
      <c r="G15" s="16">
        <f t="shared" si="3"/>
        <v>113.57572672687924</v>
      </c>
      <c r="H15" s="32">
        <f t="shared" si="6"/>
        <v>13</v>
      </c>
      <c r="I15" s="22"/>
      <c r="J15" s="22"/>
      <c r="K15" s="22"/>
      <c r="L15" s="22"/>
      <c r="M15" s="23">
        <f t="shared" si="7"/>
        <v>0</v>
      </c>
      <c r="N15" s="23">
        <f t="shared" si="8"/>
        <v>0</v>
      </c>
      <c r="O15" s="23">
        <f t="shared" si="9"/>
        <v>0</v>
      </c>
      <c r="P15" s="23">
        <f t="shared" si="10"/>
        <v>0</v>
      </c>
      <c r="R15" s="2"/>
      <c r="U15" s="2"/>
      <c r="V15" s="2"/>
    </row>
    <row r="16" spans="1:22" x14ac:dyDescent="0.25">
      <c r="A16" s="10">
        <v>14</v>
      </c>
      <c r="B16" s="11">
        <f t="shared" si="0"/>
        <v>18.333333333333332</v>
      </c>
      <c r="C16" s="14">
        <f t="shared" si="4"/>
        <v>14</v>
      </c>
      <c r="D16" s="41">
        <f t="shared" si="5"/>
        <v>87.111111111111114</v>
      </c>
      <c r="E16" s="16">
        <f t="shared" si="1"/>
        <v>54.357333333333337</v>
      </c>
      <c r="F16" s="16">
        <f t="shared" si="2"/>
        <v>15.733529543486462</v>
      </c>
      <c r="G16" s="16">
        <f t="shared" si="3"/>
        <v>122.07491951046114</v>
      </c>
      <c r="H16" s="32">
        <f t="shared" si="6"/>
        <v>14</v>
      </c>
      <c r="I16" s="22"/>
      <c r="J16" s="24"/>
      <c r="K16" s="24"/>
      <c r="L16" s="24"/>
      <c r="M16" s="23">
        <f t="shared" si="7"/>
        <v>0</v>
      </c>
      <c r="N16" s="23">
        <f t="shared" si="8"/>
        <v>0</v>
      </c>
      <c r="O16" s="23">
        <f t="shared" si="9"/>
        <v>0</v>
      </c>
      <c r="P16" s="23">
        <f t="shared" si="10"/>
        <v>0</v>
      </c>
      <c r="R16" s="2"/>
      <c r="T16" s="38"/>
      <c r="U16" s="2"/>
      <c r="V16" s="2"/>
    </row>
    <row r="17" spans="1:22" x14ac:dyDescent="0.25">
      <c r="A17" s="10">
        <v>15</v>
      </c>
      <c r="B17" s="11">
        <f t="shared" si="0"/>
        <v>18.333333333333332</v>
      </c>
      <c r="C17" s="14">
        <f t="shared" si="4"/>
        <v>15</v>
      </c>
      <c r="D17" s="41">
        <f t="shared" si="5"/>
        <v>93.333333333333329</v>
      </c>
      <c r="E17" s="16">
        <f t="shared" si="1"/>
        <v>58.239999999999995</v>
      </c>
      <c r="F17" s="16">
        <f t="shared" si="2"/>
        <v>16.722517693507864</v>
      </c>
      <c r="G17" s="16">
        <f t="shared" si="3"/>
        <v>130.55971831619283</v>
      </c>
      <c r="H17" s="32">
        <f t="shared" si="6"/>
        <v>15</v>
      </c>
      <c r="I17" s="22"/>
      <c r="J17" s="22"/>
      <c r="K17" s="22"/>
      <c r="L17" s="22"/>
      <c r="M17" s="23">
        <f t="shared" si="7"/>
        <v>0</v>
      </c>
      <c r="N17" s="23">
        <f t="shared" si="8"/>
        <v>0</v>
      </c>
      <c r="O17" s="23">
        <f t="shared" si="9"/>
        <v>0</v>
      </c>
      <c r="P17" s="23">
        <f t="shared" si="10"/>
        <v>0</v>
      </c>
    </row>
    <row r="18" spans="1:22" x14ac:dyDescent="0.25">
      <c r="A18" s="10">
        <v>16</v>
      </c>
      <c r="B18" s="11">
        <f t="shared" si="0"/>
        <v>18.333333333333332</v>
      </c>
      <c r="C18" s="14">
        <f t="shared" si="4"/>
        <v>16</v>
      </c>
      <c r="D18" s="41">
        <f t="shared" si="5"/>
        <v>99.555555555555557</v>
      </c>
      <c r="E18" s="16">
        <f t="shared" si="1"/>
        <v>62.12266666666666</v>
      </c>
      <c r="F18" s="16">
        <f t="shared" si="2"/>
        <v>17.703855015530891</v>
      </c>
      <c r="G18" s="16">
        <f t="shared" si="3"/>
        <v>139.03119192982737</v>
      </c>
      <c r="H18" s="32">
        <f t="shared" si="6"/>
        <v>16</v>
      </c>
      <c r="I18" s="22"/>
      <c r="J18" s="22"/>
      <c r="K18" s="24"/>
      <c r="L18" s="24"/>
      <c r="M18" s="23">
        <f t="shared" si="7"/>
        <v>0</v>
      </c>
      <c r="N18" s="23">
        <f t="shared" si="8"/>
        <v>0</v>
      </c>
      <c r="O18" s="23">
        <f t="shared" si="9"/>
        <v>0</v>
      </c>
      <c r="P18" s="23">
        <f t="shared" si="10"/>
        <v>0</v>
      </c>
      <c r="U18" s="2"/>
      <c r="V18" s="2"/>
    </row>
    <row r="19" spans="1:22" x14ac:dyDescent="0.25">
      <c r="A19" s="10">
        <v>17</v>
      </c>
      <c r="B19" s="11">
        <f t="shared" si="0"/>
        <v>18.333333333333332</v>
      </c>
      <c r="C19" s="14">
        <f t="shared" si="4"/>
        <v>17</v>
      </c>
      <c r="D19" s="41">
        <f t="shared" si="5"/>
        <v>105.77777777777777</v>
      </c>
      <c r="E19" s="16">
        <f t="shared" si="1"/>
        <v>66.00533333333334</v>
      </c>
      <c r="F19" s="16">
        <f t="shared" si="2"/>
        <v>18.678074123835859</v>
      </c>
      <c r="G19" s="16">
        <f t="shared" si="3"/>
        <v>147.49026798790302</v>
      </c>
      <c r="H19" s="32">
        <f t="shared" si="6"/>
        <v>17</v>
      </c>
      <c r="I19" s="22"/>
      <c r="J19" s="22"/>
      <c r="K19" s="22"/>
      <c r="L19" s="22"/>
      <c r="M19" s="23">
        <f t="shared" si="7"/>
        <v>0</v>
      </c>
      <c r="N19" s="23">
        <f t="shared" si="8"/>
        <v>0</v>
      </c>
      <c r="O19" s="23">
        <f t="shared" si="9"/>
        <v>0</v>
      </c>
      <c r="P19" s="23">
        <f t="shared" si="10"/>
        <v>0</v>
      </c>
      <c r="U19" s="2"/>
      <c r="V19" s="2"/>
    </row>
    <row r="20" spans="1:22" x14ac:dyDescent="0.25">
      <c r="A20" s="10">
        <v>18</v>
      </c>
      <c r="B20" s="11">
        <f t="shared" si="0"/>
        <v>18.333333333333332</v>
      </c>
      <c r="C20" s="14">
        <f t="shared" si="4"/>
        <v>18</v>
      </c>
      <c r="D20" s="39">
        <v>112</v>
      </c>
      <c r="E20" s="16">
        <f t="shared" si="1"/>
        <v>69.887999999999991</v>
      </c>
      <c r="F20" s="16">
        <f t="shared" si="2"/>
        <v>19.645641432461961</v>
      </c>
      <c r="G20" s="16">
        <f t="shared" si="3"/>
        <v>155.93775882820455</v>
      </c>
      <c r="H20" s="32">
        <f t="shared" si="6"/>
        <v>18</v>
      </c>
      <c r="I20" s="22">
        <v>20</v>
      </c>
      <c r="J20" s="24"/>
      <c r="K20" s="24">
        <v>0</v>
      </c>
      <c r="L20" s="24">
        <v>0.5</v>
      </c>
      <c r="M20" s="23">
        <f t="shared" si="7"/>
        <v>0</v>
      </c>
      <c r="N20" s="23">
        <f t="shared" si="8"/>
        <v>0</v>
      </c>
      <c r="O20" s="23">
        <f t="shared" si="9"/>
        <v>6.3291785431729446</v>
      </c>
      <c r="P20" s="23">
        <f t="shared" si="10"/>
        <v>6.3291785431729446</v>
      </c>
      <c r="S20" s="4"/>
      <c r="T20" s="28"/>
    </row>
    <row r="21" spans="1:22" x14ac:dyDescent="0.25">
      <c r="A21" s="10">
        <v>19</v>
      </c>
      <c r="B21" s="11">
        <f t="shared" si="0"/>
        <v>18.333333333333332</v>
      </c>
      <c r="C21" s="14">
        <v>18</v>
      </c>
      <c r="D21" s="39">
        <f>D20-I20</f>
        <v>92</v>
      </c>
      <c r="E21" s="16">
        <f t="shared" si="1"/>
        <v>57.408000000000001</v>
      </c>
      <c r="F21" s="16">
        <f t="shared" si="2"/>
        <v>16.511255298579947</v>
      </c>
      <c r="G21" s="16">
        <f t="shared" si="3"/>
        <v>128.74270297836003</v>
      </c>
      <c r="H21" s="32">
        <v>18</v>
      </c>
      <c r="I21" s="25"/>
      <c r="J21" s="34"/>
      <c r="K21" s="34"/>
      <c r="L21" s="34"/>
      <c r="M21" s="23">
        <f t="shared" si="7"/>
        <v>0</v>
      </c>
      <c r="N21" s="23">
        <f t="shared" si="8"/>
        <v>0</v>
      </c>
      <c r="O21" s="23">
        <f t="shared" si="9"/>
        <v>4.4754050672179835</v>
      </c>
      <c r="P21" s="23">
        <f t="shared" si="10"/>
        <v>4.4754050672179835</v>
      </c>
      <c r="T21" s="2"/>
    </row>
    <row r="22" spans="1:22" x14ac:dyDescent="0.25">
      <c r="A22" s="10">
        <v>20</v>
      </c>
      <c r="B22" s="11">
        <f t="shared" si="0"/>
        <v>18.333333333333332</v>
      </c>
      <c r="C22" s="14">
        <f t="shared" si="4"/>
        <v>19</v>
      </c>
      <c r="D22" s="41">
        <f>$D$21+(C22-$C$21)*($D$24-$D$21)/($C$24-$C$21)</f>
        <v>110</v>
      </c>
      <c r="E22" s="16">
        <f t="shared" si="1"/>
        <v>68.64</v>
      </c>
      <c r="F22" s="16">
        <f t="shared" si="2"/>
        <v>19.335336956640202</v>
      </c>
      <c r="G22" s="16">
        <f t="shared" si="3"/>
        <v>153.22371186614836</v>
      </c>
      <c r="H22" s="32">
        <f t="shared" si="6"/>
        <v>19</v>
      </c>
      <c r="I22" s="22"/>
      <c r="J22" s="24"/>
      <c r="K22" s="40"/>
      <c r="L22" s="40"/>
      <c r="M22" s="23">
        <f t="shared" si="7"/>
        <v>0</v>
      </c>
      <c r="N22" s="23">
        <f t="shared" si="8"/>
        <v>0</v>
      </c>
      <c r="O22" s="23">
        <f t="shared" si="9"/>
        <v>3.1645892715864727</v>
      </c>
      <c r="P22" s="23">
        <f t="shared" si="10"/>
        <v>3.1645892715864727</v>
      </c>
      <c r="T22" s="2"/>
    </row>
    <row r="23" spans="1:22" x14ac:dyDescent="0.25">
      <c r="A23" s="10">
        <v>21</v>
      </c>
      <c r="B23" s="11">
        <f t="shared" si="0"/>
        <v>18.333333333333332</v>
      </c>
      <c r="C23" s="14">
        <f t="shared" si="4"/>
        <v>20</v>
      </c>
      <c r="D23" s="41">
        <f>$D$21+(C23-$C$21)*($D$24-$D$21)/($C$24-$C$21)</f>
        <v>128</v>
      </c>
      <c r="E23" s="16">
        <f t="shared" si="1"/>
        <v>79.872</v>
      </c>
      <c r="F23" s="16">
        <f t="shared" si="2"/>
        <v>22.105884547145418</v>
      </c>
      <c r="G23" s="16">
        <f t="shared" si="3"/>
        <v>177.61148225294494</v>
      </c>
      <c r="H23" s="32">
        <f t="shared" si="6"/>
        <v>20</v>
      </c>
      <c r="I23" s="22"/>
      <c r="J23" s="24"/>
      <c r="K23" s="24"/>
      <c r="L23" s="24"/>
      <c r="M23" s="23">
        <f t="shared" si="7"/>
        <v>0</v>
      </c>
      <c r="N23" s="23">
        <f t="shared" si="8"/>
        <v>0</v>
      </c>
      <c r="O23" s="23">
        <f t="shared" si="9"/>
        <v>2.2377025336089917</v>
      </c>
      <c r="P23" s="23">
        <f t="shared" si="10"/>
        <v>2.2377025336089917</v>
      </c>
      <c r="T23" s="2"/>
    </row>
    <row r="24" spans="1:22" x14ac:dyDescent="0.25">
      <c r="A24" s="10">
        <v>22</v>
      </c>
      <c r="B24" s="11">
        <f t="shared" si="0"/>
        <v>18.333333333333332</v>
      </c>
      <c r="C24" s="14">
        <f t="shared" si="4"/>
        <v>21</v>
      </c>
      <c r="D24" s="41">
        <v>146</v>
      </c>
      <c r="E24" s="16">
        <f t="shared" si="1"/>
        <v>91.103999999999999</v>
      </c>
      <c r="F24" s="16">
        <f t="shared" si="2"/>
        <v>24.831293984707884</v>
      </c>
      <c r="G24" s="16">
        <f t="shared" si="3"/>
        <v>201.92063702336623</v>
      </c>
      <c r="H24" s="32">
        <f t="shared" si="6"/>
        <v>21</v>
      </c>
      <c r="I24" s="22">
        <v>26</v>
      </c>
      <c r="J24" s="22"/>
      <c r="K24" s="24">
        <v>0</v>
      </c>
      <c r="L24" s="24">
        <v>0.5</v>
      </c>
      <c r="M24" s="23">
        <f t="shared" si="7"/>
        <v>0</v>
      </c>
      <c r="N24" s="23">
        <f t="shared" si="8"/>
        <v>0</v>
      </c>
      <c r="O24" s="23">
        <f t="shared" si="9"/>
        <v>9.8102267419180631</v>
      </c>
      <c r="P24" s="23">
        <f t="shared" si="10"/>
        <v>9.8102267419180631</v>
      </c>
      <c r="T24" s="2"/>
    </row>
    <row r="25" spans="1:22" x14ac:dyDescent="0.25">
      <c r="A25" s="10">
        <v>23</v>
      </c>
      <c r="B25" s="11">
        <f t="shared" si="0"/>
        <v>18.333333333333332</v>
      </c>
      <c r="C25" s="14">
        <v>21</v>
      </c>
      <c r="D25" s="41">
        <f>D24-I24</f>
        <v>120</v>
      </c>
      <c r="E25" s="16">
        <f t="shared" si="1"/>
        <v>74.88</v>
      </c>
      <c r="F25" s="16">
        <f t="shared" si="2"/>
        <v>20.880539585643231</v>
      </c>
      <c r="G25" s="16">
        <f t="shared" si="3"/>
        <v>166.78293977832863</v>
      </c>
      <c r="H25" s="32">
        <v>21</v>
      </c>
      <c r="I25" s="22"/>
      <c r="J25" s="24"/>
      <c r="K25" s="24"/>
      <c r="L25" s="40"/>
      <c r="M25" s="23">
        <f t="shared" si="7"/>
        <v>0</v>
      </c>
      <c r="N25" s="23">
        <f t="shared" si="8"/>
        <v>0</v>
      </c>
      <c r="O25" s="23">
        <f t="shared" si="9"/>
        <v>6.9368778541878733</v>
      </c>
      <c r="P25" s="23">
        <f t="shared" si="10"/>
        <v>6.9368778541878733</v>
      </c>
      <c r="T25" s="2"/>
    </row>
    <row r="26" spans="1:22" x14ac:dyDescent="0.25">
      <c r="A26" s="10">
        <v>24</v>
      </c>
      <c r="B26" s="11">
        <f t="shared" si="0"/>
        <v>18.333333333333332</v>
      </c>
      <c r="C26" s="14">
        <f t="shared" si="4"/>
        <v>22</v>
      </c>
      <c r="D26" s="41">
        <f>$D$25+(C26-$C$25)*($D$28-$D$25)/($C$28-$C$25)</f>
        <v>136</v>
      </c>
      <c r="E26" s="16">
        <f t="shared" si="1"/>
        <v>84.864000000000004</v>
      </c>
      <c r="F26" s="16">
        <f t="shared" si="2"/>
        <v>23.322341364766192</v>
      </c>
      <c r="G26" s="16">
        <f t="shared" si="3"/>
        <v>188.42454454363443</v>
      </c>
      <c r="H26" s="32">
        <f t="shared" si="6"/>
        <v>22</v>
      </c>
      <c r="I26" s="26"/>
      <c r="J26" s="27"/>
      <c r="K26" s="24"/>
      <c r="L26" s="24"/>
      <c r="M26" s="23">
        <f t="shared" si="7"/>
        <v>0</v>
      </c>
      <c r="N26" s="23">
        <f t="shared" si="8"/>
        <v>0</v>
      </c>
      <c r="O26" s="23">
        <f t="shared" si="9"/>
        <v>4.9051133709590324</v>
      </c>
      <c r="P26" s="23">
        <f t="shared" si="10"/>
        <v>4.9051133709590324</v>
      </c>
      <c r="T26" s="2"/>
    </row>
    <row r="27" spans="1:22" x14ac:dyDescent="0.25">
      <c r="A27" s="10">
        <v>25</v>
      </c>
      <c r="B27" s="11">
        <f t="shared" si="0"/>
        <v>18.333333333333332</v>
      </c>
      <c r="C27" s="14">
        <f t="shared" si="4"/>
        <v>23</v>
      </c>
      <c r="D27" s="41">
        <f>$D$25+(C27-$C$25)*($D$28-$D$25)/($C$28-$C$25)</f>
        <v>152</v>
      </c>
      <c r="E27" s="16">
        <f t="shared" si="1"/>
        <v>94.847999999999999</v>
      </c>
      <c r="F27" s="16">
        <f t="shared" si="2"/>
        <v>25.730851751939202</v>
      </c>
      <c r="G27" s="16">
        <f t="shared" si="3"/>
        <v>210.0081668012941</v>
      </c>
      <c r="H27" s="32">
        <f t="shared" si="6"/>
        <v>23</v>
      </c>
      <c r="I27" s="34"/>
      <c r="J27" s="35"/>
      <c r="K27" s="35"/>
      <c r="L27" s="35"/>
      <c r="M27" s="23">
        <f t="shared" si="7"/>
        <v>0</v>
      </c>
      <c r="N27" s="23">
        <f t="shared" si="8"/>
        <v>0</v>
      </c>
      <c r="O27" s="23">
        <f t="shared" si="9"/>
        <v>3.4684389270939371</v>
      </c>
      <c r="P27" s="23">
        <f t="shared" si="10"/>
        <v>3.4684389270939371</v>
      </c>
      <c r="T27" s="2"/>
    </row>
    <row r="28" spans="1:22" x14ac:dyDescent="0.25">
      <c r="A28" s="10">
        <v>26</v>
      </c>
      <c r="B28" s="11">
        <f t="shared" si="0"/>
        <v>18.333333333333332</v>
      </c>
      <c r="C28" s="14">
        <f t="shared" si="4"/>
        <v>24</v>
      </c>
      <c r="D28" s="41">
        <v>168</v>
      </c>
      <c r="E28" s="16">
        <f t="shared" si="1"/>
        <v>104.83199999999999</v>
      </c>
      <c r="F28" s="16">
        <f t="shared" si="2"/>
        <v>28.109974371137717</v>
      </c>
      <c r="G28" s="16">
        <f t="shared" si="3"/>
        <v>231.54060536306486</v>
      </c>
      <c r="H28" s="32">
        <f t="shared" si="6"/>
        <v>24</v>
      </c>
      <c r="I28" s="26">
        <v>29</v>
      </c>
      <c r="J28" s="26"/>
      <c r="K28" s="24">
        <v>0.2</v>
      </c>
      <c r="L28" s="24">
        <v>0.3</v>
      </c>
      <c r="M28" s="23">
        <f t="shared" si="7"/>
        <v>0</v>
      </c>
      <c r="N28" s="23">
        <f t="shared" si="8"/>
        <v>4.2840526517102182</v>
      </c>
      <c r="O28" s="23">
        <f t="shared" si="9"/>
        <v>7.9589420180399761</v>
      </c>
      <c r="P28" s="23">
        <f t="shared" si="10"/>
        <v>12.242994669750194</v>
      </c>
      <c r="T28" s="2"/>
    </row>
    <row r="29" spans="1:22" x14ac:dyDescent="0.25">
      <c r="A29" s="10">
        <v>27</v>
      </c>
      <c r="B29" s="11">
        <f t="shared" si="0"/>
        <v>18.333333333333332</v>
      </c>
      <c r="C29" s="14">
        <v>24</v>
      </c>
      <c r="D29" s="41">
        <f>D28-I28</f>
        <v>139</v>
      </c>
      <c r="E29" s="16">
        <f t="shared" si="1"/>
        <v>86.736000000000004</v>
      </c>
      <c r="F29" s="16">
        <f t="shared" si="2"/>
        <v>23.776342371195419</v>
      </c>
      <c r="G29" s="16">
        <f t="shared" si="3"/>
        <v>192.47566296316532</v>
      </c>
      <c r="H29" s="32">
        <v>24</v>
      </c>
      <c r="I29" s="26"/>
      <c r="J29" s="27"/>
      <c r="K29" s="24"/>
      <c r="L29" s="24"/>
      <c r="M29" s="23">
        <f t="shared" si="7"/>
        <v>0</v>
      </c>
      <c r="N29" s="23">
        <f t="shared" si="8"/>
        <v>4.1669050066606648</v>
      </c>
      <c r="O29" s="23">
        <f t="shared" si="9"/>
        <v>5.6278218720266127</v>
      </c>
      <c r="P29" s="23">
        <f t="shared" si="10"/>
        <v>9.7947268786872783</v>
      </c>
      <c r="T29" s="2"/>
    </row>
    <row r="30" spans="1:22" x14ac:dyDescent="0.25">
      <c r="A30" s="10">
        <v>28</v>
      </c>
      <c r="B30" s="11">
        <f t="shared" si="0"/>
        <v>18.333333333333332</v>
      </c>
      <c r="C30" s="14">
        <f t="shared" si="4"/>
        <v>25</v>
      </c>
      <c r="D30" s="41">
        <f>$D$29+(C30-$C$29)*($D$35-$D$29)/($C$35-$C$29)</f>
        <v>153.16666666666666</v>
      </c>
      <c r="E30" s="16">
        <f t="shared" si="1"/>
        <v>95.575999999999993</v>
      </c>
      <c r="F30" s="16">
        <f t="shared" si="2"/>
        <v>25.905281107545633</v>
      </c>
      <c r="G30" s="16">
        <f t="shared" si="3"/>
        <v>211.57989792897527</v>
      </c>
      <c r="H30" s="32">
        <f t="shared" si="6"/>
        <v>25</v>
      </c>
      <c r="I30" s="26"/>
      <c r="J30" s="26"/>
      <c r="K30" s="22"/>
      <c r="L30" s="22"/>
      <c r="M30" s="23">
        <f t="shared" si="7"/>
        <v>0</v>
      </c>
      <c r="N30" s="23">
        <f t="shared" si="8"/>
        <v>4.0529607701255186</v>
      </c>
      <c r="O30" s="23">
        <f t="shared" si="9"/>
        <v>3.9794710090199885</v>
      </c>
      <c r="P30" s="23">
        <f t="shared" si="10"/>
        <v>8.032431779145508</v>
      </c>
      <c r="T30" s="2"/>
    </row>
    <row r="31" spans="1:22" x14ac:dyDescent="0.25">
      <c r="A31" s="10">
        <v>29</v>
      </c>
      <c r="B31" s="11">
        <f t="shared" si="0"/>
        <v>18.333333333333332</v>
      </c>
      <c r="C31" s="14">
        <f t="shared" si="4"/>
        <v>26</v>
      </c>
      <c r="D31" s="41">
        <f t="shared" ref="D31:D34" si="11">$D$29+(C31-$C$29)*($D$35-$D$29)/($C$35-$C$29)</f>
        <v>167.33333333333334</v>
      </c>
      <c r="E31" s="16">
        <f t="shared" si="1"/>
        <v>104.41600000000001</v>
      </c>
      <c r="F31" s="16">
        <f t="shared" si="2"/>
        <v>28.01138818767625</v>
      </c>
      <c r="G31" s="16">
        <f t="shared" si="3"/>
        <v>230.64436776020281</v>
      </c>
      <c r="H31" s="32">
        <f t="shared" si="6"/>
        <v>26</v>
      </c>
      <c r="I31" s="26"/>
      <c r="J31" s="27"/>
      <c r="K31" s="24"/>
      <c r="L31" s="24"/>
      <c r="M31" s="23">
        <f t="shared" si="7"/>
        <v>0</v>
      </c>
      <c r="N31" s="23">
        <f t="shared" si="8"/>
        <v>3.9421323447304926</v>
      </c>
      <c r="O31" s="23">
        <f t="shared" si="9"/>
        <v>2.8139109360133068</v>
      </c>
      <c r="P31" s="23">
        <f t="shared" si="10"/>
        <v>6.7560432807437998</v>
      </c>
      <c r="T31" s="2"/>
    </row>
    <row r="32" spans="1:22" x14ac:dyDescent="0.25">
      <c r="A32" s="10">
        <v>30</v>
      </c>
      <c r="B32" s="11">
        <f t="shared" si="0"/>
        <v>18.333333333333332</v>
      </c>
      <c r="C32" s="14">
        <f t="shared" si="4"/>
        <v>27</v>
      </c>
      <c r="D32" s="41">
        <f t="shared" si="11"/>
        <v>181.5</v>
      </c>
      <c r="E32" s="16">
        <f t="shared" si="1"/>
        <v>113.256</v>
      </c>
      <c r="F32" s="16">
        <f t="shared" si="2"/>
        <v>30.096816336106439</v>
      </c>
      <c r="G32" s="16">
        <f t="shared" si="3"/>
        <v>249.67282178538537</v>
      </c>
      <c r="H32" s="32">
        <f t="shared" si="6"/>
        <v>27</v>
      </c>
      <c r="I32" s="26"/>
      <c r="J32" s="27"/>
      <c r="K32" s="24"/>
      <c r="L32" s="24"/>
      <c r="M32" s="23">
        <f t="shared" si="7"/>
        <v>0</v>
      </c>
      <c r="N32" s="23">
        <f t="shared" si="8"/>
        <v>3.834334528456107</v>
      </c>
      <c r="O32" s="23">
        <f t="shared" si="9"/>
        <v>1.9897355045099945</v>
      </c>
      <c r="P32" s="23">
        <f t="shared" si="10"/>
        <v>5.8240700329661017</v>
      </c>
      <c r="T32" s="2"/>
    </row>
    <row r="33" spans="1:22" x14ac:dyDescent="0.25">
      <c r="A33" s="10">
        <v>31</v>
      </c>
      <c r="B33" s="11">
        <f t="shared" si="0"/>
        <v>18.333333333333332</v>
      </c>
      <c r="C33" s="14">
        <f t="shared" si="4"/>
        <v>28</v>
      </c>
      <c r="D33" s="41">
        <f t="shared" si="11"/>
        <v>195.66666666666666</v>
      </c>
      <c r="E33" s="16">
        <f t="shared" si="1"/>
        <v>122.096</v>
      </c>
      <c r="F33" s="16">
        <f t="shared" si="2"/>
        <v>32.163363121463057</v>
      </c>
      <c r="G33" s="16">
        <f t="shared" si="3"/>
        <v>268.66839076988151</v>
      </c>
      <c r="H33" s="32">
        <f t="shared" si="6"/>
        <v>28</v>
      </c>
      <c r="I33" s="26"/>
      <c r="J33" s="27"/>
      <c r="K33" s="24"/>
      <c r="L33" s="24"/>
      <c r="M33" s="23">
        <f t="shared" si="7"/>
        <v>0</v>
      </c>
      <c r="N33" s="23">
        <f t="shared" si="8"/>
        <v>3.7294844491365855</v>
      </c>
      <c r="O33" s="23">
        <f t="shared" si="9"/>
        <v>1.4069554680066536</v>
      </c>
      <c r="P33" s="23">
        <f t="shared" si="10"/>
        <v>5.1364399171432389</v>
      </c>
      <c r="T33" s="2"/>
    </row>
    <row r="34" spans="1:22" x14ac:dyDescent="0.25">
      <c r="A34" s="10">
        <v>32</v>
      </c>
      <c r="B34" s="11">
        <f t="shared" si="0"/>
        <v>18.333333333333332</v>
      </c>
      <c r="C34" s="14">
        <f t="shared" si="4"/>
        <v>29</v>
      </c>
      <c r="D34" s="41">
        <f t="shared" si="11"/>
        <v>209.83333333333331</v>
      </c>
      <c r="E34" s="16">
        <f t="shared" si="1"/>
        <v>130.93599999999998</v>
      </c>
      <c r="F34" s="16">
        <f t="shared" si="2"/>
        <v>34.21255106176632</v>
      </c>
      <c r="G34" s="16">
        <f t="shared" si="3"/>
        <v>287.63372643257628</v>
      </c>
      <c r="H34" s="32">
        <f t="shared" si="6"/>
        <v>29</v>
      </c>
      <c r="I34" s="34"/>
      <c r="J34" s="35"/>
      <c r="K34" s="35"/>
      <c r="L34" s="35"/>
      <c r="M34" s="23">
        <f t="shared" si="7"/>
        <v>0</v>
      </c>
      <c r="N34" s="23">
        <f t="shared" si="8"/>
        <v>3.6275015007498821</v>
      </c>
      <c r="O34" s="23">
        <f t="shared" si="9"/>
        <v>0.99486775225499746</v>
      </c>
      <c r="P34" s="23">
        <f t="shared" si="10"/>
        <v>4.6223692530048792</v>
      </c>
      <c r="T34" s="2"/>
    </row>
    <row r="35" spans="1:22" x14ac:dyDescent="0.25">
      <c r="A35" s="10">
        <v>33</v>
      </c>
      <c r="B35" s="11">
        <f t="shared" si="0"/>
        <v>18.333333333333332</v>
      </c>
      <c r="C35" s="14">
        <f t="shared" si="4"/>
        <v>30</v>
      </c>
      <c r="D35" s="39">
        <v>224</v>
      </c>
      <c r="E35" s="16">
        <f t="shared" si="1"/>
        <v>139.77599999999998</v>
      </c>
      <c r="F35" s="16">
        <f t="shared" si="2"/>
        <v>36.245685459195286</v>
      </c>
      <c r="G35" s="16">
        <f t="shared" si="3"/>
        <v>306.57110217476514</v>
      </c>
      <c r="H35" s="32">
        <f t="shared" si="6"/>
        <v>30</v>
      </c>
      <c r="I35" s="26">
        <v>53</v>
      </c>
      <c r="J35" s="27">
        <v>0.1</v>
      </c>
      <c r="K35" s="24">
        <v>0.4</v>
      </c>
      <c r="L35" s="24">
        <v>0.2</v>
      </c>
      <c r="M35" s="23">
        <f t="shared" si="7"/>
        <v>3.9302125121307263</v>
      </c>
      <c r="N35" s="23">
        <f t="shared" si="8"/>
        <v>19.187258353218247</v>
      </c>
      <c r="O35" s="23">
        <f t="shared" si="9"/>
        <v>7.4124069897666471</v>
      </c>
      <c r="P35" s="23">
        <f t="shared" si="10"/>
        <v>30.529877855115622</v>
      </c>
      <c r="T35" s="2"/>
      <c r="U35" s="2"/>
      <c r="V35" s="2"/>
    </row>
    <row r="36" spans="1:22" x14ac:dyDescent="0.25">
      <c r="A36" s="10">
        <v>34</v>
      </c>
      <c r="B36" s="11">
        <f t="shared" si="0"/>
        <v>18.333333333333332</v>
      </c>
      <c r="C36" s="14">
        <v>30</v>
      </c>
      <c r="D36" s="39">
        <f>D35-I35</f>
        <v>171</v>
      </c>
      <c r="E36" s="16">
        <f t="shared" si="1"/>
        <v>106.70400000000001</v>
      </c>
      <c r="F36" s="16">
        <f t="shared" si="2"/>
        <v>28.55305168433533</v>
      </c>
      <c r="G36" s="16">
        <f t="shared" si="3"/>
        <v>235.57269835021739</v>
      </c>
      <c r="H36" s="32">
        <v>30</v>
      </c>
      <c r="I36" s="26"/>
      <c r="J36" s="26"/>
      <c r="K36" s="22"/>
      <c r="L36" s="22"/>
      <c r="M36" s="23">
        <f t="shared" si="7"/>
        <v>3.8531434419607722</v>
      </c>
      <c r="N36" s="23">
        <f t="shared" si="8"/>
        <v>18.662581764535432</v>
      </c>
      <c r="O36" s="23">
        <f t="shared" si="9"/>
        <v>5.2413632473785601</v>
      </c>
      <c r="P36" s="23">
        <f t="shared" si="10"/>
        <v>27.757088453874765</v>
      </c>
      <c r="T36" s="2"/>
      <c r="U36" s="2"/>
      <c r="V36" s="2"/>
    </row>
    <row r="37" spans="1:22" x14ac:dyDescent="0.25">
      <c r="A37" s="10">
        <v>35</v>
      </c>
      <c r="B37" s="11">
        <f t="shared" si="0"/>
        <v>18.333333333333332</v>
      </c>
      <c r="C37" s="14">
        <f t="shared" si="4"/>
        <v>31</v>
      </c>
      <c r="D37" s="39">
        <f>$D$36+(C37-$C$36)*($D$42-$D$36)/($C$42-$C$36)</f>
        <v>183.83333333333334</v>
      </c>
      <c r="E37" s="16">
        <f t="shared" si="1"/>
        <v>114.712</v>
      </c>
      <c r="F37" s="16">
        <f t="shared" si="2"/>
        <v>30.438443898016189</v>
      </c>
      <c r="G37" s="16">
        <f t="shared" si="3"/>
        <v>252.80368978904485</v>
      </c>
      <c r="H37" s="32">
        <f t="shared" si="6"/>
        <v>31</v>
      </c>
      <c r="I37" s="26"/>
      <c r="J37" s="26"/>
      <c r="K37" s="22"/>
      <c r="L37" s="22"/>
      <c r="M37" s="23">
        <f t="shared" si="7"/>
        <v>3.7775856492493594</v>
      </c>
      <c r="N37" s="23">
        <f t="shared" si="8"/>
        <v>18.152252484761689</v>
      </c>
      <c r="O37" s="23">
        <f t="shared" si="9"/>
        <v>3.706203494883324</v>
      </c>
      <c r="P37" s="23">
        <f t="shared" si="10"/>
        <v>25.636041628894375</v>
      </c>
      <c r="T37" s="2"/>
      <c r="U37" s="2"/>
      <c r="V37" s="2"/>
    </row>
    <row r="38" spans="1:22" x14ac:dyDescent="0.25">
      <c r="A38" s="10">
        <v>36</v>
      </c>
      <c r="B38" s="11">
        <f t="shared" si="0"/>
        <v>18.333333333333332</v>
      </c>
      <c r="C38" s="14">
        <f t="shared" si="4"/>
        <v>32</v>
      </c>
      <c r="D38" s="39">
        <f t="shared" ref="D38:D41" si="12">$D$36+(C38-$C$36)*($D$42-$D$36)/($C$42-$C$36)</f>
        <v>196.66666666666666</v>
      </c>
      <c r="E38" s="16">
        <f t="shared" si="1"/>
        <v>122.71999999999998</v>
      </c>
      <c r="F38" s="16">
        <f t="shared" si="2"/>
        <v>32.308564708068729</v>
      </c>
      <c r="G38" s="16">
        <f t="shared" si="3"/>
        <v>270.00808353321963</v>
      </c>
      <c r="H38" s="32">
        <f t="shared" si="6"/>
        <v>32</v>
      </c>
      <c r="I38" s="26"/>
      <c r="J38" s="27"/>
      <c r="K38" s="24"/>
      <c r="L38" s="24"/>
      <c r="M38" s="23">
        <f t="shared" si="7"/>
        <v>3.7035094987673145</v>
      </c>
      <c r="N38" s="23">
        <f t="shared" si="8"/>
        <v>17.655878185980409</v>
      </c>
      <c r="O38" s="23">
        <f t="shared" si="9"/>
        <v>2.6206816236892805</v>
      </c>
      <c r="P38" s="23">
        <f t="shared" si="10"/>
        <v>23.980069308437002</v>
      </c>
      <c r="T38" s="2"/>
      <c r="U38" s="2"/>
      <c r="V38" s="2"/>
    </row>
    <row r="39" spans="1:22" x14ac:dyDescent="0.25">
      <c r="A39" s="10">
        <v>37</v>
      </c>
      <c r="B39" s="11">
        <f t="shared" si="0"/>
        <v>18.333333333333332</v>
      </c>
      <c r="C39" s="14">
        <f t="shared" si="4"/>
        <v>33</v>
      </c>
      <c r="D39" s="39">
        <f t="shared" si="12"/>
        <v>209.5</v>
      </c>
      <c r="E39" s="16">
        <f t="shared" si="1"/>
        <v>130.72800000000001</v>
      </c>
      <c r="F39" s="16">
        <f t="shared" si="2"/>
        <v>34.164524045585857</v>
      </c>
      <c r="G39" s="16">
        <f t="shared" si="3"/>
        <v>287.18781271272871</v>
      </c>
      <c r="H39" s="32">
        <f t="shared" si="6"/>
        <v>33</v>
      </c>
      <c r="I39" s="26"/>
      <c r="J39" s="26"/>
      <c r="K39" s="22"/>
      <c r="L39" s="22"/>
      <c r="M39" s="23">
        <f t="shared" si="7"/>
        <v>3.6308859364142321</v>
      </c>
      <c r="N39" s="23">
        <f t="shared" si="8"/>
        <v>17.173077268502496</v>
      </c>
      <c r="O39" s="23">
        <f t="shared" si="9"/>
        <v>1.8531017474416622</v>
      </c>
      <c r="P39" s="23">
        <f t="shared" si="10"/>
        <v>22.65706495235839</v>
      </c>
      <c r="T39" s="2"/>
      <c r="U39" s="2"/>
      <c r="V39" s="2"/>
    </row>
    <row r="40" spans="1:22" x14ac:dyDescent="0.25">
      <c r="A40" s="10">
        <v>38</v>
      </c>
      <c r="B40" s="11">
        <f t="shared" si="0"/>
        <v>18.333333333333332</v>
      </c>
      <c r="C40" s="14">
        <f t="shared" si="4"/>
        <v>34</v>
      </c>
      <c r="D40" s="39">
        <f t="shared" si="12"/>
        <v>222.33333333333334</v>
      </c>
      <c r="E40" s="16">
        <f t="shared" si="1"/>
        <v>138.73600000000002</v>
      </c>
      <c r="F40" s="16">
        <f t="shared" si="2"/>
        <v>36.007288175538044</v>
      </c>
      <c r="G40" s="16">
        <f t="shared" si="3"/>
        <v>304.3445602390621</v>
      </c>
      <c r="H40" s="32">
        <f t="shared" si="6"/>
        <v>34</v>
      </c>
      <c r="I40" s="26"/>
      <c r="J40" s="26"/>
      <c r="K40" s="22"/>
      <c r="L40" s="22"/>
      <c r="M40" s="23">
        <f t="shared" si="7"/>
        <v>3.5596864778228943</v>
      </c>
      <c r="N40" s="23">
        <f t="shared" si="8"/>
        <v>16.703478567502412</v>
      </c>
      <c r="O40" s="23">
        <f t="shared" si="9"/>
        <v>1.3103408118446405</v>
      </c>
      <c r="P40" s="23">
        <f t="shared" si="10"/>
        <v>21.573505857169945</v>
      </c>
      <c r="T40" s="2"/>
      <c r="U40" s="2"/>
      <c r="V40" s="2"/>
    </row>
    <row r="41" spans="1:22" x14ac:dyDescent="0.25">
      <c r="A41" s="10">
        <v>39</v>
      </c>
      <c r="B41" s="11">
        <f t="shared" si="0"/>
        <v>18.333333333333332</v>
      </c>
      <c r="C41" s="14">
        <f t="shared" si="4"/>
        <v>35</v>
      </c>
      <c r="D41" s="39">
        <f t="shared" si="12"/>
        <v>235.16666666666669</v>
      </c>
      <c r="E41" s="16">
        <f t="shared" si="1"/>
        <v>146.744</v>
      </c>
      <c r="F41" s="16">
        <f t="shared" si="2"/>
        <v>37.837705514258651</v>
      </c>
      <c r="G41" s="16">
        <f t="shared" si="3"/>
        <v>321.47980377066716</v>
      </c>
      <c r="H41" s="32">
        <f t="shared" si="6"/>
        <v>35</v>
      </c>
      <c r="I41" s="34"/>
      <c r="J41" s="35"/>
      <c r="K41" s="35"/>
      <c r="L41" s="35"/>
      <c r="M41" s="23">
        <f t="shared" si="7"/>
        <v>3.4898831971871513</v>
      </c>
      <c r="N41" s="23">
        <f t="shared" si="8"/>
        <v>16.246721067676297</v>
      </c>
      <c r="O41" s="23">
        <f t="shared" si="9"/>
        <v>0.92655087372083134</v>
      </c>
      <c r="P41" s="23">
        <f t="shared" si="10"/>
        <v>20.66315513858428</v>
      </c>
      <c r="T41" s="2"/>
      <c r="U41" s="2"/>
      <c r="V41" s="2"/>
    </row>
    <row r="42" spans="1:22" x14ac:dyDescent="0.25">
      <c r="A42" s="10">
        <v>40</v>
      </c>
      <c r="B42" s="11">
        <f t="shared" si="0"/>
        <v>18.333333333333332</v>
      </c>
      <c r="C42" s="14">
        <f t="shared" si="4"/>
        <v>36</v>
      </c>
      <c r="D42" s="39">
        <v>248</v>
      </c>
      <c r="E42" s="16">
        <f t="shared" si="1"/>
        <v>154.75200000000001</v>
      </c>
      <c r="F42" s="16">
        <f t="shared" si="2"/>
        <v>39.656526650076415</v>
      </c>
      <c r="G42" s="16">
        <f t="shared" si="3"/>
        <v>338.59485058221645</v>
      </c>
      <c r="H42" s="32">
        <f t="shared" si="6"/>
        <v>36</v>
      </c>
      <c r="I42" s="26">
        <v>62</v>
      </c>
      <c r="J42" s="26"/>
      <c r="K42" s="22"/>
      <c r="L42" s="22"/>
      <c r="M42" s="23">
        <f t="shared" si="7"/>
        <v>3.4214487163088778</v>
      </c>
      <c r="N42" s="23">
        <f t="shared" si="8"/>
        <v>15.802453625702761</v>
      </c>
      <c r="O42" s="23">
        <f t="shared" si="9"/>
        <v>0.65517040592232034</v>
      </c>
      <c r="P42" s="23">
        <f t="shared" si="10"/>
        <v>19.879072747933957</v>
      </c>
      <c r="T42" s="2"/>
      <c r="U42" s="2"/>
      <c r="V42" s="2"/>
    </row>
    <row r="43" spans="1:22" x14ac:dyDescent="0.25">
      <c r="A43" s="10">
        <v>41</v>
      </c>
      <c r="B43" s="11">
        <f t="shared" si="0"/>
        <v>18.333333333333332</v>
      </c>
      <c r="C43" s="14">
        <v>36</v>
      </c>
      <c r="D43" s="39">
        <f>D42-I42</f>
        <v>186</v>
      </c>
      <c r="E43" s="16">
        <f t="shared" si="1"/>
        <v>116.06400000000001</v>
      </c>
      <c r="F43" s="16">
        <f t="shared" si="2"/>
        <v>30.755217722036068</v>
      </c>
      <c r="G43" s="16">
        <f t="shared" si="3"/>
        <v>255.71013753254616</v>
      </c>
      <c r="H43" s="32">
        <v>36</v>
      </c>
      <c r="I43" s="26"/>
      <c r="J43" s="26"/>
      <c r="K43" s="22"/>
      <c r="L43" s="22"/>
      <c r="M43" s="23">
        <f t="shared" si="7"/>
        <v>3.3543561938597155</v>
      </c>
      <c r="N43" s="23">
        <f t="shared" si="8"/>
        <v>15.370334700293</v>
      </c>
      <c r="O43" s="23">
        <f t="shared" si="9"/>
        <v>0.46327543686041572</v>
      </c>
      <c r="P43" s="23">
        <f t="shared" si="10"/>
        <v>19.187966331013129</v>
      </c>
      <c r="T43" s="2"/>
      <c r="U43" s="2"/>
      <c r="V43" s="2"/>
    </row>
    <row r="44" spans="1:22" x14ac:dyDescent="0.25">
      <c r="A44" s="10">
        <v>42</v>
      </c>
      <c r="B44" s="11">
        <f t="shared" si="0"/>
        <v>18.333333333333332</v>
      </c>
      <c r="C44" s="14">
        <f t="shared" si="4"/>
        <v>37</v>
      </c>
      <c r="D44" s="39">
        <f>$D$43+(C44-$C$43)*($D$49-$D$43)/($C$49-$C$43)</f>
        <v>197.5</v>
      </c>
      <c r="E44" s="16">
        <f t="shared" si="1"/>
        <v>123.24</v>
      </c>
      <c r="F44" s="16">
        <f t="shared" si="2"/>
        <v>32.429500380369056</v>
      </c>
      <c r="G44" s="16">
        <f t="shared" si="3"/>
        <v>271.12437982914275</v>
      </c>
      <c r="H44" s="32">
        <f t="shared" si="6"/>
        <v>37</v>
      </c>
      <c r="I44" s="26"/>
      <c r="J44" s="27"/>
      <c r="K44" s="24"/>
      <c r="L44" s="24"/>
      <c r="M44" s="23">
        <f t="shared" si="7"/>
        <v>3.2885793148533833</v>
      </c>
      <c r="N44" s="23">
        <f t="shared" si="8"/>
        <v>14.950032089622715</v>
      </c>
      <c r="O44" s="23">
        <f t="shared" si="9"/>
        <v>0.32758520296116023</v>
      </c>
      <c r="P44" s="23">
        <f t="shared" si="10"/>
        <v>18.566196607437259</v>
      </c>
      <c r="T44" s="2"/>
      <c r="U44" s="2"/>
      <c r="V44" s="2"/>
    </row>
    <row r="45" spans="1:22" x14ac:dyDescent="0.25">
      <c r="A45" s="10">
        <v>43</v>
      </c>
      <c r="B45" s="11">
        <f t="shared" si="0"/>
        <v>18.333333333333332</v>
      </c>
      <c r="C45" s="14">
        <f t="shared" si="4"/>
        <v>38</v>
      </c>
      <c r="D45" s="39">
        <f t="shared" ref="D45:D48" si="13">$D$43+(C45-$C$43)*($D$49-$D$43)/($C$49-$C$43)</f>
        <v>209</v>
      </c>
      <c r="E45" s="16">
        <f t="shared" si="1"/>
        <v>130.416</v>
      </c>
      <c r="F45" s="16">
        <f t="shared" si="2"/>
        <v>34.092466837179941</v>
      </c>
      <c r="G45" s="16">
        <f t="shared" si="3"/>
        <v>286.51891307475506</v>
      </c>
      <c r="H45" s="32">
        <f t="shared" si="6"/>
        <v>38</v>
      </c>
      <c r="I45" s="26"/>
      <c r="J45" s="26"/>
      <c r="K45" s="22"/>
      <c r="L45" s="22"/>
      <c r="M45" s="23">
        <f t="shared" si="7"/>
        <v>3.2240922803244305</v>
      </c>
      <c r="N45" s="23">
        <f t="shared" si="8"/>
        <v>14.541222675943963</v>
      </c>
      <c r="O45" s="23">
        <f t="shared" si="9"/>
        <v>0.23163771843020789</v>
      </c>
      <c r="P45" s="23">
        <f t="shared" si="10"/>
        <v>17.996952674698601</v>
      </c>
      <c r="T45" s="2"/>
      <c r="U45" s="2"/>
      <c r="V45" s="2"/>
    </row>
    <row r="46" spans="1:22" x14ac:dyDescent="0.25">
      <c r="A46" s="10">
        <v>44</v>
      </c>
      <c r="B46" s="11">
        <f t="shared" si="0"/>
        <v>18.333333333333332</v>
      </c>
      <c r="C46" s="14">
        <f t="shared" si="4"/>
        <v>39</v>
      </c>
      <c r="D46" s="39">
        <f t="shared" si="13"/>
        <v>220.5</v>
      </c>
      <c r="E46" s="16">
        <f t="shared" si="1"/>
        <v>137.59200000000001</v>
      </c>
      <c r="F46" s="16">
        <f t="shared" si="2"/>
        <v>35.744810729505801</v>
      </c>
      <c r="G46" s="16">
        <f t="shared" si="3"/>
        <v>301.89494535388934</v>
      </c>
      <c r="H46" s="32">
        <f t="shared" si="6"/>
        <v>39</v>
      </c>
      <c r="I46" s="26"/>
      <c r="J46" s="26"/>
      <c r="K46" s="22"/>
      <c r="L46" s="22"/>
      <c r="M46" s="23">
        <f t="shared" si="7"/>
        <v>3.1608697972093833</v>
      </c>
      <c r="N46" s="23">
        <f t="shared" si="8"/>
        <v>14.14359217718061</v>
      </c>
      <c r="O46" s="23">
        <f t="shared" si="9"/>
        <v>0.16379260148058014</v>
      </c>
      <c r="P46" s="23">
        <f t="shared" si="10"/>
        <v>17.468254575870574</v>
      </c>
      <c r="T46" s="2"/>
      <c r="U46" s="2"/>
      <c r="V46" s="2"/>
    </row>
    <row r="47" spans="1:22" x14ac:dyDescent="0.25">
      <c r="A47" s="10">
        <v>45</v>
      </c>
      <c r="B47" s="11">
        <f t="shared" si="0"/>
        <v>18.333333333333332</v>
      </c>
      <c r="C47" s="14">
        <f t="shared" si="4"/>
        <v>40</v>
      </c>
      <c r="D47" s="39">
        <f t="shared" si="13"/>
        <v>232</v>
      </c>
      <c r="E47" s="16">
        <f t="shared" si="1"/>
        <v>144.768</v>
      </c>
      <c r="F47" s="16">
        <f t="shared" si="2"/>
        <v>37.387149255707826</v>
      </c>
      <c r="G47" s="16">
        <f t="shared" si="3"/>
        <v>317.25355162035777</v>
      </c>
      <c r="H47" s="32">
        <f t="shared" si="6"/>
        <v>40</v>
      </c>
      <c r="I47" s="34"/>
      <c r="J47" s="34"/>
      <c r="K47" s="34"/>
      <c r="L47" s="34"/>
      <c r="M47" s="23">
        <f t="shared" si="7"/>
        <v>3.0988870684263152</v>
      </c>
      <c r="N47" s="23">
        <f t="shared" si="8"/>
        <v>13.756834905316419</v>
      </c>
      <c r="O47" s="23">
        <f t="shared" si="9"/>
        <v>0.11581885921510397</v>
      </c>
      <c r="P47" s="23">
        <f t="shared" si="10"/>
        <v>16.971540832957839</v>
      </c>
      <c r="T47" s="2"/>
      <c r="U47" s="2"/>
      <c r="V47" s="2"/>
    </row>
    <row r="48" spans="1:22" x14ac:dyDescent="0.25">
      <c r="A48" s="10">
        <v>46</v>
      </c>
      <c r="B48" s="11">
        <f t="shared" si="0"/>
        <v>18.333333333333332</v>
      </c>
      <c r="C48" s="14">
        <f t="shared" si="4"/>
        <v>41</v>
      </c>
      <c r="D48" s="39">
        <f t="shared" si="13"/>
        <v>243.5</v>
      </c>
      <c r="E48" s="16">
        <f t="shared" si="1"/>
        <v>151.94399999999999</v>
      </c>
      <c r="F48" s="16">
        <f t="shared" si="2"/>
        <v>39.02003496976517</v>
      </c>
      <c r="G48" s="16">
        <f t="shared" si="3"/>
        <v>332.59569423900763</v>
      </c>
      <c r="H48" s="32">
        <f t="shared" si="6"/>
        <v>41</v>
      </c>
      <c r="I48" s="26"/>
      <c r="J48" s="27"/>
      <c r="K48" s="24"/>
      <c r="L48" s="24"/>
      <c r="M48" s="23">
        <f t="shared" si="7"/>
        <v>3.0381197831489515</v>
      </c>
      <c r="N48" s="23">
        <f t="shared" si="8"/>
        <v>13.380653531390035</v>
      </c>
      <c r="O48" s="23">
        <f t="shared" si="9"/>
        <v>8.1896300740290084E-2</v>
      </c>
      <c r="P48" s="23">
        <f t="shared" si="10"/>
        <v>16.500669615279275</v>
      </c>
      <c r="T48" s="2"/>
      <c r="U48" s="2"/>
      <c r="V48" s="2"/>
    </row>
    <row r="49" spans="1:22" x14ac:dyDescent="0.25">
      <c r="A49" s="10">
        <v>47</v>
      </c>
      <c r="B49" s="11">
        <f t="shared" si="0"/>
        <v>18.333333333333332</v>
      </c>
      <c r="C49" s="14">
        <f t="shared" si="4"/>
        <v>42</v>
      </c>
      <c r="D49" s="42">
        <v>255</v>
      </c>
      <c r="E49" s="16">
        <f t="shared" si="1"/>
        <v>159.12</v>
      </c>
      <c r="F49" s="16">
        <f t="shared" si="2"/>
        <v>40.643965284387697</v>
      </c>
      <c r="G49" s="16">
        <f t="shared" si="3"/>
        <v>347.92223953697521</v>
      </c>
      <c r="H49" s="32">
        <f t="shared" si="6"/>
        <v>42</v>
      </c>
      <c r="I49" s="26">
        <v>67</v>
      </c>
      <c r="J49" s="26"/>
      <c r="K49" s="22"/>
      <c r="L49" s="22"/>
      <c r="M49" s="23">
        <f t="shared" si="7"/>
        <v>2.9785441072714929</v>
      </c>
      <c r="N49" s="23">
        <f t="shared" si="8"/>
        <v>13.014758856916187</v>
      </c>
      <c r="O49" s="23">
        <f t="shared" si="9"/>
        <v>5.7909429607551993E-2</v>
      </c>
      <c r="P49" s="23">
        <f t="shared" si="10"/>
        <v>16.051212393795232</v>
      </c>
      <c r="T49" s="2"/>
      <c r="U49" s="2"/>
      <c r="V49" s="2"/>
    </row>
    <row r="50" spans="1:22" x14ac:dyDescent="0.25">
      <c r="A50" s="10">
        <v>48</v>
      </c>
      <c r="B50" s="11">
        <f t="shared" si="0"/>
        <v>18.333333333333332</v>
      </c>
      <c r="C50" s="14">
        <v>42</v>
      </c>
      <c r="D50" s="42">
        <f>D49-I49</f>
        <v>188</v>
      </c>
      <c r="E50" s="16">
        <f t="shared" si="1"/>
        <v>117.312</v>
      </c>
      <c r="F50" s="16">
        <f t="shared" si="2"/>
        <v>31.047243222685228</v>
      </c>
      <c r="G50" s="16">
        <f t="shared" si="3"/>
        <v>258.39234861284348</v>
      </c>
      <c r="H50" s="32">
        <v>42</v>
      </c>
      <c r="I50" s="26"/>
      <c r="J50" s="27"/>
      <c r="K50" s="24"/>
      <c r="L50" s="24"/>
      <c r="M50" s="23"/>
      <c r="N50" s="23"/>
      <c r="O50" s="23"/>
      <c r="P50" s="23"/>
      <c r="T50" s="2"/>
      <c r="U50" s="2"/>
      <c r="V50" s="2"/>
    </row>
    <row r="51" spans="1:22" x14ac:dyDescent="0.25">
      <c r="A51" s="10">
        <v>49</v>
      </c>
      <c r="B51" s="11">
        <f t="shared" si="0"/>
        <v>18.333333333333332</v>
      </c>
      <c r="C51" s="14">
        <f t="shared" si="4"/>
        <v>43</v>
      </c>
      <c r="D51" s="42">
        <f>$D$50+(C51-$C$50)*($D$56-$D$50)/($C$56-$C$50)</f>
        <v>198.66666666666666</v>
      </c>
      <c r="E51" s="16">
        <f t="shared" si="1"/>
        <v>123.96799999999999</v>
      </c>
      <c r="F51" s="16">
        <f t="shared" si="2"/>
        <v>32.598710622532067</v>
      </c>
      <c r="G51" s="16">
        <f t="shared" si="3"/>
        <v>272.68702100091002</v>
      </c>
      <c r="H51" s="32">
        <f t="shared" si="6"/>
        <v>43</v>
      </c>
      <c r="I51" s="26"/>
      <c r="J51" s="26"/>
      <c r="K51" s="22"/>
      <c r="L51" s="22"/>
      <c r="M51" s="23"/>
      <c r="N51" s="23"/>
      <c r="O51" s="23"/>
      <c r="P51" s="23"/>
      <c r="T51" s="2"/>
      <c r="U51" s="2"/>
      <c r="V51" s="2"/>
    </row>
    <row r="52" spans="1:22" x14ac:dyDescent="0.25">
      <c r="A52" s="10">
        <v>50</v>
      </c>
      <c r="B52" s="11">
        <f t="shared" si="0"/>
        <v>18.333333333333332</v>
      </c>
      <c r="C52" s="14">
        <f t="shared" si="4"/>
        <v>44</v>
      </c>
      <c r="D52" s="42">
        <f t="shared" ref="D52:D55" si="14">$D$50+(C52-$C$50)*($D$56-$D$50)/($C$56-$C$50)</f>
        <v>209.33333333333334</v>
      </c>
      <c r="E52" s="16">
        <f t="shared" si="1"/>
        <v>130.62400000000002</v>
      </c>
      <c r="F52" s="16">
        <f t="shared" si="2"/>
        <v>34.140507202645395</v>
      </c>
      <c r="G52" s="16">
        <f t="shared" si="3"/>
        <v>286.96485004460743</v>
      </c>
      <c r="H52" s="32">
        <f t="shared" si="6"/>
        <v>44</v>
      </c>
      <c r="I52" s="26"/>
      <c r="J52" s="26"/>
      <c r="K52" s="22"/>
      <c r="L52" s="22"/>
      <c r="M52" s="23"/>
      <c r="N52" s="23"/>
      <c r="O52" s="23"/>
      <c r="P52" s="23"/>
      <c r="T52" s="2"/>
      <c r="U52" s="2"/>
      <c r="V52" s="2"/>
    </row>
    <row r="53" spans="1:22" x14ac:dyDescent="0.25">
      <c r="A53" s="10">
        <v>51</v>
      </c>
      <c r="B53" s="11">
        <f t="shared" si="0"/>
        <v>18.333333333333332</v>
      </c>
      <c r="C53" s="14">
        <f t="shared" si="4"/>
        <v>45</v>
      </c>
      <c r="D53" s="42">
        <f t="shared" si="14"/>
        <v>220</v>
      </c>
      <c r="E53" s="16">
        <f t="shared" si="1"/>
        <v>137.28</v>
      </c>
      <c r="F53" s="16">
        <f t="shared" si="2"/>
        <v>35.673181961873446</v>
      </c>
      <c r="G53" s="16">
        <f t="shared" si="3"/>
        <v>301.22679191692959</v>
      </c>
      <c r="H53" s="32">
        <f t="shared" si="6"/>
        <v>45</v>
      </c>
      <c r="I53" s="26"/>
      <c r="J53" s="26"/>
      <c r="K53" s="22"/>
      <c r="L53" s="22"/>
      <c r="M53" s="23"/>
      <c r="N53" s="23"/>
      <c r="O53" s="23"/>
      <c r="P53" s="23"/>
      <c r="T53" s="2"/>
      <c r="U53" s="2"/>
      <c r="V53" s="2"/>
    </row>
    <row r="54" spans="1:22" x14ac:dyDescent="0.25">
      <c r="A54" s="10">
        <v>52</v>
      </c>
      <c r="B54" s="11">
        <f t="shared" si="0"/>
        <v>18.333333333333332</v>
      </c>
      <c r="C54" s="14">
        <f t="shared" si="4"/>
        <v>46</v>
      </c>
      <c r="D54" s="42">
        <f t="shared" si="14"/>
        <v>230.66666666666666</v>
      </c>
      <c r="E54" s="16">
        <f t="shared" si="1"/>
        <v>143.93600000000001</v>
      </c>
      <c r="F54" s="16">
        <f t="shared" si="2"/>
        <v>37.197227655019397</v>
      </c>
      <c r="G54" s="16">
        <f t="shared" si="3"/>
        <v>315.4737048324921</v>
      </c>
      <c r="H54" s="32">
        <f t="shared" si="6"/>
        <v>46</v>
      </c>
      <c r="I54" s="34"/>
      <c r="J54" s="34"/>
      <c r="K54" s="34"/>
      <c r="L54" s="34"/>
      <c r="M54" s="23"/>
      <c r="N54" s="23"/>
      <c r="O54" s="23"/>
      <c r="P54" s="23"/>
      <c r="T54" s="2"/>
      <c r="U54" s="2"/>
      <c r="V54" s="2"/>
    </row>
    <row r="55" spans="1:22" x14ac:dyDescent="0.25">
      <c r="A55" s="10">
        <v>53</v>
      </c>
      <c r="B55" s="11">
        <f t="shared" si="0"/>
        <v>18.333333333333332</v>
      </c>
      <c r="C55" s="14">
        <f t="shared" si="4"/>
        <v>47</v>
      </c>
      <c r="D55" s="42">
        <f t="shared" si="14"/>
        <v>241.33333333333334</v>
      </c>
      <c r="E55" s="16">
        <f t="shared" si="1"/>
        <v>150.59200000000001</v>
      </c>
      <c r="F55" s="16">
        <f t="shared" si="2"/>
        <v>38.713088888505631</v>
      </c>
      <c r="G55" s="16">
        <f t="shared" si="3"/>
        <v>329.70636314748066</v>
      </c>
      <c r="H55" s="32">
        <f t="shared" si="6"/>
        <v>47</v>
      </c>
      <c r="I55" s="26"/>
      <c r="J55" s="27"/>
      <c r="K55" s="24"/>
      <c r="L55" s="24"/>
      <c r="M55" s="23"/>
      <c r="N55" s="23"/>
      <c r="O55" s="23"/>
      <c r="P55" s="23"/>
      <c r="T55" s="2"/>
      <c r="U55" s="2"/>
      <c r="V55" s="2"/>
    </row>
    <row r="56" spans="1:22" x14ac:dyDescent="0.25">
      <c r="A56" s="10">
        <v>54</v>
      </c>
      <c r="B56" s="11">
        <f t="shared" si="0"/>
        <v>18.333333333333332</v>
      </c>
      <c r="C56" s="14">
        <f t="shared" si="4"/>
        <v>48</v>
      </c>
      <c r="D56" s="42">
        <v>252</v>
      </c>
      <c r="E56" s="16">
        <f t="shared" si="1"/>
        <v>157.24800000000002</v>
      </c>
      <c r="F56" s="16">
        <f t="shared" si="2"/>
        <v>40.221168744348645</v>
      </c>
      <c r="G56" s="16">
        <f t="shared" si="3"/>
        <v>343.92546889640727</v>
      </c>
      <c r="H56" s="32">
        <f t="shared" si="6"/>
        <v>48</v>
      </c>
      <c r="I56" s="22">
        <v>65</v>
      </c>
      <c r="J56" s="24"/>
      <c r="K56" s="24"/>
      <c r="L56" s="24"/>
      <c r="M56" s="23"/>
      <c r="N56" s="23"/>
      <c r="O56" s="23"/>
      <c r="P56" s="23"/>
      <c r="T56" s="2"/>
      <c r="U56" s="2"/>
      <c r="V56" s="2"/>
    </row>
    <row r="57" spans="1:22" x14ac:dyDescent="0.25">
      <c r="A57" s="10">
        <v>55</v>
      </c>
      <c r="B57" s="11">
        <f t="shared" si="0"/>
        <v>18.333333333333332</v>
      </c>
      <c r="C57" s="14">
        <v>48</v>
      </c>
      <c r="D57" s="42">
        <f>D56-I56</f>
        <v>187</v>
      </c>
      <c r="E57" s="16">
        <f t="shared" si="1"/>
        <v>116.68799999999999</v>
      </c>
      <c r="F57" s="16">
        <f t="shared" si="2"/>
        <v>30.901275916128835</v>
      </c>
      <c r="G57" s="16">
        <f t="shared" si="3"/>
        <v>257.05132222059098</v>
      </c>
      <c r="H57" s="32">
        <v>48</v>
      </c>
      <c r="I57" s="22"/>
      <c r="J57" s="22"/>
      <c r="K57" s="22"/>
      <c r="L57" s="22"/>
      <c r="M57" s="23"/>
      <c r="N57" s="23"/>
      <c r="O57" s="23"/>
      <c r="P57" s="23"/>
      <c r="T57" s="2"/>
      <c r="U57" s="2"/>
      <c r="V57" s="2"/>
    </row>
    <row r="58" spans="1:22" x14ac:dyDescent="0.25">
      <c r="A58" s="10">
        <v>56</v>
      </c>
      <c r="B58" s="11">
        <f t="shared" si="0"/>
        <v>18.333333333333332</v>
      </c>
      <c r="C58" s="14">
        <f t="shared" si="4"/>
        <v>49</v>
      </c>
      <c r="D58" s="42">
        <f>$D$57+(C58-$C$57)*($D$69-$D$57)/($C$69-$C$57)</f>
        <v>196.75</v>
      </c>
      <c r="E58" s="16">
        <f t="shared" si="1"/>
        <v>122.77199999999999</v>
      </c>
      <c r="F58" s="16">
        <f t="shared" si="2"/>
        <v>32.320660955470466</v>
      </c>
      <c r="G58" s="16">
        <f t="shared" si="3"/>
        <v>270.11971783077769</v>
      </c>
      <c r="H58" s="32">
        <f t="shared" si="6"/>
        <v>49</v>
      </c>
      <c r="I58" s="22"/>
      <c r="J58" s="22"/>
      <c r="K58" s="22"/>
      <c r="L58" s="22"/>
      <c r="M58" s="23"/>
      <c r="N58" s="23"/>
      <c r="O58" s="23"/>
      <c r="P58" s="23"/>
      <c r="Q58" s="2"/>
      <c r="R58" s="2"/>
      <c r="S58" s="2"/>
      <c r="T58" s="2"/>
      <c r="U58" s="2"/>
      <c r="V58" s="2"/>
    </row>
    <row r="59" spans="1:22" x14ac:dyDescent="0.25">
      <c r="A59" s="10">
        <v>57</v>
      </c>
      <c r="B59" s="11">
        <f t="shared" si="0"/>
        <v>18.333333333333332</v>
      </c>
      <c r="C59" s="14">
        <f t="shared" si="4"/>
        <v>50</v>
      </c>
      <c r="D59" s="42">
        <f t="shared" ref="D59:D68" si="15">$D$57+(C59-$C$57)*($D$69-$D$57)/($C$69-$C$57)</f>
        <v>206.5</v>
      </c>
      <c r="E59" s="16">
        <f t="shared" si="1"/>
        <v>128.85599999999999</v>
      </c>
      <c r="F59" s="16">
        <f t="shared" si="2"/>
        <v>33.731878688740906</v>
      </c>
      <c r="G59" s="16">
        <f t="shared" si="3"/>
        <v>283.1738887162237</v>
      </c>
      <c r="H59" s="32">
        <f t="shared" si="6"/>
        <v>50</v>
      </c>
      <c r="I59" s="22"/>
      <c r="J59" s="22"/>
      <c r="K59" s="22"/>
      <c r="L59" s="22"/>
      <c r="M59" s="23"/>
      <c r="N59" s="23"/>
      <c r="O59" s="23"/>
      <c r="P59" s="23"/>
      <c r="Q59" s="2"/>
      <c r="R59" s="2"/>
      <c r="S59" s="2"/>
      <c r="T59" s="2"/>
      <c r="U59" s="2"/>
      <c r="V59" s="2"/>
    </row>
    <row r="60" spans="1:22" x14ac:dyDescent="0.25">
      <c r="A60" s="10">
        <v>58</v>
      </c>
      <c r="B60" s="11">
        <f t="shared" si="0"/>
        <v>18.333333333333332</v>
      </c>
      <c r="C60" s="14">
        <f t="shared" si="4"/>
        <v>51</v>
      </c>
      <c r="D60" s="42">
        <f t="shared" si="15"/>
        <v>216.25</v>
      </c>
      <c r="E60" s="16">
        <f t="shared" si="1"/>
        <v>134.94</v>
      </c>
      <c r="F60" s="16">
        <f t="shared" si="2"/>
        <v>35.135358771568036</v>
      </c>
      <c r="G60" s="16">
        <f t="shared" si="3"/>
        <v>296.21458319381429</v>
      </c>
      <c r="H60" s="32">
        <f t="shared" si="6"/>
        <v>51</v>
      </c>
      <c r="I60" s="22"/>
      <c r="J60" s="22"/>
      <c r="K60" s="22"/>
      <c r="L60" s="22"/>
      <c r="M60" s="23"/>
      <c r="N60" s="23"/>
      <c r="O60" s="23"/>
      <c r="P60" s="23"/>
      <c r="Q60" s="2"/>
      <c r="R60" s="2"/>
      <c r="S60" s="2"/>
      <c r="T60" s="2"/>
      <c r="U60" s="2"/>
      <c r="V60" s="2"/>
    </row>
    <row r="61" spans="1:22" x14ac:dyDescent="0.25">
      <c r="A61" s="10">
        <v>59</v>
      </c>
      <c r="B61" s="11">
        <f t="shared" si="0"/>
        <v>18.333333333333332</v>
      </c>
      <c r="C61" s="14">
        <f t="shared" si="4"/>
        <v>52</v>
      </c>
      <c r="D61" s="42">
        <f t="shared" si="15"/>
        <v>226</v>
      </c>
      <c r="E61" s="16">
        <f t="shared" si="1"/>
        <v>141.024</v>
      </c>
      <c r="F61" s="16">
        <f t="shared" si="2"/>
        <v>36.531489925882461</v>
      </c>
      <c r="G61" s="16">
        <f t="shared" si="3"/>
        <v>309.24247828757859</v>
      </c>
      <c r="H61" s="32">
        <f t="shared" si="6"/>
        <v>52</v>
      </c>
      <c r="I61" s="34"/>
      <c r="J61" s="34"/>
      <c r="K61" s="34"/>
      <c r="L61" s="34"/>
      <c r="M61" s="23"/>
      <c r="N61" s="23"/>
      <c r="O61" s="23"/>
      <c r="P61" s="23"/>
      <c r="Q61" s="2"/>
      <c r="R61" s="2"/>
      <c r="S61" s="2"/>
      <c r="T61" s="2"/>
      <c r="U61" s="2"/>
      <c r="V61" s="2"/>
    </row>
    <row r="62" spans="1:22" x14ac:dyDescent="0.25">
      <c r="A62" s="10">
        <v>60</v>
      </c>
      <c r="B62" s="11">
        <f t="shared" si="0"/>
        <v>18.333333333333332</v>
      </c>
      <c r="C62" s="14">
        <f t="shared" si="4"/>
        <v>53</v>
      </c>
      <c r="D62" s="42">
        <f t="shared" si="15"/>
        <v>235.75</v>
      </c>
      <c r="E62" s="16">
        <f t="shared" si="1"/>
        <v>147.108</v>
      </c>
      <c r="F62" s="16">
        <f t="shared" si="2"/>
        <v>37.920625436598897</v>
      </c>
      <c r="G62" s="16">
        <f t="shared" si="3"/>
        <v>322.25818930207646</v>
      </c>
      <c r="H62" s="32">
        <f t="shared" si="6"/>
        <v>53</v>
      </c>
      <c r="I62" s="34"/>
      <c r="J62" s="35"/>
      <c r="K62" s="35"/>
      <c r="L62" s="35"/>
      <c r="M62" s="23"/>
      <c r="N62" s="23"/>
      <c r="O62" s="23"/>
      <c r="P62" s="23"/>
      <c r="Q62" s="2"/>
      <c r="R62" s="2"/>
      <c r="S62" s="2"/>
    </row>
    <row r="63" spans="1:22" x14ac:dyDescent="0.25">
      <c r="A63" s="10"/>
      <c r="B63" s="11"/>
      <c r="C63" s="14">
        <f t="shared" si="4"/>
        <v>54</v>
      </c>
      <c r="D63" s="42">
        <f t="shared" si="15"/>
        <v>245.5</v>
      </c>
      <c r="E63" s="16">
        <f t="shared" si="1"/>
        <v>153.19200000000001</v>
      </c>
      <c r="F63" s="16">
        <f t="shared" si="2"/>
        <v>39.303087713366921</v>
      </c>
      <c r="G63" s="16">
        <f t="shared" si="3"/>
        <v>335.26227776744742</v>
      </c>
      <c r="H63" s="32">
        <f t="shared" si="6"/>
        <v>54</v>
      </c>
      <c r="I63" s="34"/>
      <c r="J63" s="34"/>
      <c r="K63" s="34"/>
      <c r="L63" s="34"/>
      <c r="M63" s="23"/>
      <c r="N63" s="23"/>
      <c r="O63" s="23"/>
      <c r="P63" s="23"/>
      <c r="Q63" s="2"/>
      <c r="R63" s="2"/>
      <c r="S63" s="2"/>
    </row>
    <row r="64" spans="1:22" x14ac:dyDescent="0.25">
      <c r="A64" s="10"/>
      <c r="B64" s="11"/>
      <c r="C64" s="14">
        <f t="shared" si="4"/>
        <v>55</v>
      </c>
      <c r="D64" s="42">
        <f t="shared" si="15"/>
        <v>255.25</v>
      </c>
      <c r="E64" s="16">
        <f t="shared" si="1"/>
        <v>159.27599999999998</v>
      </c>
      <c r="F64" s="16">
        <f t="shared" si="2"/>
        <v>40.679172107249002</v>
      </c>
      <c r="G64" s="16">
        <f t="shared" si="3"/>
        <v>348.25525808679191</v>
      </c>
      <c r="H64" s="32">
        <f t="shared" si="6"/>
        <v>55</v>
      </c>
      <c r="I64" s="34"/>
      <c r="J64" s="34"/>
      <c r="K64" s="34"/>
      <c r="L64" s="34"/>
      <c r="M64" s="23"/>
      <c r="N64" s="23"/>
      <c r="O64" s="23"/>
      <c r="P64" s="23"/>
    </row>
    <row r="65" spans="1:16" x14ac:dyDescent="0.25">
      <c r="A65" s="10"/>
      <c r="B65" s="11"/>
      <c r="C65" s="14">
        <f t="shared" si="4"/>
        <v>56</v>
      </c>
      <c r="D65" s="42">
        <f t="shared" si="15"/>
        <v>265</v>
      </c>
      <c r="E65" s="16">
        <f t="shared" si="1"/>
        <v>165.35999999999999</v>
      </c>
      <c r="F65" s="16">
        <f t="shared" si="2"/>
        <v>42.04915012784209</v>
      </c>
      <c r="G65" s="16">
        <f t="shared" si="3"/>
        <v>361.2376031393249</v>
      </c>
      <c r="H65" s="32">
        <f t="shared" si="6"/>
        <v>56</v>
      </c>
      <c r="I65" s="34"/>
      <c r="J65" s="34"/>
      <c r="K65" s="34"/>
      <c r="L65" s="34"/>
      <c r="M65" s="23"/>
      <c r="N65" s="23"/>
      <c r="O65" s="23"/>
      <c r="P65" s="23"/>
    </row>
    <row r="66" spans="1:16" x14ac:dyDescent="0.25">
      <c r="A66" s="10"/>
      <c r="B66" s="11"/>
      <c r="C66" s="14">
        <f t="shared" si="4"/>
        <v>57</v>
      </c>
      <c r="D66" s="42">
        <f t="shared" si="15"/>
        <v>274.75</v>
      </c>
      <c r="E66" s="16">
        <f t="shared" si="1"/>
        <v>171.44399999999999</v>
      </c>
      <c r="F66" s="16">
        <f t="shared" si="2"/>
        <v>43.413272173627242</v>
      </c>
      <c r="G66" s="16">
        <f t="shared" si="3"/>
        <v>374.20974903573409</v>
      </c>
      <c r="H66" s="32">
        <f t="shared" si="6"/>
        <v>57</v>
      </c>
      <c r="I66" s="34"/>
      <c r="J66" s="34"/>
      <c r="K66" s="34"/>
      <c r="L66" s="34"/>
      <c r="M66" s="23"/>
      <c r="N66" s="23"/>
      <c r="O66" s="23"/>
      <c r="P66" s="23"/>
    </row>
    <row r="67" spans="1:16" x14ac:dyDescent="0.25">
      <c r="A67" s="10"/>
      <c r="B67" s="11"/>
      <c r="C67" s="14">
        <f t="shared" si="4"/>
        <v>58</v>
      </c>
      <c r="D67" s="42">
        <f t="shared" si="15"/>
        <v>284.5</v>
      </c>
      <c r="E67" s="16">
        <f t="shared" ref="E67:E70" si="16">D67*1.3*0.48</f>
        <v>177.52799999999999</v>
      </c>
      <c r="F67" s="16">
        <f t="shared" ref="F67:F69" si="17">EXP(-1.0587+0.8836*LN(E67)+0.284)</f>
        <v>44.771769863863661</v>
      </c>
      <c r="G67" s="16">
        <f t="shared" ref="G67:G70" si="18">(E67+F67)*0.475*44/12</f>
        <v>387.17209917956251</v>
      </c>
      <c r="H67" s="32">
        <f t="shared" si="6"/>
        <v>58</v>
      </c>
      <c r="I67" s="34"/>
      <c r="J67" s="34"/>
      <c r="K67" s="34"/>
      <c r="L67" s="34"/>
      <c r="M67" s="23"/>
      <c r="N67" s="23"/>
      <c r="O67" s="23"/>
      <c r="P67" s="23"/>
    </row>
    <row r="68" spans="1:16" x14ac:dyDescent="0.25">
      <c r="A68" s="10"/>
      <c r="B68" s="11"/>
      <c r="C68" s="14">
        <f t="shared" ref="C68:C69" si="19">C67+1</f>
        <v>59</v>
      </c>
      <c r="D68" s="42">
        <f t="shared" si="15"/>
        <v>294.25</v>
      </c>
      <c r="E68" s="16">
        <f t="shared" si="16"/>
        <v>183.61200000000002</v>
      </c>
      <c r="F68" s="16">
        <f t="shared" si="17"/>
        <v>46.124858041839339</v>
      </c>
      <c r="G68" s="16">
        <f t="shared" si="18"/>
        <v>400.12502775620351</v>
      </c>
      <c r="H68" s="32">
        <f t="shared" ref="H68:H69" si="20">H67+1</f>
        <v>59</v>
      </c>
      <c r="I68" s="34"/>
      <c r="J68" s="34"/>
      <c r="K68" s="34"/>
      <c r="L68" s="34"/>
      <c r="M68" s="23"/>
      <c r="N68" s="23"/>
      <c r="O68" s="23"/>
      <c r="P68" s="23"/>
    </row>
    <row r="69" spans="1:16" x14ac:dyDescent="0.25">
      <c r="A69" s="10"/>
      <c r="B69" s="11"/>
      <c r="C69" s="14">
        <f t="shared" si="19"/>
        <v>60</v>
      </c>
      <c r="D69" s="33">
        <v>304</v>
      </c>
      <c r="E69" s="16">
        <f t="shared" si="16"/>
        <v>189.696</v>
      </c>
      <c r="F69" s="16">
        <f t="shared" si="17"/>
        <v>47.472736505152469</v>
      </c>
      <c r="G69" s="16">
        <f t="shared" si="18"/>
        <v>413.06888274647389</v>
      </c>
      <c r="H69" s="32">
        <f t="shared" si="20"/>
        <v>60</v>
      </c>
      <c r="I69" s="34">
        <v>304</v>
      </c>
      <c r="J69" s="34"/>
      <c r="K69" s="34"/>
      <c r="L69" s="34"/>
      <c r="M69" s="23"/>
      <c r="N69" s="23"/>
      <c r="O69" s="23"/>
      <c r="P69" s="23"/>
    </row>
    <row r="70" spans="1:16" x14ac:dyDescent="0.25">
      <c r="A70" s="10"/>
      <c r="B70" s="11"/>
      <c r="C70" s="14">
        <v>60</v>
      </c>
      <c r="D70" s="33">
        <f>D69-I69</f>
        <v>0</v>
      </c>
      <c r="E70" s="16">
        <f t="shared" si="16"/>
        <v>0</v>
      </c>
      <c r="F70" s="16">
        <v>0</v>
      </c>
      <c r="G70" s="16">
        <f t="shared" si="18"/>
        <v>0</v>
      </c>
      <c r="H70" s="32">
        <v>60</v>
      </c>
      <c r="I70" s="34"/>
      <c r="J70" s="34"/>
      <c r="K70" s="34"/>
      <c r="L70" s="34"/>
      <c r="M70" s="23"/>
      <c r="N70" s="23"/>
      <c r="O70" s="23"/>
      <c r="P70" s="23"/>
    </row>
    <row r="71" spans="1:16" x14ac:dyDescent="0.25">
      <c r="A71" s="10"/>
      <c r="B71" s="11"/>
      <c r="C71" s="14"/>
      <c r="D71" s="17"/>
      <c r="E71" s="16"/>
      <c r="F71" s="16"/>
      <c r="G71" s="16"/>
      <c r="H71" s="32"/>
      <c r="I71" s="34"/>
      <c r="J71" s="34"/>
      <c r="K71" s="34"/>
      <c r="L71" s="34"/>
      <c r="M71" s="23"/>
      <c r="N71" s="23"/>
      <c r="O71" s="23"/>
      <c r="P71" s="23"/>
    </row>
    <row r="72" spans="1:16" x14ac:dyDescent="0.25">
      <c r="A72" s="10"/>
      <c r="B72" s="11"/>
      <c r="C72" s="14"/>
      <c r="D72" s="17"/>
      <c r="E72" s="16"/>
      <c r="F72" s="16"/>
      <c r="G72" s="16"/>
      <c r="H72" s="32"/>
      <c r="I72" s="34"/>
      <c r="J72" s="34"/>
      <c r="K72" s="34"/>
      <c r="L72" s="34"/>
      <c r="M72" s="23"/>
      <c r="N72" s="23"/>
      <c r="O72" s="23"/>
      <c r="P72" s="23"/>
    </row>
    <row r="73" spans="1:16" x14ac:dyDescent="0.25">
      <c r="A73" s="10"/>
      <c r="B73" s="11"/>
      <c r="C73" s="14"/>
      <c r="D73" s="33"/>
      <c r="E73" s="16"/>
      <c r="F73" s="16"/>
      <c r="G73" s="16"/>
      <c r="H73" s="32"/>
      <c r="I73" s="34"/>
      <c r="J73" s="34"/>
      <c r="K73" s="34"/>
      <c r="L73" s="34"/>
      <c r="M73" s="34"/>
      <c r="N73" s="34"/>
      <c r="O73" s="34"/>
      <c r="P73" s="34"/>
    </row>
    <row r="74" spans="1:16" x14ac:dyDescent="0.25">
      <c r="A74" s="10"/>
      <c r="B74" s="11"/>
      <c r="C74" s="14"/>
      <c r="D74" s="33"/>
      <c r="E74" s="16"/>
      <c r="F74" s="16"/>
      <c r="G74" s="16"/>
      <c r="H74" s="32"/>
      <c r="I74" s="34"/>
      <c r="J74" s="34"/>
      <c r="K74" s="34"/>
      <c r="L74" s="34"/>
      <c r="M74" s="34"/>
      <c r="N74" s="34"/>
      <c r="O74" s="34"/>
      <c r="P74" s="34"/>
    </row>
    <row r="75" spans="1:16" x14ac:dyDescent="0.25">
      <c r="A75" s="10"/>
      <c r="B75" s="11"/>
      <c r="C75" s="14"/>
      <c r="D75" s="33"/>
      <c r="E75" s="16"/>
      <c r="F75" s="16"/>
      <c r="G75" s="16"/>
      <c r="H75" s="32"/>
      <c r="I75" s="34"/>
      <c r="J75" s="34"/>
      <c r="K75" s="34"/>
      <c r="L75" s="34"/>
      <c r="M75" s="34"/>
      <c r="N75" s="34"/>
      <c r="O75" s="34"/>
      <c r="P75" s="34"/>
    </row>
    <row r="76" spans="1:16" x14ac:dyDescent="0.25">
      <c r="A76" s="10"/>
      <c r="B76" s="11"/>
      <c r="C76" s="14"/>
      <c r="D76" s="33"/>
      <c r="E76" s="16"/>
      <c r="F76" s="16"/>
      <c r="G76" s="16"/>
      <c r="H76" s="32"/>
      <c r="I76" s="34"/>
      <c r="J76" s="34"/>
      <c r="K76" s="34"/>
      <c r="L76" s="34"/>
      <c r="M76" s="34"/>
      <c r="N76" s="34"/>
      <c r="O76" s="34"/>
      <c r="P76" s="34"/>
    </row>
    <row r="77" spans="1:16" x14ac:dyDescent="0.25">
      <c r="A77" s="10"/>
      <c r="B77" s="11"/>
      <c r="C77" s="14"/>
      <c r="D77" s="33"/>
      <c r="E77" s="16"/>
      <c r="F77" s="16"/>
      <c r="G77" s="16"/>
      <c r="H77" s="32"/>
      <c r="I77" s="34"/>
      <c r="J77" s="34"/>
      <c r="K77" s="34"/>
      <c r="L77" s="34"/>
      <c r="M77" s="34"/>
      <c r="N77" s="34"/>
      <c r="O77" s="34"/>
      <c r="P77" s="34"/>
    </row>
    <row r="78" spans="1:16" x14ac:dyDescent="0.25">
      <c r="A78" s="10"/>
      <c r="B78" s="11"/>
      <c r="C78" s="14"/>
      <c r="D78" s="33"/>
      <c r="E78" s="16"/>
      <c r="F78" s="16"/>
      <c r="G78" s="16"/>
      <c r="H78" s="32"/>
      <c r="I78" s="34"/>
      <c r="J78" s="34"/>
      <c r="K78" s="34"/>
      <c r="L78" s="34"/>
      <c r="M78" s="34"/>
      <c r="N78" s="34"/>
      <c r="O78" s="34"/>
      <c r="P78" s="34"/>
    </row>
    <row r="79" spans="1:16" x14ac:dyDescent="0.25">
      <c r="A79" s="10"/>
      <c r="B79" s="11"/>
      <c r="C79" s="14"/>
      <c r="D79" s="17"/>
      <c r="E79" s="16"/>
      <c r="F79" s="16"/>
      <c r="G79" s="16"/>
      <c r="H79" s="32"/>
      <c r="I79" s="34"/>
      <c r="J79" s="34"/>
      <c r="K79" s="34"/>
      <c r="L79" s="34"/>
      <c r="M79" s="34"/>
      <c r="N79" s="34"/>
      <c r="O79" s="34"/>
      <c r="P79" s="34"/>
    </row>
    <row r="80" spans="1:16" x14ac:dyDescent="0.25">
      <c r="A80" s="10"/>
      <c r="B80" s="11"/>
      <c r="C80" s="14"/>
      <c r="D80" s="17"/>
      <c r="E80" s="16"/>
      <c r="F80" s="16"/>
      <c r="G80" s="16"/>
      <c r="H80" s="32"/>
      <c r="I80" s="34"/>
      <c r="J80" s="34"/>
      <c r="K80" s="34"/>
      <c r="L80" s="34"/>
      <c r="M80" s="34"/>
      <c r="N80" s="34"/>
      <c r="O80" s="34"/>
      <c r="P80" s="34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8"/>
    </row>
    <row r="129" spans="3:3" x14ac:dyDescent="0.25">
      <c r="C129" s="8"/>
    </row>
    <row r="130" spans="3:3" x14ac:dyDescent="0.25">
      <c r="C130" s="8"/>
    </row>
    <row r="131" spans="3:3" x14ac:dyDescent="0.25">
      <c r="C131" s="8"/>
    </row>
    <row r="132" spans="3:3" x14ac:dyDescent="0.25">
      <c r="C132" s="8"/>
    </row>
    <row r="133" spans="3:3" x14ac:dyDescent="0.25">
      <c r="C133" s="8"/>
    </row>
    <row r="134" spans="3:3" x14ac:dyDescent="0.25">
      <c r="C134" s="8"/>
    </row>
    <row r="135" spans="3:3" x14ac:dyDescent="0.25">
      <c r="C135" s="8"/>
    </row>
    <row r="136" spans="3:3" x14ac:dyDescent="0.25">
      <c r="C136" s="8"/>
    </row>
    <row r="137" spans="3:3" x14ac:dyDescent="0.25">
      <c r="C137" s="8"/>
    </row>
    <row r="138" spans="3:3" x14ac:dyDescent="0.25">
      <c r="C138" s="8"/>
    </row>
    <row r="139" spans="3:3" x14ac:dyDescent="0.25">
      <c r="C139" s="8"/>
    </row>
    <row r="140" spans="3:3" x14ac:dyDescent="0.25">
      <c r="C140" s="8"/>
    </row>
    <row r="141" spans="3:3" x14ac:dyDescent="0.25">
      <c r="C141" s="8"/>
    </row>
    <row r="142" spans="3:3" x14ac:dyDescent="0.25">
      <c r="C142" s="8"/>
    </row>
    <row r="143" spans="3:3" x14ac:dyDescent="0.25">
      <c r="C143" s="8"/>
    </row>
    <row r="144" spans="3:3" x14ac:dyDescent="0.25">
      <c r="C144" s="8"/>
    </row>
    <row r="145" spans="3:3" x14ac:dyDescent="0.25">
      <c r="C145" s="8"/>
    </row>
    <row r="146" spans="3:3" x14ac:dyDescent="0.25">
      <c r="C146" s="8"/>
    </row>
    <row r="147" spans="3:3" x14ac:dyDescent="0.25">
      <c r="C147" s="8"/>
    </row>
    <row r="148" spans="3:3" x14ac:dyDescent="0.25">
      <c r="C148" s="8"/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8"/>
    </row>
    <row r="156" spans="3:3" x14ac:dyDescent="0.25">
      <c r="C156" s="8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  <row r="162" spans="3:3" x14ac:dyDescent="0.25">
      <c r="C162" s="8"/>
    </row>
    <row r="163" spans="3:3" x14ac:dyDescent="0.25">
      <c r="C163" s="8"/>
    </row>
    <row r="164" spans="3:3" x14ac:dyDescent="0.25">
      <c r="C164" s="8"/>
    </row>
    <row r="165" spans="3:3" x14ac:dyDescent="0.25">
      <c r="C165" s="8"/>
    </row>
    <row r="166" spans="3:3" x14ac:dyDescent="0.25">
      <c r="C166" s="8"/>
    </row>
    <row r="167" spans="3:3" x14ac:dyDescent="0.25">
      <c r="C167" s="8"/>
    </row>
    <row r="168" spans="3:3" x14ac:dyDescent="0.25">
      <c r="C168" s="8"/>
    </row>
    <row r="169" spans="3:3" x14ac:dyDescent="0.25">
      <c r="C169" s="8"/>
    </row>
    <row r="170" spans="3:3" x14ac:dyDescent="0.25">
      <c r="C170" s="8"/>
    </row>
    <row r="171" spans="3:3" x14ac:dyDescent="0.25">
      <c r="C171" s="8"/>
    </row>
    <row r="172" spans="3:3" x14ac:dyDescent="0.25">
      <c r="C172" s="8"/>
    </row>
    <row r="173" spans="3:3" x14ac:dyDescent="0.25">
      <c r="C173" s="8"/>
    </row>
    <row r="174" spans="3:3" x14ac:dyDescent="0.25">
      <c r="C174" s="8"/>
    </row>
    <row r="175" spans="3:3" x14ac:dyDescent="0.25">
      <c r="C175" s="8"/>
    </row>
    <row r="176" spans="3:3" x14ac:dyDescent="0.25">
      <c r="C176" s="8"/>
    </row>
    <row r="177" spans="3:3" x14ac:dyDescent="0.25">
      <c r="C177" s="8"/>
    </row>
    <row r="178" spans="3:3" x14ac:dyDescent="0.25">
      <c r="C178" s="8"/>
    </row>
    <row r="179" spans="3:3" x14ac:dyDescent="0.25">
      <c r="C179" s="8"/>
    </row>
    <row r="180" spans="3:3" x14ac:dyDescent="0.25">
      <c r="C180" s="8"/>
    </row>
    <row r="181" spans="3:3" x14ac:dyDescent="0.25">
      <c r="C181" s="8"/>
    </row>
    <row r="182" spans="3:3" x14ac:dyDescent="0.25">
      <c r="C182" s="8"/>
    </row>
    <row r="183" spans="3:3" x14ac:dyDescent="0.25">
      <c r="C183" s="8"/>
    </row>
    <row r="184" spans="3:3" x14ac:dyDescent="0.25">
      <c r="C184" s="8"/>
    </row>
    <row r="185" spans="3:3" x14ac:dyDescent="0.25">
      <c r="C185" s="8"/>
    </row>
    <row r="186" spans="3:3" x14ac:dyDescent="0.25">
      <c r="C186" s="8"/>
    </row>
    <row r="187" spans="3:3" x14ac:dyDescent="0.25">
      <c r="C187" s="8"/>
    </row>
    <row r="188" spans="3:3" x14ac:dyDescent="0.25">
      <c r="C188" s="8"/>
    </row>
    <row r="189" spans="3:3" x14ac:dyDescent="0.25">
      <c r="C189" s="8"/>
    </row>
    <row r="190" spans="3:3" x14ac:dyDescent="0.25">
      <c r="C190" s="8"/>
    </row>
    <row r="191" spans="3:3" x14ac:dyDescent="0.25">
      <c r="C191" s="8"/>
    </row>
    <row r="192" spans="3:3" x14ac:dyDescent="0.25">
      <c r="C192" s="8"/>
    </row>
    <row r="193" spans="3:3" x14ac:dyDescent="0.25">
      <c r="C193" s="8"/>
    </row>
    <row r="194" spans="3:3" x14ac:dyDescent="0.25">
      <c r="C194" s="8"/>
    </row>
    <row r="195" spans="3:3" x14ac:dyDescent="0.25">
      <c r="C195" s="8"/>
    </row>
    <row r="196" spans="3:3" x14ac:dyDescent="0.25">
      <c r="C196" s="8"/>
    </row>
    <row r="197" spans="3:3" x14ac:dyDescent="0.25">
      <c r="C197" s="8"/>
    </row>
    <row r="198" spans="3:3" x14ac:dyDescent="0.25">
      <c r="C198" s="8"/>
    </row>
    <row r="199" spans="3:3" x14ac:dyDescent="0.25">
      <c r="C199" s="8"/>
    </row>
    <row r="200" spans="3:3" x14ac:dyDescent="0.25">
      <c r="C200" s="8"/>
    </row>
    <row r="201" spans="3:3" x14ac:dyDescent="0.25">
      <c r="C201" s="8"/>
    </row>
    <row r="202" spans="3:3" x14ac:dyDescent="0.25">
      <c r="C202" s="8"/>
    </row>
    <row r="203" spans="3:3" x14ac:dyDescent="0.25">
      <c r="C203" s="8"/>
    </row>
    <row r="204" spans="3:3" x14ac:dyDescent="0.25">
      <c r="C204" s="8"/>
    </row>
    <row r="205" spans="3:3" x14ac:dyDescent="0.25">
      <c r="C205" s="8"/>
    </row>
    <row r="206" spans="3:3" x14ac:dyDescent="0.25">
      <c r="C206" s="8"/>
    </row>
    <row r="207" spans="3:3" x14ac:dyDescent="0.25">
      <c r="C207" s="8"/>
    </row>
    <row r="208" spans="3:3" x14ac:dyDescent="0.25">
      <c r="C208" s="8"/>
    </row>
    <row r="209" spans="3:3" x14ac:dyDescent="0.25">
      <c r="C209" s="8"/>
    </row>
    <row r="210" spans="3:3" x14ac:dyDescent="0.25">
      <c r="C210" s="8"/>
    </row>
    <row r="211" spans="3:3" x14ac:dyDescent="0.25">
      <c r="C211" s="8"/>
    </row>
    <row r="212" spans="3:3" x14ac:dyDescent="0.25">
      <c r="C212" s="8"/>
    </row>
    <row r="213" spans="3:3" x14ac:dyDescent="0.25">
      <c r="C213" s="8"/>
    </row>
    <row r="214" spans="3:3" x14ac:dyDescent="0.25">
      <c r="C214" s="8"/>
    </row>
    <row r="215" spans="3:3" x14ac:dyDescent="0.25">
      <c r="C215" s="8"/>
    </row>
    <row r="216" spans="3:3" x14ac:dyDescent="0.25">
      <c r="C216" s="8"/>
    </row>
    <row r="217" spans="3:3" x14ac:dyDescent="0.25">
      <c r="C217" s="8"/>
    </row>
    <row r="218" spans="3:3" x14ac:dyDescent="0.25">
      <c r="C218" s="8"/>
    </row>
    <row r="219" spans="3:3" x14ac:dyDescent="0.25">
      <c r="C219" s="8"/>
    </row>
    <row r="220" spans="3:3" x14ac:dyDescent="0.25">
      <c r="C220" s="8"/>
    </row>
    <row r="221" spans="3:3" x14ac:dyDescent="0.25">
      <c r="C221" s="8"/>
    </row>
    <row r="222" spans="3:3" x14ac:dyDescent="0.25">
      <c r="C222" s="8"/>
    </row>
    <row r="223" spans="3:3" x14ac:dyDescent="0.25">
      <c r="C223" s="8"/>
    </row>
    <row r="224" spans="3:3" x14ac:dyDescent="0.25">
      <c r="C224" s="8"/>
    </row>
    <row r="225" spans="3:3" x14ac:dyDescent="0.25">
      <c r="C225" s="8"/>
    </row>
    <row r="226" spans="3:3" x14ac:dyDescent="0.25">
      <c r="C226" s="8"/>
    </row>
    <row r="227" spans="3:3" x14ac:dyDescent="0.25">
      <c r="C227" s="8"/>
    </row>
    <row r="228" spans="3:3" x14ac:dyDescent="0.25">
      <c r="C228" s="8"/>
    </row>
    <row r="229" spans="3:3" x14ac:dyDescent="0.25">
      <c r="C229" s="8"/>
    </row>
    <row r="230" spans="3:3" x14ac:dyDescent="0.25">
      <c r="C230" s="8"/>
    </row>
    <row r="231" spans="3:3" x14ac:dyDescent="0.25">
      <c r="C231" s="8"/>
    </row>
    <row r="232" spans="3:3" x14ac:dyDescent="0.25">
      <c r="C232" s="8"/>
    </row>
    <row r="233" spans="3:3" x14ac:dyDescent="0.25">
      <c r="C233" s="8"/>
    </row>
    <row r="234" spans="3:3" x14ac:dyDescent="0.25">
      <c r="C234" s="8"/>
    </row>
    <row r="235" spans="3:3" x14ac:dyDescent="0.25">
      <c r="C235" s="8"/>
    </row>
    <row r="236" spans="3:3" x14ac:dyDescent="0.25">
      <c r="C236" s="8"/>
    </row>
    <row r="237" spans="3:3" x14ac:dyDescent="0.25">
      <c r="C237" s="8"/>
    </row>
    <row r="238" spans="3:3" x14ac:dyDescent="0.25">
      <c r="C238" s="8"/>
    </row>
    <row r="239" spans="3:3" x14ac:dyDescent="0.25">
      <c r="C239" s="8"/>
    </row>
    <row r="240" spans="3:3" x14ac:dyDescent="0.25">
      <c r="C240" s="8"/>
    </row>
    <row r="241" spans="3:3" x14ac:dyDescent="0.25">
      <c r="C241" s="8"/>
    </row>
    <row r="242" spans="3:3" x14ac:dyDescent="0.25">
      <c r="C242" s="8"/>
    </row>
    <row r="243" spans="3:3" x14ac:dyDescent="0.25">
      <c r="C243" s="8"/>
    </row>
    <row r="244" spans="3:3" x14ac:dyDescent="0.25">
      <c r="C244" s="18"/>
    </row>
    <row r="245" spans="3:3" x14ac:dyDescent="0.25">
      <c r="C245" s="18"/>
    </row>
    <row r="246" spans="3:3" x14ac:dyDescent="0.25">
      <c r="C246" s="18"/>
    </row>
    <row r="247" spans="3:3" x14ac:dyDescent="0.25">
      <c r="C247" s="18"/>
    </row>
    <row r="248" spans="3:3" x14ac:dyDescent="0.25">
      <c r="C248" s="18"/>
    </row>
    <row r="249" spans="3:3" x14ac:dyDescent="0.25">
      <c r="C249" s="18"/>
    </row>
    <row r="250" spans="3:3" x14ac:dyDescent="0.25">
      <c r="C250" s="18"/>
    </row>
    <row r="251" spans="3:3" x14ac:dyDescent="0.25">
      <c r="C251" s="18"/>
    </row>
    <row r="252" spans="3:3" x14ac:dyDescent="0.25">
      <c r="C252" s="18"/>
    </row>
    <row r="253" spans="3:3" x14ac:dyDescent="0.25">
      <c r="C253" s="18"/>
    </row>
    <row r="254" spans="3:3" x14ac:dyDescent="0.25">
      <c r="C254" s="18"/>
    </row>
    <row r="255" spans="3:3" x14ac:dyDescent="0.25">
      <c r="C255" s="18"/>
    </row>
    <row r="256" spans="3:3" x14ac:dyDescent="0.25">
      <c r="C256" s="18"/>
    </row>
    <row r="257" spans="3:3" x14ac:dyDescent="0.25">
      <c r="C257" s="18"/>
    </row>
    <row r="258" spans="3:3" x14ac:dyDescent="0.25">
      <c r="C258" s="18"/>
    </row>
    <row r="259" spans="3:3" x14ac:dyDescent="0.25">
      <c r="C259" s="18"/>
    </row>
    <row r="260" spans="3:3" x14ac:dyDescent="0.25">
      <c r="C260" s="18"/>
    </row>
    <row r="261" spans="3:3" x14ac:dyDescent="0.25">
      <c r="C261" s="18"/>
    </row>
    <row r="262" spans="3:3" x14ac:dyDescent="0.25">
      <c r="C262" s="18"/>
    </row>
    <row r="263" spans="3:3" x14ac:dyDescent="0.25">
      <c r="C263" s="18"/>
    </row>
    <row r="264" spans="3:3" x14ac:dyDescent="0.25">
      <c r="C264" s="18"/>
    </row>
    <row r="265" spans="3:3" x14ac:dyDescent="0.25">
      <c r="C265" s="18"/>
    </row>
    <row r="266" spans="3:3" x14ac:dyDescent="0.25">
      <c r="C266" s="18"/>
    </row>
    <row r="267" spans="3:3" x14ac:dyDescent="0.25">
      <c r="C267" s="18"/>
    </row>
    <row r="268" spans="3:3" x14ac:dyDescent="0.25">
      <c r="C268" s="18"/>
    </row>
    <row r="269" spans="3:3" x14ac:dyDescent="0.25">
      <c r="C269" s="18"/>
    </row>
    <row r="270" spans="3:3" x14ac:dyDescent="0.25">
      <c r="C270" s="18"/>
    </row>
    <row r="271" spans="3:3" x14ac:dyDescent="0.25">
      <c r="C271" s="18"/>
    </row>
    <row r="272" spans="3:3" x14ac:dyDescent="0.25">
      <c r="C272" s="18"/>
    </row>
    <row r="273" spans="3:3" x14ac:dyDescent="0.25">
      <c r="C273" s="18"/>
    </row>
    <row r="274" spans="3:3" x14ac:dyDescent="0.25">
      <c r="C274" s="18"/>
    </row>
    <row r="275" spans="3:3" x14ac:dyDescent="0.25">
      <c r="C275" s="18"/>
    </row>
    <row r="276" spans="3:3" x14ac:dyDescent="0.25">
      <c r="C276" s="18"/>
    </row>
    <row r="277" spans="3:3" x14ac:dyDescent="0.25">
      <c r="C277" s="18"/>
    </row>
    <row r="278" spans="3:3" x14ac:dyDescent="0.25">
      <c r="C278" s="18"/>
    </row>
    <row r="279" spans="3:3" x14ac:dyDescent="0.25">
      <c r="C279" s="18"/>
    </row>
    <row r="280" spans="3:3" x14ac:dyDescent="0.25">
      <c r="C280" s="18"/>
    </row>
    <row r="281" spans="3:3" x14ac:dyDescent="0.25">
      <c r="C281" s="18"/>
    </row>
    <row r="282" spans="3:3" x14ac:dyDescent="0.25">
      <c r="C282" s="18"/>
    </row>
    <row r="283" spans="3:3" x14ac:dyDescent="0.25">
      <c r="C283" s="18"/>
    </row>
    <row r="284" spans="3:3" x14ac:dyDescent="0.25">
      <c r="C284" s="18"/>
    </row>
    <row r="285" spans="3:3" x14ac:dyDescent="0.25">
      <c r="C285" s="18"/>
    </row>
    <row r="286" spans="3:3" x14ac:dyDescent="0.25">
      <c r="C286" s="18"/>
    </row>
    <row r="287" spans="3:3" x14ac:dyDescent="0.25">
      <c r="C287" s="18"/>
    </row>
    <row r="288" spans="3:3" x14ac:dyDescent="0.25">
      <c r="C288" s="18"/>
    </row>
    <row r="289" spans="3:3" x14ac:dyDescent="0.25">
      <c r="C289" s="18"/>
    </row>
    <row r="290" spans="3:3" x14ac:dyDescent="0.25">
      <c r="C290" s="18"/>
    </row>
    <row r="291" spans="3:3" x14ac:dyDescent="0.25">
      <c r="C291" s="18"/>
    </row>
    <row r="292" spans="3:3" x14ac:dyDescent="0.25">
      <c r="C292" s="18"/>
    </row>
    <row r="293" spans="3:3" x14ac:dyDescent="0.25">
      <c r="C293" s="18"/>
    </row>
    <row r="294" spans="3:3" x14ac:dyDescent="0.25">
      <c r="C294" s="18"/>
    </row>
    <row r="295" spans="3:3" x14ac:dyDescent="0.25">
      <c r="C295" s="18"/>
    </row>
    <row r="296" spans="3:3" x14ac:dyDescent="0.25">
      <c r="C296" s="18"/>
    </row>
    <row r="297" spans="3:3" x14ac:dyDescent="0.25">
      <c r="C297" s="18"/>
    </row>
    <row r="298" spans="3:3" x14ac:dyDescent="0.25">
      <c r="C298" s="18"/>
    </row>
    <row r="299" spans="3:3" x14ac:dyDescent="0.25">
      <c r="C299" s="18"/>
    </row>
    <row r="300" spans="3:3" x14ac:dyDescent="0.25">
      <c r="C300" s="18"/>
    </row>
    <row r="301" spans="3:3" x14ac:dyDescent="0.25">
      <c r="C301" s="18"/>
    </row>
    <row r="302" spans="3:3" x14ac:dyDescent="0.25">
      <c r="C302" s="18"/>
    </row>
    <row r="303" spans="3:3" x14ac:dyDescent="0.25">
      <c r="C303" s="18"/>
    </row>
    <row r="304" spans="3:3" x14ac:dyDescent="0.25">
      <c r="C304" s="18"/>
    </row>
    <row r="305" spans="3:3" x14ac:dyDescent="0.25">
      <c r="C305" s="18"/>
    </row>
    <row r="306" spans="3:3" x14ac:dyDescent="0.25">
      <c r="C306" s="18"/>
    </row>
    <row r="307" spans="3:3" x14ac:dyDescent="0.25">
      <c r="C307" s="18"/>
    </row>
    <row r="308" spans="3:3" x14ac:dyDescent="0.25">
      <c r="C308" s="18"/>
    </row>
    <row r="309" spans="3:3" x14ac:dyDescent="0.25">
      <c r="C309" s="18"/>
    </row>
    <row r="310" spans="3:3" x14ac:dyDescent="0.25">
      <c r="C310" s="18"/>
    </row>
    <row r="311" spans="3:3" x14ac:dyDescent="0.25">
      <c r="C311" s="18"/>
    </row>
    <row r="312" spans="3:3" x14ac:dyDescent="0.25">
      <c r="C312" s="18"/>
    </row>
    <row r="313" spans="3:3" x14ac:dyDescent="0.25">
      <c r="C313" s="18"/>
    </row>
    <row r="314" spans="3:3" x14ac:dyDescent="0.25">
      <c r="C314" s="18"/>
    </row>
    <row r="315" spans="3:3" x14ac:dyDescent="0.25">
      <c r="C315" s="18"/>
    </row>
    <row r="316" spans="3:3" x14ac:dyDescent="0.25">
      <c r="C316" s="18"/>
    </row>
    <row r="317" spans="3:3" x14ac:dyDescent="0.25">
      <c r="C317" s="18"/>
    </row>
    <row r="318" spans="3:3" x14ac:dyDescent="0.25">
      <c r="C318" s="18"/>
    </row>
    <row r="319" spans="3:3" x14ac:dyDescent="0.25">
      <c r="C319" s="18"/>
    </row>
    <row r="320" spans="3:3" x14ac:dyDescent="0.25">
      <c r="C320" s="18"/>
    </row>
    <row r="321" spans="3:3" x14ac:dyDescent="0.25">
      <c r="C321" s="18"/>
    </row>
    <row r="322" spans="3:3" x14ac:dyDescent="0.25">
      <c r="C322" s="18"/>
    </row>
    <row r="323" spans="3:3" x14ac:dyDescent="0.25">
      <c r="C323" s="18"/>
    </row>
    <row r="324" spans="3:3" x14ac:dyDescent="0.25">
      <c r="C324" s="18"/>
    </row>
    <row r="325" spans="3:3" x14ac:dyDescent="0.25">
      <c r="C325" s="18"/>
    </row>
    <row r="326" spans="3:3" x14ac:dyDescent="0.25">
      <c r="C326" s="18"/>
    </row>
    <row r="327" spans="3:3" x14ac:dyDescent="0.25">
      <c r="C327" s="18"/>
    </row>
    <row r="328" spans="3:3" x14ac:dyDescent="0.25">
      <c r="C328" s="18"/>
    </row>
    <row r="329" spans="3:3" x14ac:dyDescent="0.25">
      <c r="C329" s="18"/>
    </row>
    <row r="330" spans="3:3" x14ac:dyDescent="0.25">
      <c r="C330" s="18"/>
    </row>
    <row r="331" spans="3:3" x14ac:dyDescent="0.25">
      <c r="C331" s="18"/>
    </row>
    <row r="332" spans="3:3" x14ac:dyDescent="0.25">
      <c r="C332" s="18"/>
    </row>
    <row r="333" spans="3:3" x14ac:dyDescent="0.25">
      <c r="C333" s="18"/>
    </row>
    <row r="334" spans="3:3" x14ac:dyDescent="0.25">
      <c r="C334" s="18"/>
    </row>
    <row r="335" spans="3:3" x14ac:dyDescent="0.25">
      <c r="C335" s="18"/>
    </row>
    <row r="336" spans="3:3" x14ac:dyDescent="0.25">
      <c r="C336" s="18"/>
    </row>
    <row r="337" spans="3:3" x14ac:dyDescent="0.25">
      <c r="C337" s="18"/>
    </row>
    <row r="338" spans="3:3" x14ac:dyDescent="0.25">
      <c r="C338" s="18"/>
    </row>
    <row r="339" spans="3:3" x14ac:dyDescent="0.25">
      <c r="C339" s="18"/>
    </row>
    <row r="340" spans="3:3" x14ac:dyDescent="0.25">
      <c r="C340" s="18"/>
    </row>
    <row r="341" spans="3:3" x14ac:dyDescent="0.25">
      <c r="C341" s="18"/>
    </row>
    <row r="342" spans="3:3" x14ac:dyDescent="0.25">
      <c r="C342" s="18"/>
    </row>
    <row r="343" spans="3:3" x14ac:dyDescent="0.25">
      <c r="C343" s="18"/>
    </row>
    <row r="344" spans="3:3" x14ac:dyDescent="0.25">
      <c r="C344" s="18"/>
    </row>
    <row r="345" spans="3:3" x14ac:dyDescent="0.25">
      <c r="C345" s="18"/>
    </row>
    <row r="346" spans="3:3" x14ac:dyDescent="0.25">
      <c r="C346" s="18"/>
    </row>
    <row r="347" spans="3:3" x14ac:dyDescent="0.25">
      <c r="C347" s="18"/>
    </row>
    <row r="348" spans="3:3" x14ac:dyDescent="0.25">
      <c r="C348" s="18"/>
    </row>
    <row r="349" spans="3:3" x14ac:dyDescent="0.25">
      <c r="C349" s="18"/>
    </row>
    <row r="350" spans="3:3" x14ac:dyDescent="0.25">
      <c r="C350" s="18"/>
    </row>
    <row r="351" spans="3:3" x14ac:dyDescent="0.25">
      <c r="C351" s="18"/>
    </row>
    <row r="352" spans="3:3" x14ac:dyDescent="0.25">
      <c r="C352" s="18"/>
    </row>
    <row r="353" spans="3:3" x14ac:dyDescent="0.25">
      <c r="C353" s="18"/>
    </row>
    <row r="354" spans="3:3" x14ac:dyDescent="0.25">
      <c r="C354" s="18"/>
    </row>
    <row r="355" spans="3:3" x14ac:dyDescent="0.25">
      <c r="C355" s="18"/>
    </row>
    <row r="356" spans="3:3" x14ac:dyDescent="0.25">
      <c r="C356" s="18"/>
    </row>
    <row r="357" spans="3:3" x14ac:dyDescent="0.25">
      <c r="C357" s="18"/>
    </row>
    <row r="358" spans="3:3" x14ac:dyDescent="0.25">
      <c r="C358" s="18"/>
    </row>
    <row r="359" spans="3:3" x14ac:dyDescent="0.25">
      <c r="C359" s="18"/>
    </row>
    <row r="360" spans="3:3" x14ac:dyDescent="0.25">
      <c r="C360" s="18"/>
    </row>
    <row r="361" spans="3:3" x14ac:dyDescent="0.25">
      <c r="C361" s="18"/>
    </row>
    <row r="362" spans="3:3" x14ac:dyDescent="0.25">
      <c r="C362" s="18"/>
    </row>
    <row r="363" spans="3:3" x14ac:dyDescent="0.25">
      <c r="C363" s="18"/>
    </row>
    <row r="364" spans="3:3" x14ac:dyDescent="0.25">
      <c r="C364" s="18"/>
    </row>
    <row r="365" spans="3:3" x14ac:dyDescent="0.25">
      <c r="C365" s="18"/>
    </row>
    <row r="366" spans="3:3" x14ac:dyDescent="0.25">
      <c r="C366" s="18"/>
    </row>
    <row r="367" spans="3:3" x14ac:dyDescent="0.25">
      <c r="C367" s="18"/>
    </row>
    <row r="368" spans="3:3" x14ac:dyDescent="0.25">
      <c r="C368" s="18"/>
    </row>
    <row r="369" spans="3:3" x14ac:dyDescent="0.25">
      <c r="C369" s="18"/>
    </row>
    <row r="370" spans="3:3" x14ac:dyDescent="0.25">
      <c r="C370" s="18"/>
    </row>
    <row r="371" spans="3:3" x14ac:dyDescent="0.25">
      <c r="C371" s="18"/>
    </row>
    <row r="372" spans="3:3" x14ac:dyDescent="0.25">
      <c r="C372" s="18"/>
    </row>
    <row r="373" spans="3:3" x14ac:dyDescent="0.25">
      <c r="C373" s="18"/>
    </row>
    <row r="374" spans="3:3" x14ac:dyDescent="0.25">
      <c r="C374" s="18"/>
    </row>
    <row r="375" spans="3:3" x14ac:dyDescent="0.25">
      <c r="C375" s="18"/>
    </row>
    <row r="376" spans="3:3" x14ac:dyDescent="0.25">
      <c r="C376" s="18"/>
    </row>
    <row r="377" spans="3:3" x14ac:dyDescent="0.25">
      <c r="C377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2020-01-06T15:13:54Z</dcterms:modified>
</cp:coreProperties>
</file>